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ogdan Vasile\Desktop\CON-A STRUCTURA\CON-A STRUCTURA  400 TONE    DE  CONFECTIE  METALICA   CU   LIVRARE  IMEDIATA\614 - CONA - Honeywell\"/>
    </mc:Choice>
  </mc:AlternateContent>
  <xr:revisionPtr revIDLastSave="0" documentId="13_ncr:1_{FE4C29B7-535F-4B2F-B177-51EA66E69F0A}" xr6:coauthVersionLast="45" xr6:coauthVersionMax="45" xr10:uidLastSave="{00000000-0000-0000-0000-000000000000}"/>
  <bookViews>
    <workbookView xWindow="-120" yWindow="-120" windowWidth="29040" windowHeight="15990" firstSheet="3" activeTab="17" xr2:uid="{00000000-000D-0000-FFFF-FFFF00000000}"/>
  </bookViews>
  <sheets>
    <sheet name="OPIS" sheetId="18" state="hidden" r:id="rId1"/>
    <sheet name="LA" sheetId="19" state="hidden" r:id="rId2"/>
    <sheet name="AC" sheetId="26" state="hidden" r:id="rId3"/>
    <sheet name="CENTR" sheetId="1" r:id="rId4"/>
    <sheet name="REP (2)" sheetId="30" r:id="rId5"/>
    <sheet name="CENTR T" sheetId="7" state="hidden" r:id="rId6"/>
    <sheet name="AP" sheetId="9" state="hidden" r:id="rId7"/>
    <sheet name="PC" sheetId="23" state="hidden" r:id="rId8"/>
    <sheet name="SM01" sheetId="22" state="hidden" r:id="rId9"/>
    <sheet name="SM02" sheetId="24" state="hidden" r:id="rId10"/>
    <sheet name="SM03" sheetId="25" state="hidden" r:id="rId11"/>
    <sheet name="PP" sheetId="12" state="hidden" r:id="rId12"/>
    <sheet name="P00" sheetId="27" state="hidden" r:id="rId13"/>
    <sheet name="P01" sheetId="11" r:id="rId14"/>
    <sheet name="STAT" sheetId="28" r:id="rId15"/>
    <sheet name="Bon Cons. 2" sheetId="31" r:id="rId16"/>
    <sheet name="Protectie" sheetId="32" r:id="rId17"/>
    <sheet name="Termen Livrare" sheetId="33" r:id="rId18"/>
    <sheet name="Tabla" sheetId="34" state="hidden" r:id="rId19"/>
    <sheet name="Scan" sheetId="35" r:id="rId20"/>
    <sheet name="ETI" sheetId="36" r:id="rId21"/>
  </sheets>
  <definedNames>
    <definedName name="_xlnm._FilterDatabase" localSheetId="6" hidden="1">AP!$A$12:$L$23</definedName>
    <definedName name="_xlnm._FilterDatabase" localSheetId="3" hidden="1">CENTR!$A$12:$V$2985</definedName>
    <definedName name="_xlnm._FilterDatabase" localSheetId="0" hidden="1">OPIS!$A$12:$J$34</definedName>
    <definedName name="_xlnm._FilterDatabase" localSheetId="12" hidden="1">P00!$A$17:$AK$44</definedName>
    <definedName name="_xlnm._FilterDatabase" localSheetId="11" hidden="1">PP!$A$16:$AL$326</definedName>
    <definedName name="_xlnm._FilterDatabase" localSheetId="4" hidden="1">'REP (2)'!$I$4:$N$182</definedName>
    <definedName name="_xlnm._FilterDatabase" localSheetId="19" hidden="1">Scan!$A$1:$C$51</definedName>
    <definedName name="_xlnm._FilterDatabase" localSheetId="17" hidden="1">'Termen Livrare'!$A$8:$N$614</definedName>
    <definedName name="_xlnm.Print_Titles" localSheetId="6">AP!$12:$12</definedName>
    <definedName name="_xlnm.Print_Titles" localSheetId="15">'Bon Cons. 2'!$12:$12</definedName>
    <definedName name="_xlnm.Print_Titles" localSheetId="3">CENTR!$12:$12</definedName>
    <definedName name="_xlnm.Print_Titles" localSheetId="5">'CENTR T'!$13:$13</definedName>
    <definedName name="_xlnm.Print_Titles" localSheetId="0">OPIS!$12:$12</definedName>
    <definedName name="_xlnm.Print_Titles" localSheetId="12">P00!$16:$17</definedName>
    <definedName name="_xlnm.Print_Titles" localSheetId="13">'P01'!$7:$7</definedName>
    <definedName name="_xlnm.Print_Titles" localSheetId="7">PC!$16:$16</definedName>
    <definedName name="_xlnm.Print_Titles" localSheetId="11">PP!$15:$16</definedName>
    <definedName name="_xlnm.Print_Titles" localSheetId="16">Protectie!#REF!</definedName>
    <definedName name="_xlnm.Print_Titles" localSheetId="4">'REP (2)'!$12:$12</definedName>
    <definedName name="_xlnm.Print_Titles" localSheetId="8">'SM01'!$14:$15</definedName>
    <definedName name="_xlnm.Print_Titles" localSheetId="9">'SM02'!$14:$15</definedName>
    <definedName name="_xlnm.Print_Titles" localSheetId="10">'SM03'!$14:$15</definedName>
  </definedNames>
  <calcPr calcId="181029"/>
  <pivotCaches>
    <pivotCache cacheId="0" r:id="rId22"/>
    <pivotCache cacheId="1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3" i="33" l="1"/>
  <c r="J257" i="33"/>
  <c r="J286" i="33"/>
  <c r="J283" i="33"/>
  <c r="J295" i="33"/>
  <c r="J291" i="33"/>
  <c r="J292" i="33"/>
  <c r="J301" i="33"/>
  <c r="J296" i="33"/>
  <c r="J288" i="33"/>
  <c r="J282" i="33"/>
  <c r="J281" i="33"/>
  <c r="J279" i="33"/>
  <c r="J278" i="33"/>
  <c r="J272" i="33"/>
  <c r="J271" i="33"/>
  <c r="J266" i="33"/>
  <c r="J267" i="33"/>
  <c r="J268" i="33"/>
  <c r="J264" i="33"/>
  <c r="J259" i="33"/>
  <c r="J258" i="33"/>
  <c r="J253" i="33"/>
  <c r="D11" i="33" l="1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D43" i="33"/>
  <c r="D44" i="33"/>
  <c r="D45" i="33"/>
  <c r="D46" i="33"/>
  <c r="D47" i="33"/>
  <c r="D48" i="33"/>
  <c r="D49" i="33"/>
  <c r="D50" i="33"/>
  <c r="D51" i="33"/>
  <c r="D52" i="33"/>
  <c r="D53" i="33"/>
  <c r="D54" i="33"/>
  <c r="D55" i="33"/>
  <c r="D56" i="33"/>
  <c r="D57" i="33"/>
  <c r="D58" i="33"/>
  <c r="D59" i="33"/>
  <c r="D60" i="33"/>
  <c r="D61" i="33"/>
  <c r="D62" i="33"/>
  <c r="D63" i="33"/>
  <c r="D64" i="33"/>
  <c r="D65" i="33"/>
  <c r="D66" i="33"/>
  <c r="D67" i="33"/>
  <c r="D68" i="33"/>
  <c r="D69" i="33"/>
  <c r="D70" i="33"/>
  <c r="D71" i="33"/>
  <c r="D72" i="33"/>
  <c r="D73" i="33"/>
  <c r="D74" i="33"/>
  <c r="D75" i="33"/>
  <c r="D76" i="33"/>
  <c r="D77" i="33"/>
  <c r="D78" i="33"/>
  <c r="D79" i="33"/>
  <c r="D80" i="33"/>
  <c r="D81" i="33"/>
  <c r="D82" i="33"/>
  <c r="D83" i="33"/>
  <c r="D84" i="33"/>
  <c r="D85" i="33"/>
  <c r="D86" i="33"/>
  <c r="D87" i="33"/>
  <c r="D88" i="33"/>
  <c r="D89" i="33"/>
  <c r="D90" i="33"/>
  <c r="D91" i="33"/>
  <c r="D92" i="33"/>
  <c r="D93" i="33"/>
  <c r="D94" i="33"/>
  <c r="D95" i="33"/>
  <c r="D96" i="33"/>
  <c r="D97" i="33"/>
  <c r="D98" i="33"/>
  <c r="D99" i="33"/>
  <c r="D100" i="33"/>
  <c r="D101" i="33"/>
  <c r="D102" i="33"/>
  <c r="D103" i="33"/>
  <c r="D104" i="33"/>
  <c r="D105" i="33"/>
  <c r="D106" i="33"/>
  <c r="D107" i="33"/>
  <c r="D108" i="33"/>
  <c r="D109" i="33"/>
  <c r="D110" i="33"/>
  <c r="D111" i="33"/>
  <c r="D112" i="33"/>
  <c r="D113" i="33"/>
  <c r="D114" i="33"/>
  <c r="D115" i="33"/>
  <c r="D116" i="33"/>
  <c r="D117" i="33"/>
  <c r="D118" i="33"/>
  <c r="D119" i="33"/>
  <c r="D120" i="33"/>
  <c r="D121" i="33"/>
  <c r="D122" i="33"/>
  <c r="D123" i="33"/>
  <c r="D124" i="33"/>
  <c r="D125" i="33"/>
  <c r="D126" i="33"/>
  <c r="D127" i="33"/>
  <c r="D128" i="33"/>
  <c r="D129" i="33"/>
  <c r="D130" i="33"/>
  <c r="D131" i="33"/>
  <c r="D132" i="33"/>
  <c r="D133" i="33"/>
  <c r="D134" i="33"/>
  <c r="D135" i="33"/>
  <c r="D136" i="33"/>
  <c r="D137" i="33"/>
  <c r="D138" i="33"/>
  <c r="D139" i="33"/>
  <c r="D140" i="33"/>
  <c r="D141" i="33"/>
  <c r="D142" i="33"/>
  <c r="D143" i="33"/>
  <c r="D144" i="33"/>
  <c r="D145" i="33"/>
  <c r="D146" i="33"/>
  <c r="D147" i="33"/>
  <c r="D148" i="33"/>
  <c r="D149" i="33"/>
  <c r="D150" i="33"/>
  <c r="D151" i="33"/>
  <c r="D152" i="33"/>
  <c r="D153" i="33"/>
  <c r="D154" i="33"/>
  <c r="D155" i="33"/>
  <c r="D156" i="33"/>
  <c r="D157" i="33"/>
  <c r="D158" i="33"/>
  <c r="D159" i="33"/>
  <c r="D160" i="33"/>
  <c r="D161" i="33"/>
  <c r="D162" i="33"/>
  <c r="D163" i="33"/>
  <c r="D164" i="33"/>
  <c r="D165" i="33"/>
  <c r="D166" i="33"/>
  <c r="D167" i="33"/>
  <c r="D168" i="33"/>
  <c r="D169" i="33"/>
  <c r="D170" i="33"/>
  <c r="D171" i="33"/>
  <c r="D172" i="33"/>
  <c r="D173" i="33"/>
  <c r="D174" i="33"/>
  <c r="D175" i="33"/>
  <c r="D176" i="33"/>
  <c r="D177" i="33"/>
  <c r="D178" i="33"/>
  <c r="D179" i="33"/>
  <c r="D180" i="33"/>
  <c r="D181" i="33"/>
  <c r="D182" i="33"/>
  <c r="D183" i="33"/>
  <c r="D184" i="33"/>
  <c r="D185" i="33"/>
  <c r="D186" i="33"/>
  <c r="D187" i="33"/>
  <c r="D188" i="33"/>
  <c r="D189" i="33"/>
  <c r="D190" i="33"/>
  <c r="D191" i="33"/>
  <c r="D192" i="33"/>
  <c r="D193" i="33"/>
  <c r="D194" i="33"/>
  <c r="D195" i="33"/>
  <c r="D196" i="33"/>
  <c r="D197" i="33"/>
  <c r="D198" i="33"/>
  <c r="D199" i="33"/>
  <c r="D200" i="33"/>
  <c r="D201" i="33"/>
  <c r="D202" i="33"/>
  <c r="D203" i="33"/>
  <c r="D204" i="33"/>
  <c r="D205" i="33"/>
  <c r="D206" i="33"/>
  <c r="D207" i="33"/>
  <c r="D208" i="33"/>
  <c r="D209" i="33"/>
  <c r="D210" i="33"/>
  <c r="D211" i="33"/>
  <c r="D212" i="33"/>
  <c r="D213" i="33"/>
  <c r="D214" i="33"/>
  <c r="D215" i="33"/>
  <c r="D216" i="33"/>
  <c r="D217" i="33"/>
  <c r="D218" i="33"/>
  <c r="D219" i="33"/>
  <c r="D220" i="33"/>
  <c r="D221" i="33"/>
  <c r="D222" i="33"/>
  <c r="D223" i="33"/>
  <c r="D224" i="33"/>
  <c r="D225" i="33"/>
  <c r="D226" i="33"/>
  <c r="D227" i="33"/>
  <c r="D228" i="33"/>
  <c r="D229" i="33"/>
  <c r="D230" i="33"/>
  <c r="D231" i="33"/>
  <c r="D232" i="33"/>
  <c r="D233" i="33"/>
  <c r="D234" i="33"/>
  <c r="D235" i="33"/>
  <c r="D236" i="33"/>
  <c r="D237" i="33"/>
  <c r="D238" i="33"/>
  <c r="D239" i="33"/>
  <c r="D240" i="33"/>
  <c r="D241" i="33"/>
  <c r="D242" i="33"/>
  <c r="D243" i="33"/>
  <c r="D244" i="33"/>
  <c r="D245" i="33"/>
  <c r="D246" i="33"/>
  <c r="D247" i="33"/>
  <c r="D248" i="33"/>
  <c r="D249" i="33"/>
  <c r="D250" i="33"/>
  <c r="D251" i="33"/>
  <c r="D252" i="33"/>
  <c r="D253" i="33"/>
  <c r="D254" i="33"/>
  <c r="D255" i="33"/>
  <c r="D256" i="33"/>
  <c r="D257" i="33"/>
  <c r="D258" i="33"/>
  <c r="D259" i="33"/>
  <c r="D260" i="33"/>
  <c r="D261" i="33"/>
  <c r="D262" i="33"/>
  <c r="D263" i="33"/>
  <c r="D264" i="33"/>
  <c r="D265" i="33"/>
  <c r="D266" i="33"/>
  <c r="D267" i="33"/>
  <c r="D268" i="33"/>
  <c r="D269" i="33"/>
  <c r="D270" i="33"/>
  <c r="D271" i="33"/>
  <c r="D272" i="33"/>
  <c r="D273" i="33"/>
  <c r="D274" i="33"/>
  <c r="D275" i="33"/>
  <c r="D276" i="33"/>
  <c r="D277" i="33"/>
  <c r="D278" i="33"/>
  <c r="D279" i="33"/>
  <c r="D280" i="33"/>
  <c r="D281" i="33"/>
  <c r="D282" i="33"/>
  <c r="D283" i="33"/>
  <c r="D284" i="33"/>
  <c r="D285" i="33"/>
  <c r="D286" i="33"/>
  <c r="D287" i="33"/>
  <c r="D288" i="33"/>
  <c r="D289" i="33"/>
  <c r="D290" i="33"/>
  <c r="D291" i="33"/>
  <c r="D292" i="33"/>
  <c r="D293" i="33"/>
  <c r="D294" i="33"/>
  <c r="D295" i="33"/>
  <c r="D296" i="33"/>
  <c r="D297" i="33"/>
  <c r="D298" i="33"/>
  <c r="D299" i="33"/>
  <c r="D300" i="33"/>
  <c r="D301" i="33"/>
  <c r="D302" i="33"/>
  <c r="D303" i="33"/>
  <c r="D304" i="33"/>
  <c r="D305" i="33"/>
  <c r="D306" i="33"/>
  <c r="D307" i="33"/>
  <c r="D308" i="33"/>
  <c r="D309" i="33"/>
  <c r="D310" i="33"/>
  <c r="D311" i="33"/>
  <c r="D312" i="33"/>
  <c r="D313" i="33"/>
  <c r="D314" i="33"/>
  <c r="D315" i="33"/>
  <c r="D316" i="33"/>
  <c r="D317" i="33"/>
  <c r="D318" i="33"/>
  <c r="D319" i="33"/>
  <c r="D320" i="33"/>
  <c r="D321" i="33"/>
  <c r="D322" i="33"/>
  <c r="D323" i="33"/>
  <c r="D324" i="33"/>
  <c r="D325" i="33"/>
  <c r="D326" i="33"/>
  <c r="D327" i="33"/>
  <c r="D328" i="33"/>
  <c r="D329" i="33"/>
  <c r="D330" i="33"/>
  <c r="D331" i="33"/>
  <c r="D332" i="33"/>
  <c r="D333" i="33"/>
  <c r="D334" i="33"/>
  <c r="D335" i="33"/>
  <c r="D336" i="33"/>
  <c r="D337" i="33"/>
  <c r="D338" i="33"/>
  <c r="D339" i="33"/>
  <c r="D340" i="33"/>
  <c r="D341" i="33"/>
  <c r="D342" i="33"/>
  <c r="D343" i="33"/>
  <c r="D344" i="33"/>
  <c r="D345" i="33"/>
  <c r="D346" i="33"/>
  <c r="D347" i="33"/>
  <c r="D348" i="33"/>
  <c r="D349" i="33"/>
  <c r="D350" i="33"/>
  <c r="D351" i="33"/>
  <c r="D352" i="33"/>
  <c r="D353" i="33"/>
  <c r="D354" i="33"/>
  <c r="D355" i="33"/>
  <c r="D356" i="33"/>
  <c r="D357" i="33"/>
  <c r="D358" i="33"/>
  <c r="D359" i="33"/>
  <c r="D360" i="33"/>
  <c r="D361" i="33"/>
  <c r="D362" i="33"/>
  <c r="D363" i="33"/>
  <c r="D364" i="33"/>
  <c r="D365" i="33"/>
  <c r="D366" i="33"/>
  <c r="D367" i="33"/>
  <c r="D368" i="33"/>
  <c r="D369" i="33"/>
  <c r="D370" i="33"/>
  <c r="D371" i="33"/>
  <c r="D372" i="33"/>
  <c r="D373" i="33"/>
  <c r="D374" i="33"/>
  <c r="D375" i="33"/>
  <c r="D376" i="33"/>
  <c r="D377" i="33"/>
  <c r="D378" i="33"/>
  <c r="D379" i="33"/>
  <c r="D380" i="33"/>
  <c r="D381" i="33"/>
  <c r="D382" i="33"/>
  <c r="D383" i="33"/>
  <c r="D384" i="33"/>
  <c r="D385" i="33"/>
  <c r="D386" i="33"/>
  <c r="D387" i="33"/>
  <c r="D388" i="33"/>
  <c r="D389" i="33"/>
  <c r="D390" i="33"/>
  <c r="D391" i="33"/>
  <c r="D392" i="33"/>
  <c r="D393" i="33"/>
  <c r="D394" i="33"/>
  <c r="D395" i="33"/>
  <c r="D396" i="33"/>
  <c r="D397" i="33"/>
  <c r="D398" i="33"/>
  <c r="D399" i="33"/>
  <c r="D400" i="33"/>
  <c r="D401" i="33"/>
  <c r="D402" i="33"/>
  <c r="D403" i="33"/>
  <c r="D404" i="33"/>
  <c r="D405" i="33"/>
  <c r="D406" i="33"/>
  <c r="D407" i="33"/>
  <c r="D408" i="33"/>
  <c r="D409" i="33"/>
  <c r="D410" i="33"/>
  <c r="D411" i="33"/>
  <c r="D412" i="33"/>
  <c r="D413" i="33"/>
  <c r="D414" i="33"/>
  <c r="D415" i="33"/>
  <c r="D416" i="33"/>
  <c r="D417" i="33"/>
  <c r="D418" i="33"/>
  <c r="D419" i="33"/>
  <c r="D420" i="33"/>
  <c r="D421" i="33"/>
  <c r="D422" i="33"/>
  <c r="D423" i="33"/>
  <c r="D424" i="33"/>
  <c r="D425" i="33"/>
  <c r="D426" i="33"/>
  <c r="D427" i="33"/>
  <c r="D428" i="33"/>
  <c r="D429" i="33"/>
  <c r="D430" i="33"/>
  <c r="D431" i="33"/>
  <c r="D432" i="33"/>
  <c r="D433" i="33"/>
  <c r="D434" i="33"/>
  <c r="D435" i="33"/>
  <c r="D436" i="33"/>
  <c r="D437" i="33"/>
  <c r="D438" i="33"/>
  <c r="D439" i="33"/>
  <c r="D440" i="33"/>
  <c r="D441" i="33"/>
  <c r="D442" i="33"/>
  <c r="D443" i="33"/>
  <c r="D444" i="33"/>
  <c r="D445" i="33"/>
  <c r="D446" i="33"/>
  <c r="D447" i="33"/>
  <c r="D448" i="33"/>
  <c r="D449" i="33"/>
  <c r="D450" i="33"/>
  <c r="D451" i="33"/>
  <c r="D452" i="33"/>
  <c r="D453" i="33"/>
  <c r="D454" i="33"/>
  <c r="D455" i="33"/>
  <c r="D456" i="33"/>
  <c r="D457" i="33"/>
  <c r="D458" i="33"/>
  <c r="D459" i="33"/>
  <c r="D460" i="33"/>
  <c r="D461" i="33"/>
  <c r="D462" i="33"/>
  <c r="D463" i="33"/>
  <c r="D464" i="33"/>
  <c r="D465" i="33"/>
  <c r="D466" i="33"/>
  <c r="D467" i="33"/>
  <c r="D468" i="33"/>
  <c r="D469" i="33"/>
  <c r="D470" i="33"/>
  <c r="D471" i="33"/>
  <c r="D472" i="33"/>
  <c r="D473" i="33"/>
  <c r="D474" i="33"/>
  <c r="D475" i="33"/>
  <c r="D476" i="33"/>
  <c r="D477" i="33"/>
  <c r="D478" i="33"/>
  <c r="D479" i="33"/>
  <c r="D480" i="33"/>
  <c r="D481" i="33"/>
  <c r="D482" i="33"/>
  <c r="D483" i="33"/>
  <c r="D484" i="33"/>
  <c r="D485" i="33"/>
  <c r="D486" i="33"/>
  <c r="D487" i="33"/>
  <c r="D488" i="33"/>
  <c r="D489" i="33"/>
  <c r="D490" i="33"/>
  <c r="D491" i="33"/>
  <c r="D492" i="33"/>
  <c r="D493" i="33"/>
  <c r="D494" i="33"/>
  <c r="D495" i="33"/>
  <c r="D496" i="33"/>
  <c r="D497" i="33"/>
  <c r="D498" i="33"/>
  <c r="D499" i="33"/>
  <c r="D500" i="33"/>
  <c r="D501" i="33"/>
  <c r="D502" i="33"/>
  <c r="D503" i="33"/>
  <c r="D504" i="33"/>
  <c r="D505" i="33"/>
  <c r="D506" i="33"/>
  <c r="D507" i="33"/>
  <c r="D508" i="33"/>
  <c r="D509" i="33"/>
  <c r="D510" i="33"/>
  <c r="D511" i="33"/>
  <c r="D512" i="33"/>
  <c r="D513" i="33"/>
  <c r="D514" i="33"/>
  <c r="D515" i="33"/>
  <c r="D516" i="33"/>
  <c r="D517" i="33"/>
  <c r="D518" i="33"/>
  <c r="D519" i="33"/>
  <c r="D520" i="33"/>
  <c r="D521" i="33"/>
  <c r="D522" i="33"/>
  <c r="D523" i="33"/>
  <c r="D524" i="33"/>
  <c r="D525" i="33"/>
  <c r="D526" i="33"/>
  <c r="D527" i="33"/>
  <c r="D528" i="33"/>
  <c r="D529" i="33"/>
  <c r="D530" i="33"/>
  <c r="D531" i="33"/>
  <c r="D532" i="33"/>
  <c r="D533" i="33"/>
  <c r="D534" i="33"/>
  <c r="D535" i="33"/>
  <c r="D536" i="33"/>
  <c r="D537" i="33"/>
  <c r="D538" i="33"/>
  <c r="D539" i="33"/>
  <c r="D540" i="33"/>
  <c r="D541" i="33"/>
  <c r="D542" i="33"/>
  <c r="D543" i="33"/>
  <c r="D544" i="33"/>
  <c r="D545" i="33"/>
  <c r="D546" i="33"/>
  <c r="D547" i="33"/>
  <c r="D548" i="33"/>
  <c r="D549" i="33"/>
  <c r="D550" i="33"/>
  <c r="D551" i="33"/>
  <c r="D552" i="33"/>
  <c r="D553" i="33"/>
  <c r="D554" i="33"/>
  <c r="D555" i="33"/>
  <c r="D556" i="33"/>
  <c r="D557" i="33"/>
  <c r="D558" i="33"/>
  <c r="D559" i="33"/>
  <c r="D560" i="33"/>
  <c r="D561" i="33"/>
  <c r="D562" i="33"/>
  <c r="D563" i="33"/>
  <c r="D564" i="33"/>
  <c r="D565" i="33"/>
  <c r="D566" i="33"/>
  <c r="D567" i="33"/>
  <c r="D568" i="33"/>
  <c r="D569" i="33"/>
  <c r="D570" i="33"/>
  <c r="D571" i="33"/>
  <c r="D572" i="33"/>
  <c r="D573" i="33"/>
  <c r="D574" i="33"/>
  <c r="D575" i="33"/>
  <c r="D576" i="33"/>
  <c r="D577" i="33"/>
  <c r="D578" i="33"/>
  <c r="D579" i="33"/>
  <c r="D580" i="33"/>
  <c r="D581" i="33"/>
  <c r="D582" i="33"/>
  <c r="D583" i="33"/>
  <c r="D584" i="33"/>
  <c r="D585" i="33"/>
  <c r="D586" i="33"/>
  <c r="D587" i="33"/>
  <c r="D588" i="33"/>
  <c r="D589" i="33"/>
  <c r="D590" i="33"/>
  <c r="D591" i="33"/>
  <c r="D592" i="33"/>
  <c r="D593" i="33"/>
  <c r="D594" i="33"/>
  <c r="D595" i="33"/>
  <c r="D596" i="33"/>
  <c r="D597" i="33"/>
  <c r="D598" i="33"/>
  <c r="D599" i="33"/>
  <c r="D600" i="33"/>
  <c r="D601" i="33"/>
  <c r="D602" i="33"/>
  <c r="D603" i="33"/>
  <c r="D604" i="33"/>
  <c r="D605" i="33"/>
  <c r="D606" i="33"/>
  <c r="D607" i="33"/>
  <c r="D608" i="33"/>
  <c r="D609" i="33"/>
  <c r="D610" i="33"/>
  <c r="D611" i="33"/>
  <c r="D612" i="33"/>
  <c r="D613" i="33"/>
  <c r="D614" i="33"/>
  <c r="D10" i="33"/>
  <c r="D9" i="33"/>
  <c r="L10" i="33"/>
  <c r="M10" i="33" s="1"/>
  <c r="L11" i="33"/>
  <c r="M11" i="33" s="1"/>
  <c r="L12" i="33"/>
  <c r="M12" i="33" s="1"/>
  <c r="L13" i="33"/>
  <c r="L14" i="33"/>
  <c r="L15" i="33"/>
  <c r="M15" i="33" s="1"/>
  <c r="L16" i="33"/>
  <c r="M16" i="33" s="1"/>
  <c r="L17" i="33"/>
  <c r="L18" i="33"/>
  <c r="L19" i="33"/>
  <c r="M19" i="33" s="1"/>
  <c r="L20" i="33"/>
  <c r="M20" i="33" s="1"/>
  <c r="L21" i="33"/>
  <c r="L22" i="33"/>
  <c r="L23" i="33"/>
  <c r="M23" i="33" s="1"/>
  <c r="L24" i="33"/>
  <c r="M24" i="33" s="1"/>
  <c r="L25" i="33"/>
  <c r="L26" i="33"/>
  <c r="L27" i="33"/>
  <c r="M27" i="33" s="1"/>
  <c r="L28" i="33"/>
  <c r="L29" i="33"/>
  <c r="L30" i="33"/>
  <c r="L31" i="33"/>
  <c r="L32" i="33"/>
  <c r="L33" i="33"/>
  <c r="L34" i="33"/>
  <c r="L35" i="33"/>
  <c r="M35" i="33" s="1"/>
  <c r="L36" i="33"/>
  <c r="M36" i="33" s="1"/>
  <c r="L37" i="33"/>
  <c r="L38" i="33"/>
  <c r="L39" i="33"/>
  <c r="M39" i="33" s="1"/>
  <c r="L40" i="33"/>
  <c r="M40" i="33" s="1"/>
  <c r="L41" i="33"/>
  <c r="L42" i="33"/>
  <c r="L43" i="33"/>
  <c r="M43" i="33" s="1"/>
  <c r="L44" i="33"/>
  <c r="M44" i="33" s="1"/>
  <c r="L45" i="33"/>
  <c r="L46" i="33"/>
  <c r="L47" i="33"/>
  <c r="M47" i="33" s="1"/>
  <c r="L48" i="33"/>
  <c r="M48" i="33" s="1"/>
  <c r="L49" i="33"/>
  <c r="L50" i="33"/>
  <c r="L51" i="33"/>
  <c r="M51" i="33" s="1"/>
  <c r="L52" i="33"/>
  <c r="L53" i="33"/>
  <c r="L54" i="33"/>
  <c r="L55" i="33"/>
  <c r="L56" i="33"/>
  <c r="L57" i="33"/>
  <c r="L58" i="33"/>
  <c r="L59" i="33"/>
  <c r="M59" i="33" s="1"/>
  <c r="L60" i="33"/>
  <c r="M60" i="33" s="1"/>
  <c r="L61" i="33"/>
  <c r="L62" i="33"/>
  <c r="L63" i="33"/>
  <c r="M63" i="33" s="1"/>
  <c r="L64" i="33"/>
  <c r="M64" i="33" s="1"/>
  <c r="L65" i="33"/>
  <c r="L66" i="33"/>
  <c r="L67" i="33"/>
  <c r="M67" i="33" s="1"/>
  <c r="L68" i="33"/>
  <c r="M68" i="33" s="1"/>
  <c r="L69" i="33"/>
  <c r="L70" i="33"/>
  <c r="L71" i="33"/>
  <c r="M71" i="33" s="1"/>
  <c r="L72" i="33"/>
  <c r="M72" i="33" s="1"/>
  <c r="L73" i="33"/>
  <c r="L74" i="33"/>
  <c r="L75" i="33"/>
  <c r="M75" i="33" s="1"/>
  <c r="L76" i="33"/>
  <c r="L77" i="33"/>
  <c r="L78" i="33"/>
  <c r="L79" i="33"/>
  <c r="L80" i="33"/>
  <c r="L81" i="33"/>
  <c r="L82" i="33"/>
  <c r="L83" i="33"/>
  <c r="M83" i="33" s="1"/>
  <c r="L84" i="33"/>
  <c r="M84" i="33" s="1"/>
  <c r="L85" i="33"/>
  <c r="L86" i="33"/>
  <c r="L87" i="33"/>
  <c r="M87" i="33" s="1"/>
  <c r="L88" i="33"/>
  <c r="M88" i="33" s="1"/>
  <c r="L89" i="33"/>
  <c r="L90" i="33"/>
  <c r="L91" i="33"/>
  <c r="M91" i="33" s="1"/>
  <c r="L92" i="33"/>
  <c r="M92" i="33" s="1"/>
  <c r="L93" i="33"/>
  <c r="L94" i="33"/>
  <c r="L95" i="33"/>
  <c r="M95" i="33" s="1"/>
  <c r="L96" i="33"/>
  <c r="M96" i="33" s="1"/>
  <c r="L97" i="33"/>
  <c r="L98" i="33"/>
  <c r="L99" i="33"/>
  <c r="M99" i="33" s="1"/>
  <c r="L100" i="33"/>
  <c r="L101" i="33"/>
  <c r="L102" i="33"/>
  <c r="L103" i="33"/>
  <c r="L104" i="33"/>
  <c r="L105" i="33"/>
  <c r="L106" i="33"/>
  <c r="L107" i="33"/>
  <c r="M107" i="33" s="1"/>
  <c r="L108" i="33"/>
  <c r="M108" i="33" s="1"/>
  <c r="L109" i="33"/>
  <c r="L110" i="33"/>
  <c r="L111" i="33"/>
  <c r="M111" i="33" s="1"/>
  <c r="L112" i="33"/>
  <c r="M112" i="33" s="1"/>
  <c r="L113" i="33"/>
  <c r="L114" i="33"/>
  <c r="L115" i="33"/>
  <c r="M115" i="33" s="1"/>
  <c r="L116" i="33"/>
  <c r="M116" i="33" s="1"/>
  <c r="L117" i="33"/>
  <c r="L118" i="33"/>
  <c r="L119" i="33"/>
  <c r="M119" i="33" s="1"/>
  <c r="L120" i="33"/>
  <c r="M120" i="33" s="1"/>
  <c r="L121" i="33"/>
  <c r="L122" i="33"/>
  <c r="L123" i="33"/>
  <c r="M123" i="33" s="1"/>
  <c r="L124" i="33"/>
  <c r="L125" i="33"/>
  <c r="L126" i="33"/>
  <c r="L127" i="33"/>
  <c r="L128" i="33"/>
  <c r="L129" i="33"/>
  <c r="L130" i="33"/>
  <c r="L131" i="33"/>
  <c r="M131" i="33" s="1"/>
  <c r="L132" i="33"/>
  <c r="M132" i="33" s="1"/>
  <c r="L133" i="33"/>
  <c r="L134" i="33"/>
  <c r="L135" i="33"/>
  <c r="M135" i="33" s="1"/>
  <c r="L136" i="33"/>
  <c r="M136" i="33" s="1"/>
  <c r="L137" i="33"/>
  <c r="L138" i="33"/>
  <c r="L139" i="33"/>
  <c r="M139" i="33" s="1"/>
  <c r="L140" i="33"/>
  <c r="M140" i="33" s="1"/>
  <c r="L141" i="33"/>
  <c r="L142" i="33"/>
  <c r="L143" i="33"/>
  <c r="M143" i="33" s="1"/>
  <c r="L144" i="33"/>
  <c r="M144" i="33" s="1"/>
  <c r="L145" i="33"/>
  <c r="L146" i="33"/>
  <c r="L147" i="33"/>
  <c r="M147" i="33" s="1"/>
  <c r="L148" i="33"/>
  <c r="L149" i="33"/>
  <c r="L150" i="33"/>
  <c r="L151" i="33"/>
  <c r="L152" i="33"/>
  <c r="L153" i="33"/>
  <c r="L154" i="33"/>
  <c r="L155" i="33"/>
  <c r="M155" i="33" s="1"/>
  <c r="L156" i="33"/>
  <c r="M156" i="33" s="1"/>
  <c r="L157" i="33"/>
  <c r="L158" i="33"/>
  <c r="L159" i="33"/>
  <c r="M159" i="33" s="1"/>
  <c r="L160" i="33"/>
  <c r="M160" i="33" s="1"/>
  <c r="L161" i="33"/>
  <c r="L162" i="33"/>
  <c r="L163" i="33"/>
  <c r="M163" i="33" s="1"/>
  <c r="L164" i="33"/>
  <c r="M164" i="33" s="1"/>
  <c r="L165" i="33"/>
  <c r="L166" i="33"/>
  <c r="L167" i="33"/>
  <c r="M167" i="33" s="1"/>
  <c r="L168" i="33"/>
  <c r="M168" i="33" s="1"/>
  <c r="L169" i="33"/>
  <c r="L170" i="33"/>
  <c r="L171" i="33"/>
  <c r="M171" i="33" s="1"/>
  <c r="L172" i="33"/>
  <c r="L173" i="33"/>
  <c r="L174" i="33"/>
  <c r="L175" i="33"/>
  <c r="L176" i="33"/>
  <c r="L177" i="33"/>
  <c r="L178" i="33"/>
  <c r="L179" i="33"/>
  <c r="M179" i="33" s="1"/>
  <c r="L180" i="33"/>
  <c r="M180" i="33" s="1"/>
  <c r="L181" i="33"/>
  <c r="L182" i="33"/>
  <c r="L183" i="33"/>
  <c r="M183" i="33" s="1"/>
  <c r="L184" i="33"/>
  <c r="M184" i="33" s="1"/>
  <c r="L185" i="33"/>
  <c r="L186" i="33"/>
  <c r="L187" i="33"/>
  <c r="M187" i="33" s="1"/>
  <c r="L188" i="33"/>
  <c r="M188" i="33" s="1"/>
  <c r="L189" i="33"/>
  <c r="L190" i="33"/>
  <c r="L191" i="33"/>
  <c r="M191" i="33" s="1"/>
  <c r="L192" i="33"/>
  <c r="M192" i="33" s="1"/>
  <c r="L193" i="33"/>
  <c r="L194" i="33"/>
  <c r="L195" i="33"/>
  <c r="M195" i="33" s="1"/>
  <c r="L196" i="33"/>
  <c r="L197" i="33"/>
  <c r="L198" i="33"/>
  <c r="L199" i="33"/>
  <c r="L200" i="33"/>
  <c r="L201" i="33"/>
  <c r="L202" i="33"/>
  <c r="L203" i="33"/>
  <c r="M203" i="33" s="1"/>
  <c r="L204" i="33"/>
  <c r="M204" i="33" s="1"/>
  <c r="L205" i="33"/>
  <c r="L206" i="33"/>
  <c r="L207" i="33"/>
  <c r="M207" i="33" s="1"/>
  <c r="L208" i="33"/>
  <c r="M208" i="33" s="1"/>
  <c r="L209" i="33"/>
  <c r="L210" i="33"/>
  <c r="L211" i="33"/>
  <c r="M211" i="33" s="1"/>
  <c r="L212" i="33"/>
  <c r="M212" i="33" s="1"/>
  <c r="L213" i="33"/>
  <c r="L214" i="33"/>
  <c r="L215" i="33"/>
  <c r="M215" i="33" s="1"/>
  <c r="L216" i="33"/>
  <c r="M216" i="33" s="1"/>
  <c r="L217" i="33"/>
  <c r="L218" i="33"/>
  <c r="L219" i="33"/>
  <c r="M219" i="33" s="1"/>
  <c r="L220" i="33"/>
  <c r="L221" i="33"/>
  <c r="L222" i="33"/>
  <c r="L223" i="33"/>
  <c r="L224" i="33"/>
  <c r="L225" i="33"/>
  <c r="L226" i="33"/>
  <c r="L227" i="33"/>
  <c r="M227" i="33" s="1"/>
  <c r="L228" i="33"/>
  <c r="M228" i="33" s="1"/>
  <c r="L229" i="33"/>
  <c r="L230" i="33"/>
  <c r="L231" i="33"/>
  <c r="M231" i="33" s="1"/>
  <c r="L232" i="33"/>
  <c r="M232" i="33" s="1"/>
  <c r="L233" i="33"/>
  <c r="L234" i="33"/>
  <c r="L235" i="33"/>
  <c r="M235" i="33" s="1"/>
  <c r="L236" i="33"/>
  <c r="M236" i="33" s="1"/>
  <c r="L237" i="33"/>
  <c r="L238" i="33"/>
  <c r="L239" i="33"/>
  <c r="M239" i="33" s="1"/>
  <c r="L240" i="33"/>
  <c r="M240" i="33" s="1"/>
  <c r="L241" i="33"/>
  <c r="L242" i="33"/>
  <c r="L243" i="33"/>
  <c r="M243" i="33" s="1"/>
  <c r="L244" i="33"/>
  <c r="L245" i="33"/>
  <c r="L246" i="33"/>
  <c r="L247" i="33"/>
  <c r="L248" i="33"/>
  <c r="L249" i="33"/>
  <c r="L250" i="33"/>
  <c r="L251" i="33"/>
  <c r="M251" i="33" s="1"/>
  <c r="L252" i="33"/>
  <c r="M252" i="33" s="1"/>
  <c r="L253" i="33"/>
  <c r="L254" i="33"/>
  <c r="L255" i="33"/>
  <c r="M255" i="33" s="1"/>
  <c r="L256" i="33"/>
  <c r="M256" i="33" s="1"/>
  <c r="L257" i="33"/>
  <c r="L258" i="33"/>
  <c r="L259" i="33"/>
  <c r="M259" i="33" s="1"/>
  <c r="L260" i="33"/>
  <c r="M260" i="33" s="1"/>
  <c r="L261" i="33"/>
  <c r="L262" i="33"/>
  <c r="L263" i="33"/>
  <c r="M263" i="33" s="1"/>
  <c r="L264" i="33"/>
  <c r="M264" i="33" s="1"/>
  <c r="L265" i="33"/>
  <c r="L266" i="33"/>
  <c r="L267" i="33"/>
  <c r="M267" i="33" s="1"/>
  <c r="L268" i="33"/>
  <c r="L269" i="33"/>
  <c r="L270" i="33"/>
  <c r="L271" i="33"/>
  <c r="L272" i="33"/>
  <c r="L273" i="33"/>
  <c r="L274" i="33"/>
  <c r="L275" i="33"/>
  <c r="M275" i="33" s="1"/>
  <c r="L276" i="33"/>
  <c r="M276" i="33" s="1"/>
  <c r="L277" i="33"/>
  <c r="L278" i="33"/>
  <c r="L279" i="33"/>
  <c r="M279" i="33" s="1"/>
  <c r="L280" i="33"/>
  <c r="M280" i="33" s="1"/>
  <c r="L281" i="33"/>
  <c r="L282" i="33"/>
  <c r="L283" i="33"/>
  <c r="M283" i="33" s="1"/>
  <c r="L284" i="33"/>
  <c r="M284" i="33" s="1"/>
  <c r="L285" i="33"/>
  <c r="L286" i="33"/>
  <c r="L287" i="33"/>
  <c r="M287" i="33" s="1"/>
  <c r="L288" i="33"/>
  <c r="M288" i="33" s="1"/>
  <c r="L289" i="33"/>
  <c r="L290" i="33"/>
  <c r="L291" i="33"/>
  <c r="M291" i="33" s="1"/>
  <c r="L292" i="33"/>
  <c r="L293" i="33"/>
  <c r="L294" i="33"/>
  <c r="L295" i="33"/>
  <c r="L296" i="33"/>
  <c r="L297" i="33"/>
  <c r="L298" i="33"/>
  <c r="L299" i="33"/>
  <c r="M299" i="33" s="1"/>
  <c r="L300" i="33"/>
  <c r="L301" i="33"/>
  <c r="L302" i="33"/>
  <c r="L303" i="33"/>
  <c r="M303" i="33" s="1"/>
  <c r="L304" i="33"/>
  <c r="L305" i="33"/>
  <c r="L306" i="33"/>
  <c r="L307" i="33"/>
  <c r="M307" i="33" s="1"/>
  <c r="L308" i="33"/>
  <c r="L309" i="33"/>
  <c r="L310" i="33"/>
  <c r="L311" i="33"/>
  <c r="M311" i="33" s="1"/>
  <c r="L312" i="33"/>
  <c r="L313" i="33"/>
  <c r="L314" i="33"/>
  <c r="L315" i="33"/>
  <c r="M315" i="33" s="1"/>
  <c r="L316" i="33"/>
  <c r="L317" i="33"/>
  <c r="L318" i="33"/>
  <c r="L319" i="33"/>
  <c r="L320" i="33"/>
  <c r="L321" i="33"/>
  <c r="L322" i="33"/>
  <c r="L323" i="33"/>
  <c r="M323" i="33" s="1"/>
  <c r="L324" i="33"/>
  <c r="L325" i="33"/>
  <c r="L326" i="33"/>
  <c r="L327" i="33"/>
  <c r="M327" i="33" s="1"/>
  <c r="L328" i="33"/>
  <c r="L329" i="33"/>
  <c r="L330" i="33"/>
  <c r="L331" i="33"/>
  <c r="M331" i="33" s="1"/>
  <c r="L332" i="33"/>
  <c r="L333" i="33"/>
  <c r="L334" i="33"/>
  <c r="L335" i="33"/>
  <c r="M335" i="33" s="1"/>
  <c r="L336" i="33"/>
  <c r="L337" i="33"/>
  <c r="L338" i="33"/>
  <c r="L339" i="33"/>
  <c r="M339" i="33" s="1"/>
  <c r="L340" i="33"/>
  <c r="L341" i="33"/>
  <c r="L342" i="33"/>
  <c r="L343" i="33"/>
  <c r="L344" i="33"/>
  <c r="L345" i="33"/>
  <c r="L346" i="33"/>
  <c r="L347" i="33"/>
  <c r="M347" i="33" s="1"/>
  <c r="L348" i="33"/>
  <c r="L349" i="33"/>
  <c r="L350" i="33"/>
  <c r="L351" i="33"/>
  <c r="M351" i="33" s="1"/>
  <c r="L352" i="33"/>
  <c r="M352" i="33" s="1"/>
  <c r="L353" i="33"/>
  <c r="M353" i="33" s="1"/>
  <c r="L354" i="33"/>
  <c r="L355" i="33"/>
  <c r="M355" i="33" s="1"/>
  <c r="L356" i="33"/>
  <c r="M356" i="33" s="1"/>
  <c r="L357" i="33"/>
  <c r="M357" i="33" s="1"/>
  <c r="L358" i="33"/>
  <c r="L359" i="33"/>
  <c r="M359" i="33" s="1"/>
  <c r="L360" i="33"/>
  <c r="M360" i="33" s="1"/>
  <c r="L361" i="33"/>
  <c r="M361" i="33" s="1"/>
  <c r="L362" i="33"/>
  <c r="L363" i="33"/>
  <c r="M363" i="33" s="1"/>
  <c r="L364" i="33"/>
  <c r="L365" i="33"/>
  <c r="L366" i="33"/>
  <c r="L367" i="33"/>
  <c r="L368" i="33"/>
  <c r="L369" i="33"/>
  <c r="L370" i="33"/>
  <c r="L371" i="33"/>
  <c r="M371" i="33" s="1"/>
  <c r="L372" i="33"/>
  <c r="M372" i="33" s="1"/>
  <c r="L373" i="33"/>
  <c r="M373" i="33" s="1"/>
  <c r="L374" i="33"/>
  <c r="L375" i="33"/>
  <c r="M375" i="33" s="1"/>
  <c r="L376" i="33"/>
  <c r="M376" i="33" s="1"/>
  <c r="L377" i="33"/>
  <c r="M377" i="33" s="1"/>
  <c r="L378" i="33"/>
  <c r="L379" i="33"/>
  <c r="M379" i="33" s="1"/>
  <c r="L380" i="33"/>
  <c r="M380" i="33" s="1"/>
  <c r="L381" i="33"/>
  <c r="M381" i="33" s="1"/>
  <c r="L382" i="33"/>
  <c r="L383" i="33"/>
  <c r="M383" i="33" s="1"/>
  <c r="L384" i="33"/>
  <c r="M384" i="33" s="1"/>
  <c r="L385" i="33"/>
  <c r="M385" i="33" s="1"/>
  <c r="L386" i="33"/>
  <c r="L387" i="33"/>
  <c r="M387" i="33" s="1"/>
  <c r="L388" i="33"/>
  <c r="L389" i="33"/>
  <c r="L390" i="33"/>
  <c r="L391" i="33"/>
  <c r="L392" i="33"/>
  <c r="L393" i="33"/>
  <c r="L394" i="33"/>
  <c r="L395" i="33"/>
  <c r="M395" i="33" s="1"/>
  <c r="L396" i="33"/>
  <c r="M396" i="33" s="1"/>
  <c r="L397" i="33"/>
  <c r="L398" i="33"/>
  <c r="L399" i="33"/>
  <c r="M399" i="33" s="1"/>
  <c r="L400" i="33"/>
  <c r="M400" i="33" s="1"/>
  <c r="L401" i="33"/>
  <c r="L402" i="33"/>
  <c r="L403" i="33"/>
  <c r="M403" i="33" s="1"/>
  <c r="L404" i="33"/>
  <c r="L405" i="33"/>
  <c r="M405" i="33" s="1"/>
  <c r="L406" i="33"/>
  <c r="L407" i="33"/>
  <c r="M407" i="33" s="1"/>
  <c r="L408" i="33"/>
  <c r="M408" i="33" s="1"/>
  <c r="L409" i="33"/>
  <c r="M409" i="33" s="1"/>
  <c r="L410" i="33"/>
  <c r="L411" i="33"/>
  <c r="M411" i="33" s="1"/>
  <c r="L412" i="33"/>
  <c r="L413" i="33"/>
  <c r="L414" i="33"/>
  <c r="L415" i="33"/>
  <c r="L416" i="33"/>
  <c r="L417" i="33"/>
  <c r="L418" i="33"/>
  <c r="L419" i="33"/>
  <c r="M419" i="33" s="1"/>
  <c r="L420" i="33"/>
  <c r="M420" i="33" s="1"/>
  <c r="L421" i="33"/>
  <c r="L422" i="33"/>
  <c r="L423" i="33"/>
  <c r="M423" i="33" s="1"/>
  <c r="L424" i="33"/>
  <c r="M424" i="33" s="1"/>
  <c r="L425" i="33"/>
  <c r="M425" i="33" s="1"/>
  <c r="L426" i="33"/>
  <c r="L427" i="33"/>
  <c r="M427" i="33" s="1"/>
  <c r="L428" i="33"/>
  <c r="M428" i="33" s="1"/>
  <c r="L429" i="33"/>
  <c r="L430" i="33"/>
  <c r="L431" i="33"/>
  <c r="M431" i="33" s="1"/>
  <c r="L432" i="33"/>
  <c r="M432" i="33" s="1"/>
  <c r="L433" i="33"/>
  <c r="L434" i="33"/>
  <c r="L435" i="33"/>
  <c r="M435" i="33" s="1"/>
  <c r="L436" i="33"/>
  <c r="L437" i="33"/>
  <c r="L438" i="33"/>
  <c r="L439" i="33"/>
  <c r="L440" i="33"/>
  <c r="L441" i="33"/>
  <c r="L442" i="33"/>
  <c r="L443" i="33"/>
  <c r="M443" i="33" s="1"/>
  <c r="L444" i="33"/>
  <c r="L445" i="33"/>
  <c r="M445" i="33" s="1"/>
  <c r="L446" i="33"/>
  <c r="L447" i="33"/>
  <c r="M447" i="33" s="1"/>
  <c r="L448" i="33"/>
  <c r="L449" i="33"/>
  <c r="M449" i="33" s="1"/>
  <c r="L450" i="33"/>
  <c r="L451" i="33"/>
  <c r="M451" i="33" s="1"/>
  <c r="L452" i="33"/>
  <c r="L453" i="33"/>
  <c r="M453" i="33" s="1"/>
  <c r="L454" i="33"/>
  <c r="L455" i="33"/>
  <c r="M455" i="33" s="1"/>
  <c r="L456" i="33"/>
  <c r="L457" i="33"/>
  <c r="L458" i="33"/>
  <c r="L459" i="33"/>
  <c r="M459" i="33" s="1"/>
  <c r="L460" i="33"/>
  <c r="L461" i="33"/>
  <c r="L462" i="33"/>
  <c r="L463" i="33"/>
  <c r="L464" i="33"/>
  <c r="L465" i="33"/>
  <c r="L466" i="33"/>
  <c r="L467" i="33"/>
  <c r="M467" i="33" s="1"/>
  <c r="L468" i="33"/>
  <c r="L469" i="33"/>
  <c r="M469" i="33" s="1"/>
  <c r="L470" i="33"/>
  <c r="L471" i="33"/>
  <c r="L472" i="33"/>
  <c r="L473" i="33"/>
  <c r="M473" i="33" s="1"/>
  <c r="L474" i="33"/>
  <c r="L475" i="33"/>
  <c r="M475" i="33" s="1"/>
  <c r="L476" i="33"/>
  <c r="L477" i="33"/>
  <c r="M477" i="33" s="1"/>
  <c r="L478" i="33"/>
  <c r="L479" i="33"/>
  <c r="M479" i="33" s="1"/>
  <c r="L480" i="33"/>
  <c r="L481" i="33"/>
  <c r="M481" i="33" s="1"/>
  <c r="L482" i="33"/>
  <c r="L483" i="33"/>
  <c r="M483" i="33" s="1"/>
  <c r="L484" i="33"/>
  <c r="L485" i="33"/>
  <c r="L486" i="33"/>
  <c r="L487" i="33"/>
  <c r="L488" i="33"/>
  <c r="L489" i="33"/>
  <c r="L490" i="33"/>
  <c r="L491" i="33"/>
  <c r="L492" i="33"/>
  <c r="L493" i="33"/>
  <c r="M493" i="33" s="1"/>
  <c r="L494" i="33"/>
  <c r="L495" i="33"/>
  <c r="M495" i="33" s="1"/>
  <c r="L496" i="33"/>
  <c r="L497" i="33"/>
  <c r="M497" i="33" s="1"/>
  <c r="L498" i="33"/>
  <c r="L499" i="33"/>
  <c r="M499" i="33" s="1"/>
  <c r="L500" i="33"/>
  <c r="L501" i="33"/>
  <c r="M501" i="33" s="1"/>
  <c r="L502" i="33"/>
  <c r="L503" i="33"/>
  <c r="M503" i="33" s="1"/>
  <c r="L504" i="33"/>
  <c r="L505" i="33"/>
  <c r="M505" i="33" s="1"/>
  <c r="L506" i="33"/>
  <c r="L507" i="33"/>
  <c r="M507" i="33" s="1"/>
  <c r="L508" i="33"/>
  <c r="L509" i="33"/>
  <c r="L510" i="33"/>
  <c r="L511" i="33"/>
  <c r="L512" i="33"/>
  <c r="L513" i="33"/>
  <c r="L514" i="33"/>
  <c r="L515" i="33"/>
  <c r="M515" i="33" s="1"/>
  <c r="L516" i="33"/>
  <c r="L517" i="33"/>
  <c r="L518" i="33"/>
  <c r="L519" i="33"/>
  <c r="M519" i="33" s="1"/>
  <c r="L520" i="33"/>
  <c r="L521" i="33"/>
  <c r="M521" i="33" s="1"/>
  <c r="L522" i="33"/>
  <c r="L523" i="33"/>
  <c r="M523" i="33" s="1"/>
  <c r="L524" i="33"/>
  <c r="L525" i="33"/>
  <c r="L526" i="33"/>
  <c r="L527" i="33"/>
  <c r="M527" i="33" s="1"/>
  <c r="L528" i="33"/>
  <c r="L529" i="33"/>
  <c r="L530" i="33"/>
  <c r="L531" i="33"/>
  <c r="M531" i="33" s="1"/>
  <c r="L532" i="33"/>
  <c r="L533" i="33"/>
  <c r="L534" i="33"/>
  <c r="L535" i="33"/>
  <c r="L536" i="33"/>
  <c r="L537" i="33"/>
  <c r="L538" i="33"/>
  <c r="L539" i="33"/>
  <c r="L540" i="33"/>
  <c r="L541" i="33"/>
  <c r="M541" i="33" s="1"/>
  <c r="L542" i="33"/>
  <c r="L543" i="33"/>
  <c r="L544" i="33"/>
  <c r="L545" i="33"/>
  <c r="M545" i="33" s="1"/>
  <c r="L546" i="33"/>
  <c r="L547" i="33"/>
  <c r="L548" i="33"/>
  <c r="L549" i="33"/>
  <c r="M549" i="33" s="1"/>
  <c r="L550" i="33"/>
  <c r="L551" i="33"/>
  <c r="L552" i="33"/>
  <c r="L553" i="33"/>
  <c r="M553" i="33" s="1"/>
  <c r="L554" i="33"/>
  <c r="L555" i="33"/>
  <c r="L556" i="33"/>
  <c r="L557" i="33"/>
  <c r="L558" i="33"/>
  <c r="L559" i="33"/>
  <c r="L560" i="33"/>
  <c r="L561" i="33"/>
  <c r="L562" i="33"/>
  <c r="L563" i="33"/>
  <c r="M563" i="33" s="1"/>
  <c r="L564" i="33"/>
  <c r="L565" i="33"/>
  <c r="M565" i="33" s="1"/>
  <c r="L566" i="33"/>
  <c r="L567" i="33"/>
  <c r="M567" i="33" s="1"/>
  <c r="L568" i="33"/>
  <c r="L569" i="33"/>
  <c r="L570" i="33"/>
  <c r="L571" i="33"/>
  <c r="M571" i="33" s="1"/>
  <c r="L572" i="33"/>
  <c r="L573" i="33"/>
  <c r="L574" i="33"/>
  <c r="L575" i="33"/>
  <c r="M575" i="33" s="1"/>
  <c r="L576" i="33"/>
  <c r="L577" i="33"/>
  <c r="M577" i="33" s="1"/>
  <c r="L578" i="33"/>
  <c r="L579" i="33"/>
  <c r="M579" i="33" s="1"/>
  <c r="L580" i="33"/>
  <c r="L581" i="33"/>
  <c r="L582" i="33"/>
  <c r="L583" i="33"/>
  <c r="L584" i="33"/>
  <c r="L585" i="33"/>
  <c r="L586" i="33"/>
  <c r="L587" i="33"/>
  <c r="M587" i="33" s="1"/>
  <c r="L588" i="33"/>
  <c r="L589" i="33"/>
  <c r="M589" i="33" s="1"/>
  <c r="L590" i="33"/>
  <c r="L591" i="33"/>
  <c r="M591" i="33" s="1"/>
  <c r="L592" i="33"/>
  <c r="L593" i="33"/>
  <c r="M593" i="33" s="1"/>
  <c r="L594" i="33"/>
  <c r="L595" i="33"/>
  <c r="M595" i="33" s="1"/>
  <c r="L596" i="33"/>
  <c r="L597" i="33"/>
  <c r="M597" i="33" s="1"/>
  <c r="L598" i="33"/>
  <c r="L599" i="33"/>
  <c r="M599" i="33" s="1"/>
  <c r="L600" i="33"/>
  <c r="L601" i="33"/>
  <c r="L602" i="33"/>
  <c r="L603" i="33"/>
  <c r="M603" i="33" s="1"/>
  <c r="L604" i="33"/>
  <c r="L605" i="33"/>
  <c r="L606" i="33"/>
  <c r="L607" i="33"/>
  <c r="L608" i="33"/>
  <c r="L609" i="33"/>
  <c r="L610" i="33"/>
  <c r="L611" i="33"/>
  <c r="M611" i="33" s="1"/>
  <c r="L612" i="33"/>
  <c r="L613" i="33"/>
  <c r="L614" i="33"/>
  <c r="M441" i="33" l="1"/>
  <c r="M369" i="33"/>
  <c r="M248" i="33"/>
  <c r="M80" i="33"/>
  <c r="M489" i="33"/>
  <c r="M417" i="33"/>
  <c r="M392" i="33"/>
  <c r="M200" i="33"/>
  <c r="M128" i="33"/>
  <c r="M56" i="33"/>
  <c r="M511" i="33"/>
  <c r="M391" i="33"/>
  <c r="M295" i="33"/>
  <c r="M223" i="33"/>
  <c r="M175" i="33"/>
  <c r="M127" i="33"/>
  <c r="M103" i="33"/>
  <c r="M79" i="33"/>
  <c r="M55" i="33"/>
  <c r="M465" i="33"/>
  <c r="M368" i="33"/>
  <c r="M272" i="33"/>
  <c r="M176" i="33"/>
  <c r="M104" i="33"/>
  <c r="M607" i="33"/>
  <c r="M535" i="33"/>
  <c r="M463" i="33"/>
  <c r="M415" i="33"/>
  <c r="M343" i="33"/>
  <c r="M271" i="33"/>
  <c r="M199" i="33"/>
  <c r="M31" i="33"/>
  <c r="M537" i="33"/>
  <c r="M393" i="33"/>
  <c r="M416" i="33"/>
  <c r="M224" i="33"/>
  <c r="M152" i="33"/>
  <c r="M32" i="33"/>
  <c r="M583" i="33"/>
  <c r="M559" i="33"/>
  <c r="M439" i="33"/>
  <c r="M367" i="33"/>
  <c r="M319" i="33"/>
  <c r="M247" i="33"/>
  <c r="M151" i="33"/>
  <c r="M557" i="33"/>
  <c r="M509" i="33"/>
  <c r="M485" i="33"/>
  <c r="M461" i="33"/>
  <c r="M413" i="33"/>
  <c r="M389" i="33"/>
  <c r="M436" i="33"/>
  <c r="M412" i="33"/>
  <c r="M388" i="33"/>
  <c r="M364" i="33"/>
  <c r="M292" i="33"/>
  <c r="M268" i="33"/>
  <c r="M244" i="33"/>
  <c r="M220" i="33"/>
  <c r="M196" i="33"/>
  <c r="M172" i="33"/>
  <c r="M148" i="33"/>
  <c r="M124" i="33"/>
  <c r="M100" i="33"/>
  <c r="M76" i="33"/>
  <c r="M52" i="33"/>
  <c r="M28" i="33"/>
  <c r="M612" i="33"/>
  <c r="M608" i="33"/>
  <c r="M604" i="33"/>
  <c r="M596" i="33"/>
  <c r="M592" i="33"/>
  <c r="M588" i="33"/>
  <c r="M584" i="33"/>
  <c r="M580" i="33"/>
  <c r="M576" i="33"/>
  <c r="M568" i="33"/>
  <c r="M560" i="33"/>
  <c r="M556" i="33"/>
  <c r="M552" i="33"/>
  <c r="M548" i="33"/>
  <c r="M544" i="33"/>
  <c r="M540" i="33"/>
  <c r="M536" i="33"/>
  <c r="M528" i="33"/>
  <c r="M524" i="33"/>
  <c r="M520" i="33"/>
  <c r="M512" i="33"/>
  <c r="M508" i="33"/>
  <c r="M504" i="33"/>
  <c r="M496" i="33"/>
  <c r="M476" i="33"/>
  <c r="M464" i="33"/>
  <c r="M456" i="33"/>
  <c r="M452" i="33"/>
  <c r="M448" i="33"/>
  <c r="M444" i="33"/>
  <c r="M440" i="33"/>
  <c r="M404" i="33"/>
  <c r="M348" i="33"/>
  <c r="M344" i="33"/>
  <c r="M340" i="33"/>
  <c r="M336" i="33"/>
  <c r="M332" i="33"/>
  <c r="M328" i="33"/>
  <c r="M324" i="33"/>
  <c r="M320" i="33"/>
  <c r="M316" i="33"/>
  <c r="M312" i="33"/>
  <c r="M308" i="33"/>
  <c r="M304" i="33"/>
  <c r="M300" i="33"/>
  <c r="M296" i="33"/>
  <c r="M610" i="33"/>
  <c r="M602" i="33"/>
  <c r="M586" i="33"/>
  <c r="M582" i="33"/>
  <c r="M570" i="33"/>
  <c r="M558" i="33"/>
  <c r="M546" i="33"/>
  <c r="M530" i="33"/>
  <c r="M522" i="33"/>
  <c r="M514" i="33"/>
  <c r="M490" i="33"/>
  <c r="M478" i="33"/>
  <c r="M334" i="33"/>
  <c r="M14" i="33"/>
  <c r="M614" i="33"/>
  <c r="M606" i="33"/>
  <c r="M590" i="33"/>
  <c r="M578" i="33"/>
  <c r="M574" i="33"/>
  <c r="M562" i="33"/>
  <c r="M554" i="33"/>
  <c r="M550" i="33"/>
  <c r="M542" i="33"/>
  <c r="M534" i="33"/>
  <c r="M526" i="33"/>
  <c r="M518" i="33"/>
  <c r="M506" i="33"/>
  <c r="M498" i="33"/>
  <c r="M494" i="33"/>
  <c r="M486" i="33"/>
  <c r="M482" i="33"/>
  <c r="M474" i="33"/>
  <c r="M470" i="33"/>
  <c r="M466" i="33"/>
  <c r="M462" i="33"/>
  <c r="M450" i="33"/>
  <c r="M438" i="33"/>
  <c r="M422" i="33"/>
  <c r="M410" i="33"/>
  <c r="M378" i="33"/>
  <c r="M366" i="33"/>
  <c r="M362" i="33"/>
  <c r="M358" i="33"/>
  <c r="M354" i="33"/>
  <c r="M350" i="33"/>
  <c r="M346" i="33"/>
  <c r="M342" i="33"/>
  <c r="M338" i="33"/>
  <c r="M330" i="33"/>
  <c r="M326" i="33"/>
  <c r="M322" i="33"/>
  <c r="M318" i="33"/>
  <c r="M314" i="33"/>
  <c r="M310" i="33"/>
  <c r="M306" i="33"/>
  <c r="M302" i="33"/>
  <c r="M298" i="33"/>
  <c r="M294" i="33"/>
  <c r="M290" i="33"/>
  <c r="M286" i="33"/>
  <c r="M282" i="33"/>
  <c r="M278" i="33"/>
  <c r="M274" i="33"/>
  <c r="M270" i="33"/>
  <c r="M266" i="33"/>
  <c r="M262" i="33"/>
  <c r="M258" i="33"/>
  <c r="M254" i="33"/>
  <c r="M250" i="33"/>
  <c r="M246" i="33"/>
  <c r="M242" i="33"/>
  <c r="M238" i="33"/>
  <c r="M234" i="33"/>
  <c r="M230" i="33"/>
  <c r="M226" i="33"/>
  <c r="M222" i="33"/>
  <c r="M218" i="33"/>
  <c r="M214" i="33"/>
  <c r="M210" i="33"/>
  <c r="M206" i="33"/>
  <c r="M202" i="33"/>
  <c r="M198" i="33"/>
  <c r="M194" i="33"/>
  <c r="M190" i="33"/>
  <c r="M186" i="33"/>
  <c r="M182" i="33"/>
  <c r="M178" i="33"/>
  <c r="M174" i="33"/>
  <c r="M170" i="33"/>
  <c r="M166" i="33"/>
  <c r="M162" i="33"/>
  <c r="M158" i="33"/>
  <c r="M154" i="33"/>
  <c r="M150" i="33"/>
  <c r="M146" i="33"/>
  <c r="M142" i="33"/>
  <c r="M138" i="33"/>
  <c r="M134" i="33"/>
  <c r="M130" i="33"/>
  <c r="M126" i="33"/>
  <c r="M122" i="33"/>
  <c r="M118" i="33"/>
  <c r="M114" i="33"/>
  <c r="M110" i="33"/>
  <c r="M106" i="33"/>
  <c r="M102" i="33"/>
  <c r="M98" i="33"/>
  <c r="M94" i="33"/>
  <c r="M90" i="33"/>
  <c r="M86" i="33"/>
  <c r="M82" i="33"/>
  <c r="M78" i="33"/>
  <c r="M74" i="33"/>
  <c r="M70" i="33"/>
  <c r="M66" i="33"/>
  <c r="M62" i="33"/>
  <c r="M58" i="33"/>
  <c r="M54" i="33"/>
  <c r="M50" i="33"/>
  <c r="M46" i="33"/>
  <c r="M42" i="33"/>
  <c r="M38" i="33"/>
  <c r="M34" i="33"/>
  <c r="M30" i="33"/>
  <c r="M26" i="33"/>
  <c r="M22" i="33"/>
  <c r="M18" i="33"/>
  <c r="M349" i="33"/>
  <c r="M345" i="33"/>
  <c r="M341" i="33"/>
  <c r="M337" i="33"/>
  <c r="M333" i="33"/>
  <c r="M329" i="33"/>
  <c r="M325" i="33"/>
  <c r="M321" i="33"/>
  <c r="M317" i="33"/>
  <c r="M313" i="33"/>
  <c r="M309" i="33"/>
  <c r="M305" i="33"/>
  <c r="M301" i="33"/>
  <c r="M297" i="33"/>
  <c r="M293" i="33"/>
  <c r="M289" i="33"/>
  <c r="M285" i="33"/>
  <c r="M281" i="33"/>
  <c r="M277" i="33"/>
  <c r="M273" i="33"/>
  <c r="M269" i="33"/>
  <c r="M265" i="33"/>
  <c r="M261" i="33"/>
  <c r="M257" i="33"/>
  <c r="M253" i="33"/>
  <c r="M249" i="33"/>
  <c r="M245" i="33"/>
  <c r="M241" i="33"/>
  <c r="M237" i="33"/>
  <c r="M233" i="33"/>
  <c r="M229" i="33"/>
  <c r="M225" i="33"/>
  <c r="M221" i="33"/>
  <c r="M217" i="33"/>
  <c r="M213" i="33"/>
  <c r="M209" i="33"/>
  <c r="M205" i="33"/>
  <c r="M201" i="33"/>
  <c r="M197" i="33"/>
  <c r="M193" i="33"/>
  <c r="M189" i="33"/>
  <c r="M185" i="33"/>
  <c r="M181" i="33"/>
  <c r="M177" i="33"/>
  <c r="M173" i="33"/>
  <c r="M169" i="33"/>
  <c r="M165" i="33"/>
  <c r="M161" i="33"/>
  <c r="M157" i="33"/>
  <c r="M153" i="33"/>
  <c r="M149" i="33"/>
  <c r="M145" i="33"/>
  <c r="M141" i="33"/>
  <c r="M137" i="33"/>
  <c r="M133" i="33"/>
  <c r="M129" i="33"/>
  <c r="M125" i="33"/>
  <c r="M121" i="33"/>
  <c r="M117" i="33"/>
  <c r="M113" i="33"/>
  <c r="M109" i="33"/>
  <c r="M105" i="33"/>
  <c r="M101" i="33"/>
  <c r="M97" i="33"/>
  <c r="M93" i="33"/>
  <c r="M89" i="33"/>
  <c r="M85" i="33"/>
  <c r="M81" i="33"/>
  <c r="M77" i="33"/>
  <c r="M73" i="33"/>
  <c r="M69" i="33"/>
  <c r="M65" i="33"/>
  <c r="M61" i="33"/>
  <c r="M57" i="33"/>
  <c r="M53" i="33"/>
  <c r="M49" i="33"/>
  <c r="M45" i="33"/>
  <c r="M41" i="33"/>
  <c r="M37" i="33"/>
  <c r="M33" i="33"/>
  <c r="M29" i="33"/>
  <c r="M25" i="33"/>
  <c r="M21" i="33"/>
  <c r="M17" i="33"/>
  <c r="M13" i="33"/>
  <c r="M569" i="33"/>
  <c r="M543" i="33"/>
  <c r="M513" i="33"/>
  <c r="M402" i="33"/>
  <c r="M386" i="33"/>
  <c r="M601" i="33"/>
  <c r="M566" i="33"/>
  <c r="M551" i="33"/>
  <c r="M533" i="33"/>
  <c r="M516" i="33"/>
  <c r="M502" i="33"/>
  <c r="M491" i="33"/>
  <c r="M488" i="33"/>
  <c r="M484" i="33"/>
  <c r="M433" i="33"/>
  <c r="M430" i="33"/>
  <c r="M426" i="33"/>
  <c r="M401" i="33"/>
  <c r="M398" i="33"/>
  <c r="M394" i="33"/>
  <c r="M374" i="33"/>
  <c r="M365" i="33"/>
  <c r="M605" i="33"/>
  <c r="M573" i="33"/>
  <c r="M555" i="33"/>
  <c r="M517" i="33"/>
  <c r="M492" i="33"/>
  <c r="M446" i="33"/>
  <c r="M600" i="33"/>
  <c r="M598" i="33"/>
  <c r="M585" i="33"/>
  <c r="M581" i="33"/>
  <c r="M561" i="33"/>
  <c r="M539" i="33"/>
  <c r="M532" i="33"/>
  <c r="M529" i="33"/>
  <c r="M480" i="33"/>
  <c r="M471" i="33"/>
  <c r="M468" i="33"/>
  <c r="M457" i="33"/>
  <c r="M442" i="33"/>
  <c r="M429" i="33"/>
  <c r="M414" i="33"/>
  <c r="M397" i="33"/>
  <c r="M382" i="33"/>
  <c r="M370" i="33"/>
  <c r="M613" i="33"/>
  <c r="M609" i="33"/>
  <c r="M594" i="33"/>
  <c r="M572" i="33"/>
  <c r="M564" i="33"/>
  <c r="M547" i="33"/>
  <c r="M538" i="33"/>
  <c r="M525" i="33"/>
  <c r="M510" i="33"/>
  <c r="M500" i="33"/>
  <c r="M487" i="33"/>
  <c r="M472" i="33"/>
  <c r="M460" i="33"/>
  <c r="M458" i="33"/>
  <c r="M454" i="33"/>
  <c r="M437" i="33"/>
  <c r="M434" i="33"/>
  <c r="M421" i="33"/>
  <c r="M418" i="33"/>
  <c r="M406" i="33"/>
  <c r="M390" i="33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O2960" i="1"/>
  <c r="O1372" i="1"/>
  <c r="O2985" i="1"/>
  <c r="P2961" i="1"/>
  <c r="Q2961" i="1"/>
  <c r="R2961" i="1" s="1"/>
  <c r="P2962" i="1"/>
  <c r="Q2962" i="1"/>
  <c r="R2962" i="1" s="1"/>
  <c r="P2963" i="1"/>
  <c r="Q2963" i="1"/>
  <c r="R2963" i="1" s="1"/>
  <c r="P2964" i="1"/>
  <c r="Q2964" i="1"/>
  <c r="R2964" i="1" s="1"/>
  <c r="P2965" i="1"/>
  <c r="Q2965" i="1"/>
  <c r="R2965" i="1" s="1"/>
  <c r="P2966" i="1"/>
  <c r="Q2966" i="1"/>
  <c r="R2966" i="1" s="1"/>
  <c r="P2967" i="1"/>
  <c r="Q2967" i="1"/>
  <c r="R2967" i="1" s="1"/>
  <c r="P2968" i="1"/>
  <c r="Q2968" i="1"/>
  <c r="R2968" i="1" s="1"/>
  <c r="P2969" i="1"/>
  <c r="Q2969" i="1"/>
  <c r="R2969" i="1" s="1"/>
  <c r="P2970" i="1"/>
  <c r="Q2970" i="1"/>
  <c r="R2970" i="1" s="1"/>
  <c r="P2971" i="1"/>
  <c r="Q2971" i="1"/>
  <c r="R2971" i="1" s="1"/>
  <c r="P2972" i="1"/>
  <c r="Q2972" i="1"/>
  <c r="R2972" i="1" s="1"/>
  <c r="P2973" i="1"/>
  <c r="Q2973" i="1"/>
  <c r="R2973" i="1" s="1"/>
  <c r="P2974" i="1"/>
  <c r="Q2974" i="1"/>
  <c r="R2974" i="1" s="1"/>
  <c r="P2975" i="1"/>
  <c r="Q2975" i="1"/>
  <c r="R2975" i="1" s="1"/>
  <c r="P2976" i="1"/>
  <c r="Q2976" i="1"/>
  <c r="R2976" i="1" s="1"/>
  <c r="P2977" i="1"/>
  <c r="Q2977" i="1"/>
  <c r="R2977" i="1" s="1"/>
  <c r="P2978" i="1"/>
  <c r="Q2978" i="1"/>
  <c r="R2978" i="1" s="1"/>
  <c r="P2979" i="1"/>
  <c r="Q2979" i="1"/>
  <c r="R2979" i="1" s="1"/>
  <c r="P2980" i="1"/>
  <c r="Q2980" i="1"/>
  <c r="R2980" i="1" s="1"/>
  <c r="P2981" i="1"/>
  <c r="Q2981" i="1"/>
  <c r="R2981" i="1" s="1"/>
  <c r="P2982" i="1"/>
  <c r="Q2982" i="1"/>
  <c r="R2982" i="1" s="1"/>
  <c r="P2983" i="1"/>
  <c r="Q2983" i="1"/>
  <c r="R2983" i="1" s="1"/>
  <c r="P2984" i="1"/>
  <c r="Q2984" i="1"/>
  <c r="R2984" i="1" s="1"/>
  <c r="P2985" i="1"/>
  <c r="Q2985" i="1"/>
  <c r="R2985" i="1" s="1"/>
  <c r="P2292" i="1"/>
  <c r="Q2292" i="1"/>
  <c r="R2292" i="1" s="1"/>
  <c r="P2293" i="1"/>
  <c r="Q2293" i="1"/>
  <c r="R2293" i="1" s="1"/>
  <c r="P2294" i="1"/>
  <c r="Q2294" i="1"/>
  <c r="R2294" i="1" s="1"/>
  <c r="P2295" i="1"/>
  <c r="Q2295" i="1"/>
  <c r="R2295" i="1" s="1"/>
  <c r="P2296" i="1"/>
  <c r="Q2296" i="1"/>
  <c r="R2296" i="1" s="1"/>
  <c r="P2297" i="1"/>
  <c r="Q2297" i="1"/>
  <c r="R2297" i="1" s="1"/>
  <c r="P2298" i="1"/>
  <c r="Q2298" i="1"/>
  <c r="R2298" i="1" s="1"/>
  <c r="P2299" i="1"/>
  <c r="Q2299" i="1"/>
  <c r="R2299" i="1" s="1"/>
  <c r="P2300" i="1"/>
  <c r="Q2300" i="1"/>
  <c r="R2300" i="1" s="1"/>
  <c r="P2301" i="1"/>
  <c r="Q2301" i="1"/>
  <c r="R2301" i="1" s="1"/>
  <c r="P2302" i="1"/>
  <c r="Q2302" i="1"/>
  <c r="R2302" i="1" s="1"/>
  <c r="P2303" i="1"/>
  <c r="Q2303" i="1"/>
  <c r="R2303" i="1" s="1"/>
  <c r="P2304" i="1"/>
  <c r="Q2304" i="1"/>
  <c r="R2304" i="1" s="1"/>
  <c r="P2305" i="1"/>
  <c r="Q2305" i="1"/>
  <c r="R2305" i="1" s="1"/>
  <c r="P2306" i="1"/>
  <c r="Q2306" i="1"/>
  <c r="R2306" i="1" s="1"/>
  <c r="P2307" i="1"/>
  <c r="Q2307" i="1"/>
  <c r="R2307" i="1" s="1"/>
  <c r="P2308" i="1"/>
  <c r="Q2308" i="1"/>
  <c r="R2308" i="1" s="1"/>
  <c r="P2309" i="1"/>
  <c r="Q2309" i="1"/>
  <c r="R2309" i="1" s="1"/>
  <c r="P2310" i="1"/>
  <c r="Q2310" i="1"/>
  <c r="R2310" i="1" s="1"/>
  <c r="P2311" i="1"/>
  <c r="Q2311" i="1"/>
  <c r="R2311" i="1" s="1"/>
  <c r="P2312" i="1"/>
  <c r="Q2312" i="1"/>
  <c r="R2312" i="1" s="1"/>
  <c r="P2313" i="1"/>
  <c r="Q2313" i="1"/>
  <c r="R2313" i="1" s="1"/>
  <c r="P2314" i="1"/>
  <c r="Q2314" i="1"/>
  <c r="R2314" i="1" s="1"/>
  <c r="P2315" i="1"/>
  <c r="Q2315" i="1"/>
  <c r="R2315" i="1" s="1"/>
  <c r="P2316" i="1"/>
  <c r="Q2316" i="1"/>
  <c r="R2316" i="1" s="1"/>
  <c r="P2317" i="1"/>
  <c r="Q2317" i="1"/>
  <c r="R2317" i="1" s="1"/>
  <c r="P2318" i="1"/>
  <c r="Q2318" i="1"/>
  <c r="R2318" i="1" s="1"/>
  <c r="P2319" i="1"/>
  <c r="Q2319" i="1"/>
  <c r="R2319" i="1" s="1"/>
  <c r="P2320" i="1"/>
  <c r="Q2320" i="1"/>
  <c r="R2320" i="1" s="1"/>
  <c r="P2321" i="1"/>
  <c r="Q2321" i="1"/>
  <c r="R2321" i="1" s="1"/>
  <c r="P2322" i="1"/>
  <c r="Q2322" i="1"/>
  <c r="R2322" i="1" s="1"/>
  <c r="P2323" i="1"/>
  <c r="Q2323" i="1"/>
  <c r="R2323" i="1" s="1"/>
  <c r="P2324" i="1"/>
  <c r="Q2324" i="1"/>
  <c r="R2324" i="1" s="1"/>
  <c r="P2325" i="1"/>
  <c r="Q2325" i="1"/>
  <c r="R2325" i="1" s="1"/>
  <c r="P2326" i="1"/>
  <c r="Q2326" i="1"/>
  <c r="R2326" i="1" s="1"/>
  <c r="P2327" i="1"/>
  <c r="Q2327" i="1"/>
  <c r="R2327" i="1" s="1"/>
  <c r="P2328" i="1"/>
  <c r="Q2328" i="1"/>
  <c r="R2328" i="1" s="1"/>
  <c r="P2329" i="1"/>
  <c r="Q2329" i="1"/>
  <c r="R2329" i="1" s="1"/>
  <c r="P2330" i="1"/>
  <c r="Q2330" i="1"/>
  <c r="R2330" i="1" s="1"/>
  <c r="P2331" i="1"/>
  <c r="Q2331" i="1"/>
  <c r="R2331" i="1" s="1"/>
  <c r="P2332" i="1"/>
  <c r="Q2332" i="1"/>
  <c r="R2332" i="1" s="1"/>
  <c r="P2333" i="1"/>
  <c r="Q2333" i="1"/>
  <c r="R2333" i="1" s="1"/>
  <c r="P2334" i="1"/>
  <c r="Q2334" i="1"/>
  <c r="R2334" i="1" s="1"/>
  <c r="P2335" i="1"/>
  <c r="Q2335" i="1"/>
  <c r="R2335" i="1" s="1"/>
  <c r="P2336" i="1"/>
  <c r="Q2336" i="1"/>
  <c r="R2336" i="1" s="1"/>
  <c r="P2337" i="1"/>
  <c r="Q2337" i="1"/>
  <c r="R2337" i="1" s="1"/>
  <c r="P2338" i="1"/>
  <c r="Q2338" i="1"/>
  <c r="R2338" i="1" s="1"/>
  <c r="P2339" i="1"/>
  <c r="Q2339" i="1"/>
  <c r="R2339" i="1" s="1"/>
  <c r="P2340" i="1"/>
  <c r="Q2340" i="1"/>
  <c r="R2340" i="1" s="1"/>
  <c r="P2341" i="1"/>
  <c r="Q2341" i="1"/>
  <c r="R2341" i="1" s="1"/>
  <c r="P2342" i="1"/>
  <c r="Q2342" i="1"/>
  <c r="R2342" i="1" s="1"/>
  <c r="P2343" i="1"/>
  <c r="Q2343" i="1"/>
  <c r="R2343" i="1" s="1"/>
  <c r="P2344" i="1"/>
  <c r="Q2344" i="1"/>
  <c r="R2344" i="1" s="1"/>
  <c r="P2345" i="1"/>
  <c r="Q2345" i="1"/>
  <c r="R2345" i="1" s="1"/>
  <c r="P2346" i="1"/>
  <c r="Q2346" i="1"/>
  <c r="R2346" i="1" s="1"/>
  <c r="P2347" i="1"/>
  <c r="Q2347" i="1"/>
  <c r="R2347" i="1" s="1"/>
  <c r="P2348" i="1"/>
  <c r="Q2348" i="1"/>
  <c r="R2348" i="1" s="1"/>
  <c r="P2349" i="1"/>
  <c r="Q2349" i="1"/>
  <c r="R2349" i="1" s="1"/>
  <c r="P2350" i="1"/>
  <c r="Q2350" i="1"/>
  <c r="R2350" i="1" s="1"/>
  <c r="P2351" i="1"/>
  <c r="Q2351" i="1"/>
  <c r="R2351" i="1" s="1"/>
  <c r="P2352" i="1"/>
  <c r="Q2352" i="1"/>
  <c r="R2352" i="1" s="1"/>
  <c r="P2353" i="1"/>
  <c r="Q2353" i="1"/>
  <c r="R2353" i="1" s="1"/>
  <c r="P2354" i="1"/>
  <c r="Q2354" i="1"/>
  <c r="R2354" i="1" s="1"/>
  <c r="P2355" i="1"/>
  <c r="Q2355" i="1"/>
  <c r="R2355" i="1" s="1"/>
  <c r="P2356" i="1"/>
  <c r="Q2356" i="1"/>
  <c r="R2356" i="1" s="1"/>
  <c r="P2357" i="1"/>
  <c r="Q2357" i="1"/>
  <c r="R2357" i="1" s="1"/>
  <c r="P2358" i="1"/>
  <c r="Q2358" i="1"/>
  <c r="R2358" i="1" s="1"/>
  <c r="P2359" i="1"/>
  <c r="Q2359" i="1"/>
  <c r="R2359" i="1" s="1"/>
  <c r="P2360" i="1"/>
  <c r="Q2360" i="1"/>
  <c r="R2360" i="1" s="1"/>
  <c r="P2361" i="1"/>
  <c r="Q2361" i="1"/>
  <c r="R2361" i="1" s="1"/>
  <c r="P2362" i="1"/>
  <c r="Q2362" i="1"/>
  <c r="R2362" i="1" s="1"/>
  <c r="P2363" i="1"/>
  <c r="Q2363" i="1"/>
  <c r="R2363" i="1" s="1"/>
  <c r="P2364" i="1"/>
  <c r="Q2364" i="1"/>
  <c r="R2364" i="1" s="1"/>
  <c r="P2365" i="1"/>
  <c r="Q2365" i="1"/>
  <c r="R2365" i="1" s="1"/>
  <c r="P2366" i="1"/>
  <c r="Q2366" i="1"/>
  <c r="R2366" i="1" s="1"/>
  <c r="P2367" i="1"/>
  <c r="Q2367" i="1"/>
  <c r="R2367" i="1" s="1"/>
  <c r="P2368" i="1"/>
  <c r="Q2368" i="1"/>
  <c r="R2368" i="1" s="1"/>
  <c r="P2369" i="1"/>
  <c r="Q2369" i="1"/>
  <c r="R2369" i="1" s="1"/>
  <c r="P2370" i="1"/>
  <c r="Q2370" i="1"/>
  <c r="R2370" i="1" s="1"/>
  <c r="P2371" i="1"/>
  <c r="Q2371" i="1"/>
  <c r="R2371" i="1" s="1"/>
  <c r="P2372" i="1"/>
  <c r="Q2372" i="1"/>
  <c r="R2372" i="1" s="1"/>
  <c r="P2373" i="1"/>
  <c r="Q2373" i="1"/>
  <c r="R2373" i="1" s="1"/>
  <c r="P2374" i="1"/>
  <c r="Q2374" i="1"/>
  <c r="R2374" i="1" s="1"/>
  <c r="P2375" i="1"/>
  <c r="Q2375" i="1"/>
  <c r="R2375" i="1" s="1"/>
  <c r="P2376" i="1"/>
  <c r="Q2376" i="1"/>
  <c r="R2376" i="1" s="1"/>
  <c r="P2377" i="1"/>
  <c r="Q2377" i="1"/>
  <c r="R2377" i="1" s="1"/>
  <c r="P2378" i="1"/>
  <c r="Q2378" i="1"/>
  <c r="R2378" i="1" s="1"/>
  <c r="P2379" i="1"/>
  <c r="Q2379" i="1"/>
  <c r="R2379" i="1" s="1"/>
  <c r="P2380" i="1"/>
  <c r="Q2380" i="1"/>
  <c r="R2380" i="1" s="1"/>
  <c r="P2381" i="1"/>
  <c r="Q2381" i="1"/>
  <c r="R2381" i="1" s="1"/>
  <c r="P2382" i="1"/>
  <c r="Q2382" i="1"/>
  <c r="R2382" i="1" s="1"/>
  <c r="P2383" i="1"/>
  <c r="Q2383" i="1"/>
  <c r="R2383" i="1" s="1"/>
  <c r="P2384" i="1"/>
  <c r="Q2384" i="1"/>
  <c r="R2384" i="1" s="1"/>
  <c r="P2385" i="1"/>
  <c r="Q2385" i="1"/>
  <c r="R2385" i="1" s="1"/>
  <c r="P2386" i="1"/>
  <c r="Q2386" i="1"/>
  <c r="R2386" i="1" s="1"/>
  <c r="P2387" i="1"/>
  <c r="Q2387" i="1"/>
  <c r="R2387" i="1" s="1"/>
  <c r="P2388" i="1"/>
  <c r="Q2388" i="1"/>
  <c r="R2388" i="1" s="1"/>
  <c r="P2389" i="1"/>
  <c r="Q2389" i="1"/>
  <c r="R2389" i="1" s="1"/>
  <c r="P2390" i="1"/>
  <c r="Q2390" i="1"/>
  <c r="R2390" i="1" s="1"/>
  <c r="P2391" i="1"/>
  <c r="Q2391" i="1"/>
  <c r="R2391" i="1" s="1"/>
  <c r="P2392" i="1"/>
  <c r="Q2392" i="1"/>
  <c r="R2392" i="1" s="1"/>
  <c r="P2393" i="1"/>
  <c r="Q2393" i="1"/>
  <c r="R2393" i="1" s="1"/>
  <c r="P2394" i="1"/>
  <c r="Q2394" i="1"/>
  <c r="R2394" i="1" s="1"/>
  <c r="P2395" i="1"/>
  <c r="Q2395" i="1"/>
  <c r="R2395" i="1" s="1"/>
  <c r="P2396" i="1"/>
  <c r="Q2396" i="1"/>
  <c r="R2396" i="1" s="1"/>
  <c r="P2397" i="1"/>
  <c r="Q2397" i="1"/>
  <c r="R2397" i="1" s="1"/>
  <c r="P2398" i="1"/>
  <c r="Q2398" i="1"/>
  <c r="R2398" i="1" s="1"/>
  <c r="P2399" i="1"/>
  <c r="Q2399" i="1"/>
  <c r="R2399" i="1" s="1"/>
  <c r="P2400" i="1"/>
  <c r="Q2400" i="1"/>
  <c r="R2400" i="1" s="1"/>
  <c r="P2401" i="1"/>
  <c r="Q2401" i="1"/>
  <c r="R2401" i="1" s="1"/>
  <c r="P2402" i="1"/>
  <c r="Q2402" i="1"/>
  <c r="R2402" i="1" s="1"/>
  <c r="P2403" i="1"/>
  <c r="Q2403" i="1"/>
  <c r="R2403" i="1" s="1"/>
  <c r="P2404" i="1"/>
  <c r="Q2404" i="1"/>
  <c r="R2404" i="1" s="1"/>
  <c r="P2405" i="1"/>
  <c r="Q2405" i="1"/>
  <c r="R2405" i="1" s="1"/>
  <c r="P2406" i="1"/>
  <c r="Q2406" i="1"/>
  <c r="R2406" i="1" s="1"/>
  <c r="P2407" i="1"/>
  <c r="Q2407" i="1"/>
  <c r="R2407" i="1" s="1"/>
  <c r="P2408" i="1"/>
  <c r="Q2408" i="1"/>
  <c r="R2408" i="1" s="1"/>
  <c r="P2409" i="1"/>
  <c r="Q2409" i="1"/>
  <c r="R2409" i="1" s="1"/>
  <c r="P2410" i="1"/>
  <c r="Q2410" i="1"/>
  <c r="R2410" i="1" s="1"/>
  <c r="P2411" i="1"/>
  <c r="Q2411" i="1"/>
  <c r="R2411" i="1" s="1"/>
  <c r="P2412" i="1"/>
  <c r="Q2412" i="1"/>
  <c r="R2412" i="1" s="1"/>
  <c r="P2413" i="1"/>
  <c r="Q2413" i="1"/>
  <c r="R2413" i="1" s="1"/>
  <c r="P2414" i="1"/>
  <c r="Q2414" i="1"/>
  <c r="R2414" i="1" s="1"/>
  <c r="P2415" i="1"/>
  <c r="Q2415" i="1"/>
  <c r="R2415" i="1" s="1"/>
  <c r="P2416" i="1"/>
  <c r="Q2416" i="1"/>
  <c r="R2416" i="1" s="1"/>
  <c r="P2417" i="1"/>
  <c r="Q2417" i="1"/>
  <c r="R2417" i="1" s="1"/>
  <c r="P2418" i="1"/>
  <c r="Q2418" i="1"/>
  <c r="R2418" i="1" s="1"/>
  <c r="P2419" i="1"/>
  <c r="Q2419" i="1"/>
  <c r="R2419" i="1" s="1"/>
  <c r="P2420" i="1"/>
  <c r="Q2420" i="1"/>
  <c r="R2420" i="1" s="1"/>
  <c r="P2421" i="1"/>
  <c r="Q2421" i="1"/>
  <c r="R2421" i="1" s="1"/>
  <c r="P2422" i="1"/>
  <c r="Q2422" i="1"/>
  <c r="R2422" i="1" s="1"/>
  <c r="P2423" i="1"/>
  <c r="Q2423" i="1"/>
  <c r="R2423" i="1" s="1"/>
  <c r="P2424" i="1"/>
  <c r="Q2424" i="1"/>
  <c r="R2424" i="1" s="1"/>
  <c r="P2425" i="1"/>
  <c r="Q2425" i="1"/>
  <c r="R2425" i="1" s="1"/>
  <c r="P2426" i="1"/>
  <c r="Q2426" i="1"/>
  <c r="R2426" i="1" s="1"/>
  <c r="P2427" i="1"/>
  <c r="Q2427" i="1"/>
  <c r="R2427" i="1" s="1"/>
  <c r="P2428" i="1"/>
  <c r="Q2428" i="1"/>
  <c r="R2428" i="1" s="1"/>
  <c r="P2429" i="1"/>
  <c r="Q2429" i="1"/>
  <c r="R2429" i="1" s="1"/>
  <c r="P2430" i="1"/>
  <c r="Q2430" i="1"/>
  <c r="R2430" i="1" s="1"/>
  <c r="P2431" i="1"/>
  <c r="Q2431" i="1"/>
  <c r="R2431" i="1" s="1"/>
  <c r="P2432" i="1"/>
  <c r="Q2432" i="1"/>
  <c r="R2432" i="1" s="1"/>
  <c r="P2433" i="1"/>
  <c r="Q2433" i="1"/>
  <c r="R2433" i="1" s="1"/>
  <c r="P2434" i="1"/>
  <c r="Q2434" i="1"/>
  <c r="R2434" i="1" s="1"/>
  <c r="P2435" i="1"/>
  <c r="Q2435" i="1"/>
  <c r="R2435" i="1" s="1"/>
  <c r="P2436" i="1"/>
  <c r="Q2436" i="1"/>
  <c r="R2436" i="1" s="1"/>
  <c r="P2437" i="1"/>
  <c r="Q2437" i="1"/>
  <c r="R2437" i="1" s="1"/>
  <c r="P2438" i="1"/>
  <c r="Q2438" i="1"/>
  <c r="R2438" i="1" s="1"/>
  <c r="P2439" i="1"/>
  <c r="Q2439" i="1"/>
  <c r="R2439" i="1" s="1"/>
  <c r="P2440" i="1"/>
  <c r="Q2440" i="1"/>
  <c r="R2440" i="1" s="1"/>
  <c r="P2441" i="1"/>
  <c r="Q2441" i="1"/>
  <c r="R2441" i="1" s="1"/>
  <c r="P2442" i="1"/>
  <c r="Q2442" i="1"/>
  <c r="R2442" i="1" s="1"/>
  <c r="P2443" i="1"/>
  <c r="Q2443" i="1"/>
  <c r="R2443" i="1" s="1"/>
  <c r="P2444" i="1"/>
  <c r="Q2444" i="1"/>
  <c r="R2444" i="1" s="1"/>
  <c r="P2445" i="1"/>
  <c r="Q2445" i="1"/>
  <c r="R2445" i="1" s="1"/>
  <c r="P2446" i="1"/>
  <c r="Q2446" i="1"/>
  <c r="R2446" i="1" s="1"/>
  <c r="P2447" i="1"/>
  <c r="Q2447" i="1"/>
  <c r="R2447" i="1" s="1"/>
  <c r="P2448" i="1"/>
  <c r="Q2448" i="1"/>
  <c r="R2448" i="1" s="1"/>
  <c r="P2449" i="1"/>
  <c r="Q2449" i="1"/>
  <c r="R2449" i="1" s="1"/>
  <c r="P2450" i="1"/>
  <c r="Q2450" i="1"/>
  <c r="R2450" i="1" s="1"/>
  <c r="P2451" i="1"/>
  <c r="Q2451" i="1"/>
  <c r="R2451" i="1" s="1"/>
  <c r="P2452" i="1"/>
  <c r="Q2452" i="1"/>
  <c r="R2452" i="1" s="1"/>
  <c r="P2453" i="1"/>
  <c r="Q2453" i="1"/>
  <c r="R2453" i="1" s="1"/>
  <c r="P2454" i="1"/>
  <c r="Q2454" i="1"/>
  <c r="R2454" i="1" s="1"/>
  <c r="P2455" i="1"/>
  <c r="Q2455" i="1"/>
  <c r="R2455" i="1" s="1"/>
  <c r="P2456" i="1"/>
  <c r="Q2456" i="1"/>
  <c r="R2456" i="1" s="1"/>
  <c r="P2457" i="1"/>
  <c r="Q2457" i="1"/>
  <c r="R2457" i="1" s="1"/>
  <c r="P2458" i="1"/>
  <c r="Q2458" i="1"/>
  <c r="R2458" i="1" s="1"/>
  <c r="P2459" i="1"/>
  <c r="Q2459" i="1"/>
  <c r="R2459" i="1" s="1"/>
  <c r="P2460" i="1"/>
  <c r="Q2460" i="1"/>
  <c r="R2460" i="1" s="1"/>
  <c r="P2461" i="1"/>
  <c r="Q2461" i="1"/>
  <c r="R2461" i="1" s="1"/>
  <c r="P2462" i="1"/>
  <c r="Q2462" i="1"/>
  <c r="R2462" i="1" s="1"/>
  <c r="P2463" i="1"/>
  <c r="Q2463" i="1"/>
  <c r="R2463" i="1" s="1"/>
  <c r="P2464" i="1"/>
  <c r="Q2464" i="1"/>
  <c r="R2464" i="1" s="1"/>
  <c r="P2465" i="1"/>
  <c r="Q2465" i="1"/>
  <c r="R2465" i="1" s="1"/>
  <c r="P2466" i="1"/>
  <c r="Q2466" i="1"/>
  <c r="R2466" i="1" s="1"/>
  <c r="P2467" i="1"/>
  <c r="Q2467" i="1"/>
  <c r="R2467" i="1" s="1"/>
  <c r="P2468" i="1"/>
  <c r="Q2468" i="1"/>
  <c r="R2468" i="1" s="1"/>
  <c r="P2469" i="1"/>
  <c r="Q2469" i="1"/>
  <c r="R2469" i="1" s="1"/>
  <c r="P2470" i="1"/>
  <c r="Q2470" i="1"/>
  <c r="R2470" i="1" s="1"/>
  <c r="P2471" i="1"/>
  <c r="Q2471" i="1"/>
  <c r="R2471" i="1" s="1"/>
  <c r="P2472" i="1"/>
  <c r="Q2472" i="1"/>
  <c r="R2472" i="1" s="1"/>
  <c r="P2473" i="1"/>
  <c r="Q2473" i="1"/>
  <c r="R2473" i="1" s="1"/>
  <c r="P2474" i="1"/>
  <c r="Q2474" i="1"/>
  <c r="R2474" i="1" s="1"/>
  <c r="P2475" i="1"/>
  <c r="Q2475" i="1"/>
  <c r="R2475" i="1" s="1"/>
  <c r="P2476" i="1"/>
  <c r="Q2476" i="1"/>
  <c r="R2476" i="1" s="1"/>
  <c r="P2477" i="1"/>
  <c r="Q2477" i="1"/>
  <c r="R2477" i="1" s="1"/>
  <c r="P2478" i="1"/>
  <c r="Q2478" i="1"/>
  <c r="R2478" i="1" s="1"/>
  <c r="P2479" i="1"/>
  <c r="Q2479" i="1"/>
  <c r="R2479" i="1" s="1"/>
  <c r="P2480" i="1"/>
  <c r="Q2480" i="1"/>
  <c r="R2480" i="1" s="1"/>
  <c r="P2481" i="1"/>
  <c r="Q2481" i="1"/>
  <c r="R2481" i="1" s="1"/>
  <c r="P2482" i="1"/>
  <c r="Q2482" i="1"/>
  <c r="R2482" i="1" s="1"/>
  <c r="P2483" i="1"/>
  <c r="Q2483" i="1"/>
  <c r="R2483" i="1" s="1"/>
  <c r="P2484" i="1"/>
  <c r="Q2484" i="1"/>
  <c r="R2484" i="1" s="1"/>
  <c r="P2485" i="1"/>
  <c r="Q2485" i="1"/>
  <c r="R2485" i="1" s="1"/>
  <c r="P2486" i="1"/>
  <c r="Q2486" i="1"/>
  <c r="R2486" i="1" s="1"/>
  <c r="P2487" i="1"/>
  <c r="Q2487" i="1"/>
  <c r="R2487" i="1" s="1"/>
  <c r="P2488" i="1"/>
  <c r="Q2488" i="1"/>
  <c r="R2488" i="1" s="1"/>
  <c r="P2489" i="1"/>
  <c r="Q2489" i="1"/>
  <c r="R2489" i="1" s="1"/>
  <c r="P2490" i="1"/>
  <c r="Q2490" i="1"/>
  <c r="R2490" i="1" s="1"/>
  <c r="P2491" i="1"/>
  <c r="Q2491" i="1"/>
  <c r="R2491" i="1" s="1"/>
  <c r="P2492" i="1"/>
  <c r="Q2492" i="1"/>
  <c r="R2492" i="1" s="1"/>
  <c r="P2493" i="1"/>
  <c r="Q2493" i="1"/>
  <c r="R2493" i="1" s="1"/>
  <c r="P2494" i="1"/>
  <c r="Q2494" i="1"/>
  <c r="R2494" i="1" s="1"/>
  <c r="P2495" i="1"/>
  <c r="Q2495" i="1"/>
  <c r="R2495" i="1" s="1"/>
  <c r="P2496" i="1"/>
  <c r="Q2496" i="1"/>
  <c r="R2496" i="1" s="1"/>
  <c r="P2497" i="1"/>
  <c r="Q2497" i="1"/>
  <c r="R2497" i="1" s="1"/>
  <c r="P2498" i="1"/>
  <c r="Q2498" i="1"/>
  <c r="R2498" i="1" s="1"/>
  <c r="P2499" i="1"/>
  <c r="Q2499" i="1"/>
  <c r="R2499" i="1" s="1"/>
  <c r="P2500" i="1"/>
  <c r="Q2500" i="1"/>
  <c r="R2500" i="1" s="1"/>
  <c r="P2501" i="1"/>
  <c r="Q2501" i="1"/>
  <c r="R2501" i="1" s="1"/>
  <c r="P2502" i="1"/>
  <c r="Q2502" i="1"/>
  <c r="R2502" i="1" s="1"/>
  <c r="P2503" i="1"/>
  <c r="Q2503" i="1"/>
  <c r="R2503" i="1" s="1"/>
  <c r="P2504" i="1"/>
  <c r="Q2504" i="1"/>
  <c r="R2504" i="1" s="1"/>
  <c r="P2505" i="1"/>
  <c r="Q2505" i="1"/>
  <c r="R2505" i="1" s="1"/>
  <c r="P2506" i="1"/>
  <c r="Q2506" i="1"/>
  <c r="R2506" i="1" s="1"/>
  <c r="P2507" i="1"/>
  <c r="Q2507" i="1"/>
  <c r="R2507" i="1" s="1"/>
  <c r="P2508" i="1"/>
  <c r="Q2508" i="1"/>
  <c r="R2508" i="1" s="1"/>
  <c r="P2509" i="1"/>
  <c r="Q2509" i="1"/>
  <c r="R2509" i="1" s="1"/>
  <c r="P2510" i="1"/>
  <c r="Q2510" i="1"/>
  <c r="R2510" i="1" s="1"/>
  <c r="P2511" i="1"/>
  <c r="Q2511" i="1"/>
  <c r="R2511" i="1" s="1"/>
  <c r="P2512" i="1"/>
  <c r="Q2512" i="1"/>
  <c r="R2512" i="1" s="1"/>
  <c r="P2513" i="1"/>
  <c r="Q2513" i="1"/>
  <c r="R2513" i="1" s="1"/>
  <c r="P2514" i="1"/>
  <c r="Q2514" i="1"/>
  <c r="R2514" i="1" s="1"/>
  <c r="P2515" i="1"/>
  <c r="Q2515" i="1"/>
  <c r="R2515" i="1" s="1"/>
  <c r="P2516" i="1"/>
  <c r="Q2516" i="1"/>
  <c r="R2516" i="1" s="1"/>
  <c r="P2517" i="1"/>
  <c r="Q2517" i="1"/>
  <c r="R2517" i="1" s="1"/>
  <c r="P2518" i="1"/>
  <c r="Q2518" i="1"/>
  <c r="R2518" i="1" s="1"/>
  <c r="P2519" i="1"/>
  <c r="Q2519" i="1"/>
  <c r="R2519" i="1" s="1"/>
  <c r="P2520" i="1"/>
  <c r="Q2520" i="1"/>
  <c r="R2520" i="1" s="1"/>
  <c r="P2521" i="1"/>
  <c r="Q2521" i="1"/>
  <c r="R2521" i="1" s="1"/>
  <c r="P2522" i="1"/>
  <c r="Q2522" i="1"/>
  <c r="R2522" i="1" s="1"/>
  <c r="P2523" i="1"/>
  <c r="Q2523" i="1"/>
  <c r="R2523" i="1" s="1"/>
  <c r="P2524" i="1"/>
  <c r="Q2524" i="1"/>
  <c r="R2524" i="1" s="1"/>
  <c r="P2525" i="1"/>
  <c r="Q2525" i="1"/>
  <c r="R2525" i="1" s="1"/>
  <c r="P2526" i="1"/>
  <c r="Q2526" i="1"/>
  <c r="R2526" i="1" s="1"/>
  <c r="P2527" i="1"/>
  <c r="Q2527" i="1"/>
  <c r="R2527" i="1" s="1"/>
  <c r="P2528" i="1"/>
  <c r="Q2528" i="1"/>
  <c r="R2528" i="1" s="1"/>
  <c r="P2529" i="1"/>
  <c r="Q2529" i="1"/>
  <c r="R2529" i="1" s="1"/>
  <c r="P2530" i="1"/>
  <c r="Q2530" i="1"/>
  <c r="R2530" i="1" s="1"/>
  <c r="P2531" i="1"/>
  <c r="Q2531" i="1"/>
  <c r="R2531" i="1" s="1"/>
  <c r="P2532" i="1"/>
  <c r="Q2532" i="1"/>
  <c r="R2532" i="1" s="1"/>
  <c r="P2533" i="1"/>
  <c r="Q2533" i="1"/>
  <c r="R2533" i="1" s="1"/>
  <c r="P2534" i="1"/>
  <c r="Q2534" i="1"/>
  <c r="R2534" i="1" s="1"/>
  <c r="P2535" i="1"/>
  <c r="Q2535" i="1"/>
  <c r="R2535" i="1" s="1"/>
  <c r="P2536" i="1"/>
  <c r="Q2536" i="1"/>
  <c r="R2536" i="1" s="1"/>
  <c r="P2537" i="1"/>
  <c r="Q2537" i="1"/>
  <c r="R2537" i="1" s="1"/>
  <c r="P2538" i="1"/>
  <c r="Q2538" i="1"/>
  <c r="R2538" i="1" s="1"/>
  <c r="P2539" i="1"/>
  <c r="Q2539" i="1"/>
  <c r="R2539" i="1" s="1"/>
  <c r="P2540" i="1"/>
  <c r="Q2540" i="1"/>
  <c r="R2540" i="1" s="1"/>
  <c r="P2541" i="1"/>
  <c r="Q2541" i="1"/>
  <c r="R2541" i="1" s="1"/>
  <c r="P2542" i="1"/>
  <c r="Q2542" i="1"/>
  <c r="R2542" i="1" s="1"/>
  <c r="P2543" i="1"/>
  <c r="Q2543" i="1"/>
  <c r="R2543" i="1" s="1"/>
  <c r="P2544" i="1"/>
  <c r="Q2544" i="1"/>
  <c r="R2544" i="1" s="1"/>
  <c r="P2545" i="1"/>
  <c r="Q2545" i="1"/>
  <c r="R2545" i="1" s="1"/>
  <c r="P2546" i="1"/>
  <c r="Q2546" i="1"/>
  <c r="R2546" i="1" s="1"/>
  <c r="P2547" i="1"/>
  <c r="Q2547" i="1"/>
  <c r="R2547" i="1" s="1"/>
  <c r="P2548" i="1"/>
  <c r="Q2548" i="1"/>
  <c r="R2548" i="1" s="1"/>
  <c r="P2549" i="1"/>
  <c r="Q2549" i="1"/>
  <c r="R2549" i="1" s="1"/>
  <c r="P2550" i="1"/>
  <c r="Q2550" i="1"/>
  <c r="R2550" i="1" s="1"/>
  <c r="P2551" i="1"/>
  <c r="Q2551" i="1"/>
  <c r="R2551" i="1" s="1"/>
  <c r="P2552" i="1"/>
  <c r="Q2552" i="1"/>
  <c r="R2552" i="1" s="1"/>
  <c r="P2553" i="1"/>
  <c r="Q2553" i="1"/>
  <c r="R2553" i="1" s="1"/>
  <c r="P2554" i="1"/>
  <c r="Q2554" i="1"/>
  <c r="R2554" i="1" s="1"/>
  <c r="P2555" i="1"/>
  <c r="Q2555" i="1"/>
  <c r="R2555" i="1" s="1"/>
  <c r="P2556" i="1"/>
  <c r="Q2556" i="1"/>
  <c r="R2556" i="1" s="1"/>
  <c r="P2557" i="1"/>
  <c r="Q2557" i="1"/>
  <c r="R2557" i="1" s="1"/>
  <c r="P2558" i="1"/>
  <c r="Q2558" i="1"/>
  <c r="R2558" i="1" s="1"/>
  <c r="P2559" i="1"/>
  <c r="Q2559" i="1"/>
  <c r="R2559" i="1" s="1"/>
  <c r="P2560" i="1"/>
  <c r="Q2560" i="1"/>
  <c r="R2560" i="1" s="1"/>
  <c r="P2561" i="1"/>
  <c r="Q2561" i="1"/>
  <c r="R2561" i="1" s="1"/>
  <c r="P2562" i="1"/>
  <c r="Q2562" i="1"/>
  <c r="R2562" i="1" s="1"/>
  <c r="P2563" i="1"/>
  <c r="Q2563" i="1"/>
  <c r="R2563" i="1" s="1"/>
  <c r="P2564" i="1"/>
  <c r="Q2564" i="1"/>
  <c r="R2564" i="1" s="1"/>
  <c r="P2565" i="1"/>
  <c r="Q2565" i="1"/>
  <c r="R2565" i="1" s="1"/>
  <c r="P2566" i="1"/>
  <c r="Q2566" i="1"/>
  <c r="R2566" i="1" s="1"/>
  <c r="P2567" i="1"/>
  <c r="Q2567" i="1"/>
  <c r="R2567" i="1" s="1"/>
  <c r="P2568" i="1"/>
  <c r="Q2568" i="1"/>
  <c r="R2568" i="1" s="1"/>
  <c r="P2569" i="1"/>
  <c r="Q2569" i="1"/>
  <c r="R2569" i="1" s="1"/>
  <c r="P2570" i="1"/>
  <c r="Q2570" i="1"/>
  <c r="R2570" i="1" s="1"/>
  <c r="P2571" i="1"/>
  <c r="Q2571" i="1"/>
  <c r="R2571" i="1" s="1"/>
  <c r="P2572" i="1"/>
  <c r="Q2572" i="1"/>
  <c r="R2572" i="1" s="1"/>
  <c r="P2573" i="1"/>
  <c r="Q2573" i="1"/>
  <c r="R2573" i="1" s="1"/>
  <c r="P2574" i="1"/>
  <c r="Q2574" i="1"/>
  <c r="R2574" i="1" s="1"/>
  <c r="P2575" i="1"/>
  <c r="Q2575" i="1"/>
  <c r="R2575" i="1" s="1"/>
  <c r="P2576" i="1"/>
  <c r="Q2576" i="1"/>
  <c r="R2576" i="1" s="1"/>
  <c r="P2577" i="1"/>
  <c r="Q2577" i="1"/>
  <c r="R2577" i="1" s="1"/>
  <c r="P2578" i="1"/>
  <c r="Q2578" i="1"/>
  <c r="R2578" i="1" s="1"/>
  <c r="P2579" i="1"/>
  <c r="Q2579" i="1"/>
  <c r="R2579" i="1" s="1"/>
  <c r="P2580" i="1"/>
  <c r="Q2580" i="1"/>
  <c r="R2580" i="1" s="1"/>
  <c r="P2581" i="1"/>
  <c r="Q2581" i="1"/>
  <c r="R2581" i="1" s="1"/>
  <c r="P2582" i="1"/>
  <c r="Q2582" i="1"/>
  <c r="R2582" i="1" s="1"/>
  <c r="P2583" i="1"/>
  <c r="Q2583" i="1"/>
  <c r="R2583" i="1" s="1"/>
  <c r="P2584" i="1"/>
  <c r="Q2584" i="1"/>
  <c r="R2584" i="1" s="1"/>
  <c r="P2585" i="1"/>
  <c r="Q2585" i="1"/>
  <c r="R2585" i="1" s="1"/>
  <c r="P2586" i="1"/>
  <c r="Q2586" i="1"/>
  <c r="R2586" i="1" s="1"/>
  <c r="P2587" i="1"/>
  <c r="Q2587" i="1"/>
  <c r="R2587" i="1" s="1"/>
  <c r="P2588" i="1"/>
  <c r="Q2588" i="1"/>
  <c r="R2588" i="1" s="1"/>
  <c r="P2589" i="1"/>
  <c r="Q2589" i="1"/>
  <c r="R2589" i="1" s="1"/>
  <c r="P2590" i="1"/>
  <c r="Q2590" i="1"/>
  <c r="R2590" i="1" s="1"/>
  <c r="P2591" i="1"/>
  <c r="Q2591" i="1"/>
  <c r="R2591" i="1" s="1"/>
  <c r="P2592" i="1"/>
  <c r="Q2592" i="1"/>
  <c r="R2592" i="1" s="1"/>
  <c r="P2593" i="1"/>
  <c r="Q2593" i="1"/>
  <c r="R2593" i="1" s="1"/>
  <c r="P2594" i="1"/>
  <c r="Q2594" i="1"/>
  <c r="R2594" i="1" s="1"/>
  <c r="P2595" i="1"/>
  <c r="Q2595" i="1"/>
  <c r="R2595" i="1" s="1"/>
  <c r="P2596" i="1"/>
  <c r="Q2596" i="1"/>
  <c r="R2596" i="1" s="1"/>
  <c r="P2597" i="1"/>
  <c r="Q2597" i="1"/>
  <c r="R2597" i="1" s="1"/>
  <c r="P2598" i="1"/>
  <c r="Q2598" i="1"/>
  <c r="R2598" i="1" s="1"/>
  <c r="P2599" i="1"/>
  <c r="Q2599" i="1"/>
  <c r="R2599" i="1" s="1"/>
  <c r="P2600" i="1"/>
  <c r="Q2600" i="1"/>
  <c r="R2600" i="1" s="1"/>
  <c r="P2601" i="1"/>
  <c r="Q2601" i="1"/>
  <c r="R2601" i="1" s="1"/>
  <c r="P2602" i="1"/>
  <c r="Q2602" i="1"/>
  <c r="R2602" i="1" s="1"/>
  <c r="P2603" i="1"/>
  <c r="Q2603" i="1"/>
  <c r="R2603" i="1" s="1"/>
  <c r="P2604" i="1"/>
  <c r="Q2604" i="1"/>
  <c r="R2604" i="1" s="1"/>
  <c r="P2605" i="1"/>
  <c r="Q2605" i="1"/>
  <c r="R2605" i="1" s="1"/>
  <c r="P2606" i="1"/>
  <c r="Q2606" i="1"/>
  <c r="R2606" i="1" s="1"/>
  <c r="P2607" i="1"/>
  <c r="Q2607" i="1"/>
  <c r="R2607" i="1" s="1"/>
  <c r="P2608" i="1"/>
  <c r="Q2608" i="1"/>
  <c r="R2608" i="1" s="1"/>
  <c r="P2609" i="1"/>
  <c r="Q2609" i="1"/>
  <c r="R2609" i="1" s="1"/>
  <c r="P2610" i="1"/>
  <c r="Q2610" i="1"/>
  <c r="R2610" i="1" s="1"/>
  <c r="P2611" i="1"/>
  <c r="Q2611" i="1"/>
  <c r="R2611" i="1" s="1"/>
  <c r="P2612" i="1"/>
  <c r="Q2612" i="1"/>
  <c r="R2612" i="1" s="1"/>
  <c r="P2613" i="1"/>
  <c r="Q2613" i="1"/>
  <c r="R2613" i="1" s="1"/>
  <c r="P2614" i="1"/>
  <c r="Q2614" i="1"/>
  <c r="R2614" i="1" s="1"/>
  <c r="P2615" i="1"/>
  <c r="Q2615" i="1"/>
  <c r="R2615" i="1" s="1"/>
  <c r="P2616" i="1"/>
  <c r="Q2616" i="1"/>
  <c r="R2616" i="1" s="1"/>
  <c r="P2617" i="1"/>
  <c r="Q2617" i="1"/>
  <c r="R2617" i="1" s="1"/>
  <c r="P2618" i="1"/>
  <c r="Q2618" i="1"/>
  <c r="R2618" i="1" s="1"/>
  <c r="P2619" i="1"/>
  <c r="Q2619" i="1"/>
  <c r="R2619" i="1" s="1"/>
  <c r="P2620" i="1"/>
  <c r="Q2620" i="1"/>
  <c r="R2620" i="1" s="1"/>
  <c r="P2621" i="1"/>
  <c r="Q2621" i="1"/>
  <c r="R2621" i="1" s="1"/>
  <c r="P2622" i="1"/>
  <c r="Q2622" i="1"/>
  <c r="R2622" i="1" s="1"/>
  <c r="P2623" i="1"/>
  <c r="Q2623" i="1"/>
  <c r="R2623" i="1" s="1"/>
  <c r="P2624" i="1"/>
  <c r="Q2624" i="1"/>
  <c r="R2624" i="1" s="1"/>
  <c r="P2625" i="1"/>
  <c r="Q2625" i="1"/>
  <c r="R2625" i="1" s="1"/>
  <c r="P2626" i="1"/>
  <c r="Q2626" i="1"/>
  <c r="R2626" i="1" s="1"/>
  <c r="P2627" i="1"/>
  <c r="Q2627" i="1"/>
  <c r="R2627" i="1" s="1"/>
  <c r="P2628" i="1"/>
  <c r="Q2628" i="1"/>
  <c r="R2628" i="1" s="1"/>
  <c r="P2629" i="1"/>
  <c r="Q2629" i="1"/>
  <c r="R2629" i="1" s="1"/>
  <c r="P2630" i="1"/>
  <c r="Q2630" i="1"/>
  <c r="R2630" i="1" s="1"/>
  <c r="P2631" i="1"/>
  <c r="Q2631" i="1"/>
  <c r="R2631" i="1" s="1"/>
  <c r="P2632" i="1"/>
  <c r="Q2632" i="1"/>
  <c r="R2632" i="1" s="1"/>
  <c r="P2633" i="1"/>
  <c r="Q2633" i="1"/>
  <c r="R2633" i="1" s="1"/>
  <c r="P2634" i="1"/>
  <c r="Q2634" i="1"/>
  <c r="R2634" i="1" s="1"/>
  <c r="P2635" i="1"/>
  <c r="Q2635" i="1"/>
  <c r="R2635" i="1" s="1"/>
  <c r="P2636" i="1"/>
  <c r="Q2636" i="1"/>
  <c r="R2636" i="1" s="1"/>
  <c r="P2637" i="1"/>
  <c r="Q2637" i="1"/>
  <c r="R2637" i="1" s="1"/>
  <c r="P2638" i="1"/>
  <c r="Q2638" i="1"/>
  <c r="R2638" i="1" s="1"/>
  <c r="P2639" i="1"/>
  <c r="Q2639" i="1"/>
  <c r="R2639" i="1" s="1"/>
  <c r="P2640" i="1"/>
  <c r="Q2640" i="1"/>
  <c r="R2640" i="1" s="1"/>
  <c r="P2641" i="1"/>
  <c r="Q2641" i="1"/>
  <c r="R2641" i="1" s="1"/>
  <c r="P2642" i="1"/>
  <c r="Q2642" i="1"/>
  <c r="R2642" i="1" s="1"/>
  <c r="P2643" i="1"/>
  <c r="Q2643" i="1"/>
  <c r="R2643" i="1" s="1"/>
  <c r="P2644" i="1"/>
  <c r="Q2644" i="1"/>
  <c r="R2644" i="1" s="1"/>
  <c r="P2645" i="1"/>
  <c r="Q2645" i="1"/>
  <c r="R2645" i="1" s="1"/>
  <c r="P2646" i="1"/>
  <c r="Q2646" i="1"/>
  <c r="R2646" i="1" s="1"/>
  <c r="P2647" i="1"/>
  <c r="Q2647" i="1"/>
  <c r="R2647" i="1" s="1"/>
  <c r="P2648" i="1"/>
  <c r="Q2648" i="1"/>
  <c r="R2648" i="1" s="1"/>
  <c r="P2649" i="1"/>
  <c r="Q2649" i="1"/>
  <c r="R2649" i="1" s="1"/>
  <c r="P2650" i="1"/>
  <c r="Q2650" i="1"/>
  <c r="R2650" i="1" s="1"/>
  <c r="P2651" i="1"/>
  <c r="Q2651" i="1"/>
  <c r="R2651" i="1" s="1"/>
  <c r="P2652" i="1"/>
  <c r="Q2652" i="1"/>
  <c r="R2652" i="1" s="1"/>
  <c r="P2653" i="1"/>
  <c r="Q2653" i="1"/>
  <c r="R2653" i="1" s="1"/>
  <c r="P2654" i="1"/>
  <c r="Q2654" i="1"/>
  <c r="R2654" i="1" s="1"/>
  <c r="P2655" i="1"/>
  <c r="Q2655" i="1"/>
  <c r="R2655" i="1" s="1"/>
  <c r="P2656" i="1"/>
  <c r="Q2656" i="1"/>
  <c r="R2656" i="1" s="1"/>
  <c r="P2657" i="1"/>
  <c r="Q2657" i="1"/>
  <c r="R2657" i="1" s="1"/>
  <c r="P2658" i="1"/>
  <c r="Q2658" i="1"/>
  <c r="R2658" i="1" s="1"/>
  <c r="P2659" i="1"/>
  <c r="Q2659" i="1"/>
  <c r="R2659" i="1" s="1"/>
  <c r="P2660" i="1"/>
  <c r="Q2660" i="1"/>
  <c r="R2660" i="1" s="1"/>
  <c r="P2661" i="1"/>
  <c r="Q2661" i="1"/>
  <c r="R2661" i="1" s="1"/>
  <c r="P2662" i="1"/>
  <c r="Q2662" i="1"/>
  <c r="R2662" i="1" s="1"/>
  <c r="P2663" i="1"/>
  <c r="Q2663" i="1"/>
  <c r="R2663" i="1" s="1"/>
  <c r="P2664" i="1"/>
  <c r="Q2664" i="1"/>
  <c r="R2664" i="1" s="1"/>
  <c r="P2665" i="1"/>
  <c r="Q2665" i="1"/>
  <c r="R2665" i="1" s="1"/>
  <c r="P2666" i="1"/>
  <c r="Q2666" i="1"/>
  <c r="R2666" i="1" s="1"/>
  <c r="P2667" i="1"/>
  <c r="Q2667" i="1"/>
  <c r="R2667" i="1" s="1"/>
  <c r="P2668" i="1"/>
  <c r="Q2668" i="1"/>
  <c r="R2668" i="1" s="1"/>
  <c r="P2669" i="1"/>
  <c r="Q2669" i="1"/>
  <c r="R2669" i="1" s="1"/>
  <c r="P2670" i="1"/>
  <c r="Q2670" i="1"/>
  <c r="R2670" i="1" s="1"/>
  <c r="P2671" i="1"/>
  <c r="Q2671" i="1"/>
  <c r="R2671" i="1" s="1"/>
  <c r="P2672" i="1"/>
  <c r="Q2672" i="1"/>
  <c r="R2672" i="1" s="1"/>
  <c r="P2673" i="1"/>
  <c r="Q2673" i="1"/>
  <c r="R2673" i="1" s="1"/>
  <c r="P2674" i="1"/>
  <c r="Q2674" i="1"/>
  <c r="R2674" i="1" s="1"/>
  <c r="P2675" i="1"/>
  <c r="Q2675" i="1"/>
  <c r="R2675" i="1" s="1"/>
  <c r="P2676" i="1"/>
  <c r="Q2676" i="1"/>
  <c r="R2676" i="1" s="1"/>
  <c r="P2677" i="1"/>
  <c r="Q2677" i="1"/>
  <c r="R2677" i="1" s="1"/>
  <c r="P2678" i="1"/>
  <c r="Q2678" i="1"/>
  <c r="R2678" i="1" s="1"/>
  <c r="P2679" i="1"/>
  <c r="Q2679" i="1"/>
  <c r="R2679" i="1" s="1"/>
  <c r="P2680" i="1"/>
  <c r="Q2680" i="1"/>
  <c r="R2680" i="1" s="1"/>
  <c r="P2681" i="1"/>
  <c r="Q2681" i="1"/>
  <c r="R2681" i="1" s="1"/>
  <c r="P2682" i="1"/>
  <c r="Q2682" i="1"/>
  <c r="R2682" i="1" s="1"/>
  <c r="P2683" i="1"/>
  <c r="Q2683" i="1"/>
  <c r="R2683" i="1" s="1"/>
  <c r="P2684" i="1"/>
  <c r="Q2684" i="1"/>
  <c r="R2684" i="1" s="1"/>
  <c r="P2685" i="1"/>
  <c r="Q2685" i="1"/>
  <c r="R2685" i="1" s="1"/>
  <c r="P2686" i="1"/>
  <c r="Q2686" i="1"/>
  <c r="R2686" i="1" s="1"/>
  <c r="P2687" i="1"/>
  <c r="Q2687" i="1"/>
  <c r="R2687" i="1" s="1"/>
  <c r="P2688" i="1"/>
  <c r="Q2688" i="1"/>
  <c r="R2688" i="1" s="1"/>
  <c r="P2689" i="1"/>
  <c r="Q2689" i="1"/>
  <c r="R2689" i="1" s="1"/>
  <c r="P2690" i="1"/>
  <c r="Q2690" i="1"/>
  <c r="R2690" i="1" s="1"/>
  <c r="P2691" i="1"/>
  <c r="Q2691" i="1"/>
  <c r="R2691" i="1" s="1"/>
  <c r="P2692" i="1"/>
  <c r="Q2692" i="1"/>
  <c r="R2692" i="1" s="1"/>
  <c r="P2693" i="1"/>
  <c r="Q2693" i="1"/>
  <c r="R2693" i="1" s="1"/>
  <c r="P2694" i="1"/>
  <c r="Q2694" i="1"/>
  <c r="R2694" i="1" s="1"/>
  <c r="P2695" i="1"/>
  <c r="Q2695" i="1"/>
  <c r="R2695" i="1" s="1"/>
  <c r="P2696" i="1"/>
  <c r="Q2696" i="1"/>
  <c r="R2696" i="1" s="1"/>
  <c r="P2697" i="1"/>
  <c r="Q2697" i="1"/>
  <c r="R2697" i="1" s="1"/>
  <c r="P2698" i="1"/>
  <c r="Q2698" i="1"/>
  <c r="R2698" i="1" s="1"/>
  <c r="P2699" i="1"/>
  <c r="Q2699" i="1"/>
  <c r="R2699" i="1" s="1"/>
  <c r="P2700" i="1"/>
  <c r="Q2700" i="1"/>
  <c r="R2700" i="1" s="1"/>
  <c r="P2701" i="1"/>
  <c r="Q2701" i="1"/>
  <c r="R2701" i="1" s="1"/>
  <c r="P2702" i="1"/>
  <c r="Q2702" i="1"/>
  <c r="R2702" i="1" s="1"/>
  <c r="P2703" i="1"/>
  <c r="Q2703" i="1"/>
  <c r="R2703" i="1" s="1"/>
  <c r="P2704" i="1"/>
  <c r="Q2704" i="1"/>
  <c r="R2704" i="1" s="1"/>
  <c r="P2705" i="1"/>
  <c r="Q2705" i="1"/>
  <c r="R2705" i="1" s="1"/>
  <c r="P2706" i="1"/>
  <c r="Q2706" i="1"/>
  <c r="R2706" i="1" s="1"/>
  <c r="P2707" i="1"/>
  <c r="Q2707" i="1"/>
  <c r="R2707" i="1" s="1"/>
  <c r="P2708" i="1"/>
  <c r="Q2708" i="1"/>
  <c r="R2708" i="1" s="1"/>
  <c r="P2709" i="1"/>
  <c r="Q2709" i="1"/>
  <c r="R2709" i="1" s="1"/>
  <c r="P2710" i="1"/>
  <c r="Q2710" i="1"/>
  <c r="R2710" i="1" s="1"/>
  <c r="P2711" i="1"/>
  <c r="Q2711" i="1"/>
  <c r="R2711" i="1" s="1"/>
  <c r="P2712" i="1"/>
  <c r="Q2712" i="1"/>
  <c r="R2712" i="1" s="1"/>
  <c r="P2713" i="1"/>
  <c r="Q2713" i="1"/>
  <c r="R2713" i="1" s="1"/>
  <c r="P2714" i="1"/>
  <c r="Q2714" i="1"/>
  <c r="R2714" i="1" s="1"/>
  <c r="P2715" i="1"/>
  <c r="Q2715" i="1"/>
  <c r="R2715" i="1" s="1"/>
  <c r="P2716" i="1"/>
  <c r="Q2716" i="1"/>
  <c r="R2716" i="1" s="1"/>
  <c r="P2717" i="1"/>
  <c r="Q2717" i="1"/>
  <c r="R2717" i="1" s="1"/>
  <c r="P2718" i="1"/>
  <c r="Q2718" i="1"/>
  <c r="R2718" i="1" s="1"/>
  <c r="P2719" i="1"/>
  <c r="Q2719" i="1"/>
  <c r="R2719" i="1" s="1"/>
  <c r="P2720" i="1"/>
  <c r="Q2720" i="1"/>
  <c r="R2720" i="1" s="1"/>
  <c r="P2721" i="1"/>
  <c r="Q2721" i="1"/>
  <c r="R2721" i="1" s="1"/>
  <c r="P2722" i="1"/>
  <c r="Q2722" i="1"/>
  <c r="R2722" i="1" s="1"/>
  <c r="P2723" i="1"/>
  <c r="Q2723" i="1"/>
  <c r="R2723" i="1" s="1"/>
  <c r="P2724" i="1"/>
  <c r="Q2724" i="1"/>
  <c r="R2724" i="1" s="1"/>
  <c r="P2725" i="1"/>
  <c r="Q2725" i="1"/>
  <c r="R2725" i="1" s="1"/>
  <c r="P2726" i="1"/>
  <c r="Q2726" i="1"/>
  <c r="R2726" i="1" s="1"/>
  <c r="P2727" i="1"/>
  <c r="Q2727" i="1"/>
  <c r="R2727" i="1" s="1"/>
  <c r="P2728" i="1"/>
  <c r="Q2728" i="1"/>
  <c r="R2728" i="1" s="1"/>
  <c r="P2729" i="1"/>
  <c r="Q2729" i="1"/>
  <c r="R2729" i="1" s="1"/>
  <c r="P2730" i="1"/>
  <c r="Q2730" i="1"/>
  <c r="R2730" i="1" s="1"/>
  <c r="P2731" i="1"/>
  <c r="Q2731" i="1"/>
  <c r="R2731" i="1" s="1"/>
  <c r="P2732" i="1"/>
  <c r="Q2732" i="1"/>
  <c r="R2732" i="1" s="1"/>
  <c r="P2733" i="1"/>
  <c r="Q2733" i="1"/>
  <c r="R2733" i="1" s="1"/>
  <c r="P2734" i="1"/>
  <c r="Q2734" i="1"/>
  <c r="R2734" i="1" s="1"/>
  <c r="P2735" i="1"/>
  <c r="Q2735" i="1"/>
  <c r="R2735" i="1" s="1"/>
  <c r="P2736" i="1"/>
  <c r="Q2736" i="1"/>
  <c r="R2736" i="1" s="1"/>
  <c r="P2737" i="1"/>
  <c r="Q2737" i="1"/>
  <c r="R2737" i="1" s="1"/>
  <c r="P2738" i="1"/>
  <c r="Q2738" i="1"/>
  <c r="R2738" i="1" s="1"/>
  <c r="P2739" i="1"/>
  <c r="Q2739" i="1"/>
  <c r="R2739" i="1" s="1"/>
  <c r="P2740" i="1"/>
  <c r="Q2740" i="1"/>
  <c r="R2740" i="1" s="1"/>
  <c r="P2741" i="1"/>
  <c r="Q2741" i="1"/>
  <c r="R2741" i="1" s="1"/>
  <c r="P2742" i="1"/>
  <c r="Q2742" i="1"/>
  <c r="R2742" i="1" s="1"/>
  <c r="P2743" i="1"/>
  <c r="Q2743" i="1"/>
  <c r="R2743" i="1" s="1"/>
  <c r="P2744" i="1"/>
  <c r="Q2744" i="1"/>
  <c r="R2744" i="1" s="1"/>
  <c r="P2745" i="1"/>
  <c r="Q2745" i="1"/>
  <c r="R2745" i="1" s="1"/>
  <c r="P2746" i="1"/>
  <c r="Q2746" i="1"/>
  <c r="R2746" i="1" s="1"/>
  <c r="P2747" i="1"/>
  <c r="Q2747" i="1"/>
  <c r="R2747" i="1" s="1"/>
  <c r="P2748" i="1"/>
  <c r="Q2748" i="1"/>
  <c r="R2748" i="1" s="1"/>
  <c r="P2749" i="1"/>
  <c r="Q2749" i="1"/>
  <c r="R2749" i="1" s="1"/>
  <c r="P2750" i="1"/>
  <c r="Q2750" i="1"/>
  <c r="R2750" i="1" s="1"/>
  <c r="P2751" i="1"/>
  <c r="Q2751" i="1"/>
  <c r="R2751" i="1" s="1"/>
  <c r="P2752" i="1"/>
  <c r="Q2752" i="1"/>
  <c r="R2752" i="1" s="1"/>
  <c r="P2753" i="1"/>
  <c r="Q2753" i="1"/>
  <c r="R2753" i="1" s="1"/>
  <c r="P2754" i="1"/>
  <c r="Q2754" i="1"/>
  <c r="R2754" i="1" s="1"/>
  <c r="P2755" i="1"/>
  <c r="Q2755" i="1"/>
  <c r="R2755" i="1" s="1"/>
  <c r="P2756" i="1"/>
  <c r="Q2756" i="1"/>
  <c r="R2756" i="1" s="1"/>
  <c r="P2757" i="1"/>
  <c r="Q2757" i="1"/>
  <c r="R2757" i="1" s="1"/>
  <c r="P2758" i="1"/>
  <c r="Q2758" i="1"/>
  <c r="R2758" i="1" s="1"/>
  <c r="P2759" i="1"/>
  <c r="Q2759" i="1"/>
  <c r="R2759" i="1" s="1"/>
  <c r="P2760" i="1"/>
  <c r="Q2760" i="1"/>
  <c r="R2760" i="1" s="1"/>
  <c r="P2761" i="1"/>
  <c r="Q2761" i="1"/>
  <c r="R2761" i="1" s="1"/>
  <c r="P2762" i="1"/>
  <c r="Q2762" i="1"/>
  <c r="R2762" i="1" s="1"/>
  <c r="P2763" i="1"/>
  <c r="Q2763" i="1"/>
  <c r="R2763" i="1" s="1"/>
  <c r="P2764" i="1"/>
  <c r="Q2764" i="1"/>
  <c r="R2764" i="1" s="1"/>
  <c r="P2765" i="1"/>
  <c r="Q2765" i="1"/>
  <c r="R2765" i="1" s="1"/>
  <c r="P2766" i="1"/>
  <c r="Q2766" i="1"/>
  <c r="R2766" i="1" s="1"/>
  <c r="P2767" i="1"/>
  <c r="Q2767" i="1"/>
  <c r="R2767" i="1" s="1"/>
  <c r="P2768" i="1"/>
  <c r="Q2768" i="1"/>
  <c r="R2768" i="1" s="1"/>
  <c r="P2769" i="1"/>
  <c r="Q2769" i="1"/>
  <c r="R2769" i="1" s="1"/>
  <c r="P2770" i="1"/>
  <c r="Q2770" i="1"/>
  <c r="R2770" i="1" s="1"/>
  <c r="P2771" i="1"/>
  <c r="Q2771" i="1"/>
  <c r="R2771" i="1" s="1"/>
  <c r="P2772" i="1"/>
  <c r="Q2772" i="1"/>
  <c r="R2772" i="1" s="1"/>
  <c r="P2773" i="1"/>
  <c r="Q2773" i="1"/>
  <c r="R2773" i="1" s="1"/>
  <c r="P2774" i="1"/>
  <c r="Q2774" i="1"/>
  <c r="R2774" i="1" s="1"/>
  <c r="P2775" i="1"/>
  <c r="Q2775" i="1"/>
  <c r="R2775" i="1" s="1"/>
  <c r="P2776" i="1"/>
  <c r="Q2776" i="1"/>
  <c r="R2776" i="1" s="1"/>
  <c r="P2777" i="1"/>
  <c r="Q2777" i="1"/>
  <c r="R2777" i="1" s="1"/>
  <c r="P2778" i="1"/>
  <c r="Q2778" i="1"/>
  <c r="R2778" i="1" s="1"/>
  <c r="P2779" i="1"/>
  <c r="Q2779" i="1"/>
  <c r="R2779" i="1" s="1"/>
  <c r="P2780" i="1"/>
  <c r="Q2780" i="1"/>
  <c r="R2780" i="1" s="1"/>
  <c r="P2781" i="1"/>
  <c r="Q2781" i="1"/>
  <c r="R2781" i="1" s="1"/>
  <c r="P2782" i="1"/>
  <c r="Q2782" i="1"/>
  <c r="R2782" i="1" s="1"/>
  <c r="P2783" i="1"/>
  <c r="Q2783" i="1"/>
  <c r="R2783" i="1" s="1"/>
  <c r="P2784" i="1"/>
  <c r="Q2784" i="1"/>
  <c r="R2784" i="1" s="1"/>
  <c r="P2785" i="1"/>
  <c r="Q2785" i="1"/>
  <c r="R2785" i="1" s="1"/>
  <c r="P2786" i="1"/>
  <c r="Q2786" i="1"/>
  <c r="R2786" i="1" s="1"/>
  <c r="P2787" i="1"/>
  <c r="Q2787" i="1"/>
  <c r="R2787" i="1" s="1"/>
  <c r="P2788" i="1"/>
  <c r="Q2788" i="1"/>
  <c r="R2788" i="1" s="1"/>
  <c r="P2789" i="1"/>
  <c r="Q2789" i="1"/>
  <c r="R2789" i="1" s="1"/>
  <c r="P2790" i="1"/>
  <c r="Q2790" i="1"/>
  <c r="R2790" i="1" s="1"/>
  <c r="P2791" i="1"/>
  <c r="Q2791" i="1"/>
  <c r="R2791" i="1" s="1"/>
  <c r="P2792" i="1"/>
  <c r="Q2792" i="1"/>
  <c r="R2792" i="1" s="1"/>
  <c r="P2793" i="1"/>
  <c r="Q2793" i="1"/>
  <c r="R2793" i="1" s="1"/>
  <c r="P2794" i="1"/>
  <c r="Q2794" i="1"/>
  <c r="R2794" i="1" s="1"/>
  <c r="P2795" i="1"/>
  <c r="Q2795" i="1"/>
  <c r="R2795" i="1" s="1"/>
  <c r="P2796" i="1"/>
  <c r="Q2796" i="1"/>
  <c r="R2796" i="1" s="1"/>
  <c r="P2797" i="1"/>
  <c r="Q2797" i="1"/>
  <c r="R2797" i="1" s="1"/>
  <c r="P2798" i="1"/>
  <c r="Q2798" i="1"/>
  <c r="R2798" i="1" s="1"/>
  <c r="P2799" i="1"/>
  <c r="Q2799" i="1"/>
  <c r="R2799" i="1" s="1"/>
  <c r="P2800" i="1"/>
  <c r="Q2800" i="1"/>
  <c r="R2800" i="1" s="1"/>
  <c r="P2801" i="1"/>
  <c r="Q2801" i="1"/>
  <c r="R2801" i="1" s="1"/>
  <c r="P2802" i="1"/>
  <c r="Q2802" i="1"/>
  <c r="R2802" i="1" s="1"/>
  <c r="P2803" i="1"/>
  <c r="Q2803" i="1"/>
  <c r="R2803" i="1" s="1"/>
  <c r="P2804" i="1"/>
  <c r="Q2804" i="1"/>
  <c r="R2804" i="1" s="1"/>
  <c r="P2805" i="1"/>
  <c r="Q2805" i="1"/>
  <c r="R2805" i="1" s="1"/>
  <c r="P2806" i="1"/>
  <c r="Q2806" i="1"/>
  <c r="R2806" i="1" s="1"/>
  <c r="P2807" i="1"/>
  <c r="Q2807" i="1"/>
  <c r="R2807" i="1" s="1"/>
  <c r="P2808" i="1"/>
  <c r="Q2808" i="1"/>
  <c r="R2808" i="1" s="1"/>
  <c r="P2809" i="1"/>
  <c r="Q2809" i="1"/>
  <c r="R2809" i="1" s="1"/>
  <c r="P2810" i="1"/>
  <c r="Q2810" i="1"/>
  <c r="R2810" i="1" s="1"/>
  <c r="P2811" i="1"/>
  <c r="Q2811" i="1"/>
  <c r="R2811" i="1" s="1"/>
  <c r="P2812" i="1"/>
  <c r="Q2812" i="1"/>
  <c r="R2812" i="1" s="1"/>
  <c r="P2813" i="1"/>
  <c r="Q2813" i="1"/>
  <c r="R2813" i="1" s="1"/>
  <c r="P2814" i="1"/>
  <c r="Q2814" i="1"/>
  <c r="R2814" i="1" s="1"/>
  <c r="P2815" i="1"/>
  <c r="Q2815" i="1"/>
  <c r="R2815" i="1" s="1"/>
  <c r="P2816" i="1"/>
  <c r="Q2816" i="1"/>
  <c r="R2816" i="1" s="1"/>
  <c r="P2817" i="1"/>
  <c r="Q2817" i="1"/>
  <c r="R2817" i="1" s="1"/>
  <c r="P2818" i="1"/>
  <c r="Q2818" i="1"/>
  <c r="R2818" i="1" s="1"/>
  <c r="P2819" i="1"/>
  <c r="Q2819" i="1"/>
  <c r="R2819" i="1" s="1"/>
  <c r="P2820" i="1"/>
  <c r="Q2820" i="1"/>
  <c r="R2820" i="1" s="1"/>
  <c r="P2821" i="1"/>
  <c r="Q2821" i="1"/>
  <c r="R2821" i="1" s="1"/>
  <c r="P2822" i="1"/>
  <c r="Q2822" i="1"/>
  <c r="R2822" i="1" s="1"/>
  <c r="P2823" i="1"/>
  <c r="Q2823" i="1"/>
  <c r="R2823" i="1" s="1"/>
  <c r="P2824" i="1"/>
  <c r="Q2824" i="1"/>
  <c r="R2824" i="1" s="1"/>
  <c r="P2825" i="1"/>
  <c r="Q2825" i="1"/>
  <c r="R2825" i="1" s="1"/>
  <c r="P2826" i="1"/>
  <c r="Q2826" i="1"/>
  <c r="R2826" i="1" s="1"/>
  <c r="P2827" i="1"/>
  <c r="Q2827" i="1"/>
  <c r="R2827" i="1" s="1"/>
  <c r="P2828" i="1"/>
  <c r="Q2828" i="1"/>
  <c r="R2828" i="1" s="1"/>
  <c r="P2829" i="1"/>
  <c r="Q2829" i="1"/>
  <c r="R2829" i="1" s="1"/>
  <c r="P2830" i="1"/>
  <c r="Q2830" i="1"/>
  <c r="R2830" i="1" s="1"/>
  <c r="P2831" i="1"/>
  <c r="Q2831" i="1"/>
  <c r="R2831" i="1" s="1"/>
  <c r="P2832" i="1"/>
  <c r="Q2832" i="1"/>
  <c r="R2832" i="1" s="1"/>
  <c r="P2833" i="1"/>
  <c r="Q2833" i="1"/>
  <c r="R2833" i="1" s="1"/>
  <c r="P2834" i="1"/>
  <c r="Q2834" i="1"/>
  <c r="R2834" i="1" s="1"/>
  <c r="P2835" i="1"/>
  <c r="Q2835" i="1"/>
  <c r="R2835" i="1" s="1"/>
  <c r="P2836" i="1"/>
  <c r="Q2836" i="1"/>
  <c r="R2836" i="1" s="1"/>
  <c r="P2837" i="1"/>
  <c r="Q2837" i="1"/>
  <c r="R2837" i="1" s="1"/>
  <c r="P2838" i="1"/>
  <c r="Q2838" i="1"/>
  <c r="R2838" i="1" s="1"/>
  <c r="P2839" i="1"/>
  <c r="Q2839" i="1"/>
  <c r="R2839" i="1" s="1"/>
  <c r="P2840" i="1"/>
  <c r="Q2840" i="1"/>
  <c r="R2840" i="1" s="1"/>
  <c r="P2841" i="1"/>
  <c r="Q2841" i="1"/>
  <c r="R2841" i="1" s="1"/>
  <c r="P2842" i="1"/>
  <c r="Q2842" i="1"/>
  <c r="R2842" i="1" s="1"/>
  <c r="P2843" i="1"/>
  <c r="Q2843" i="1"/>
  <c r="R2843" i="1" s="1"/>
  <c r="P2844" i="1"/>
  <c r="Q2844" i="1"/>
  <c r="R2844" i="1" s="1"/>
  <c r="P2845" i="1"/>
  <c r="Q2845" i="1"/>
  <c r="R2845" i="1" s="1"/>
  <c r="P2846" i="1"/>
  <c r="Q2846" i="1"/>
  <c r="R2846" i="1" s="1"/>
  <c r="P2847" i="1"/>
  <c r="Q2847" i="1"/>
  <c r="R2847" i="1" s="1"/>
  <c r="P2848" i="1"/>
  <c r="Q2848" i="1"/>
  <c r="R2848" i="1" s="1"/>
  <c r="P2849" i="1"/>
  <c r="Q2849" i="1"/>
  <c r="R2849" i="1" s="1"/>
  <c r="P2850" i="1"/>
  <c r="Q2850" i="1"/>
  <c r="R2850" i="1" s="1"/>
  <c r="P2851" i="1"/>
  <c r="Q2851" i="1"/>
  <c r="R2851" i="1" s="1"/>
  <c r="P2852" i="1"/>
  <c r="Q2852" i="1"/>
  <c r="R2852" i="1" s="1"/>
  <c r="P2853" i="1"/>
  <c r="Q2853" i="1"/>
  <c r="R2853" i="1" s="1"/>
  <c r="P2854" i="1"/>
  <c r="Q2854" i="1"/>
  <c r="R2854" i="1" s="1"/>
  <c r="P2855" i="1"/>
  <c r="Q2855" i="1"/>
  <c r="R2855" i="1" s="1"/>
  <c r="P2856" i="1"/>
  <c r="Q2856" i="1"/>
  <c r="R2856" i="1" s="1"/>
  <c r="P2857" i="1"/>
  <c r="Q2857" i="1"/>
  <c r="R2857" i="1" s="1"/>
  <c r="P2858" i="1"/>
  <c r="Q2858" i="1"/>
  <c r="R2858" i="1" s="1"/>
  <c r="P2859" i="1"/>
  <c r="Q2859" i="1"/>
  <c r="R2859" i="1" s="1"/>
  <c r="P2860" i="1"/>
  <c r="Q2860" i="1"/>
  <c r="R2860" i="1" s="1"/>
  <c r="P2861" i="1"/>
  <c r="Q2861" i="1"/>
  <c r="R2861" i="1" s="1"/>
  <c r="P2862" i="1"/>
  <c r="Q2862" i="1"/>
  <c r="R2862" i="1" s="1"/>
  <c r="P2863" i="1"/>
  <c r="Q2863" i="1"/>
  <c r="R2863" i="1" s="1"/>
  <c r="P2864" i="1"/>
  <c r="Q2864" i="1"/>
  <c r="R2864" i="1" s="1"/>
  <c r="P2865" i="1"/>
  <c r="Q2865" i="1"/>
  <c r="R2865" i="1" s="1"/>
  <c r="P2866" i="1"/>
  <c r="Q2866" i="1"/>
  <c r="R2866" i="1" s="1"/>
  <c r="P2867" i="1"/>
  <c r="Q2867" i="1"/>
  <c r="R2867" i="1" s="1"/>
  <c r="P2868" i="1"/>
  <c r="Q2868" i="1"/>
  <c r="R2868" i="1" s="1"/>
  <c r="P2869" i="1"/>
  <c r="Q2869" i="1"/>
  <c r="R2869" i="1" s="1"/>
  <c r="P2870" i="1"/>
  <c r="Q2870" i="1"/>
  <c r="R2870" i="1" s="1"/>
  <c r="P2871" i="1"/>
  <c r="Q2871" i="1"/>
  <c r="R2871" i="1" s="1"/>
  <c r="P2872" i="1"/>
  <c r="Q2872" i="1"/>
  <c r="R2872" i="1" s="1"/>
  <c r="P2873" i="1"/>
  <c r="Q2873" i="1"/>
  <c r="R2873" i="1" s="1"/>
  <c r="P2874" i="1"/>
  <c r="Q2874" i="1"/>
  <c r="R2874" i="1" s="1"/>
  <c r="P2875" i="1"/>
  <c r="Q2875" i="1"/>
  <c r="R2875" i="1" s="1"/>
  <c r="P2876" i="1"/>
  <c r="Q2876" i="1"/>
  <c r="R2876" i="1" s="1"/>
  <c r="P2877" i="1"/>
  <c r="Q2877" i="1"/>
  <c r="R2877" i="1" s="1"/>
  <c r="P2878" i="1"/>
  <c r="Q2878" i="1"/>
  <c r="R2878" i="1" s="1"/>
  <c r="P2879" i="1"/>
  <c r="Q2879" i="1"/>
  <c r="R2879" i="1" s="1"/>
  <c r="P2880" i="1"/>
  <c r="Q2880" i="1"/>
  <c r="R2880" i="1" s="1"/>
  <c r="P2881" i="1"/>
  <c r="Q2881" i="1"/>
  <c r="R2881" i="1" s="1"/>
  <c r="P2882" i="1"/>
  <c r="Q2882" i="1"/>
  <c r="R2882" i="1" s="1"/>
  <c r="P2883" i="1"/>
  <c r="Q2883" i="1"/>
  <c r="R2883" i="1" s="1"/>
  <c r="P2884" i="1"/>
  <c r="Q2884" i="1"/>
  <c r="R2884" i="1" s="1"/>
  <c r="P2885" i="1"/>
  <c r="Q2885" i="1"/>
  <c r="R2885" i="1" s="1"/>
  <c r="P2886" i="1"/>
  <c r="Q2886" i="1"/>
  <c r="R2886" i="1" s="1"/>
  <c r="P2887" i="1"/>
  <c r="Q2887" i="1"/>
  <c r="R2887" i="1" s="1"/>
  <c r="P2888" i="1"/>
  <c r="Q2888" i="1"/>
  <c r="R2888" i="1" s="1"/>
  <c r="P2889" i="1"/>
  <c r="Q2889" i="1"/>
  <c r="R2889" i="1" s="1"/>
  <c r="P2890" i="1"/>
  <c r="Q2890" i="1"/>
  <c r="R2890" i="1" s="1"/>
  <c r="P2891" i="1"/>
  <c r="Q2891" i="1"/>
  <c r="R2891" i="1" s="1"/>
  <c r="P2892" i="1"/>
  <c r="Q2892" i="1"/>
  <c r="R2892" i="1" s="1"/>
  <c r="P2893" i="1"/>
  <c r="Q2893" i="1"/>
  <c r="R2893" i="1" s="1"/>
  <c r="P2894" i="1"/>
  <c r="Q2894" i="1"/>
  <c r="R2894" i="1" s="1"/>
  <c r="P2895" i="1"/>
  <c r="Q2895" i="1"/>
  <c r="R2895" i="1" s="1"/>
  <c r="P2896" i="1"/>
  <c r="Q2896" i="1"/>
  <c r="R2896" i="1" s="1"/>
  <c r="P2897" i="1"/>
  <c r="Q2897" i="1"/>
  <c r="R2897" i="1" s="1"/>
  <c r="P2898" i="1"/>
  <c r="Q2898" i="1"/>
  <c r="R2898" i="1" s="1"/>
  <c r="P2899" i="1"/>
  <c r="Q2899" i="1"/>
  <c r="R2899" i="1" s="1"/>
  <c r="P2900" i="1"/>
  <c r="Q2900" i="1"/>
  <c r="R2900" i="1" s="1"/>
  <c r="P2901" i="1"/>
  <c r="Q2901" i="1"/>
  <c r="R2901" i="1" s="1"/>
  <c r="P2902" i="1"/>
  <c r="Q2902" i="1"/>
  <c r="R2902" i="1" s="1"/>
  <c r="P2903" i="1"/>
  <c r="Q2903" i="1"/>
  <c r="R2903" i="1" s="1"/>
  <c r="P2904" i="1"/>
  <c r="Q2904" i="1"/>
  <c r="R2904" i="1" s="1"/>
  <c r="P2905" i="1"/>
  <c r="Q2905" i="1"/>
  <c r="R2905" i="1" s="1"/>
  <c r="P2906" i="1"/>
  <c r="Q2906" i="1"/>
  <c r="R2906" i="1" s="1"/>
  <c r="P2907" i="1"/>
  <c r="Q2907" i="1"/>
  <c r="R2907" i="1" s="1"/>
  <c r="P2908" i="1"/>
  <c r="Q2908" i="1"/>
  <c r="R2908" i="1" s="1"/>
  <c r="P2909" i="1"/>
  <c r="Q2909" i="1"/>
  <c r="R2909" i="1" s="1"/>
  <c r="P2910" i="1"/>
  <c r="Q2910" i="1"/>
  <c r="R2910" i="1" s="1"/>
  <c r="P2911" i="1"/>
  <c r="Q2911" i="1"/>
  <c r="R2911" i="1" s="1"/>
  <c r="P2912" i="1"/>
  <c r="Q2912" i="1"/>
  <c r="R2912" i="1" s="1"/>
  <c r="P2913" i="1"/>
  <c r="Q2913" i="1"/>
  <c r="R2913" i="1" s="1"/>
  <c r="P2914" i="1"/>
  <c r="Q2914" i="1"/>
  <c r="R2914" i="1" s="1"/>
  <c r="P2915" i="1"/>
  <c r="Q2915" i="1"/>
  <c r="R2915" i="1" s="1"/>
  <c r="P2916" i="1"/>
  <c r="Q2916" i="1"/>
  <c r="R2916" i="1" s="1"/>
  <c r="P2917" i="1"/>
  <c r="Q2917" i="1"/>
  <c r="R2917" i="1" s="1"/>
  <c r="P2918" i="1"/>
  <c r="Q2918" i="1"/>
  <c r="R2918" i="1" s="1"/>
  <c r="P2919" i="1"/>
  <c r="Q2919" i="1"/>
  <c r="R2919" i="1" s="1"/>
  <c r="P2920" i="1"/>
  <c r="Q2920" i="1"/>
  <c r="R2920" i="1" s="1"/>
  <c r="P2921" i="1"/>
  <c r="Q2921" i="1"/>
  <c r="R2921" i="1" s="1"/>
  <c r="P2922" i="1"/>
  <c r="Q2922" i="1"/>
  <c r="R2922" i="1" s="1"/>
  <c r="P2923" i="1"/>
  <c r="Q2923" i="1"/>
  <c r="R2923" i="1" s="1"/>
  <c r="P2924" i="1"/>
  <c r="Q2924" i="1"/>
  <c r="R2924" i="1" s="1"/>
  <c r="P2925" i="1"/>
  <c r="Q2925" i="1"/>
  <c r="R2925" i="1" s="1"/>
  <c r="P2926" i="1"/>
  <c r="Q2926" i="1"/>
  <c r="R2926" i="1" s="1"/>
  <c r="P2927" i="1"/>
  <c r="Q2927" i="1"/>
  <c r="R2927" i="1" s="1"/>
  <c r="P2928" i="1"/>
  <c r="Q2928" i="1"/>
  <c r="R2928" i="1" s="1"/>
  <c r="P2929" i="1"/>
  <c r="Q2929" i="1"/>
  <c r="R2929" i="1" s="1"/>
  <c r="P2930" i="1"/>
  <c r="Q2930" i="1"/>
  <c r="R2930" i="1" s="1"/>
  <c r="P2931" i="1"/>
  <c r="Q2931" i="1"/>
  <c r="R2931" i="1" s="1"/>
  <c r="P2932" i="1"/>
  <c r="Q2932" i="1"/>
  <c r="R2932" i="1" s="1"/>
  <c r="P2933" i="1"/>
  <c r="Q2933" i="1"/>
  <c r="R2933" i="1" s="1"/>
  <c r="P2934" i="1"/>
  <c r="Q2934" i="1"/>
  <c r="R2934" i="1" s="1"/>
  <c r="P2935" i="1"/>
  <c r="Q2935" i="1"/>
  <c r="R2935" i="1" s="1"/>
  <c r="P2936" i="1"/>
  <c r="Q2936" i="1"/>
  <c r="R2936" i="1" s="1"/>
  <c r="P2937" i="1"/>
  <c r="Q2937" i="1"/>
  <c r="R2937" i="1" s="1"/>
  <c r="P2938" i="1"/>
  <c r="Q2938" i="1"/>
  <c r="R2938" i="1" s="1"/>
  <c r="P2939" i="1"/>
  <c r="Q2939" i="1"/>
  <c r="R2939" i="1" s="1"/>
  <c r="P2940" i="1"/>
  <c r="Q2940" i="1"/>
  <c r="R2940" i="1" s="1"/>
  <c r="P2941" i="1"/>
  <c r="Q2941" i="1"/>
  <c r="R2941" i="1" s="1"/>
  <c r="P2942" i="1"/>
  <c r="Q2942" i="1"/>
  <c r="R2942" i="1" s="1"/>
  <c r="P2943" i="1"/>
  <c r="Q2943" i="1"/>
  <c r="R2943" i="1" s="1"/>
  <c r="P2944" i="1"/>
  <c r="Q2944" i="1"/>
  <c r="R2944" i="1" s="1"/>
  <c r="P2945" i="1"/>
  <c r="Q2945" i="1"/>
  <c r="R2945" i="1" s="1"/>
  <c r="P2946" i="1"/>
  <c r="Q2946" i="1"/>
  <c r="R2946" i="1" s="1"/>
  <c r="P2947" i="1"/>
  <c r="Q2947" i="1"/>
  <c r="R2947" i="1" s="1"/>
  <c r="P2948" i="1"/>
  <c r="Q2948" i="1"/>
  <c r="R2948" i="1" s="1"/>
  <c r="P2949" i="1"/>
  <c r="Q2949" i="1"/>
  <c r="R2949" i="1" s="1"/>
  <c r="P2950" i="1"/>
  <c r="Q2950" i="1"/>
  <c r="R2950" i="1" s="1"/>
  <c r="P2951" i="1"/>
  <c r="Q2951" i="1"/>
  <c r="R2951" i="1" s="1"/>
  <c r="P2952" i="1"/>
  <c r="Q2952" i="1"/>
  <c r="R2952" i="1" s="1"/>
  <c r="P2953" i="1"/>
  <c r="Q2953" i="1"/>
  <c r="R2953" i="1" s="1"/>
  <c r="P2954" i="1"/>
  <c r="Q2954" i="1"/>
  <c r="R2954" i="1" s="1"/>
  <c r="P2955" i="1"/>
  <c r="Q2955" i="1"/>
  <c r="R2955" i="1" s="1"/>
  <c r="P2956" i="1"/>
  <c r="Q2956" i="1"/>
  <c r="R2956" i="1" s="1"/>
  <c r="P2957" i="1"/>
  <c r="Q2957" i="1"/>
  <c r="R2957" i="1" s="1"/>
  <c r="P2958" i="1"/>
  <c r="Q2958" i="1"/>
  <c r="R2958" i="1" s="1"/>
  <c r="P2959" i="1"/>
  <c r="Q2959" i="1"/>
  <c r="R2959" i="1" s="1"/>
  <c r="P2960" i="1"/>
  <c r="Q2960" i="1"/>
  <c r="O2291" i="1"/>
  <c r="P2291" i="1"/>
  <c r="Q2291" i="1"/>
  <c r="P1785" i="1"/>
  <c r="Q1785" i="1"/>
  <c r="R1785" i="1" s="1"/>
  <c r="P1786" i="1"/>
  <c r="Q1786" i="1"/>
  <c r="R1786" i="1" s="1"/>
  <c r="P1787" i="1"/>
  <c r="Q1787" i="1"/>
  <c r="R1787" i="1" s="1"/>
  <c r="P1788" i="1"/>
  <c r="Q1788" i="1"/>
  <c r="R1788" i="1" s="1"/>
  <c r="P1789" i="1"/>
  <c r="Q1789" i="1"/>
  <c r="R1789" i="1" s="1"/>
  <c r="P1790" i="1"/>
  <c r="Q1790" i="1"/>
  <c r="R1790" i="1" s="1"/>
  <c r="P1791" i="1"/>
  <c r="Q1791" i="1"/>
  <c r="R1791" i="1" s="1"/>
  <c r="P1792" i="1"/>
  <c r="Q1792" i="1"/>
  <c r="R1792" i="1" s="1"/>
  <c r="P1793" i="1"/>
  <c r="Q1793" i="1"/>
  <c r="R1793" i="1" s="1"/>
  <c r="P1794" i="1"/>
  <c r="Q1794" i="1"/>
  <c r="R1794" i="1" s="1"/>
  <c r="P1795" i="1"/>
  <c r="Q1795" i="1"/>
  <c r="R1795" i="1" s="1"/>
  <c r="P1796" i="1"/>
  <c r="Q1796" i="1"/>
  <c r="R1796" i="1" s="1"/>
  <c r="P1797" i="1"/>
  <c r="Q1797" i="1"/>
  <c r="R1797" i="1" s="1"/>
  <c r="P1798" i="1"/>
  <c r="Q1798" i="1"/>
  <c r="R1798" i="1" s="1"/>
  <c r="P1799" i="1"/>
  <c r="Q1799" i="1"/>
  <c r="R1799" i="1" s="1"/>
  <c r="P1800" i="1"/>
  <c r="Q1800" i="1"/>
  <c r="R1800" i="1" s="1"/>
  <c r="P1801" i="1"/>
  <c r="Q1801" i="1"/>
  <c r="R1801" i="1" s="1"/>
  <c r="P1802" i="1"/>
  <c r="Q1802" i="1"/>
  <c r="R1802" i="1" s="1"/>
  <c r="P1803" i="1"/>
  <c r="Q1803" i="1"/>
  <c r="R1803" i="1" s="1"/>
  <c r="P1804" i="1"/>
  <c r="Q1804" i="1"/>
  <c r="R1804" i="1" s="1"/>
  <c r="P1805" i="1"/>
  <c r="Q1805" i="1"/>
  <c r="R1805" i="1" s="1"/>
  <c r="P1806" i="1"/>
  <c r="Q1806" i="1"/>
  <c r="R1806" i="1" s="1"/>
  <c r="P1807" i="1"/>
  <c r="Q1807" i="1"/>
  <c r="R1807" i="1" s="1"/>
  <c r="P1808" i="1"/>
  <c r="Q1808" i="1"/>
  <c r="R1808" i="1" s="1"/>
  <c r="P1809" i="1"/>
  <c r="Q1809" i="1"/>
  <c r="R1809" i="1" s="1"/>
  <c r="P1810" i="1"/>
  <c r="Q1810" i="1"/>
  <c r="R1810" i="1" s="1"/>
  <c r="P1811" i="1"/>
  <c r="Q1811" i="1"/>
  <c r="R1811" i="1" s="1"/>
  <c r="P1812" i="1"/>
  <c r="Q1812" i="1"/>
  <c r="R1812" i="1" s="1"/>
  <c r="P1813" i="1"/>
  <c r="Q1813" i="1"/>
  <c r="R1813" i="1" s="1"/>
  <c r="P1814" i="1"/>
  <c r="Q1814" i="1"/>
  <c r="R1814" i="1" s="1"/>
  <c r="P1815" i="1"/>
  <c r="Q1815" i="1"/>
  <c r="R1815" i="1" s="1"/>
  <c r="P1816" i="1"/>
  <c r="Q1816" i="1"/>
  <c r="R1816" i="1" s="1"/>
  <c r="P1817" i="1"/>
  <c r="Q1817" i="1"/>
  <c r="R1817" i="1" s="1"/>
  <c r="P1818" i="1"/>
  <c r="Q1818" i="1"/>
  <c r="R1818" i="1" s="1"/>
  <c r="P1819" i="1"/>
  <c r="Q1819" i="1"/>
  <c r="R1819" i="1" s="1"/>
  <c r="P1820" i="1"/>
  <c r="Q1820" i="1"/>
  <c r="R1820" i="1" s="1"/>
  <c r="P1821" i="1"/>
  <c r="Q1821" i="1"/>
  <c r="R1821" i="1" s="1"/>
  <c r="P1822" i="1"/>
  <c r="Q1822" i="1"/>
  <c r="R1822" i="1" s="1"/>
  <c r="P1823" i="1"/>
  <c r="Q1823" i="1"/>
  <c r="R1823" i="1" s="1"/>
  <c r="P1824" i="1"/>
  <c r="Q1824" i="1"/>
  <c r="R1824" i="1" s="1"/>
  <c r="P1825" i="1"/>
  <c r="Q1825" i="1"/>
  <c r="R1825" i="1" s="1"/>
  <c r="P1826" i="1"/>
  <c r="Q1826" i="1"/>
  <c r="R1826" i="1" s="1"/>
  <c r="P1827" i="1"/>
  <c r="Q1827" i="1"/>
  <c r="R1827" i="1" s="1"/>
  <c r="P1828" i="1"/>
  <c r="Q1828" i="1"/>
  <c r="R1828" i="1" s="1"/>
  <c r="P1829" i="1"/>
  <c r="Q1829" i="1"/>
  <c r="R1829" i="1" s="1"/>
  <c r="P1830" i="1"/>
  <c r="Q1830" i="1"/>
  <c r="R1830" i="1" s="1"/>
  <c r="P1831" i="1"/>
  <c r="Q1831" i="1"/>
  <c r="R1831" i="1" s="1"/>
  <c r="P1832" i="1"/>
  <c r="Q1832" i="1"/>
  <c r="R1832" i="1" s="1"/>
  <c r="P1833" i="1"/>
  <c r="Q1833" i="1"/>
  <c r="R1833" i="1" s="1"/>
  <c r="P1834" i="1"/>
  <c r="Q1834" i="1"/>
  <c r="R1834" i="1" s="1"/>
  <c r="P1835" i="1"/>
  <c r="Q1835" i="1"/>
  <c r="R1835" i="1" s="1"/>
  <c r="P1836" i="1"/>
  <c r="Q1836" i="1"/>
  <c r="R1836" i="1" s="1"/>
  <c r="P1837" i="1"/>
  <c r="Q1837" i="1"/>
  <c r="R1837" i="1" s="1"/>
  <c r="P1838" i="1"/>
  <c r="Q1838" i="1"/>
  <c r="R1838" i="1" s="1"/>
  <c r="P1839" i="1"/>
  <c r="Q1839" i="1"/>
  <c r="R1839" i="1" s="1"/>
  <c r="P1840" i="1"/>
  <c r="Q1840" i="1"/>
  <c r="R1840" i="1" s="1"/>
  <c r="P1841" i="1"/>
  <c r="Q1841" i="1"/>
  <c r="R1841" i="1" s="1"/>
  <c r="P1842" i="1"/>
  <c r="Q1842" i="1"/>
  <c r="R1842" i="1" s="1"/>
  <c r="P1843" i="1"/>
  <c r="Q1843" i="1"/>
  <c r="R1843" i="1" s="1"/>
  <c r="P1844" i="1"/>
  <c r="Q1844" i="1"/>
  <c r="R1844" i="1" s="1"/>
  <c r="P1845" i="1"/>
  <c r="Q1845" i="1"/>
  <c r="R1845" i="1" s="1"/>
  <c r="P1846" i="1"/>
  <c r="Q1846" i="1"/>
  <c r="R1846" i="1" s="1"/>
  <c r="P1847" i="1"/>
  <c r="Q1847" i="1"/>
  <c r="R1847" i="1" s="1"/>
  <c r="P1848" i="1"/>
  <c r="Q1848" i="1"/>
  <c r="R1848" i="1" s="1"/>
  <c r="P1849" i="1"/>
  <c r="Q1849" i="1"/>
  <c r="R1849" i="1" s="1"/>
  <c r="P1850" i="1"/>
  <c r="Q1850" i="1"/>
  <c r="R1850" i="1" s="1"/>
  <c r="P1851" i="1"/>
  <c r="Q1851" i="1"/>
  <c r="R1851" i="1" s="1"/>
  <c r="P1852" i="1"/>
  <c r="Q1852" i="1"/>
  <c r="R1852" i="1" s="1"/>
  <c r="P1853" i="1"/>
  <c r="Q1853" i="1"/>
  <c r="R1853" i="1" s="1"/>
  <c r="P1854" i="1"/>
  <c r="Q1854" i="1"/>
  <c r="R1854" i="1" s="1"/>
  <c r="P1855" i="1"/>
  <c r="Q1855" i="1"/>
  <c r="R1855" i="1" s="1"/>
  <c r="P1856" i="1"/>
  <c r="Q1856" i="1"/>
  <c r="R1856" i="1" s="1"/>
  <c r="P1857" i="1"/>
  <c r="Q1857" i="1"/>
  <c r="R1857" i="1" s="1"/>
  <c r="P1858" i="1"/>
  <c r="Q1858" i="1"/>
  <c r="R1858" i="1" s="1"/>
  <c r="P1859" i="1"/>
  <c r="Q1859" i="1"/>
  <c r="R1859" i="1" s="1"/>
  <c r="P1860" i="1"/>
  <c r="Q1860" i="1"/>
  <c r="R1860" i="1" s="1"/>
  <c r="P1861" i="1"/>
  <c r="Q1861" i="1"/>
  <c r="R1861" i="1" s="1"/>
  <c r="P1862" i="1"/>
  <c r="Q1862" i="1"/>
  <c r="R1862" i="1" s="1"/>
  <c r="P1863" i="1"/>
  <c r="Q1863" i="1"/>
  <c r="R1863" i="1" s="1"/>
  <c r="P1864" i="1"/>
  <c r="Q1864" i="1"/>
  <c r="R1864" i="1" s="1"/>
  <c r="P1865" i="1"/>
  <c r="Q1865" i="1"/>
  <c r="R1865" i="1" s="1"/>
  <c r="P1866" i="1"/>
  <c r="Q1866" i="1"/>
  <c r="R1866" i="1" s="1"/>
  <c r="P1867" i="1"/>
  <c r="Q1867" i="1"/>
  <c r="R1867" i="1" s="1"/>
  <c r="P1868" i="1"/>
  <c r="Q1868" i="1"/>
  <c r="R1868" i="1" s="1"/>
  <c r="P1869" i="1"/>
  <c r="Q1869" i="1"/>
  <c r="R1869" i="1" s="1"/>
  <c r="P1870" i="1"/>
  <c r="Q1870" i="1"/>
  <c r="R1870" i="1" s="1"/>
  <c r="P1871" i="1"/>
  <c r="Q1871" i="1"/>
  <c r="R1871" i="1" s="1"/>
  <c r="P1872" i="1"/>
  <c r="Q1872" i="1"/>
  <c r="R1872" i="1" s="1"/>
  <c r="P1873" i="1"/>
  <c r="Q1873" i="1"/>
  <c r="R1873" i="1" s="1"/>
  <c r="P1874" i="1"/>
  <c r="Q1874" i="1"/>
  <c r="R1874" i="1" s="1"/>
  <c r="P1875" i="1"/>
  <c r="Q1875" i="1"/>
  <c r="R1875" i="1" s="1"/>
  <c r="P1876" i="1"/>
  <c r="Q1876" i="1"/>
  <c r="R1876" i="1" s="1"/>
  <c r="P1877" i="1"/>
  <c r="Q1877" i="1"/>
  <c r="R1877" i="1" s="1"/>
  <c r="P1878" i="1"/>
  <c r="Q1878" i="1"/>
  <c r="R1878" i="1" s="1"/>
  <c r="P1879" i="1"/>
  <c r="Q1879" i="1"/>
  <c r="R1879" i="1" s="1"/>
  <c r="P1880" i="1"/>
  <c r="Q1880" i="1"/>
  <c r="R1880" i="1" s="1"/>
  <c r="P1881" i="1"/>
  <c r="Q1881" i="1"/>
  <c r="R1881" i="1" s="1"/>
  <c r="P1882" i="1"/>
  <c r="Q1882" i="1"/>
  <c r="R1882" i="1" s="1"/>
  <c r="P1883" i="1"/>
  <c r="Q1883" i="1"/>
  <c r="R1883" i="1" s="1"/>
  <c r="P1884" i="1"/>
  <c r="Q1884" i="1"/>
  <c r="R1884" i="1" s="1"/>
  <c r="P1885" i="1"/>
  <c r="Q1885" i="1"/>
  <c r="R1885" i="1" s="1"/>
  <c r="P1886" i="1"/>
  <c r="Q1886" i="1"/>
  <c r="R1886" i="1" s="1"/>
  <c r="P1887" i="1"/>
  <c r="Q1887" i="1"/>
  <c r="R1887" i="1" s="1"/>
  <c r="P1888" i="1"/>
  <c r="Q1888" i="1"/>
  <c r="R1888" i="1" s="1"/>
  <c r="P1889" i="1"/>
  <c r="Q1889" i="1"/>
  <c r="R1889" i="1" s="1"/>
  <c r="P1890" i="1"/>
  <c r="Q1890" i="1"/>
  <c r="R1890" i="1" s="1"/>
  <c r="P1891" i="1"/>
  <c r="Q1891" i="1"/>
  <c r="R1891" i="1" s="1"/>
  <c r="P1892" i="1"/>
  <c r="Q1892" i="1"/>
  <c r="R1892" i="1" s="1"/>
  <c r="P1893" i="1"/>
  <c r="Q1893" i="1"/>
  <c r="R1893" i="1" s="1"/>
  <c r="P1894" i="1"/>
  <c r="Q1894" i="1"/>
  <c r="R1894" i="1" s="1"/>
  <c r="P1895" i="1"/>
  <c r="Q1895" i="1"/>
  <c r="R1895" i="1" s="1"/>
  <c r="P1896" i="1"/>
  <c r="Q1896" i="1"/>
  <c r="R1896" i="1" s="1"/>
  <c r="P1897" i="1"/>
  <c r="Q1897" i="1"/>
  <c r="R1897" i="1" s="1"/>
  <c r="P1898" i="1"/>
  <c r="Q1898" i="1"/>
  <c r="R1898" i="1" s="1"/>
  <c r="P1899" i="1"/>
  <c r="Q1899" i="1"/>
  <c r="R1899" i="1" s="1"/>
  <c r="P1900" i="1"/>
  <c r="Q1900" i="1"/>
  <c r="R1900" i="1" s="1"/>
  <c r="P1901" i="1"/>
  <c r="Q1901" i="1"/>
  <c r="R1901" i="1" s="1"/>
  <c r="P1902" i="1"/>
  <c r="Q1902" i="1"/>
  <c r="R1902" i="1" s="1"/>
  <c r="P1903" i="1"/>
  <c r="Q1903" i="1"/>
  <c r="R1903" i="1" s="1"/>
  <c r="P1904" i="1"/>
  <c r="Q1904" i="1"/>
  <c r="R1904" i="1" s="1"/>
  <c r="P1905" i="1"/>
  <c r="Q1905" i="1"/>
  <c r="R1905" i="1" s="1"/>
  <c r="P1906" i="1"/>
  <c r="Q1906" i="1"/>
  <c r="R1906" i="1" s="1"/>
  <c r="P1907" i="1"/>
  <c r="Q1907" i="1"/>
  <c r="R1907" i="1" s="1"/>
  <c r="P1908" i="1"/>
  <c r="Q1908" i="1"/>
  <c r="R1908" i="1" s="1"/>
  <c r="P1909" i="1"/>
  <c r="Q1909" i="1"/>
  <c r="R1909" i="1" s="1"/>
  <c r="P1910" i="1"/>
  <c r="Q1910" i="1"/>
  <c r="R1910" i="1" s="1"/>
  <c r="P1911" i="1"/>
  <c r="Q1911" i="1"/>
  <c r="R1911" i="1" s="1"/>
  <c r="P1912" i="1"/>
  <c r="Q1912" i="1"/>
  <c r="R1912" i="1" s="1"/>
  <c r="P1913" i="1"/>
  <c r="Q1913" i="1"/>
  <c r="R1913" i="1" s="1"/>
  <c r="P1914" i="1"/>
  <c r="Q1914" i="1"/>
  <c r="R1914" i="1" s="1"/>
  <c r="P1915" i="1"/>
  <c r="Q1915" i="1"/>
  <c r="R1915" i="1" s="1"/>
  <c r="P1916" i="1"/>
  <c r="Q1916" i="1"/>
  <c r="R1916" i="1" s="1"/>
  <c r="P1917" i="1"/>
  <c r="Q1917" i="1"/>
  <c r="R1917" i="1" s="1"/>
  <c r="P1918" i="1"/>
  <c r="Q1918" i="1"/>
  <c r="R1918" i="1" s="1"/>
  <c r="P1919" i="1"/>
  <c r="Q1919" i="1"/>
  <c r="R1919" i="1" s="1"/>
  <c r="P1920" i="1"/>
  <c r="Q1920" i="1"/>
  <c r="R1920" i="1" s="1"/>
  <c r="P1921" i="1"/>
  <c r="Q1921" i="1"/>
  <c r="R1921" i="1" s="1"/>
  <c r="P1922" i="1"/>
  <c r="Q1922" i="1"/>
  <c r="R1922" i="1" s="1"/>
  <c r="P1923" i="1"/>
  <c r="Q1923" i="1"/>
  <c r="R1923" i="1" s="1"/>
  <c r="P1924" i="1"/>
  <c r="Q1924" i="1"/>
  <c r="R1924" i="1" s="1"/>
  <c r="P1925" i="1"/>
  <c r="Q1925" i="1"/>
  <c r="R1925" i="1" s="1"/>
  <c r="P1926" i="1"/>
  <c r="Q1926" i="1"/>
  <c r="R1926" i="1" s="1"/>
  <c r="P1927" i="1"/>
  <c r="Q1927" i="1"/>
  <c r="R1927" i="1" s="1"/>
  <c r="P1928" i="1"/>
  <c r="Q1928" i="1"/>
  <c r="R1928" i="1" s="1"/>
  <c r="P1929" i="1"/>
  <c r="Q1929" i="1"/>
  <c r="R1929" i="1" s="1"/>
  <c r="P1930" i="1"/>
  <c r="Q1930" i="1"/>
  <c r="R1930" i="1" s="1"/>
  <c r="P1931" i="1"/>
  <c r="Q1931" i="1"/>
  <c r="R1931" i="1" s="1"/>
  <c r="P1932" i="1"/>
  <c r="Q1932" i="1"/>
  <c r="R1932" i="1" s="1"/>
  <c r="P1933" i="1"/>
  <c r="Q1933" i="1"/>
  <c r="R1933" i="1" s="1"/>
  <c r="P1934" i="1"/>
  <c r="Q1934" i="1"/>
  <c r="R1934" i="1" s="1"/>
  <c r="P1935" i="1"/>
  <c r="Q1935" i="1"/>
  <c r="R1935" i="1" s="1"/>
  <c r="P1936" i="1"/>
  <c r="Q1936" i="1"/>
  <c r="R1936" i="1" s="1"/>
  <c r="P1937" i="1"/>
  <c r="Q1937" i="1"/>
  <c r="R1937" i="1" s="1"/>
  <c r="P1938" i="1"/>
  <c r="Q1938" i="1"/>
  <c r="R1938" i="1" s="1"/>
  <c r="P1939" i="1"/>
  <c r="Q1939" i="1"/>
  <c r="R1939" i="1" s="1"/>
  <c r="P1940" i="1"/>
  <c r="Q1940" i="1"/>
  <c r="R1940" i="1" s="1"/>
  <c r="P1941" i="1"/>
  <c r="Q1941" i="1"/>
  <c r="R1941" i="1" s="1"/>
  <c r="P1942" i="1"/>
  <c r="Q1942" i="1"/>
  <c r="R1942" i="1" s="1"/>
  <c r="P1943" i="1"/>
  <c r="Q1943" i="1"/>
  <c r="R1943" i="1" s="1"/>
  <c r="P1944" i="1"/>
  <c r="Q1944" i="1"/>
  <c r="R1944" i="1" s="1"/>
  <c r="P1945" i="1"/>
  <c r="Q1945" i="1"/>
  <c r="R1945" i="1" s="1"/>
  <c r="P1946" i="1"/>
  <c r="Q1946" i="1"/>
  <c r="R1946" i="1" s="1"/>
  <c r="P1947" i="1"/>
  <c r="Q1947" i="1"/>
  <c r="R1947" i="1" s="1"/>
  <c r="P1948" i="1"/>
  <c r="Q1948" i="1"/>
  <c r="R1948" i="1" s="1"/>
  <c r="P1949" i="1"/>
  <c r="Q1949" i="1"/>
  <c r="R1949" i="1" s="1"/>
  <c r="P1950" i="1"/>
  <c r="Q1950" i="1"/>
  <c r="R1950" i="1" s="1"/>
  <c r="P1951" i="1"/>
  <c r="Q1951" i="1"/>
  <c r="R1951" i="1" s="1"/>
  <c r="P1952" i="1"/>
  <c r="Q1952" i="1"/>
  <c r="R1952" i="1" s="1"/>
  <c r="P1953" i="1"/>
  <c r="Q1953" i="1"/>
  <c r="R1953" i="1" s="1"/>
  <c r="P1954" i="1"/>
  <c r="Q1954" i="1"/>
  <c r="R1954" i="1" s="1"/>
  <c r="P1955" i="1"/>
  <c r="Q1955" i="1"/>
  <c r="R1955" i="1" s="1"/>
  <c r="P1956" i="1"/>
  <c r="Q1956" i="1"/>
  <c r="R1956" i="1" s="1"/>
  <c r="P1957" i="1"/>
  <c r="Q1957" i="1"/>
  <c r="R1957" i="1" s="1"/>
  <c r="P1958" i="1"/>
  <c r="Q1958" i="1"/>
  <c r="R1958" i="1" s="1"/>
  <c r="P1959" i="1"/>
  <c r="Q1959" i="1"/>
  <c r="R1959" i="1" s="1"/>
  <c r="P1960" i="1"/>
  <c r="Q1960" i="1"/>
  <c r="R1960" i="1" s="1"/>
  <c r="P1961" i="1"/>
  <c r="Q1961" i="1"/>
  <c r="R1961" i="1" s="1"/>
  <c r="P1962" i="1"/>
  <c r="Q1962" i="1"/>
  <c r="R1962" i="1" s="1"/>
  <c r="P1963" i="1"/>
  <c r="Q1963" i="1"/>
  <c r="R1963" i="1" s="1"/>
  <c r="P1964" i="1"/>
  <c r="Q1964" i="1"/>
  <c r="R1964" i="1" s="1"/>
  <c r="P1965" i="1"/>
  <c r="Q1965" i="1"/>
  <c r="R1965" i="1" s="1"/>
  <c r="P1966" i="1"/>
  <c r="Q1966" i="1"/>
  <c r="R1966" i="1" s="1"/>
  <c r="P1967" i="1"/>
  <c r="Q1967" i="1"/>
  <c r="R1967" i="1" s="1"/>
  <c r="P1968" i="1"/>
  <c r="Q1968" i="1"/>
  <c r="R1968" i="1" s="1"/>
  <c r="P1969" i="1"/>
  <c r="Q1969" i="1"/>
  <c r="R1969" i="1" s="1"/>
  <c r="P1970" i="1"/>
  <c r="Q1970" i="1"/>
  <c r="R1970" i="1" s="1"/>
  <c r="P1971" i="1"/>
  <c r="Q1971" i="1"/>
  <c r="R1971" i="1" s="1"/>
  <c r="P1972" i="1"/>
  <c r="Q1972" i="1"/>
  <c r="R1972" i="1" s="1"/>
  <c r="P1973" i="1"/>
  <c r="Q1973" i="1"/>
  <c r="R1973" i="1" s="1"/>
  <c r="P1974" i="1"/>
  <c r="Q1974" i="1"/>
  <c r="R1974" i="1" s="1"/>
  <c r="P1975" i="1"/>
  <c r="Q1975" i="1"/>
  <c r="R1975" i="1" s="1"/>
  <c r="P1976" i="1"/>
  <c r="Q1976" i="1"/>
  <c r="R1976" i="1" s="1"/>
  <c r="P1977" i="1"/>
  <c r="Q1977" i="1"/>
  <c r="R1977" i="1" s="1"/>
  <c r="P1978" i="1"/>
  <c r="Q1978" i="1"/>
  <c r="R1978" i="1" s="1"/>
  <c r="P1979" i="1"/>
  <c r="Q1979" i="1"/>
  <c r="R1979" i="1" s="1"/>
  <c r="P1980" i="1"/>
  <c r="Q1980" i="1"/>
  <c r="R1980" i="1" s="1"/>
  <c r="P1981" i="1"/>
  <c r="Q1981" i="1"/>
  <c r="R1981" i="1" s="1"/>
  <c r="P1982" i="1"/>
  <c r="Q1982" i="1"/>
  <c r="R1982" i="1" s="1"/>
  <c r="P1983" i="1"/>
  <c r="Q1983" i="1"/>
  <c r="R1983" i="1" s="1"/>
  <c r="P1984" i="1"/>
  <c r="Q1984" i="1"/>
  <c r="R1984" i="1" s="1"/>
  <c r="P1985" i="1"/>
  <c r="Q1985" i="1"/>
  <c r="R1985" i="1" s="1"/>
  <c r="P1986" i="1"/>
  <c r="Q1986" i="1"/>
  <c r="R1986" i="1" s="1"/>
  <c r="P1987" i="1"/>
  <c r="Q1987" i="1"/>
  <c r="R1987" i="1" s="1"/>
  <c r="P1988" i="1"/>
  <c r="Q1988" i="1"/>
  <c r="R1988" i="1" s="1"/>
  <c r="P1989" i="1"/>
  <c r="Q1989" i="1"/>
  <c r="R1989" i="1" s="1"/>
  <c r="P1990" i="1"/>
  <c r="Q1990" i="1"/>
  <c r="R1990" i="1" s="1"/>
  <c r="P1991" i="1"/>
  <c r="Q1991" i="1"/>
  <c r="R1991" i="1" s="1"/>
  <c r="P1992" i="1"/>
  <c r="Q1992" i="1"/>
  <c r="R1992" i="1" s="1"/>
  <c r="P1993" i="1"/>
  <c r="Q1993" i="1"/>
  <c r="R1993" i="1" s="1"/>
  <c r="P1994" i="1"/>
  <c r="Q1994" i="1"/>
  <c r="R1994" i="1" s="1"/>
  <c r="P1995" i="1"/>
  <c r="Q1995" i="1"/>
  <c r="R1995" i="1" s="1"/>
  <c r="P1996" i="1"/>
  <c r="Q1996" i="1"/>
  <c r="R1996" i="1" s="1"/>
  <c r="P1997" i="1"/>
  <c r="Q1997" i="1"/>
  <c r="R1997" i="1" s="1"/>
  <c r="P1998" i="1"/>
  <c r="Q1998" i="1"/>
  <c r="R1998" i="1" s="1"/>
  <c r="P1999" i="1"/>
  <c r="Q1999" i="1"/>
  <c r="R1999" i="1" s="1"/>
  <c r="P2000" i="1"/>
  <c r="Q2000" i="1"/>
  <c r="R2000" i="1" s="1"/>
  <c r="P2001" i="1"/>
  <c r="Q2001" i="1"/>
  <c r="R2001" i="1" s="1"/>
  <c r="P2002" i="1"/>
  <c r="Q2002" i="1"/>
  <c r="R2002" i="1" s="1"/>
  <c r="P2003" i="1"/>
  <c r="Q2003" i="1"/>
  <c r="R2003" i="1" s="1"/>
  <c r="P2004" i="1"/>
  <c r="Q2004" i="1"/>
  <c r="R2004" i="1" s="1"/>
  <c r="P2005" i="1"/>
  <c r="Q2005" i="1"/>
  <c r="R2005" i="1" s="1"/>
  <c r="P2006" i="1"/>
  <c r="Q2006" i="1"/>
  <c r="R2006" i="1" s="1"/>
  <c r="P2007" i="1"/>
  <c r="Q2007" i="1"/>
  <c r="R2007" i="1" s="1"/>
  <c r="P2008" i="1"/>
  <c r="Q2008" i="1"/>
  <c r="R2008" i="1" s="1"/>
  <c r="P2009" i="1"/>
  <c r="Q2009" i="1"/>
  <c r="R2009" i="1" s="1"/>
  <c r="P2010" i="1"/>
  <c r="Q2010" i="1"/>
  <c r="R2010" i="1" s="1"/>
  <c r="P2011" i="1"/>
  <c r="Q2011" i="1"/>
  <c r="R2011" i="1" s="1"/>
  <c r="P2012" i="1"/>
  <c r="Q2012" i="1"/>
  <c r="R2012" i="1" s="1"/>
  <c r="P2013" i="1"/>
  <c r="Q2013" i="1"/>
  <c r="R2013" i="1" s="1"/>
  <c r="P2014" i="1"/>
  <c r="Q2014" i="1"/>
  <c r="R2014" i="1" s="1"/>
  <c r="P2015" i="1"/>
  <c r="Q2015" i="1"/>
  <c r="R2015" i="1" s="1"/>
  <c r="P2016" i="1"/>
  <c r="Q2016" i="1"/>
  <c r="R2016" i="1" s="1"/>
  <c r="P2017" i="1"/>
  <c r="Q2017" i="1"/>
  <c r="R2017" i="1" s="1"/>
  <c r="P2018" i="1"/>
  <c r="Q2018" i="1"/>
  <c r="R2018" i="1" s="1"/>
  <c r="P2019" i="1"/>
  <c r="Q2019" i="1"/>
  <c r="R2019" i="1" s="1"/>
  <c r="P2020" i="1"/>
  <c r="Q2020" i="1"/>
  <c r="R2020" i="1" s="1"/>
  <c r="P2021" i="1"/>
  <c r="Q2021" i="1"/>
  <c r="R2021" i="1" s="1"/>
  <c r="P2022" i="1"/>
  <c r="Q2022" i="1"/>
  <c r="R2022" i="1" s="1"/>
  <c r="P2023" i="1"/>
  <c r="Q2023" i="1"/>
  <c r="R2023" i="1" s="1"/>
  <c r="P2024" i="1"/>
  <c r="Q2024" i="1"/>
  <c r="R2024" i="1" s="1"/>
  <c r="P2025" i="1"/>
  <c r="Q2025" i="1"/>
  <c r="R2025" i="1" s="1"/>
  <c r="P2026" i="1"/>
  <c r="Q2026" i="1"/>
  <c r="R2026" i="1" s="1"/>
  <c r="P2027" i="1"/>
  <c r="Q2027" i="1"/>
  <c r="R2027" i="1" s="1"/>
  <c r="P2028" i="1"/>
  <c r="Q2028" i="1"/>
  <c r="R2028" i="1" s="1"/>
  <c r="P2029" i="1"/>
  <c r="Q2029" i="1"/>
  <c r="R2029" i="1" s="1"/>
  <c r="P2030" i="1"/>
  <c r="Q2030" i="1"/>
  <c r="R2030" i="1" s="1"/>
  <c r="P2031" i="1"/>
  <c r="Q2031" i="1"/>
  <c r="R2031" i="1" s="1"/>
  <c r="P2032" i="1"/>
  <c r="Q2032" i="1"/>
  <c r="R2032" i="1" s="1"/>
  <c r="P2033" i="1"/>
  <c r="Q2033" i="1"/>
  <c r="R2033" i="1" s="1"/>
  <c r="P2034" i="1"/>
  <c r="Q2034" i="1"/>
  <c r="R2034" i="1" s="1"/>
  <c r="P2035" i="1"/>
  <c r="Q2035" i="1"/>
  <c r="R2035" i="1" s="1"/>
  <c r="P2036" i="1"/>
  <c r="Q2036" i="1"/>
  <c r="R2036" i="1" s="1"/>
  <c r="P2037" i="1"/>
  <c r="Q2037" i="1"/>
  <c r="R2037" i="1" s="1"/>
  <c r="P2038" i="1"/>
  <c r="Q2038" i="1"/>
  <c r="R2038" i="1" s="1"/>
  <c r="P2039" i="1"/>
  <c r="Q2039" i="1"/>
  <c r="R2039" i="1" s="1"/>
  <c r="P2040" i="1"/>
  <c r="Q2040" i="1"/>
  <c r="R2040" i="1" s="1"/>
  <c r="P2041" i="1"/>
  <c r="Q2041" i="1"/>
  <c r="R2041" i="1" s="1"/>
  <c r="P2042" i="1"/>
  <c r="Q2042" i="1"/>
  <c r="R2042" i="1" s="1"/>
  <c r="P2043" i="1"/>
  <c r="Q2043" i="1"/>
  <c r="R2043" i="1" s="1"/>
  <c r="P2044" i="1"/>
  <c r="Q2044" i="1"/>
  <c r="R2044" i="1" s="1"/>
  <c r="P2045" i="1"/>
  <c r="Q2045" i="1"/>
  <c r="R2045" i="1" s="1"/>
  <c r="P2046" i="1"/>
  <c r="Q2046" i="1"/>
  <c r="R2046" i="1" s="1"/>
  <c r="P2047" i="1"/>
  <c r="Q2047" i="1"/>
  <c r="R2047" i="1" s="1"/>
  <c r="P2048" i="1"/>
  <c r="Q2048" i="1"/>
  <c r="R2048" i="1" s="1"/>
  <c r="P2049" i="1"/>
  <c r="Q2049" i="1"/>
  <c r="R2049" i="1" s="1"/>
  <c r="P2050" i="1"/>
  <c r="Q2050" i="1"/>
  <c r="R2050" i="1" s="1"/>
  <c r="P2051" i="1"/>
  <c r="Q2051" i="1"/>
  <c r="R2051" i="1" s="1"/>
  <c r="P2052" i="1"/>
  <c r="Q2052" i="1"/>
  <c r="R2052" i="1" s="1"/>
  <c r="P2053" i="1"/>
  <c r="Q2053" i="1"/>
  <c r="R2053" i="1" s="1"/>
  <c r="P2054" i="1"/>
  <c r="Q2054" i="1"/>
  <c r="R2054" i="1" s="1"/>
  <c r="P2055" i="1"/>
  <c r="Q2055" i="1"/>
  <c r="R2055" i="1" s="1"/>
  <c r="P2056" i="1"/>
  <c r="Q2056" i="1"/>
  <c r="R2056" i="1" s="1"/>
  <c r="P2057" i="1"/>
  <c r="Q2057" i="1"/>
  <c r="R2057" i="1" s="1"/>
  <c r="P2058" i="1"/>
  <c r="Q2058" i="1"/>
  <c r="R2058" i="1" s="1"/>
  <c r="P2059" i="1"/>
  <c r="Q2059" i="1"/>
  <c r="R2059" i="1" s="1"/>
  <c r="P2060" i="1"/>
  <c r="Q2060" i="1"/>
  <c r="R2060" i="1" s="1"/>
  <c r="P2061" i="1"/>
  <c r="Q2061" i="1"/>
  <c r="R2061" i="1" s="1"/>
  <c r="P2062" i="1"/>
  <c r="Q2062" i="1"/>
  <c r="R2062" i="1" s="1"/>
  <c r="P2063" i="1"/>
  <c r="Q2063" i="1"/>
  <c r="R2063" i="1" s="1"/>
  <c r="P2064" i="1"/>
  <c r="Q2064" i="1"/>
  <c r="R2064" i="1" s="1"/>
  <c r="P2065" i="1"/>
  <c r="Q2065" i="1"/>
  <c r="R2065" i="1" s="1"/>
  <c r="P2066" i="1"/>
  <c r="Q2066" i="1"/>
  <c r="R2066" i="1" s="1"/>
  <c r="P2067" i="1"/>
  <c r="Q2067" i="1"/>
  <c r="R2067" i="1" s="1"/>
  <c r="P2068" i="1"/>
  <c r="Q2068" i="1"/>
  <c r="R2068" i="1" s="1"/>
  <c r="P2069" i="1"/>
  <c r="Q2069" i="1"/>
  <c r="R2069" i="1" s="1"/>
  <c r="P2070" i="1"/>
  <c r="Q2070" i="1"/>
  <c r="R2070" i="1" s="1"/>
  <c r="P2071" i="1"/>
  <c r="Q2071" i="1"/>
  <c r="R2071" i="1" s="1"/>
  <c r="P2072" i="1"/>
  <c r="Q2072" i="1"/>
  <c r="R2072" i="1" s="1"/>
  <c r="P2073" i="1"/>
  <c r="Q2073" i="1"/>
  <c r="R2073" i="1" s="1"/>
  <c r="P2074" i="1"/>
  <c r="Q2074" i="1"/>
  <c r="R2074" i="1" s="1"/>
  <c r="P2075" i="1"/>
  <c r="Q2075" i="1"/>
  <c r="R2075" i="1" s="1"/>
  <c r="P2076" i="1"/>
  <c r="Q2076" i="1"/>
  <c r="R2076" i="1" s="1"/>
  <c r="P2077" i="1"/>
  <c r="Q2077" i="1"/>
  <c r="R2077" i="1" s="1"/>
  <c r="P2078" i="1"/>
  <c r="Q2078" i="1"/>
  <c r="R2078" i="1" s="1"/>
  <c r="P2079" i="1"/>
  <c r="Q2079" i="1"/>
  <c r="R2079" i="1" s="1"/>
  <c r="P2080" i="1"/>
  <c r="Q2080" i="1"/>
  <c r="R2080" i="1" s="1"/>
  <c r="P2081" i="1"/>
  <c r="Q2081" i="1"/>
  <c r="R2081" i="1" s="1"/>
  <c r="P2082" i="1"/>
  <c r="Q2082" i="1"/>
  <c r="R2082" i="1" s="1"/>
  <c r="P2083" i="1"/>
  <c r="Q2083" i="1"/>
  <c r="R2083" i="1" s="1"/>
  <c r="P2084" i="1"/>
  <c r="Q2084" i="1"/>
  <c r="R2084" i="1" s="1"/>
  <c r="P2085" i="1"/>
  <c r="Q2085" i="1"/>
  <c r="R2085" i="1" s="1"/>
  <c r="P2086" i="1"/>
  <c r="Q2086" i="1"/>
  <c r="R2086" i="1" s="1"/>
  <c r="P2087" i="1"/>
  <c r="Q2087" i="1"/>
  <c r="R2087" i="1" s="1"/>
  <c r="P2088" i="1"/>
  <c r="Q2088" i="1"/>
  <c r="R2088" i="1" s="1"/>
  <c r="P2089" i="1"/>
  <c r="Q2089" i="1"/>
  <c r="R2089" i="1" s="1"/>
  <c r="P2090" i="1"/>
  <c r="Q2090" i="1"/>
  <c r="R2090" i="1" s="1"/>
  <c r="P2091" i="1"/>
  <c r="Q2091" i="1"/>
  <c r="R2091" i="1" s="1"/>
  <c r="P2092" i="1"/>
  <c r="Q2092" i="1"/>
  <c r="R2092" i="1" s="1"/>
  <c r="P2093" i="1"/>
  <c r="Q2093" i="1"/>
  <c r="R2093" i="1" s="1"/>
  <c r="P2094" i="1"/>
  <c r="Q2094" i="1"/>
  <c r="R2094" i="1" s="1"/>
  <c r="P2095" i="1"/>
  <c r="Q2095" i="1"/>
  <c r="R2095" i="1" s="1"/>
  <c r="P2096" i="1"/>
  <c r="Q2096" i="1"/>
  <c r="R2096" i="1" s="1"/>
  <c r="P2097" i="1"/>
  <c r="Q2097" i="1"/>
  <c r="R2097" i="1" s="1"/>
  <c r="P2098" i="1"/>
  <c r="Q2098" i="1"/>
  <c r="R2098" i="1" s="1"/>
  <c r="P2099" i="1"/>
  <c r="Q2099" i="1"/>
  <c r="R2099" i="1" s="1"/>
  <c r="P2100" i="1"/>
  <c r="Q2100" i="1"/>
  <c r="R2100" i="1" s="1"/>
  <c r="P2101" i="1"/>
  <c r="Q2101" i="1"/>
  <c r="R2101" i="1" s="1"/>
  <c r="P2102" i="1"/>
  <c r="Q2102" i="1"/>
  <c r="R2102" i="1" s="1"/>
  <c r="P2103" i="1"/>
  <c r="Q2103" i="1"/>
  <c r="R2103" i="1" s="1"/>
  <c r="P2104" i="1"/>
  <c r="Q2104" i="1"/>
  <c r="R2104" i="1" s="1"/>
  <c r="P2105" i="1"/>
  <c r="Q2105" i="1"/>
  <c r="R2105" i="1" s="1"/>
  <c r="P2106" i="1"/>
  <c r="Q2106" i="1"/>
  <c r="R2106" i="1" s="1"/>
  <c r="P2107" i="1"/>
  <c r="Q2107" i="1"/>
  <c r="R2107" i="1" s="1"/>
  <c r="P2108" i="1"/>
  <c r="Q2108" i="1"/>
  <c r="R2108" i="1" s="1"/>
  <c r="P2109" i="1"/>
  <c r="Q2109" i="1"/>
  <c r="R2109" i="1" s="1"/>
  <c r="P2110" i="1"/>
  <c r="Q2110" i="1"/>
  <c r="R2110" i="1" s="1"/>
  <c r="P2111" i="1"/>
  <c r="Q2111" i="1"/>
  <c r="R2111" i="1" s="1"/>
  <c r="P2112" i="1"/>
  <c r="Q2112" i="1"/>
  <c r="R2112" i="1" s="1"/>
  <c r="P2113" i="1"/>
  <c r="Q2113" i="1"/>
  <c r="R2113" i="1" s="1"/>
  <c r="P2114" i="1"/>
  <c r="Q2114" i="1"/>
  <c r="R2114" i="1" s="1"/>
  <c r="P2115" i="1"/>
  <c r="Q2115" i="1"/>
  <c r="R2115" i="1" s="1"/>
  <c r="P2116" i="1"/>
  <c r="Q2116" i="1"/>
  <c r="R2116" i="1" s="1"/>
  <c r="P2117" i="1"/>
  <c r="Q2117" i="1"/>
  <c r="R2117" i="1" s="1"/>
  <c r="P2118" i="1"/>
  <c r="Q2118" i="1"/>
  <c r="R2118" i="1" s="1"/>
  <c r="P2119" i="1"/>
  <c r="Q2119" i="1"/>
  <c r="R2119" i="1" s="1"/>
  <c r="P2120" i="1"/>
  <c r="Q2120" i="1"/>
  <c r="R2120" i="1" s="1"/>
  <c r="P2121" i="1"/>
  <c r="Q2121" i="1"/>
  <c r="R2121" i="1" s="1"/>
  <c r="P2122" i="1"/>
  <c r="Q2122" i="1"/>
  <c r="R2122" i="1" s="1"/>
  <c r="P2123" i="1"/>
  <c r="Q2123" i="1"/>
  <c r="R2123" i="1" s="1"/>
  <c r="P2124" i="1"/>
  <c r="Q2124" i="1"/>
  <c r="R2124" i="1" s="1"/>
  <c r="P2125" i="1"/>
  <c r="Q2125" i="1"/>
  <c r="R2125" i="1" s="1"/>
  <c r="P2126" i="1"/>
  <c r="Q2126" i="1"/>
  <c r="R2126" i="1" s="1"/>
  <c r="P2127" i="1"/>
  <c r="Q2127" i="1"/>
  <c r="R2127" i="1" s="1"/>
  <c r="P2128" i="1"/>
  <c r="Q2128" i="1"/>
  <c r="R2128" i="1" s="1"/>
  <c r="P2129" i="1"/>
  <c r="Q2129" i="1"/>
  <c r="R2129" i="1" s="1"/>
  <c r="P2130" i="1"/>
  <c r="Q2130" i="1"/>
  <c r="R2130" i="1" s="1"/>
  <c r="P2131" i="1"/>
  <c r="Q2131" i="1"/>
  <c r="R2131" i="1" s="1"/>
  <c r="P2132" i="1"/>
  <c r="Q2132" i="1"/>
  <c r="R2132" i="1" s="1"/>
  <c r="P2133" i="1"/>
  <c r="Q2133" i="1"/>
  <c r="R2133" i="1" s="1"/>
  <c r="P2134" i="1"/>
  <c r="Q2134" i="1"/>
  <c r="R2134" i="1" s="1"/>
  <c r="P2135" i="1"/>
  <c r="Q2135" i="1"/>
  <c r="R2135" i="1" s="1"/>
  <c r="P2136" i="1"/>
  <c r="Q2136" i="1"/>
  <c r="R2136" i="1" s="1"/>
  <c r="P2137" i="1"/>
  <c r="Q2137" i="1"/>
  <c r="R2137" i="1" s="1"/>
  <c r="P2138" i="1"/>
  <c r="Q2138" i="1"/>
  <c r="R2138" i="1" s="1"/>
  <c r="P2139" i="1"/>
  <c r="Q2139" i="1"/>
  <c r="R2139" i="1" s="1"/>
  <c r="P2140" i="1"/>
  <c r="Q2140" i="1"/>
  <c r="R2140" i="1" s="1"/>
  <c r="P2141" i="1"/>
  <c r="Q2141" i="1"/>
  <c r="R2141" i="1" s="1"/>
  <c r="P2142" i="1"/>
  <c r="Q2142" i="1"/>
  <c r="R2142" i="1" s="1"/>
  <c r="P2143" i="1"/>
  <c r="Q2143" i="1"/>
  <c r="R2143" i="1" s="1"/>
  <c r="P2144" i="1"/>
  <c r="Q2144" i="1"/>
  <c r="R2144" i="1" s="1"/>
  <c r="P2145" i="1"/>
  <c r="Q2145" i="1"/>
  <c r="R2145" i="1" s="1"/>
  <c r="P2146" i="1"/>
  <c r="Q2146" i="1"/>
  <c r="R2146" i="1" s="1"/>
  <c r="P2147" i="1"/>
  <c r="Q2147" i="1"/>
  <c r="R2147" i="1" s="1"/>
  <c r="P2148" i="1"/>
  <c r="Q2148" i="1"/>
  <c r="R2148" i="1" s="1"/>
  <c r="P2149" i="1"/>
  <c r="Q2149" i="1"/>
  <c r="R2149" i="1" s="1"/>
  <c r="P2150" i="1"/>
  <c r="Q2150" i="1"/>
  <c r="R2150" i="1" s="1"/>
  <c r="P2151" i="1"/>
  <c r="Q2151" i="1"/>
  <c r="R2151" i="1" s="1"/>
  <c r="P2152" i="1"/>
  <c r="Q2152" i="1"/>
  <c r="R2152" i="1" s="1"/>
  <c r="P2153" i="1"/>
  <c r="Q2153" i="1"/>
  <c r="R2153" i="1" s="1"/>
  <c r="P2154" i="1"/>
  <c r="Q2154" i="1"/>
  <c r="R2154" i="1" s="1"/>
  <c r="P2155" i="1"/>
  <c r="Q2155" i="1"/>
  <c r="R2155" i="1" s="1"/>
  <c r="P2156" i="1"/>
  <c r="Q2156" i="1"/>
  <c r="R2156" i="1" s="1"/>
  <c r="P2157" i="1"/>
  <c r="Q2157" i="1"/>
  <c r="R2157" i="1" s="1"/>
  <c r="P2158" i="1"/>
  <c r="Q2158" i="1"/>
  <c r="R2158" i="1" s="1"/>
  <c r="P2159" i="1"/>
  <c r="Q2159" i="1"/>
  <c r="R2159" i="1" s="1"/>
  <c r="P2160" i="1"/>
  <c r="Q2160" i="1"/>
  <c r="R2160" i="1" s="1"/>
  <c r="P2161" i="1"/>
  <c r="Q2161" i="1"/>
  <c r="R2161" i="1" s="1"/>
  <c r="P2162" i="1"/>
  <c r="Q2162" i="1"/>
  <c r="R2162" i="1" s="1"/>
  <c r="P2163" i="1"/>
  <c r="Q2163" i="1"/>
  <c r="R2163" i="1" s="1"/>
  <c r="P2164" i="1"/>
  <c r="Q2164" i="1"/>
  <c r="R2164" i="1" s="1"/>
  <c r="P2165" i="1"/>
  <c r="Q2165" i="1"/>
  <c r="R2165" i="1" s="1"/>
  <c r="P2166" i="1"/>
  <c r="Q2166" i="1"/>
  <c r="R2166" i="1" s="1"/>
  <c r="P2167" i="1"/>
  <c r="Q2167" i="1"/>
  <c r="R2167" i="1" s="1"/>
  <c r="P2168" i="1"/>
  <c r="Q2168" i="1"/>
  <c r="R2168" i="1" s="1"/>
  <c r="P2169" i="1"/>
  <c r="Q2169" i="1"/>
  <c r="R2169" i="1" s="1"/>
  <c r="P2170" i="1"/>
  <c r="Q2170" i="1"/>
  <c r="R2170" i="1" s="1"/>
  <c r="P2171" i="1"/>
  <c r="Q2171" i="1"/>
  <c r="R2171" i="1" s="1"/>
  <c r="P2172" i="1"/>
  <c r="Q2172" i="1"/>
  <c r="R2172" i="1" s="1"/>
  <c r="P2173" i="1"/>
  <c r="Q2173" i="1"/>
  <c r="R2173" i="1" s="1"/>
  <c r="P2174" i="1"/>
  <c r="Q2174" i="1"/>
  <c r="R2174" i="1" s="1"/>
  <c r="P2175" i="1"/>
  <c r="Q2175" i="1"/>
  <c r="R2175" i="1" s="1"/>
  <c r="P2176" i="1"/>
  <c r="Q2176" i="1"/>
  <c r="R2176" i="1" s="1"/>
  <c r="P2177" i="1"/>
  <c r="Q2177" i="1"/>
  <c r="R2177" i="1" s="1"/>
  <c r="P2178" i="1"/>
  <c r="Q2178" i="1"/>
  <c r="R2178" i="1" s="1"/>
  <c r="P2179" i="1"/>
  <c r="Q2179" i="1"/>
  <c r="R2179" i="1" s="1"/>
  <c r="P2180" i="1"/>
  <c r="Q2180" i="1"/>
  <c r="R2180" i="1" s="1"/>
  <c r="P2181" i="1"/>
  <c r="Q2181" i="1"/>
  <c r="R2181" i="1" s="1"/>
  <c r="P2182" i="1"/>
  <c r="Q2182" i="1"/>
  <c r="R2182" i="1" s="1"/>
  <c r="P2183" i="1"/>
  <c r="Q2183" i="1"/>
  <c r="R2183" i="1" s="1"/>
  <c r="P2184" i="1"/>
  <c r="Q2184" i="1"/>
  <c r="R2184" i="1" s="1"/>
  <c r="P2185" i="1"/>
  <c r="Q2185" i="1"/>
  <c r="R2185" i="1" s="1"/>
  <c r="P2186" i="1"/>
  <c r="Q2186" i="1"/>
  <c r="R2186" i="1" s="1"/>
  <c r="P2187" i="1"/>
  <c r="Q2187" i="1"/>
  <c r="R2187" i="1" s="1"/>
  <c r="P2188" i="1"/>
  <c r="Q2188" i="1"/>
  <c r="R2188" i="1" s="1"/>
  <c r="P2189" i="1"/>
  <c r="Q2189" i="1"/>
  <c r="R2189" i="1" s="1"/>
  <c r="P2190" i="1"/>
  <c r="Q2190" i="1"/>
  <c r="R2190" i="1" s="1"/>
  <c r="P2191" i="1"/>
  <c r="Q2191" i="1"/>
  <c r="R2191" i="1" s="1"/>
  <c r="P2192" i="1"/>
  <c r="Q2192" i="1"/>
  <c r="R2192" i="1" s="1"/>
  <c r="P2193" i="1"/>
  <c r="Q2193" i="1"/>
  <c r="R2193" i="1" s="1"/>
  <c r="P2194" i="1"/>
  <c r="Q2194" i="1"/>
  <c r="R2194" i="1" s="1"/>
  <c r="P2195" i="1"/>
  <c r="Q2195" i="1"/>
  <c r="R2195" i="1" s="1"/>
  <c r="P2196" i="1"/>
  <c r="Q2196" i="1"/>
  <c r="R2196" i="1" s="1"/>
  <c r="P2197" i="1"/>
  <c r="Q2197" i="1"/>
  <c r="R2197" i="1" s="1"/>
  <c r="P2198" i="1"/>
  <c r="Q2198" i="1"/>
  <c r="R2198" i="1" s="1"/>
  <c r="P2199" i="1"/>
  <c r="Q2199" i="1"/>
  <c r="R2199" i="1" s="1"/>
  <c r="P2200" i="1"/>
  <c r="Q2200" i="1"/>
  <c r="R2200" i="1" s="1"/>
  <c r="P2201" i="1"/>
  <c r="Q2201" i="1"/>
  <c r="R2201" i="1" s="1"/>
  <c r="P2202" i="1"/>
  <c r="Q2202" i="1"/>
  <c r="R2202" i="1" s="1"/>
  <c r="P2203" i="1"/>
  <c r="Q2203" i="1"/>
  <c r="R2203" i="1" s="1"/>
  <c r="P2204" i="1"/>
  <c r="Q2204" i="1"/>
  <c r="R2204" i="1" s="1"/>
  <c r="P2205" i="1"/>
  <c r="Q2205" i="1"/>
  <c r="R2205" i="1" s="1"/>
  <c r="P2206" i="1"/>
  <c r="Q2206" i="1"/>
  <c r="R2206" i="1" s="1"/>
  <c r="P2207" i="1"/>
  <c r="Q2207" i="1"/>
  <c r="R2207" i="1" s="1"/>
  <c r="P2208" i="1"/>
  <c r="Q2208" i="1"/>
  <c r="R2208" i="1" s="1"/>
  <c r="P2209" i="1"/>
  <c r="Q2209" i="1"/>
  <c r="R2209" i="1" s="1"/>
  <c r="P2210" i="1"/>
  <c r="Q2210" i="1"/>
  <c r="R2210" i="1" s="1"/>
  <c r="P2211" i="1"/>
  <c r="Q2211" i="1"/>
  <c r="R2211" i="1" s="1"/>
  <c r="P2212" i="1"/>
  <c r="Q2212" i="1"/>
  <c r="R2212" i="1" s="1"/>
  <c r="P2213" i="1"/>
  <c r="Q2213" i="1"/>
  <c r="R2213" i="1" s="1"/>
  <c r="P2214" i="1"/>
  <c r="Q2214" i="1"/>
  <c r="R2214" i="1" s="1"/>
  <c r="P2215" i="1"/>
  <c r="Q2215" i="1"/>
  <c r="R2215" i="1" s="1"/>
  <c r="P2216" i="1"/>
  <c r="Q2216" i="1"/>
  <c r="R2216" i="1" s="1"/>
  <c r="P2217" i="1"/>
  <c r="Q2217" i="1"/>
  <c r="R2217" i="1" s="1"/>
  <c r="P2218" i="1"/>
  <c r="Q2218" i="1"/>
  <c r="R2218" i="1" s="1"/>
  <c r="P2219" i="1"/>
  <c r="Q2219" i="1"/>
  <c r="R2219" i="1" s="1"/>
  <c r="P2220" i="1"/>
  <c r="Q2220" i="1"/>
  <c r="R2220" i="1" s="1"/>
  <c r="P2221" i="1"/>
  <c r="Q2221" i="1"/>
  <c r="R2221" i="1" s="1"/>
  <c r="P2222" i="1"/>
  <c r="Q2222" i="1"/>
  <c r="R2222" i="1" s="1"/>
  <c r="P2223" i="1"/>
  <c r="Q2223" i="1"/>
  <c r="R2223" i="1" s="1"/>
  <c r="P2224" i="1"/>
  <c r="Q2224" i="1"/>
  <c r="R2224" i="1" s="1"/>
  <c r="P2225" i="1"/>
  <c r="Q2225" i="1"/>
  <c r="R2225" i="1" s="1"/>
  <c r="P2226" i="1"/>
  <c r="Q2226" i="1"/>
  <c r="R2226" i="1" s="1"/>
  <c r="P2227" i="1"/>
  <c r="Q2227" i="1"/>
  <c r="R2227" i="1" s="1"/>
  <c r="P2228" i="1"/>
  <c r="Q2228" i="1"/>
  <c r="R2228" i="1" s="1"/>
  <c r="P2229" i="1"/>
  <c r="Q2229" i="1"/>
  <c r="R2229" i="1" s="1"/>
  <c r="P2230" i="1"/>
  <c r="Q2230" i="1"/>
  <c r="R2230" i="1" s="1"/>
  <c r="P2231" i="1"/>
  <c r="Q2231" i="1"/>
  <c r="R2231" i="1" s="1"/>
  <c r="P2232" i="1"/>
  <c r="Q2232" i="1"/>
  <c r="R2232" i="1" s="1"/>
  <c r="P2233" i="1"/>
  <c r="Q2233" i="1"/>
  <c r="R2233" i="1" s="1"/>
  <c r="P2234" i="1"/>
  <c r="Q2234" i="1"/>
  <c r="R2234" i="1" s="1"/>
  <c r="P2235" i="1"/>
  <c r="Q2235" i="1"/>
  <c r="R2235" i="1" s="1"/>
  <c r="P2236" i="1"/>
  <c r="Q2236" i="1"/>
  <c r="R2236" i="1" s="1"/>
  <c r="P2237" i="1"/>
  <c r="Q2237" i="1"/>
  <c r="R2237" i="1" s="1"/>
  <c r="P2238" i="1"/>
  <c r="Q2238" i="1"/>
  <c r="R2238" i="1" s="1"/>
  <c r="P2239" i="1"/>
  <c r="Q2239" i="1"/>
  <c r="R2239" i="1" s="1"/>
  <c r="P2240" i="1"/>
  <c r="Q2240" i="1"/>
  <c r="R2240" i="1" s="1"/>
  <c r="P2241" i="1"/>
  <c r="Q2241" i="1"/>
  <c r="R2241" i="1" s="1"/>
  <c r="P2242" i="1"/>
  <c r="Q2242" i="1"/>
  <c r="R2242" i="1" s="1"/>
  <c r="P2243" i="1"/>
  <c r="Q2243" i="1"/>
  <c r="R2243" i="1" s="1"/>
  <c r="P2244" i="1"/>
  <c r="Q2244" i="1"/>
  <c r="R2244" i="1" s="1"/>
  <c r="P2245" i="1"/>
  <c r="Q2245" i="1"/>
  <c r="R2245" i="1" s="1"/>
  <c r="P2246" i="1"/>
  <c r="Q2246" i="1"/>
  <c r="R2246" i="1" s="1"/>
  <c r="P2247" i="1"/>
  <c r="Q2247" i="1"/>
  <c r="R2247" i="1" s="1"/>
  <c r="P2248" i="1"/>
  <c r="Q2248" i="1"/>
  <c r="R2248" i="1" s="1"/>
  <c r="P2249" i="1"/>
  <c r="Q2249" i="1"/>
  <c r="R2249" i="1" s="1"/>
  <c r="P2250" i="1"/>
  <c r="Q2250" i="1"/>
  <c r="R2250" i="1" s="1"/>
  <c r="P2251" i="1"/>
  <c r="Q2251" i="1"/>
  <c r="R2251" i="1" s="1"/>
  <c r="P2252" i="1"/>
  <c r="Q2252" i="1"/>
  <c r="R2252" i="1" s="1"/>
  <c r="P2253" i="1"/>
  <c r="Q2253" i="1"/>
  <c r="R2253" i="1" s="1"/>
  <c r="P2254" i="1"/>
  <c r="Q2254" i="1"/>
  <c r="R2254" i="1" s="1"/>
  <c r="P2255" i="1"/>
  <c r="Q2255" i="1"/>
  <c r="R2255" i="1" s="1"/>
  <c r="P2256" i="1"/>
  <c r="Q2256" i="1"/>
  <c r="R2256" i="1" s="1"/>
  <c r="P2257" i="1"/>
  <c r="Q2257" i="1"/>
  <c r="R2257" i="1" s="1"/>
  <c r="P2258" i="1"/>
  <c r="Q2258" i="1"/>
  <c r="R2258" i="1" s="1"/>
  <c r="P2259" i="1"/>
  <c r="Q2259" i="1"/>
  <c r="R2259" i="1" s="1"/>
  <c r="P2260" i="1"/>
  <c r="Q2260" i="1"/>
  <c r="R2260" i="1" s="1"/>
  <c r="P2261" i="1"/>
  <c r="Q2261" i="1"/>
  <c r="R2261" i="1" s="1"/>
  <c r="P2262" i="1"/>
  <c r="Q2262" i="1"/>
  <c r="R2262" i="1" s="1"/>
  <c r="P2263" i="1"/>
  <c r="Q2263" i="1"/>
  <c r="R2263" i="1" s="1"/>
  <c r="P2264" i="1"/>
  <c r="Q2264" i="1"/>
  <c r="R2264" i="1" s="1"/>
  <c r="P2265" i="1"/>
  <c r="Q2265" i="1"/>
  <c r="R2265" i="1" s="1"/>
  <c r="P2266" i="1"/>
  <c r="Q2266" i="1"/>
  <c r="R2266" i="1" s="1"/>
  <c r="P2267" i="1"/>
  <c r="Q2267" i="1"/>
  <c r="R2267" i="1" s="1"/>
  <c r="P2268" i="1"/>
  <c r="Q2268" i="1"/>
  <c r="R2268" i="1" s="1"/>
  <c r="P2269" i="1"/>
  <c r="Q2269" i="1"/>
  <c r="R2269" i="1" s="1"/>
  <c r="P2270" i="1"/>
  <c r="Q2270" i="1"/>
  <c r="R2270" i="1" s="1"/>
  <c r="P2271" i="1"/>
  <c r="Q2271" i="1"/>
  <c r="R2271" i="1" s="1"/>
  <c r="P2272" i="1"/>
  <c r="Q2272" i="1"/>
  <c r="R2272" i="1" s="1"/>
  <c r="P2273" i="1"/>
  <c r="Q2273" i="1"/>
  <c r="R2273" i="1" s="1"/>
  <c r="P2274" i="1"/>
  <c r="Q2274" i="1"/>
  <c r="R2274" i="1" s="1"/>
  <c r="P2275" i="1"/>
  <c r="Q2275" i="1"/>
  <c r="R2275" i="1" s="1"/>
  <c r="P2276" i="1"/>
  <c r="Q2276" i="1"/>
  <c r="R2276" i="1" s="1"/>
  <c r="P2277" i="1"/>
  <c r="Q2277" i="1"/>
  <c r="R2277" i="1" s="1"/>
  <c r="P2278" i="1"/>
  <c r="Q2278" i="1"/>
  <c r="R2278" i="1" s="1"/>
  <c r="P2279" i="1"/>
  <c r="Q2279" i="1"/>
  <c r="R2279" i="1" s="1"/>
  <c r="P2280" i="1"/>
  <c r="Q2280" i="1"/>
  <c r="R2280" i="1" s="1"/>
  <c r="P2281" i="1"/>
  <c r="Q2281" i="1"/>
  <c r="R2281" i="1" s="1"/>
  <c r="P2282" i="1"/>
  <c r="Q2282" i="1"/>
  <c r="R2282" i="1" s="1"/>
  <c r="P2283" i="1"/>
  <c r="Q2283" i="1"/>
  <c r="R2283" i="1" s="1"/>
  <c r="P2284" i="1"/>
  <c r="Q2284" i="1"/>
  <c r="R2284" i="1" s="1"/>
  <c r="P2285" i="1"/>
  <c r="Q2285" i="1"/>
  <c r="R2285" i="1" s="1"/>
  <c r="P2286" i="1"/>
  <c r="Q2286" i="1"/>
  <c r="R2286" i="1" s="1"/>
  <c r="P2287" i="1"/>
  <c r="Q2287" i="1"/>
  <c r="R2287" i="1" s="1"/>
  <c r="P2288" i="1"/>
  <c r="Q2288" i="1"/>
  <c r="R2288" i="1" s="1"/>
  <c r="P2289" i="1"/>
  <c r="Q2289" i="1"/>
  <c r="R2289" i="1" s="1"/>
  <c r="P2290" i="1"/>
  <c r="Q2290" i="1"/>
  <c r="R2290" i="1" s="1"/>
  <c r="O1784" i="1"/>
  <c r="P1784" i="1" s="1"/>
  <c r="P1727" i="1"/>
  <c r="Q1727" i="1"/>
  <c r="R1727" i="1" s="1"/>
  <c r="P1728" i="1"/>
  <c r="Q1728" i="1"/>
  <c r="R1728" i="1" s="1"/>
  <c r="P1729" i="1"/>
  <c r="Q1729" i="1"/>
  <c r="R1729" i="1" s="1"/>
  <c r="P1730" i="1"/>
  <c r="Q1730" i="1"/>
  <c r="R1730" i="1" s="1"/>
  <c r="P1731" i="1"/>
  <c r="Q1731" i="1"/>
  <c r="R1731" i="1" s="1"/>
  <c r="P1732" i="1"/>
  <c r="Q1732" i="1"/>
  <c r="R1732" i="1" s="1"/>
  <c r="P1733" i="1"/>
  <c r="Q1733" i="1"/>
  <c r="R1733" i="1" s="1"/>
  <c r="P1734" i="1"/>
  <c r="Q1734" i="1"/>
  <c r="R1734" i="1" s="1"/>
  <c r="P1735" i="1"/>
  <c r="Q1735" i="1"/>
  <c r="R1735" i="1" s="1"/>
  <c r="P1736" i="1"/>
  <c r="Q1736" i="1"/>
  <c r="R1736" i="1" s="1"/>
  <c r="P1737" i="1"/>
  <c r="Q1737" i="1"/>
  <c r="R1737" i="1" s="1"/>
  <c r="P1738" i="1"/>
  <c r="Q1738" i="1"/>
  <c r="R1738" i="1" s="1"/>
  <c r="P1739" i="1"/>
  <c r="Q1739" i="1"/>
  <c r="R1739" i="1" s="1"/>
  <c r="P1740" i="1"/>
  <c r="Q1740" i="1"/>
  <c r="R1740" i="1" s="1"/>
  <c r="P1741" i="1"/>
  <c r="Q1741" i="1"/>
  <c r="R1741" i="1" s="1"/>
  <c r="P1742" i="1"/>
  <c r="Q1742" i="1"/>
  <c r="R1742" i="1" s="1"/>
  <c r="P1743" i="1"/>
  <c r="Q1743" i="1"/>
  <c r="R1743" i="1" s="1"/>
  <c r="P1744" i="1"/>
  <c r="Q1744" i="1"/>
  <c r="R1744" i="1" s="1"/>
  <c r="P1745" i="1"/>
  <c r="Q1745" i="1"/>
  <c r="R1745" i="1" s="1"/>
  <c r="P1746" i="1"/>
  <c r="Q1746" i="1"/>
  <c r="R1746" i="1" s="1"/>
  <c r="P1747" i="1"/>
  <c r="Q1747" i="1"/>
  <c r="R1747" i="1" s="1"/>
  <c r="P1748" i="1"/>
  <c r="Q1748" i="1"/>
  <c r="R1748" i="1" s="1"/>
  <c r="P1749" i="1"/>
  <c r="Q1749" i="1"/>
  <c r="R1749" i="1" s="1"/>
  <c r="P1750" i="1"/>
  <c r="Q1750" i="1"/>
  <c r="R1750" i="1" s="1"/>
  <c r="P1751" i="1"/>
  <c r="Q1751" i="1"/>
  <c r="R1751" i="1" s="1"/>
  <c r="P1752" i="1"/>
  <c r="Q1752" i="1"/>
  <c r="R1752" i="1" s="1"/>
  <c r="P1753" i="1"/>
  <c r="Q1753" i="1"/>
  <c r="R1753" i="1" s="1"/>
  <c r="P1754" i="1"/>
  <c r="Q1754" i="1"/>
  <c r="R1754" i="1" s="1"/>
  <c r="P1755" i="1"/>
  <c r="Q1755" i="1"/>
  <c r="R1755" i="1" s="1"/>
  <c r="P1756" i="1"/>
  <c r="Q1756" i="1"/>
  <c r="R1756" i="1" s="1"/>
  <c r="P1757" i="1"/>
  <c r="Q1757" i="1"/>
  <c r="R1757" i="1" s="1"/>
  <c r="P1758" i="1"/>
  <c r="Q1758" i="1"/>
  <c r="R1758" i="1" s="1"/>
  <c r="P1759" i="1"/>
  <c r="Q1759" i="1"/>
  <c r="R1759" i="1" s="1"/>
  <c r="P1760" i="1"/>
  <c r="Q1760" i="1"/>
  <c r="R1760" i="1" s="1"/>
  <c r="P1761" i="1"/>
  <c r="Q1761" i="1"/>
  <c r="R1761" i="1" s="1"/>
  <c r="P1762" i="1"/>
  <c r="Q1762" i="1"/>
  <c r="R1762" i="1" s="1"/>
  <c r="P1763" i="1"/>
  <c r="Q1763" i="1"/>
  <c r="R1763" i="1" s="1"/>
  <c r="P1764" i="1"/>
  <c r="Q1764" i="1"/>
  <c r="R1764" i="1" s="1"/>
  <c r="P1765" i="1"/>
  <c r="Q1765" i="1"/>
  <c r="R1765" i="1" s="1"/>
  <c r="P1766" i="1"/>
  <c r="Q1766" i="1"/>
  <c r="R1766" i="1" s="1"/>
  <c r="P1767" i="1"/>
  <c r="Q1767" i="1"/>
  <c r="R1767" i="1" s="1"/>
  <c r="P1768" i="1"/>
  <c r="Q1768" i="1"/>
  <c r="R1768" i="1" s="1"/>
  <c r="P1769" i="1"/>
  <c r="Q1769" i="1"/>
  <c r="R1769" i="1" s="1"/>
  <c r="P1770" i="1"/>
  <c r="Q1770" i="1"/>
  <c r="R1770" i="1" s="1"/>
  <c r="P1771" i="1"/>
  <c r="Q1771" i="1"/>
  <c r="R1771" i="1" s="1"/>
  <c r="P1772" i="1"/>
  <c r="Q1772" i="1"/>
  <c r="R1772" i="1" s="1"/>
  <c r="P1773" i="1"/>
  <c r="Q1773" i="1"/>
  <c r="R1773" i="1" s="1"/>
  <c r="P1774" i="1"/>
  <c r="Q1774" i="1"/>
  <c r="R1774" i="1" s="1"/>
  <c r="P1775" i="1"/>
  <c r="Q1775" i="1"/>
  <c r="R1775" i="1" s="1"/>
  <c r="P1776" i="1"/>
  <c r="Q1776" i="1"/>
  <c r="R1776" i="1" s="1"/>
  <c r="P1777" i="1"/>
  <c r="Q1777" i="1"/>
  <c r="R1777" i="1" s="1"/>
  <c r="P1778" i="1"/>
  <c r="Q1778" i="1"/>
  <c r="R1778" i="1" s="1"/>
  <c r="P1779" i="1"/>
  <c r="Q1779" i="1"/>
  <c r="R1779" i="1" s="1"/>
  <c r="P1780" i="1"/>
  <c r="Q1780" i="1"/>
  <c r="R1780" i="1" s="1"/>
  <c r="P1781" i="1"/>
  <c r="Q1781" i="1"/>
  <c r="R1781" i="1" s="1"/>
  <c r="P1782" i="1"/>
  <c r="Q1782" i="1"/>
  <c r="R1782" i="1" s="1"/>
  <c r="P1783" i="1"/>
  <c r="Q1783" i="1"/>
  <c r="R1783" i="1" s="1"/>
  <c r="Q1784" i="1"/>
  <c r="O1726" i="1"/>
  <c r="P1726" i="1" s="1"/>
  <c r="P1373" i="1"/>
  <c r="Q1373" i="1"/>
  <c r="R1373" i="1" s="1"/>
  <c r="P1374" i="1"/>
  <c r="Q1374" i="1"/>
  <c r="R1374" i="1" s="1"/>
  <c r="P1375" i="1"/>
  <c r="Q1375" i="1"/>
  <c r="R1375" i="1" s="1"/>
  <c r="P1376" i="1"/>
  <c r="Q1376" i="1"/>
  <c r="R1376" i="1" s="1"/>
  <c r="P1377" i="1"/>
  <c r="Q1377" i="1"/>
  <c r="R1377" i="1" s="1"/>
  <c r="P1378" i="1"/>
  <c r="Q1378" i="1"/>
  <c r="R1378" i="1" s="1"/>
  <c r="P1379" i="1"/>
  <c r="Q1379" i="1"/>
  <c r="R1379" i="1" s="1"/>
  <c r="P1380" i="1"/>
  <c r="Q1380" i="1"/>
  <c r="R1380" i="1" s="1"/>
  <c r="P1381" i="1"/>
  <c r="Q1381" i="1"/>
  <c r="R1381" i="1" s="1"/>
  <c r="P1382" i="1"/>
  <c r="Q1382" i="1"/>
  <c r="R1382" i="1" s="1"/>
  <c r="P1383" i="1"/>
  <c r="Q1383" i="1"/>
  <c r="R1383" i="1" s="1"/>
  <c r="P1384" i="1"/>
  <c r="Q1384" i="1"/>
  <c r="R1384" i="1" s="1"/>
  <c r="P1385" i="1"/>
  <c r="Q1385" i="1"/>
  <c r="R1385" i="1" s="1"/>
  <c r="P1386" i="1"/>
  <c r="Q1386" i="1"/>
  <c r="R1386" i="1" s="1"/>
  <c r="P1387" i="1"/>
  <c r="Q1387" i="1"/>
  <c r="R1387" i="1" s="1"/>
  <c r="P1388" i="1"/>
  <c r="Q1388" i="1"/>
  <c r="R1388" i="1" s="1"/>
  <c r="P1389" i="1"/>
  <c r="Q1389" i="1"/>
  <c r="R1389" i="1" s="1"/>
  <c r="P1390" i="1"/>
  <c r="Q1390" i="1"/>
  <c r="R1390" i="1" s="1"/>
  <c r="P1391" i="1"/>
  <c r="Q1391" i="1"/>
  <c r="R1391" i="1" s="1"/>
  <c r="P1392" i="1"/>
  <c r="Q1392" i="1"/>
  <c r="R1392" i="1" s="1"/>
  <c r="P1393" i="1"/>
  <c r="Q1393" i="1"/>
  <c r="R1393" i="1" s="1"/>
  <c r="P1394" i="1"/>
  <c r="Q1394" i="1"/>
  <c r="R1394" i="1" s="1"/>
  <c r="P1395" i="1"/>
  <c r="Q1395" i="1"/>
  <c r="R1395" i="1" s="1"/>
  <c r="P1396" i="1"/>
  <c r="Q1396" i="1"/>
  <c r="R1396" i="1" s="1"/>
  <c r="P1397" i="1"/>
  <c r="Q1397" i="1"/>
  <c r="R1397" i="1" s="1"/>
  <c r="P1398" i="1"/>
  <c r="Q1398" i="1"/>
  <c r="R1398" i="1" s="1"/>
  <c r="P1399" i="1"/>
  <c r="Q1399" i="1"/>
  <c r="R1399" i="1" s="1"/>
  <c r="P1400" i="1"/>
  <c r="Q1400" i="1"/>
  <c r="R1400" i="1" s="1"/>
  <c r="P1401" i="1"/>
  <c r="Q1401" i="1"/>
  <c r="R1401" i="1" s="1"/>
  <c r="P1402" i="1"/>
  <c r="Q1402" i="1"/>
  <c r="R1402" i="1" s="1"/>
  <c r="P1403" i="1"/>
  <c r="Q1403" i="1"/>
  <c r="R1403" i="1" s="1"/>
  <c r="P1404" i="1"/>
  <c r="Q1404" i="1"/>
  <c r="R1404" i="1" s="1"/>
  <c r="P1405" i="1"/>
  <c r="Q1405" i="1"/>
  <c r="R1405" i="1" s="1"/>
  <c r="P1406" i="1"/>
  <c r="Q1406" i="1"/>
  <c r="R1406" i="1" s="1"/>
  <c r="P1407" i="1"/>
  <c r="Q1407" i="1"/>
  <c r="R1407" i="1" s="1"/>
  <c r="P1408" i="1"/>
  <c r="Q1408" i="1"/>
  <c r="R1408" i="1" s="1"/>
  <c r="P1409" i="1"/>
  <c r="Q1409" i="1"/>
  <c r="R1409" i="1" s="1"/>
  <c r="P1410" i="1"/>
  <c r="Q1410" i="1"/>
  <c r="R1410" i="1" s="1"/>
  <c r="P1411" i="1"/>
  <c r="Q1411" i="1"/>
  <c r="R1411" i="1" s="1"/>
  <c r="P1412" i="1"/>
  <c r="Q1412" i="1"/>
  <c r="R1412" i="1" s="1"/>
  <c r="P1413" i="1"/>
  <c r="Q1413" i="1"/>
  <c r="R1413" i="1" s="1"/>
  <c r="P1414" i="1"/>
  <c r="Q1414" i="1"/>
  <c r="R1414" i="1" s="1"/>
  <c r="P1415" i="1"/>
  <c r="Q1415" i="1"/>
  <c r="R1415" i="1" s="1"/>
  <c r="P1416" i="1"/>
  <c r="Q1416" i="1"/>
  <c r="R1416" i="1" s="1"/>
  <c r="P1417" i="1"/>
  <c r="Q1417" i="1"/>
  <c r="R1417" i="1" s="1"/>
  <c r="P1418" i="1"/>
  <c r="Q1418" i="1"/>
  <c r="R1418" i="1" s="1"/>
  <c r="P1419" i="1"/>
  <c r="Q1419" i="1"/>
  <c r="R1419" i="1" s="1"/>
  <c r="P1420" i="1"/>
  <c r="Q1420" i="1"/>
  <c r="R1420" i="1" s="1"/>
  <c r="P1421" i="1"/>
  <c r="Q1421" i="1"/>
  <c r="R1421" i="1" s="1"/>
  <c r="P1422" i="1"/>
  <c r="Q1422" i="1"/>
  <c r="R1422" i="1" s="1"/>
  <c r="P1423" i="1"/>
  <c r="Q1423" i="1"/>
  <c r="R1423" i="1" s="1"/>
  <c r="P1424" i="1"/>
  <c r="Q1424" i="1"/>
  <c r="R1424" i="1" s="1"/>
  <c r="P1425" i="1"/>
  <c r="Q1425" i="1"/>
  <c r="R1425" i="1" s="1"/>
  <c r="P1426" i="1"/>
  <c r="Q1426" i="1"/>
  <c r="R1426" i="1" s="1"/>
  <c r="P1427" i="1"/>
  <c r="Q1427" i="1"/>
  <c r="R1427" i="1" s="1"/>
  <c r="P1428" i="1"/>
  <c r="Q1428" i="1"/>
  <c r="R1428" i="1" s="1"/>
  <c r="P1429" i="1"/>
  <c r="Q1429" i="1"/>
  <c r="R1429" i="1" s="1"/>
  <c r="P1430" i="1"/>
  <c r="Q1430" i="1"/>
  <c r="R1430" i="1" s="1"/>
  <c r="P1431" i="1"/>
  <c r="Q1431" i="1"/>
  <c r="R1431" i="1" s="1"/>
  <c r="P1432" i="1"/>
  <c r="Q1432" i="1"/>
  <c r="R1432" i="1" s="1"/>
  <c r="P1433" i="1"/>
  <c r="Q1433" i="1"/>
  <c r="R1433" i="1" s="1"/>
  <c r="P1434" i="1"/>
  <c r="Q1434" i="1"/>
  <c r="R1434" i="1" s="1"/>
  <c r="P1435" i="1"/>
  <c r="Q1435" i="1"/>
  <c r="R1435" i="1" s="1"/>
  <c r="P1436" i="1"/>
  <c r="Q1436" i="1"/>
  <c r="R1436" i="1" s="1"/>
  <c r="P1437" i="1"/>
  <c r="Q1437" i="1"/>
  <c r="R1437" i="1" s="1"/>
  <c r="P1438" i="1"/>
  <c r="Q1438" i="1"/>
  <c r="R1438" i="1" s="1"/>
  <c r="P1439" i="1"/>
  <c r="Q1439" i="1"/>
  <c r="R1439" i="1" s="1"/>
  <c r="P1440" i="1"/>
  <c r="Q1440" i="1"/>
  <c r="R1440" i="1" s="1"/>
  <c r="P1441" i="1"/>
  <c r="Q1441" i="1"/>
  <c r="R1441" i="1" s="1"/>
  <c r="P1442" i="1"/>
  <c r="Q1442" i="1"/>
  <c r="R1442" i="1" s="1"/>
  <c r="P1443" i="1"/>
  <c r="Q1443" i="1"/>
  <c r="R1443" i="1" s="1"/>
  <c r="P1444" i="1"/>
  <c r="Q1444" i="1"/>
  <c r="R1444" i="1" s="1"/>
  <c r="P1445" i="1"/>
  <c r="Q1445" i="1"/>
  <c r="R1445" i="1" s="1"/>
  <c r="P1446" i="1"/>
  <c r="Q1446" i="1"/>
  <c r="R1446" i="1" s="1"/>
  <c r="P1447" i="1"/>
  <c r="Q1447" i="1"/>
  <c r="R1447" i="1" s="1"/>
  <c r="P1448" i="1"/>
  <c r="Q1448" i="1"/>
  <c r="R1448" i="1" s="1"/>
  <c r="P1449" i="1"/>
  <c r="Q1449" i="1"/>
  <c r="R1449" i="1" s="1"/>
  <c r="P1450" i="1"/>
  <c r="Q1450" i="1"/>
  <c r="R1450" i="1" s="1"/>
  <c r="P1451" i="1"/>
  <c r="Q1451" i="1"/>
  <c r="R1451" i="1" s="1"/>
  <c r="P1452" i="1"/>
  <c r="Q1452" i="1"/>
  <c r="R1452" i="1" s="1"/>
  <c r="P1453" i="1"/>
  <c r="Q1453" i="1"/>
  <c r="R1453" i="1" s="1"/>
  <c r="P1454" i="1"/>
  <c r="Q1454" i="1"/>
  <c r="R1454" i="1" s="1"/>
  <c r="P1455" i="1"/>
  <c r="Q1455" i="1"/>
  <c r="R1455" i="1" s="1"/>
  <c r="P1456" i="1"/>
  <c r="Q1456" i="1"/>
  <c r="R1456" i="1" s="1"/>
  <c r="P1457" i="1"/>
  <c r="Q1457" i="1"/>
  <c r="R1457" i="1" s="1"/>
  <c r="P1458" i="1"/>
  <c r="Q1458" i="1"/>
  <c r="R1458" i="1" s="1"/>
  <c r="P1459" i="1"/>
  <c r="Q1459" i="1"/>
  <c r="R1459" i="1" s="1"/>
  <c r="P1460" i="1"/>
  <c r="Q1460" i="1"/>
  <c r="R1460" i="1" s="1"/>
  <c r="P1461" i="1"/>
  <c r="Q1461" i="1"/>
  <c r="R1461" i="1" s="1"/>
  <c r="P1462" i="1"/>
  <c r="Q1462" i="1"/>
  <c r="R1462" i="1" s="1"/>
  <c r="P1463" i="1"/>
  <c r="Q1463" i="1"/>
  <c r="R1463" i="1" s="1"/>
  <c r="P1464" i="1"/>
  <c r="Q1464" i="1"/>
  <c r="R1464" i="1" s="1"/>
  <c r="P1465" i="1"/>
  <c r="Q1465" i="1"/>
  <c r="R1465" i="1" s="1"/>
  <c r="P1466" i="1"/>
  <c r="Q1466" i="1"/>
  <c r="R1466" i="1" s="1"/>
  <c r="P1467" i="1"/>
  <c r="Q1467" i="1"/>
  <c r="R1467" i="1" s="1"/>
  <c r="P1468" i="1"/>
  <c r="Q1468" i="1"/>
  <c r="R1468" i="1" s="1"/>
  <c r="P1469" i="1"/>
  <c r="Q1469" i="1"/>
  <c r="R1469" i="1" s="1"/>
  <c r="P1470" i="1"/>
  <c r="Q1470" i="1"/>
  <c r="R1470" i="1" s="1"/>
  <c r="P1471" i="1"/>
  <c r="Q1471" i="1"/>
  <c r="R1471" i="1" s="1"/>
  <c r="P1472" i="1"/>
  <c r="Q1472" i="1"/>
  <c r="R1472" i="1" s="1"/>
  <c r="P1473" i="1"/>
  <c r="Q1473" i="1"/>
  <c r="R1473" i="1" s="1"/>
  <c r="P1474" i="1"/>
  <c r="Q1474" i="1"/>
  <c r="R1474" i="1" s="1"/>
  <c r="P1475" i="1"/>
  <c r="Q1475" i="1"/>
  <c r="R1475" i="1" s="1"/>
  <c r="P1476" i="1"/>
  <c r="Q1476" i="1"/>
  <c r="R1476" i="1" s="1"/>
  <c r="P1477" i="1"/>
  <c r="Q1477" i="1"/>
  <c r="R1477" i="1" s="1"/>
  <c r="P1478" i="1"/>
  <c r="Q1478" i="1"/>
  <c r="R1478" i="1" s="1"/>
  <c r="P1479" i="1"/>
  <c r="Q1479" i="1"/>
  <c r="R1479" i="1" s="1"/>
  <c r="P1480" i="1"/>
  <c r="Q1480" i="1"/>
  <c r="R1480" i="1" s="1"/>
  <c r="P1481" i="1"/>
  <c r="Q1481" i="1"/>
  <c r="R1481" i="1" s="1"/>
  <c r="P1482" i="1"/>
  <c r="Q1482" i="1"/>
  <c r="R1482" i="1" s="1"/>
  <c r="P1483" i="1"/>
  <c r="Q1483" i="1"/>
  <c r="R1483" i="1" s="1"/>
  <c r="P1484" i="1"/>
  <c r="Q1484" i="1"/>
  <c r="R1484" i="1" s="1"/>
  <c r="P1485" i="1"/>
  <c r="Q1485" i="1"/>
  <c r="R1485" i="1" s="1"/>
  <c r="P1486" i="1"/>
  <c r="Q1486" i="1"/>
  <c r="R1486" i="1" s="1"/>
  <c r="P1487" i="1"/>
  <c r="Q1487" i="1"/>
  <c r="R1487" i="1" s="1"/>
  <c r="P1488" i="1"/>
  <c r="Q1488" i="1"/>
  <c r="R1488" i="1" s="1"/>
  <c r="P1489" i="1"/>
  <c r="Q1489" i="1"/>
  <c r="R1489" i="1" s="1"/>
  <c r="P1490" i="1"/>
  <c r="Q1490" i="1"/>
  <c r="R1490" i="1" s="1"/>
  <c r="P1491" i="1"/>
  <c r="Q1491" i="1"/>
  <c r="R1491" i="1" s="1"/>
  <c r="P1492" i="1"/>
  <c r="Q1492" i="1"/>
  <c r="R1492" i="1" s="1"/>
  <c r="P1493" i="1"/>
  <c r="Q1493" i="1"/>
  <c r="R1493" i="1" s="1"/>
  <c r="P1494" i="1"/>
  <c r="Q1494" i="1"/>
  <c r="R1494" i="1" s="1"/>
  <c r="P1495" i="1"/>
  <c r="Q1495" i="1"/>
  <c r="R1495" i="1" s="1"/>
  <c r="P1496" i="1"/>
  <c r="Q1496" i="1"/>
  <c r="R1496" i="1" s="1"/>
  <c r="P1497" i="1"/>
  <c r="Q1497" i="1"/>
  <c r="R1497" i="1" s="1"/>
  <c r="P1498" i="1"/>
  <c r="Q1498" i="1"/>
  <c r="R1498" i="1" s="1"/>
  <c r="P1499" i="1"/>
  <c r="Q1499" i="1"/>
  <c r="R1499" i="1" s="1"/>
  <c r="P1500" i="1"/>
  <c r="Q1500" i="1"/>
  <c r="R1500" i="1" s="1"/>
  <c r="P1501" i="1"/>
  <c r="Q1501" i="1"/>
  <c r="R1501" i="1" s="1"/>
  <c r="P1502" i="1"/>
  <c r="Q1502" i="1"/>
  <c r="R1502" i="1" s="1"/>
  <c r="P1503" i="1"/>
  <c r="Q1503" i="1"/>
  <c r="R1503" i="1" s="1"/>
  <c r="P1504" i="1"/>
  <c r="Q1504" i="1"/>
  <c r="R1504" i="1" s="1"/>
  <c r="P1505" i="1"/>
  <c r="Q1505" i="1"/>
  <c r="R1505" i="1" s="1"/>
  <c r="P1506" i="1"/>
  <c r="Q1506" i="1"/>
  <c r="R1506" i="1" s="1"/>
  <c r="P1507" i="1"/>
  <c r="Q1507" i="1"/>
  <c r="R1507" i="1" s="1"/>
  <c r="P1508" i="1"/>
  <c r="Q1508" i="1"/>
  <c r="R1508" i="1" s="1"/>
  <c r="P1509" i="1"/>
  <c r="Q1509" i="1"/>
  <c r="R1509" i="1" s="1"/>
  <c r="P1510" i="1"/>
  <c r="Q1510" i="1"/>
  <c r="R1510" i="1" s="1"/>
  <c r="P1511" i="1"/>
  <c r="Q1511" i="1"/>
  <c r="R1511" i="1" s="1"/>
  <c r="P1512" i="1"/>
  <c r="Q1512" i="1"/>
  <c r="R1512" i="1" s="1"/>
  <c r="P1513" i="1"/>
  <c r="Q1513" i="1"/>
  <c r="R1513" i="1" s="1"/>
  <c r="P1514" i="1"/>
  <c r="Q1514" i="1"/>
  <c r="R1514" i="1" s="1"/>
  <c r="P1515" i="1"/>
  <c r="Q1515" i="1"/>
  <c r="R1515" i="1" s="1"/>
  <c r="P1516" i="1"/>
  <c r="Q1516" i="1"/>
  <c r="R1516" i="1" s="1"/>
  <c r="P1517" i="1"/>
  <c r="Q1517" i="1"/>
  <c r="R1517" i="1" s="1"/>
  <c r="P1518" i="1"/>
  <c r="Q1518" i="1"/>
  <c r="R1518" i="1" s="1"/>
  <c r="P1519" i="1"/>
  <c r="Q1519" i="1"/>
  <c r="R1519" i="1" s="1"/>
  <c r="P1520" i="1"/>
  <c r="Q1520" i="1"/>
  <c r="R1520" i="1" s="1"/>
  <c r="P1521" i="1"/>
  <c r="Q1521" i="1"/>
  <c r="R1521" i="1" s="1"/>
  <c r="P1522" i="1"/>
  <c r="Q1522" i="1"/>
  <c r="R1522" i="1" s="1"/>
  <c r="P1523" i="1"/>
  <c r="Q1523" i="1"/>
  <c r="R1523" i="1" s="1"/>
  <c r="P1524" i="1"/>
  <c r="Q1524" i="1"/>
  <c r="R1524" i="1" s="1"/>
  <c r="P1525" i="1"/>
  <c r="Q1525" i="1"/>
  <c r="R1525" i="1" s="1"/>
  <c r="P1526" i="1"/>
  <c r="Q1526" i="1"/>
  <c r="R1526" i="1" s="1"/>
  <c r="P1527" i="1"/>
  <c r="Q1527" i="1"/>
  <c r="R1527" i="1" s="1"/>
  <c r="P1528" i="1"/>
  <c r="Q1528" i="1"/>
  <c r="R1528" i="1" s="1"/>
  <c r="P1529" i="1"/>
  <c r="Q1529" i="1"/>
  <c r="R1529" i="1" s="1"/>
  <c r="P1530" i="1"/>
  <c r="Q1530" i="1"/>
  <c r="R1530" i="1" s="1"/>
  <c r="P1531" i="1"/>
  <c r="Q1531" i="1"/>
  <c r="R1531" i="1" s="1"/>
  <c r="P1532" i="1"/>
  <c r="Q1532" i="1"/>
  <c r="R1532" i="1" s="1"/>
  <c r="P1533" i="1"/>
  <c r="Q1533" i="1"/>
  <c r="R1533" i="1" s="1"/>
  <c r="P1534" i="1"/>
  <c r="Q1534" i="1"/>
  <c r="R1534" i="1" s="1"/>
  <c r="P1535" i="1"/>
  <c r="Q1535" i="1"/>
  <c r="R1535" i="1" s="1"/>
  <c r="P1536" i="1"/>
  <c r="Q1536" i="1"/>
  <c r="R1536" i="1" s="1"/>
  <c r="P1537" i="1"/>
  <c r="Q1537" i="1"/>
  <c r="R1537" i="1" s="1"/>
  <c r="P1538" i="1"/>
  <c r="Q1538" i="1"/>
  <c r="R1538" i="1" s="1"/>
  <c r="P1539" i="1"/>
  <c r="Q1539" i="1"/>
  <c r="R1539" i="1" s="1"/>
  <c r="P1540" i="1"/>
  <c r="Q1540" i="1"/>
  <c r="R1540" i="1" s="1"/>
  <c r="P1541" i="1"/>
  <c r="Q1541" i="1"/>
  <c r="R1541" i="1" s="1"/>
  <c r="P1542" i="1"/>
  <c r="Q1542" i="1"/>
  <c r="R1542" i="1" s="1"/>
  <c r="P1543" i="1"/>
  <c r="Q1543" i="1"/>
  <c r="R1543" i="1" s="1"/>
  <c r="P1544" i="1"/>
  <c r="Q1544" i="1"/>
  <c r="R1544" i="1" s="1"/>
  <c r="P1545" i="1"/>
  <c r="Q1545" i="1"/>
  <c r="R1545" i="1" s="1"/>
  <c r="P1546" i="1"/>
  <c r="Q1546" i="1"/>
  <c r="R1546" i="1" s="1"/>
  <c r="P1547" i="1"/>
  <c r="Q1547" i="1"/>
  <c r="R1547" i="1" s="1"/>
  <c r="P1548" i="1"/>
  <c r="Q1548" i="1"/>
  <c r="R1548" i="1" s="1"/>
  <c r="P1549" i="1"/>
  <c r="Q1549" i="1"/>
  <c r="R1549" i="1" s="1"/>
  <c r="P1550" i="1"/>
  <c r="Q1550" i="1"/>
  <c r="R1550" i="1" s="1"/>
  <c r="P1551" i="1"/>
  <c r="Q1551" i="1"/>
  <c r="R1551" i="1" s="1"/>
  <c r="P1552" i="1"/>
  <c r="Q1552" i="1"/>
  <c r="R1552" i="1" s="1"/>
  <c r="P1553" i="1"/>
  <c r="Q1553" i="1"/>
  <c r="R1553" i="1" s="1"/>
  <c r="P1554" i="1"/>
  <c r="Q1554" i="1"/>
  <c r="R1554" i="1" s="1"/>
  <c r="P1555" i="1"/>
  <c r="Q1555" i="1"/>
  <c r="R1555" i="1" s="1"/>
  <c r="P1556" i="1"/>
  <c r="Q1556" i="1"/>
  <c r="R1556" i="1" s="1"/>
  <c r="P1557" i="1"/>
  <c r="Q1557" i="1"/>
  <c r="R1557" i="1" s="1"/>
  <c r="P1558" i="1"/>
  <c r="Q1558" i="1"/>
  <c r="R1558" i="1" s="1"/>
  <c r="P1559" i="1"/>
  <c r="Q1559" i="1"/>
  <c r="R1559" i="1" s="1"/>
  <c r="P1560" i="1"/>
  <c r="Q1560" i="1"/>
  <c r="R1560" i="1" s="1"/>
  <c r="P1561" i="1"/>
  <c r="Q1561" i="1"/>
  <c r="R1561" i="1" s="1"/>
  <c r="P1562" i="1"/>
  <c r="Q1562" i="1"/>
  <c r="R1562" i="1" s="1"/>
  <c r="P1563" i="1"/>
  <c r="Q1563" i="1"/>
  <c r="R1563" i="1" s="1"/>
  <c r="P1564" i="1"/>
  <c r="Q1564" i="1"/>
  <c r="R1564" i="1" s="1"/>
  <c r="P1565" i="1"/>
  <c r="Q1565" i="1"/>
  <c r="R1565" i="1" s="1"/>
  <c r="P1566" i="1"/>
  <c r="Q1566" i="1"/>
  <c r="R1566" i="1" s="1"/>
  <c r="P1567" i="1"/>
  <c r="Q1567" i="1"/>
  <c r="R1567" i="1" s="1"/>
  <c r="P1568" i="1"/>
  <c r="Q1568" i="1"/>
  <c r="R1568" i="1" s="1"/>
  <c r="P1569" i="1"/>
  <c r="Q1569" i="1"/>
  <c r="R1569" i="1" s="1"/>
  <c r="P1570" i="1"/>
  <c r="Q1570" i="1"/>
  <c r="R1570" i="1" s="1"/>
  <c r="P1571" i="1"/>
  <c r="Q1571" i="1"/>
  <c r="R1571" i="1" s="1"/>
  <c r="P1572" i="1"/>
  <c r="Q1572" i="1"/>
  <c r="R1572" i="1" s="1"/>
  <c r="P1573" i="1"/>
  <c r="Q1573" i="1"/>
  <c r="R1573" i="1" s="1"/>
  <c r="P1574" i="1"/>
  <c r="Q1574" i="1"/>
  <c r="R1574" i="1" s="1"/>
  <c r="P1575" i="1"/>
  <c r="Q1575" i="1"/>
  <c r="R1575" i="1" s="1"/>
  <c r="P1576" i="1"/>
  <c r="Q1576" i="1"/>
  <c r="R1576" i="1" s="1"/>
  <c r="P1577" i="1"/>
  <c r="Q1577" i="1"/>
  <c r="R1577" i="1" s="1"/>
  <c r="P1578" i="1"/>
  <c r="Q1578" i="1"/>
  <c r="R1578" i="1" s="1"/>
  <c r="P1579" i="1"/>
  <c r="Q1579" i="1"/>
  <c r="R1579" i="1" s="1"/>
  <c r="P1580" i="1"/>
  <c r="Q1580" i="1"/>
  <c r="R1580" i="1" s="1"/>
  <c r="P1581" i="1"/>
  <c r="Q1581" i="1"/>
  <c r="R1581" i="1" s="1"/>
  <c r="P1582" i="1"/>
  <c r="Q1582" i="1"/>
  <c r="R1582" i="1" s="1"/>
  <c r="P1583" i="1"/>
  <c r="Q1583" i="1"/>
  <c r="R1583" i="1" s="1"/>
  <c r="P1584" i="1"/>
  <c r="Q1584" i="1"/>
  <c r="R1584" i="1" s="1"/>
  <c r="P1585" i="1"/>
  <c r="Q1585" i="1"/>
  <c r="R1585" i="1" s="1"/>
  <c r="P1586" i="1"/>
  <c r="Q1586" i="1"/>
  <c r="R1586" i="1" s="1"/>
  <c r="P1587" i="1"/>
  <c r="Q1587" i="1"/>
  <c r="R1587" i="1" s="1"/>
  <c r="P1588" i="1"/>
  <c r="Q1588" i="1"/>
  <c r="R1588" i="1" s="1"/>
  <c r="P1589" i="1"/>
  <c r="Q1589" i="1"/>
  <c r="R1589" i="1" s="1"/>
  <c r="P1590" i="1"/>
  <c r="Q1590" i="1"/>
  <c r="R1590" i="1" s="1"/>
  <c r="P1591" i="1"/>
  <c r="Q1591" i="1"/>
  <c r="R1591" i="1" s="1"/>
  <c r="P1592" i="1"/>
  <c r="Q1592" i="1"/>
  <c r="R1592" i="1" s="1"/>
  <c r="P1593" i="1"/>
  <c r="Q1593" i="1"/>
  <c r="R1593" i="1" s="1"/>
  <c r="P1594" i="1"/>
  <c r="Q1594" i="1"/>
  <c r="R1594" i="1" s="1"/>
  <c r="P1595" i="1"/>
  <c r="Q1595" i="1"/>
  <c r="R1595" i="1" s="1"/>
  <c r="P1596" i="1"/>
  <c r="Q1596" i="1"/>
  <c r="R1596" i="1" s="1"/>
  <c r="P1597" i="1"/>
  <c r="Q1597" i="1"/>
  <c r="R1597" i="1" s="1"/>
  <c r="P1598" i="1"/>
  <c r="Q1598" i="1"/>
  <c r="R1598" i="1" s="1"/>
  <c r="P1599" i="1"/>
  <c r="Q1599" i="1"/>
  <c r="R1599" i="1" s="1"/>
  <c r="P1600" i="1"/>
  <c r="Q1600" i="1"/>
  <c r="R1600" i="1" s="1"/>
  <c r="P1601" i="1"/>
  <c r="Q1601" i="1"/>
  <c r="R1601" i="1" s="1"/>
  <c r="P1602" i="1"/>
  <c r="Q1602" i="1"/>
  <c r="R1602" i="1" s="1"/>
  <c r="P1603" i="1"/>
  <c r="Q1603" i="1"/>
  <c r="R1603" i="1" s="1"/>
  <c r="P1604" i="1"/>
  <c r="Q1604" i="1"/>
  <c r="R1604" i="1" s="1"/>
  <c r="P1605" i="1"/>
  <c r="Q1605" i="1"/>
  <c r="R1605" i="1" s="1"/>
  <c r="P1606" i="1"/>
  <c r="Q1606" i="1"/>
  <c r="R1606" i="1" s="1"/>
  <c r="P1607" i="1"/>
  <c r="Q1607" i="1"/>
  <c r="R1607" i="1" s="1"/>
  <c r="P1608" i="1"/>
  <c r="Q1608" i="1"/>
  <c r="R1608" i="1" s="1"/>
  <c r="P1609" i="1"/>
  <c r="Q1609" i="1"/>
  <c r="R1609" i="1" s="1"/>
  <c r="P1610" i="1"/>
  <c r="Q1610" i="1"/>
  <c r="R1610" i="1" s="1"/>
  <c r="P1611" i="1"/>
  <c r="Q1611" i="1"/>
  <c r="R1611" i="1" s="1"/>
  <c r="P1612" i="1"/>
  <c r="Q1612" i="1"/>
  <c r="R1612" i="1" s="1"/>
  <c r="P1613" i="1"/>
  <c r="Q1613" i="1"/>
  <c r="R1613" i="1" s="1"/>
  <c r="P1614" i="1"/>
  <c r="Q1614" i="1"/>
  <c r="R1614" i="1" s="1"/>
  <c r="P1615" i="1"/>
  <c r="Q1615" i="1"/>
  <c r="R1615" i="1" s="1"/>
  <c r="P1616" i="1"/>
  <c r="Q1616" i="1"/>
  <c r="R1616" i="1" s="1"/>
  <c r="P1617" i="1"/>
  <c r="Q1617" i="1"/>
  <c r="R1617" i="1" s="1"/>
  <c r="P1618" i="1"/>
  <c r="Q1618" i="1"/>
  <c r="R1618" i="1" s="1"/>
  <c r="P1619" i="1"/>
  <c r="Q1619" i="1"/>
  <c r="R1619" i="1" s="1"/>
  <c r="P1620" i="1"/>
  <c r="Q1620" i="1"/>
  <c r="R1620" i="1" s="1"/>
  <c r="P1621" i="1"/>
  <c r="Q1621" i="1"/>
  <c r="R1621" i="1" s="1"/>
  <c r="P1622" i="1"/>
  <c r="Q1622" i="1"/>
  <c r="R1622" i="1" s="1"/>
  <c r="P1623" i="1"/>
  <c r="Q1623" i="1"/>
  <c r="R1623" i="1" s="1"/>
  <c r="P1624" i="1"/>
  <c r="Q1624" i="1"/>
  <c r="R1624" i="1" s="1"/>
  <c r="P1625" i="1"/>
  <c r="Q1625" i="1"/>
  <c r="R1625" i="1" s="1"/>
  <c r="P1626" i="1"/>
  <c r="Q1626" i="1"/>
  <c r="R1626" i="1" s="1"/>
  <c r="P1627" i="1"/>
  <c r="Q1627" i="1"/>
  <c r="R1627" i="1" s="1"/>
  <c r="P1628" i="1"/>
  <c r="Q1628" i="1"/>
  <c r="R1628" i="1" s="1"/>
  <c r="P1629" i="1"/>
  <c r="Q1629" i="1"/>
  <c r="R1629" i="1" s="1"/>
  <c r="P1630" i="1"/>
  <c r="Q1630" i="1"/>
  <c r="R1630" i="1" s="1"/>
  <c r="P1631" i="1"/>
  <c r="Q1631" i="1"/>
  <c r="R1631" i="1" s="1"/>
  <c r="P1632" i="1"/>
  <c r="Q1632" i="1"/>
  <c r="R1632" i="1" s="1"/>
  <c r="P1633" i="1"/>
  <c r="Q1633" i="1"/>
  <c r="R1633" i="1" s="1"/>
  <c r="P1634" i="1"/>
  <c r="Q1634" i="1"/>
  <c r="R1634" i="1" s="1"/>
  <c r="P1635" i="1"/>
  <c r="Q1635" i="1"/>
  <c r="R1635" i="1" s="1"/>
  <c r="P1636" i="1"/>
  <c r="Q1636" i="1"/>
  <c r="R1636" i="1" s="1"/>
  <c r="P1637" i="1"/>
  <c r="Q1637" i="1"/>
  <c r="R1637" i="1" s="1"/>
  <c r="P1638" i="1"/>
  <c r="Q1638" i="1"/>
  <c r="R1638" i="1" s="1"/>
  <c r="P1639" i="1"/>
  <c r="Q1639" i="1"/>
  <c r="R1639" i="1" s="1"/>
  <c r="P1640" i="1"/>
  <c r="Q1640" i="1"/>
  <c r="R1640" i="1" s="1"/>
  <c r="P1641" i="1"/>
  <c r="Q1641" i="1"/>
  <c r="R1641" i="1" s="1"/>
  <c r="P1642" i="1"/>
  <c r="Q1642" i="1"/>
  <c r="R1642" i="1" s="1"/>
  <c r="P1643" i="1"/>
  <c r="Q1643" i="1"/>
  <c r="R1643" i="1" s="1"/>
  <c r="P1644" i="1"/>
  <c r="Q1644" i="1"/>
  <c r="R1644" i="1" s="1"/>
  <c r="P1645" i="1"/>
  <c r="Q1645" i="1"/>
  <c r="R1645" i="1" s="1"/>
  <c r="P1646" i="1"/>
  <c r="Q1646" i="1"/>
  <c r="R1646" i="1" s="1"/>
  <c r="P1647" i="1"/>
  <c r="Q1647" i="1"/>
  <c r="R1647" i="1" s="1"/>
  <c r="P1648" i="1"/>
  <c r="Q1648" i="1"/>
  <c r="R1648" i="1" s="1"/>
  <c r="P1649" i="1"/>
  <c r="Q1649" i="1"/>
  <c r="R1649" i="1" s="1"/>
  <c r="P1650" i="1"/>
  <c r="Q1650" i="1"/>
  <c r="R1650" i="1" s="1"/>
  <c r="P1651" i="1"/>
  <c r="Q1651" i="1"/>
  <c r="R1651" i="1" s="1"/>
  <c r="P1652" i="1"/>
  <c r="Q1652" i="1"/>
  <c r="R1652" i="1" s="1"/>
  <c r="P1653" i="1"/>
  <c r="Q1653" i="1"/>
  <c r="R1653" i="1" s="1"/>
  <c r="P1654" i="1"/>
  <c r="Q1654" i="1"/>
  <c r="R1654" i="1" s="1"/>
  <c r="P1655" i="1"/>
  <c r="Q1655" i="1"/>
  <c r="R1655" i="1" s="1"/>
  <c r="P1656" i="1"/>
  <c r="Q1656" i="1"/>
  <c r="R1656" i="1" s="1"/>
  <c r="P1657" i="1"/>
  <c r="Q1657" i="1"/>
  <c r="R1657" i="1" s="1"/>
  <c r="P1658" i="1"/>
  <c r="Q1658" i="1"/>
  <c r="R1658" i="1" s="1"/>
  <c r="P1659" i="1"/>
  <c r="Q1659" i="1"/>
  <c r="R1659" i="1" s="1"/>
  <c r="P1660" i="1"/>
  <c r="Q1660" i="1"/>
  <c r="R1660" i="1" s="1"/>
  <c r="P1661" i="1"/>
  <c r="Q1661" i="1"/>
  <c r="R1661" i="1" s="1"/>
  <c r="P1662" i="1"/>
  <c r="Q1662" i="1"/>
  <c r="R1662" i="1" s="1"/>
  <c r="P1663" i="1"/>
  <c r="Q1663" i="1"/>
  <c r="R1663" i="1" s="1"/>
  <c r="P1664" i="1"/>
  <c r="Q1664" i="1"/>
  <c r="R1664" i="1" s="1"/>
  <c r="P1665" i="1"/>
  <c r="Q1665" i="1"/>
  <c r="R1665" i="1" s="1"/>
  <c r="P1666" i="1"/>
  <c r="Q1666" i="1"/>
  <c r="R1666" i="1" s="1"/>
  <c r="P1667" i="1"/>
  <c r="Q1667" i="1"/>
  <c r="R1667" i="1" s="1"/>
  <c r="P1668" i="1"/>
  <c r="Q1668" i="1"/>
  <c r="R1668" i="1" s="1"/>
  <c r="P1669" i="1"/>
  <c r="Q1669" i="1"/>
  <c r="R1669" i="1" s="1"/>
  <c r="P1670" i="1"/>
  <c r="Q1670" i="1"/>
  <c r="R1670" i="1" s="1"/>
  <c r="P1671" i="1"/>
  <c r="Q1671" i="1"/>
  <c r="R1671" i="1" s="1"/>
  <c r="P1672" i="1"/>
  <c r="Q1672" i="1"/>
  <c r="R1672" i="1" s="1"/>
  <c r="P1673" i="1"/>
  <c r="Q1673" i="1"/>
  <c r="R1673" i="1" s="1"/>
  <c r="P1674" i="1"/>
  <c r="Q1674" i="1"/>
  <c r="R1674" i="1" s="1"/>
  <c r="P1675" i="1"/>
  <c r="Q1675" i="1"/>
  <c r="R1675" i="1" s="1"/>
  <c r="P1676" i="1"/>
  <c r="Q1676" i="1"/>
  <c r="R1676" i="1" s="1"/>
  <c r="P1677" i="1"/>
  <c r="Q1677" i="1"/>
  <c r="R1677" i="1" s="1"/>
  <c r="P1678" i="1"/>
  <c r="Q1678" i="1"/>
  <c r="R1678" i="1" s="1"/>
  <c r="P1679" i="1"/>
  <c r="Q1679" i="1"/>
  <c r="R1679" i="1" s="1"/>
  <c r="P1680" i="1"/>
  <c r="Q1680" i="1"/>
  <c r="R1680" i="1" s="1"/>
  <c r="P1681" i="1"/>
  <c r="Q1681" i="1"/>
  <c r="R1681" i="1" s="1"/>
  <c r="P1682" i="1"/>
  <c r="Q1682" i="1"/>
  <c r="R1682" i="1" s="1"/>
  <c r="P1683" i="1"/>
  <c r="Q1683" i="1"/>
  <c r="R1683" i="1" s="1"/>
  <c r="P1684" i="1"/>
  <c r="Q1684" i="1"/>
  <c r="R1684" i="1" s="1"/>
  <c r="P1685" i="1"/>
  <c r="Q1685" i="1"/>
  <c r="R1685" i="1" s="1"/>
  <c r="P1686" i="1"/>
  <c r="Q1686" i="1"/>
  <c r="R1686" i="1" s="1"/>
  <c r="P1687" i="1"/>
  <c r="Q1687" i="1"/>
  <c r="R1687" i="1" s="1"/>
  <c r="P1688" i="1"/>
  <c r="Q1688" i="1"/>
  <c r="R1688" i="1" s="1"/>
  <c r="P1689" i="1"/>
  <c r="Q1689" i="1"/>
  <c r="R1689" i="1" s="1"/>
  <c r="P1690" i="1"/>
  <c r="Q1690" i="1"/>
  <c r="R1690" i="1" s="1"/>
  <c r="P1691" i="1"/>
  <c r="Q1691" i="1"/>
  <c r="R1691" i="1" s="1"/>
  <c r="P1692" i="1"/>
  <c r="Q1692" i="1"/>
  <c r="R1692" i="1" s="1"/>
  <c r="P1693" i="1"/>
  <c r="Q1693" i="1"/>
  <c r="R1693" i="1" s="1"/>
  <c r="P1694" i="1"/>
  <c r="Q1694" i="1"/>
  <c r="R1694" i="1" s="1"/>
  <c r="P1695" i="1"/>
  <c r="Q1695" i="1"/>
  <c r="R1695" i="1" s="1"/>
  <c r="P1696" i="1"/>
  <c r="Q1696" i="1"/>
  <c r="R1696" i="1" s="1"/>
  <c r="P1697" i="1"/>
  <c r="Q1697" i="1"/>
  <c r="R1697" i="1" s="1"/>
  <c r="P1698" i="1"/>
  <c r="Q1698" i="1"/>
  <c r="R1698" i="1" s="1"/>
  <c r="P1699" i="1"/>
  <c r="Q1699" i="1"/>
  <c r="R1699" i="1" s="1"/>
  <c r="P1700" i="1"/>
  <c r="Q1700" i="1"/>
  <c r="R1700" i="1" s="1"/>
  <c r="P1701" i="1"/>
  <c r="Q1701" i="1"/>
  <c r="R1701" i="1" s="1"/>
  <c r="P1702" i="1"/>
  <c r="Q1702" i="1"/>
  <c r="R1702" i="1" s="1"/>
  <c r="P1703" i="1"/>
  <c r="Q1703" i="1"/>
  <c r="R1703" i="1" s="1"/>
  <c r="P1704" i="1"/>
  <c r="Q1704" i="1"/>
  <c r="R1704" i="1" s="1"/>
  <c r="P1705" i="1"/>
  <c r="Q1705" i="1"/>
  <c r="R1705" i="1" s="1"/>
  <c r="P1706" i="1"/>
  <c r="Q1706" i="1"/>
  <c r="R1706" i="1" s="1"/>
  <c r="P1707" i="1"/>
  <c r="Q1707" i="1"/>
  <c r="R1707" i="1" s="1"/>
  <c r="P1708" i="1"/>
  <c r="Q1708" i="1"/>
  <c r="R1708" i="1" s="1"/>
  <c r="P1709" i="1"/>
  <c r="Q1709" i="1"/>
  <c r="R1709" i="1" s="1"/>
  <c r="P1710" i="1"/>
  <c r="Q1710" i="1"/>
  <c r="R1710" i="1" s="1"/>
  <c r="P1711" i="1"/>
  <c r="Q1711" i="1"/>
  <c r="R1711" i="1" s="1"/>
  <c r="P1712" i="1"/>
  <c r="Q1712" i="1"/>
  <c r="R1712" i="1" s="1"/>
  <c r="P1713" i="1"/>
  <c r="Q1713" i="1"/>
  <c r="R1713" i="1" s="1"/>
  <c r="P1714" i="1"/>
  <c r="Q1714" i="1"/>
  <c r="R1714" i="1" s="1"/>
  <c r="P1715" i="1"/>
  <c r="Q1715" i="1"/>
  <c r="R1715" i="1" s="1"/>
  <c r="P1716" i="1"/>
  <c r="Q1716" i="1"/>
  <c r="R1716" i="1" s="1"/>
  <c r="P1717" i="1"/>
  <c r="Q1717" i="1"/>
  <c r="R1717" i="1" s="1"/>
  <c r="P1718" i="1"/>
  <c r="Q1718" i="1"/>
  <c r="R1718" i="1" s="1"/>
  <c r="P1719" i="1"/>
  <c r="Q1719" i="1"/>
  <c r="R1719" i="1" s="1"/>
  <c r="P1720" i="1"/>
  <c r="Q1720" i="1"/>
  <c r="R1720" i="1" s="1"/>
  <c r="P1721" i="1"/>
  <c r="Q1721" i="1"/>
  <c r="R1721" i="1" s="1"/>
  <c r="P1722" i="1"/>
  <c r="Q1722" i="1"/>
  <c r="R1722" i="1" s="1"/>
  <c r="P1723" i="1"/>
  <c r="Q1723" i="1"/>
  <c r="R1723" i="1" s="1"/>
  <c r="P1724" i="1"/>
  <c r="Q1724" i="1"/>
  <c r="R1724" i="1" s="1"/>
  <c r="P1725" i="1"/>
  <c r="Q1725" i="1"/>
  <c r="R1725" i="1" s="1"/>
  <c r="Q1726" i="1"/>
  <c r="P1187" i="1"/>
  <c r="Q1187" i="1"/>
  <c r="R1187" i="1" s="1"/>
  <c r="P1188" i="1"/>
  <c r="Q1188" i="1"/>
  <c r="R1188" i="1" s="1"/>
  <c r="P1189" i="1"/>
  <c r="Q1189" i="1"/>
  <c r="R1189" i="1" s="1"/>
  <c r="P1190" i="1"/>
  <c r="Q1190" i="1"/>
  <c r="R1190" i="1" s="1"/>
  <c r="P1191" i="1"/>
  <c r="Q1191" i="1"/>
  <c r="R1191" i="1" s="1"/>
  <c r="P1192" i="1"/>
  <c r="Q1192" i="1"/>
  <c r="R1192" i="1" s="1"/>
  <c r="P1193" i="1"/>
  <c r="Q1193" i="1"/>
  <c r="R1193" i="1" s="1"/>
  <c r="P1194" i="1"/>
  <c r="Q1194" i="1"/>
  <c r="R1194" i="1" s="1"/>
  <c r="P1195" i="1"/>
  <c r="Q1195" i="1"/>
  <c r="R1195" i="1" s="1"/>
  <c r="P1196" i="1"/>
  <c r="Q1196" i="1"/>
  <c r="R1196" i="1" s="1"/>
  <c r="P1197" i="1"/>
  <c r="Q1197" i="1"/>
  <c r="R1197" i="1" s="1"/>
  <c r="P1198" i="1"/>
  <c r="Q1198" i="1"/>
  <c r="R1198" i="1" s="1"/>
  <c r="P1199" i="1"/>
  <c r="Q1199" i="1"/>
  <c r="R1199" i="1" s="1"/>
  <c r="P1200" i="1"/>
  <c r="Q1200" i="1"/>
  <c r="R1200" i="1" s="1"/>
  <c r="P1201" i="1"/>
  <c r="Q1201" i="1"/>
  <c r="R1201" i="1" s="1"/>
  <c r="P1202" i="1"/>
  <c r="Q1202" i="1"/>
  <c r="R1202" i="1" s="1"/>
  <c r="P1203" i="1"/>
  <c r="Q1203" i="1"/>
  <c r="R1203" i="1" s="1"/>
  <c r="P1204" i="1"/>
  <c r="Q1204" i="1"/>
  <c r="R1204" i="1" s="1"/>
  <c r="P1205" i="1"/>
  <c r="Q1205" i="1"/>
  <c r="R1205" i="1" s="1"/>
  <c r="P1206" i="1"/>
  <c r="Q1206" i="1"/>
  <c r="R1206" i="1" s="1"/>
  <c r="P1207" i="1"/>
  <c r="Q1207" i="1"/>
  <c r="R1207" i="1" s="1"/>
  <c r="P1208" i="1"/>
  <c r="Q1208" i="1"/>
  <c r="R1208" i="1" s="1"/>
  <c r="P1209" i="1"/>
  <c r="Q1209" i="1"/>
  <c r="R1209" i="1" s="1"/>
  <c r="P1210" i="1"/>
  <c r="Q1210" i="1"/>
  <c r="R1210" i="1" s="1"/>
  <c r="P1211" i="1"/>
  <c r="Q1211" i="1"/>
  <c r="R1211" i="1" s="1"/>
  <c r="P1212" i="1"/>
  <c r="Q1212" i="1"/>
  <c r="R1212" i="1" s="1"/>
  <c r="P1213" i="1"/>
  <c r="Q1213" i="1"/>
  <c r="R1213" i="1" s="1"/>
  <c r="P1214" i="1"/>
  <c r="Q1214" i="1"/>
  <c r="R1214" i="1" s="1"/>
  <c r="P1215" i="1"/>
  <c r="Q1215" i="1"/>
  <c r="R1215" i="1" s="1"/>
  <c r="P1216" i="1"/>
  <c r="Q1216" i="1"/>
  <c r="R1216" i="1" s="1"/>
  <c r="P1217" i="1"/>
  <c r="Q1217" i="1"/>
  <c r="R1217" i="1" s="1"/>
  <c r="P1218" i="1"/>
  <c r="Q1218" i="1"/>
  <c r="R1218" i="1" s="1"/>
  <c r="P1219" i="1"/>
  <c r="Q1219" i="1"/>
  <c r="R1219" i="1" s="1"/>
  <c r="P1220" i="1"/>
  <c r="Q1220" i="1"/>
  <c r="R1220" i="1" s="1"/>
  <c r="P1221" i="1"/>
  <c r="Q1221" i="1"/>
  <c r="R1221" i="1" s="1"/>
  <c r="P1222" i="1"/>
  <c r="Q1222" i="1"/>
  <c r="R1222" i="1" s="1"/>
  <c r="P1223" i="1"/>
  <c r="Q1223" i="1"/>
  <c r="R1223" i="1" s="1"/>
  <c r="P1224" i="1"/>
  <c r="Q1224" i="1"/>
  <c r="R1224" i="1" s="1"/>
  <c r="P1225" i="1"/>
  <c r="Q1225" i="1"/>
  <c r="R1225" i="1" s="1"/>
  <c r="P1226" i="1"/>
  <c r="Q1226" i="1"/>
  <c r="R1226" i="1" s="1"/>
  <c r="P1227" i="1"/>
  <c r="Q1227" i="1"/>
  <c r="R1227" i="1" s="1"/>
  <c r="P1228" i="1"/>
  <c r="Q1228" i="1"/>
  <c r="R1228" i="1" s="1"/>
  <c r="P1229" i="1"/>
  <c r="Q1229" i="1"/>
  <c r="R1229" i="1" s="1"/>
  <c r="P1230" i="1"/>
  <c r="Q1230" i="1"/>
  <c r="R1230" i="1" s="1"/>
  <c r="P1231" i="1"/>
  <c r="Q1231" i="1"/>
  <c r="R1231" i="1" s="1"/>
  <c r="P1232" i="1"/>
  <c r="Q1232" i="1"/>
  <c r="R1232" i="1" s="1"/>
  <c r="P1233" i="1"/>
  <c r="Q1233" i="1"/>
  <c r="R1233" i="1" s="1"/>
  <c r="P1234" i="1"/>
  <c r="Q1234" i="1"/>
  <c r="R1234" i="1" s="1"/>
  <c r="P1235" i="1"/>
  <c r="Q1235" i="1"/>
  <c r="R1235" i="1" s="1"/>
  <c r="P1236" i="1"/>
  <c r="Q1236" i="1"/>
  <c r="R1236" i="1" s="1"/>
  <c r="P1237" i="1"/>
  <c r="Q1237" i="1"/>
  <c r="R1237" i="1" s="1"/>
  <c r="P1238" i="1"/>
  <c r="Q1238" i="1"/>
  <c r="R1238" i="1" s="1"/>
  <c r="P1239" i="1"/>
  <c r="Q1239" i="1"/>
  <c r="R1239" i="1" s="1"/>
  <c r="P1240" i="1"/>
  <c r="Q1240" i="1"/>
  <c r="R1240" i="1" s="1"/>
  <c r="P1241" i="1"/>
  <c r="Q1241" i="1"/>
  <c r="R1241" i="1" s="1"/>
  <c r="P1242" i="1"/>
  <c r="Q1242" i="1"/>
  <c r="R1242" i="1" s="1"/>
  <c r="P1243" i="1"/>
  <c r="Q1243" i="1"/>
  <c r="R1243" i="1" s="1"/>
  <c r="P1244" i="1"/>
  <c r="Q1244" i="1"/>
  <c r="R1244" i="1" s="1"/>
  <c r="P1245" i="1"/>
  <c r="Q1245" i="1"/>
  <c r="R1245" i="1" s="1"/>
  <c r="P1246" i="1"/>
  <c r="Q1246" i="1"/>
  <c r="R1246" i="1" s="1"/>
  <c r="P1247" i="1"/>
  <c r="Q1247" i="1"/>
  <c r="R1247" i="1" s="1"/>
  <c r="P1248" i="1"/>
  <c r="Q1248" i="1"/>
  <c r="R1248" i="1" s="1"/>
  <c r="P1249" i="1"/>
  <c r="Q1249" i="1"/>
  <c r="R1249" i="1" s="1"/>
  <c r="P1250" i="1"/>
  <c r="Q1250" i="1"/>
  <c r="R1250" i="1" s="1"/>
  <c r="P1251" i="1"/>
  <c r="Q1251" i="1"/>
  <c r="R1251" i="1" s="1"/>
  <c r="P1252" i="1"/>
  <c r="Q1252" i="1"/>
  <c r="R1252" i="1" s="1"/>
  <c r="P1253" i="1"/>
  <c r="Q1253" i="1"/>
  <c r="R1253" i="1" s="1"/>
  <c r="P1254" i="1"/>
  <c r="Q1254" i="1"/>
  <c r="R1254" i="1" s="1"/>
  <c r="P1255" i="1"/>
  <c r="Q1255" i="1"/>
  <c r="R1255" i="1" s="1"/>
  <c r="P1256" i="1"/>
  <c r="Q1256" i="1"/>
  <c r="R1256" i="1" s="1"/>
  <c r="P1257" i="1"/>
  <c r="Q1257" i="1"/>
  <c r="R1257" i="1" s="1"/>
  <c r="P1258" i="1"/>
  <c r="Q1258" i="1"/>
  <c r="R1258" i="1" s="1"/>
  <c r="P1259" i="1"/>
  <c r="Q1259" i="1"/>
  <c r="R1259" i="1" s="1"/>
  <c r="P1260" i="1"/>
  <c r="Q1260" i="1"/>
  <c r="R1260" i="1" s="1"/>
  <c r="P1261" i="1"/>
  <c r="Q1261" i="1"/>
  <c r="R1261" i="1" s="1"/>
  <c r="P1262" i="1"/>
  <c r="Q1262" i="1"/>
  <c r="R1262" i="1" s="1"/>
  <c r="P1263" i="1"/>
  <c r="Q1263" i="1"/>
  <c r="R1263" i="1" s="1"/>
  <c r="P1264" i="1"/>
  <c r="Q1264" i="1"/>
  <c r="R1264" i="1" s="1"/>
  <c r="P1265" i="1"/>
  <c r="Q1265" i="1"/>
  <c r="R1265" i="1" s="1"/>
  <c r="P1266" i="1"/>
  <c r="Q1266" i="1"/>
  <c r="R1266" i="1" s="1"/>
  <c r="P1267" i="1"/>
  <c r="Q1267" i="1"/>
  <c r="R1267" i="1" s="1"/>
  <c r="P1268" i="1"/>
  <c r="Q1268" i="1"/>
  <c r="R1268" i="1" s="1"/>
  <c r="P1269" i="1"/>
  <c r="Q1269" i="1"/>
  <c r="R1269" i="1" s="1"/>
  <c r="P1270" i="1"/>
  <c r="Q1270" i="1"/>
  <c r="R1270" i="1" s="1"/>
  <c r="P1271" i="1"/>
  <c r="Q1271" i="1"/>
  <c r="R1271" i="1" s="1"/>
  <c r="P1272" i="1"/>
  <c r="Q1272" i="1"/>
  <c r="R1272" i="1" s="1"/>
  <c r="P1273" i="1"/>
  <c r="Q1273" i="1"/>
  <c r="R1273" i="1" s="1"/>
  <c r="P1274" i="1"/>
  <c r="Q1274" i="1"/>
  <c r="R1274" i="1" s="1"/>
  <c r="P1275" i="1"/>
  <c r="Q1275" i="1"/>
  <c r="R1275" i="1" s="1"/>
  <c r="P1276" i="1"/>
  <c r="Q1276" i="1"/>
  <c r="R1276" i="1" s="1"/>
  <c r="P1277" i="1"/>
  <c r="Q1277" i="1"/>
  <c r="R1277" i="1" s="1"/>
  <c r="P1278" i="1"/>
  <c r="Q1278" i="1"/>
  <c r="R1278" i="1" s="1"/>
  <c r="P1279" i="1"/>
  <c r="Q1279" i="1"/>
  <c r="R1279" i="1" s="1"/>
  <c r="P1280" i="1"/>
  <c r="Q1280" i="1"/>
  <c r="R1280" i="1" s="1"/>
  <c r="P1281" i="1"/>
  <c r="Q1281" i="1"/>
  <c r="R1281" i="1" s="1"/>
  <c r="P1282" i="1"/>
  <c r="Q1282" i="1"/>
  <c r="R1282" i="1" s="1"/>
  <c r="P1283" i="1"/>
  <c r="Q1283" i="1"/>
  <c r="R1283" i="1" s="1"/>
  <c r="P1284" i="1"/>
  <c r="Q1284" i="1"/>
  <c r="R1284" i="1" s="1"/>
  <c r="P1285" i="1"/>
  <c r="Q1285" i="1"/>
  <c r="R1285" i="1" s="1"/>
  <c r="P1286" i="1"/>
  <c r="Q1286" i="1"/>
  <c r="R1286" i="1" s="1"/>
  <c r="P1287" i="1"/>
  <c r="Q1287" i="1"/>
  <c r="R1287" i="1" s="1"/>
  <c r="P1288" i="1"/>
  <c r="Q1288" i="1"/>
  <c r="R1288" i="1" s="1"/>
  <c r="P1289" i="1"/>
  <c r="Q1289" i="1"/>
  <c r="R1289" i="1" s="1"/>
  <c r="P1290" i="1"/>
  <c r="Q1290" i="1"/>
  <c r="R1290" i="1" s="1"/>
  <c r="P1291" i="1"/>
  <c r="Q1291" i="1"/>
  <c r="R1291" i="1" s="1"/>
  <c r="P1292" i="1"/>
  <c r="Q1292" i="1"/>
  <c r="R1292" i="1" s="1"/>
  <c r="P1293" i="1"/>
  <c r="Q1293" i="1"/>
  <c r="R1293" i="1" s="1"/>
  <c r="P1294" i="1"/>
  <c r="Q1294" i="1"/>
  <c r="R1294" i="1" s="1"/>
  <c r="P1295" i="1"/>
  <c r="Q1295" i="1"/>
  <c r="R1295" i="1" s="1"/>
  <c r="P1296" i="1"/>
  <c r="Q1296" i="1"/>
  <c r="R1296" i="1" s="1"/>
  <c r="P1297" i="1"/>
  <c r="Q1297" i="1"/>
  <c r="R1297" i="1" s="1"/>
  <c r="P1298" i="1"/>
  <c r="Q1298" i="1"/>
  <c r="R1298" i="1" s="1"/>
  <c r="P1299" i="1"/>
  <c r="Q1299" i="1"/>
  <c r="R1299" i="1" s="1"/>
  <c r="P1300" i="1"/>
  <c r="Q1300" i="1"/>
  <c r="R1300" i="1" s="1"/>
  <c r="P1301" i="1"/>
  <c r="Q1301" i="1"/>
  <c r="R1301" i="1" s="1"/>
  <c r="P1302" i="1"/>
  <c r="Q1302" i="1"/>
  <c r="R1302" i="1" s="1"/>
  <c r="P1303" i="1"/>
  <c r="Q1303" i="1"/>
  <c r="R1303" i="1" s="1"/>
  <c r="P1304" i="1"/>
  <c r="Q1304" i="1"/>
  <c r="R1304" i="1" s="1"/>
  <c r="P1305" i="1"/>
  <c r="Q1305" i="1"/>
  <c r="R1305" i="1" s="1"/>
  <c r="P1306" i="1"/>
  <c r="Q1306" i="1"/>
  <c r="R1306" i="1" s="1"/>
  <c r="P1307" i="1"/>
  <c r="Q1307" i="1"/>
  <c r="R1307" i="1" s="1"/>
  <c r="P1308" i="1"/>
  <c r="Q1308" i="1"/>
  <c r="R1308" i="1" s="1"/>
  <c r="P1309" i="1"/>
  <c r="Q1309" i="1"/>
  <c r="R1309" i="1" s="1"/>
  <c r="P1310" i="1"/>
  <c r="Q1310" i="1"/>
  <c r="R1310" i="1" s="1"/>
  <c r="P1311" i="1"/>
  <c r="Q1311" i="1"/>
  <c r="R1311" i="1" s="1"/>
  <c r="P1312" i="1"/>
  <c r="Q1312" i="1"/>
  <c r="R1312" i="1" s="1"/>
  <c r="P1313" i="1"/>
  <c r="Q1313" i="1"/>
  <c r="R1313" i="1" s="1"/>
  <c r="P1314" i="1"/>
  <c r="Q1314" i="1"/>
  <c r="R1314" i="1" s="1"/>
  <c r="P1315" i="1"/>
  <c r="Q1315" i="1"/>
  <c r="R1315" i="1" s="1"/>
  <c r="P1316" i="1"/>
  <c r="Q1316" i="1"/>
  <c r="R1316" i="1" s="1"/>
  <c r="P1317" i="1"/>
  <c r="Q1317" i="1"/>
  <c r="R1317" i="1" s="1"/>
  <c r="P1318" i="1"/>
  <c r="Q1318" i="1"/>
  <c r="R1318" i="1" s="1"/>
  <c r="P1319" i="1"/>
  <c r="Q1319" i="1"/>
  <c r="R1319" i="1" s="1"/>
  <c r="P1320" i="1"/>
  <c r="Q1320" i="1"/>
  <c r="R1320" i="1" s="1"/>
  <c r="P1321" i="1"/>
  <c r="Q1321" i="1"/>
  <c r="R1321" i="1" s="1"/>
  <c r="P1322" i="1"/>
  <c r="Q1322" i="1"/>
  <c r="R1322" i="1" s="1"/>
  <c r="P1323" i="1"/>
  <c r="Q1323" i="1"/>
  <c r="R1323" i="1" s="1"/>
  <c r="P1324" i="1"/>
  <c r="Q1324" i="1"/>
  <c r="R1324" i="1" s="1"/>
  <c r="P1325" i="1"/>
  <c r="Q1325" i="1"/>
  <c r="R1325" i="1" s="1"/>
  <c r="P1326" i="1"/>
  <c r="Q1326" i="1"/>
  <c r="R1326" i="1" s="1"/>
  <c r="P1327" i="1"/>
  <c r="Q1327" i="1"/>
  <c r="R1327" i="1" s="1"/>
  <c r="P1328" i="1"/>
  <c r="Q1328" i="1"/>
  <c r="R1328" i="1" s="1"/>
  <c r="P1329" i="1"/>
  <c r="Q1329" i="1"/>
  <c r="R1329" i="1" s="1"/>
  <c r="P1330" i="1"/>
  <c r="Q1330" i="1"/>
  <c r="R1330" i="1" s="1"/>
  <c r="P1331" i="1"/>
  <c r="Q1331" i="1"/>
  <c r="R1331" i="1" s="1"/>
  <c r="P1332" i="1"/>
  <c r="Q1332" i="1"/>
  <c r="R1332" i="1" s="1"/>
  <c r="P1333" i="1"/>
  <c r="Q1333" i="1"/>
  <c r="R1333" i="1" s="1"/>
  <c r="P1334" i="1"/>
  <c r="Q1334" i="1"/>
  <c r="R1334" i="1" s="1"/>
  <c r="P1335" i="1"/>
  <c r="Q1335" i="1"/>
  <c r="R1335" i="1" s="1"/>
  <c r="P1336" i="1"/>
  <c r="Q1336" i="1"/>
  <c r="R1336" i="1" s="1"/>
  <c r="P1337" i="1"/>
  <c r="Q1337" i="1"/>
  <c r="R1337" i="1" s="1"/>
  <c r="P1338" i="1"/>
  <c r="Q1338" i="1"/>
  <c r="R1338" i="1" s="1"/>
  <c r="P1339" i="1"/>
  <c r="Q1339" i="1"/>
  <c r="R1339" i="1" s="1"/>
  <c r="P1340" i="1"/>
  <c r="Q1340" i="1"/>
  <c r="R1340" i="1" s="1"/>
  <c r="P1341" i="1"/>
  <c r="Q1341" i="1"/>
  <c r="R1341" i="1" s="1"/>
  <c r="P1342" i="1"/>
  <c r="Q1342" i="1"/>
  <c r="R1342" i="1" s="1"/>
  <c r="P1343" i="1"/>
  <c r="Q1343" i="1"/>
  <c r="R1343" i="1" s="1"/>
  <c r="P1344" i="1"/>
  <c r="Q1344" i="1"/>
  <c r="R1344" i="1" s="1"/>
  <c r="P1345" i="1"/>
  <c r="Q1345" i="1"/>
  <c r="R1345" i="1" s="1"/>
  <c r="P1346" i="1"/>
  <c r="Q1346" i="1"/>
  <c r="R1346" i="1" s="1"/>
  <c r="P1347" i="1"/>
  <c r="Q1347" i="1"/>
  <c r="R1347" i="1" s="1"/>
  <c r="P1348" i="1"/>
  <c r="Q1348" i="1"/>
  <c r="R1348" i="1" s="1"/>
  <c r="P1349" i="1"/>
  <c r="Q1349" i="1"/>
  <c r="R1349" i="1" s="1"/>
  <c r="P1350" i="1"/>
  <c r="Q1350" i="1"/>
  <c r="R1350" i="1" s="1"/>
  <c r="P1351" i="1"/>
  <c r="Q1351" i="1"/>
  <c r="R1351" i="1" s="1"/>
  <c r="P1352" i="1"/>
  <c r="Q1352" i="1"/>
  <c r="R1352" i="1" s="1"/>
  <c r="P1353" i="1"/>
  <c r="Q1353" i="1"/>
  <c r="R1353" i="1" s="1"/>
  <c r="P1354" i="1"/>
  <c r="Q1354" i="1"/>
  <c r="R1354" i="1" s="1"/>
  <c r="P1355" i="1"/>
  <c r="Q1355" i="1"/>
  <c r="R1355" i="1" s="1"/>
  <c r="P1356" i="1"/>
  <c r="Q1356" i="1"/>
  <c r="R1356" i="1" s="1"/>
  <c r="P1357" i="1"/>
  <c r="Q1357" i="1"/>
  <c r="R1357" i="1" s="1"/>
  <c r="P1358" i="1"/>
  <c r="Q1358" i="1"/>
  <c r="R1358" i="1" s="1"/>
  <c r="P1359" i="1"/>
  <c r="Q1359" i="1"/>
  <c r="R1359" i="1" s="1"/>
  <c r="P1360" i="1"/>
  <c r="Q1360" i="1"/>
  <c r="R1360" i="1" s="1"/>
  <c r="P1361" i="1"/>
  <c r="Q1361" i="1"/>
  <c r="R1361" i="1" s="1"/>
  <c r="P1362" i="1"/>
  <c r="Q1362" i="1"/>
  <c r="R1362" i="1" s="1"/>
  <c r="P1363" i="1"/>
  <c r="Q1363" i="1"/>
  <c r="R1363" i="1" s="1"/>
  <c r="P1364" i="1"/>
  <c r="Q1364" i="1"/>
  <c r="R1364" i="1" s="1"/>
  <c r="P1365" i="1"/>
  <c r="Q1365" i="1"/>
  <c r="R1365" i="1" s="1"/>
  <c r="P1366" i="1"/>
  <c r="Q1366" i="1"/>
  <c r="R1366" i="1" s="1"/>
  <c r="P1367" i="1"/>
  <c r="Q1367" i="1"/>
  <c r="R1367" i="1" s="1"/>
  <c r="P1368" i="1"/>
  <c r="Q1368" i="1"/>
  <c r="R1368" i="1" s="1"/>
  <c r="P1369" i="1"/>
  <c r="Q1369" i="1"/>
  <c r="R1369" i="1" s="1"/>
  <c r="P1370" i="1"/>
  <c r="Q1370" i="1"/>
  <c r="R1370" i="1" s="1"/>
  <c r="P1371" i="1"/>
  <c r="Q1371" i="1"/>
  <c r="R1371" i="1" s="1"/>
  <c r="P1372" i="1"/>
  <c r="Q1372" i="1"/>
  <c r="R1372" i="1" s="1"/>
  <c r="O1186" i="1"/>
  <c r="P1186" i="1" s="1"/>
  <c r="P1105" i="1"/>
  <c r="Q1105" i="1"/>
  <c r="R1105" i="1" s="1"/>
  <c r="P1106" i="1"/>
  <c r="Q1106" i="1"/>
  <c r="R1106" i="1" s="1"/>
  <c r="P1107" i="1"/>
  <c r="Q1107" i="1"/>
  <c r="R1107" i="1" s="1"/>
  <c r="P1108" i="1"/>
  <c r="Q1108" i="1"/>
  <c r="R1108" i="1" s="1"/>
  <c r="P1109" i="1"/>
  <c r="Q1109" i="1"/>
  <c r="R1109" i="1" s="1"/>
  <c r="P1110" i="1"/>
  <c r="Q1110" i="1"/>
  <c r="R1110" i="1" s="1"/>
  <c r="P1111" i="1"/>
  <c r="Q1111" i="1"/>
  <c r="R1111" i="1" s="1"/>
  <c r="P1112" i="1"/>
  <c r="Q1112" i="1"/>
  <c r="R1112" i="1" s="1"/>
  <c r="P1113" i="1"/>
  <c r="Q1113" i="1"/>
  <c r="R1113" i="1" s="1"/>
  <c r="P1114" i="1"/>
  <c r="Q1114" i="1"/>
  <c r="R1114" i="1" s="1"/>
  <c r="P1115" i="1"/>
  <c r="Q1115" i="1"/>
  <c r="R1115" i="1" s="1"/>
  <c r="P1116" i="1"/>
  <c r="Q1116" i="1"/>
  <c r="R1116" i="1" s="1"/>
  <c r="P1117" i="1"/>
  <c r="Q1117" i="1"/>
  <c r="R1117" i="1" s="1"/>
  <c r="P1118" i="1"/>
  <c r="Q1118" i="1"/>
  <c r="R1118" i="1" s="1"/>
  <c r="P1119" i="1"/>
  <c r="Q1119" i="1"/>
  <c r="R1119" i="1" s="1"/>
  <c r="P1120" i="1"/>
  <c r="Q1120" i="1"/>
  <c r="R1120" i="1" s="1"/>
  <c r="P1121" i="1"/>
  <c r="Q1121" i="1"/>
  <c r="R1121" i="1" s="1"/>
  <c r="P1122" i="1"/>
  <c r="Q1122" i="1"/>
  <c r="R1122" i="1" s="1"/>
  <c r="P1123" i="1"/>
  <c r="Q1123" i="1"/>
  <c r="R1123" i="1" s="1"/>
  <c r="P1124" i="1"/>
  <c r="Q1124" i="1"/>
  <c r="R1124" i="1" s="1"/>
  <c r="P1125" i="1"/>
  <c r="Q1125" i="1"/>
  <c r="R1125" i="1" s="1"/>
  <c r="P1126" i="1"/>
  <c r="Q1126" i="1"/>
  <c r="R1126" i="1" s="1"/>
  <c r="P1127" i="1"/>
  <c r="Q1127" i="1"/>
  <c r="R1127" i="1" s="1"/>
  <c r="P1128" i="1"/>
  <c r="Q1128" i="1"/>
  <c r="R1128" i="1" s="1"/>
  <c r="P1129" i="1"/>
  <c r="Q1129" i="1"/>
  <c r="R1129" i="1" s="1"/>
  <c r="P1130" i="1"/>
  <c r="Q1130" i="1"/>
  <c r="R1130" i="1" s="1"/>
  <c r="P1131" i="1"/>
  <c r="Q1131" i="1"/>
  <c r="R1131" i="1" s="1"/>
  <c r="P1132" i="1"/>
  <c r="Q1132" i="1"/>
  <c r="R1132" i="1" s="1"/>
  <c r="P1133" i="1"/>
  <c r="Q1133" i="1"/>
  <c r="R1133" i="1" s="1"/>
  <c r="P1134" i="1"/>
  <c r="Q1134" i="1"/>
  <c r="R1134" i="1" s="1"/>
  <c r="P1135" i="1"/>
  <c r="Q1135" i="1"/>
  <c r="R1135" i="1" s="1"/>
  <c r="P1136" i="1"/>
  <c r="Q1136" i="1"/>
  <c r="R1136" i="1" s="1"/>
  <c r="P1137" i="1"/>
  <c r="Q1137" i="1"/>
  <c r="R1137" i="1" s="1"/>
  <c r="P1138" i="1"/>
  <c r="Q1138" i="1"/>
  <c r="R1138" i="1" s="1"/>
  <c r="P1139" i="1"/>
  <c r="Q1139" i="1"/>
  <c r="R1139" i="1" s="1"/>
  <c r="P1140" i="1"/>
  <c r="Q1140" i="1"/>
  <c r="R1140" i="1" s="1"/>
  <c r="P1141" i="1"/>
  <c r="Q1141" i="1"/>
  <c r="R1141" i="1" s="1"/>
  <c r="P1142" i="1"/>
  <c r="Q1142" i="1"/>
  <c r="R1142" i="1" s="1"/>
  <c r="P1143" i="1"/>
  <c r="Q1143" i="1"/>
  <c r="R1143" i="1" s="1"/>
  <c r="P1144" i="1"/>
  <c r="Q1144" i="1"/>
  <c r="R1144" i="1" s="1"/>
  <c r="P1145" i="1"/>
  <c r="Q1145" i="1"/>
  <c r="R1145" i="1" s="1"/>
  <c r="P1146" i="1"/>
  <c r="Q1146" i="1"/>
  <c r="R1146" i="1" s="1"/>
  <c r="P1147" i="1"/>
  <c r="Q1147" i="1"/>
  <c r="R1147" i="1" s="1"/>
  <c r="P1148" i="1"/>
  <c r="Q1148" i="1"/>
  <c r="R1148" i="1" s="1"/>
  <c r="P1149" i="1"/>
  <c r="Q1149" i="1"/>
  <c r="R1149" i="1" s="1"/>
  <c r="P1150" i="1"/>
  <c r="Q1150" i="1"/>
  <c r="R1150" i="1" s="1"/>
  <c r="P1151" i="1"/>
  <c r="Q1151" i="1"/>
  <c r="R1151" i="1" s="1"/>
  <c r="P1152" i="1"/>
  <c r="Q1152" i="1"/>
  <c r="R1152" i="1" s="1"/>
  <c r="P1153" i="1"/>
  <c r="Q1153" i="1"/>
  <c r="R1153" i="1" s="1"/>
  <c r="P1154" i="1"/>
  <c r="Q1154" i="1"/>
  <c r="R1154" i="1" s="1"/>
  <c r="P1155" i="1"/>
  <c r="Q1155" i="1"/>
  <c r="R1155" i="1" s="1"/>
  <c r="P1156" i="1"/>
  <c r="Q1156" i="1"/>
  <c r="R1156" i="1" s="1"/>
  <c r="P1157" i="1"/>
  <c r="Q1157" i="1"/>
  <c r="R1157" i="1" s="1"/>
  <c r="P1158" i="1"/>
  <c r="Q1158" i="1"/>
  <c r="R1158" i="1" s="1"/>
  <c r="P1159" i="1"/>
  <c r="Q1159" i="1"/>
  <c r="R1159" i="1" s="1"/>
  <c r="P1160" i="1"/>
  <c r="Q1160" i="1"/>
  <c r="R1160" i="1" s="1"/>
  <c r="P1161" i="1"/>
  <c r="Q1161" i="1"/>
  <c r="R1161" i="1" s="1"/>
  <c r="P1162" i="1"/>
  <c r="Q1162" i="1"/>
  <c r="R1162" i="1" s="1"/>
  <c r="P1163" i="1"/>
  <c r="Q1163" i="1"/>
  <c r="R1163" i="1" s="1"/>
  <c r="P1164" i="1"/>
  <c r="Q1164" i="1"/>
  <c r="R1164" i="1" s="1"/>
  <c r="P1165" i="1"/>
  <c r="Q1165" i="1"/>
  <c r="R1165" i="1" s="1"/>
  <c r="P1166" i="1"/>
  <c r="Q1166" i="1"/>
  <c r="R1166" i="1" s="1"/>
  <c r="P1167" i="1"/>
  <c r="Q1167" i="1"/>
  <c r="R1167" i="1" s="1"/>
  <c r="P1168" i="1"/>
  <c r="Q1168" i="1"/>
  <c r="R1168" i="1" s="1"/>
  <c r="P1169" i="1"/>
  <c r="Q1169" i="1"/>
  <c r="R1169" i="1" s="1"/>
  <c r="P1170" i="1"/>
  <c r="Q1170" i="1"/>
  <c r="R1170" i="1" s="1"/>
  <c r="P1171" i="1"/>
  <c r="Q1171" i="1"/>
  <c r="R1171" i="1" s="1"/>
  <c r="P1172" i="1"/>
  <c r="Q1172" i="1"/>
  <c r="R1172" i="1" s="1"/>
  <c r="P1173" i="1"/>
  <c r="Q1173" i="1"/>
  <c r="R1173" i="1" s="1"/>
  <c r="P1174" i="1"/>
  <c r="Q1174" i="1"/>
  <c r="R1174" i="1" s="1"/>
  <c r="P1175" i="1"/>
  <c r="Q1175" i="1"/>
  <c r="R1175" i="1" s="1"/>
  <c r="P1176" i="1"/>
  <c r="Q1176" i="1"/>
  <c r="R1176" i="1" s="1"/>
  <c r="P1177" i="1"/>
  <c r="Q1177" i="1"/>
  <c r="R1177" i="1" s="1"/>
  <c r="P1178" i="1"/>
  <c r="Q1178" i="1"/>
  <c r="R1178" i="1" s="1"/>
  <c r="P1179" i="1"/>
  <c r="Q1179" i="1"/>
  <c r="R1179" i="1" s="1"/>
  <c r="P1180" i="1"/>
  <c r="Q1180" i="1"/>
  <c r="R1180" i="1" s="1"/>
  <c r="P1181" i="1"/>
  <c r="Q1181" i="1"/>
  <c r="R1181" i="1" s="1"/>
  <c r="P1182" i="1"/>
  <c r="Q1182" i="1"/>
  <c r="R1182" i="1" s="1"/>
  <c r="P1183" i="1"/>
  <c r="Q1183" i="1"/>
  <c r="R1183" i="1" s="1"/>
  <c r="P1184" i="1"/>
  <c r="Q1184" i="1"/>
  <c r="R1184" i="1" s="1"/>
  <c r="P1185" i="1"/>
  <c r="Q1185" i="1"/>
  <c r="R1185" i="1" s="1"/>
  <c r="Q1186" i="1"/>
  <c r="O1104" i="1"/>
  <c r="P1104" i="1" s="1"/>
  <c r="P990" i="1"/>
  <c r="Q990" i="1"/>
  <c r="R990" i="1" s="1"/>
  <c r="P991" i="1"/>
  <c r="Q991" i="1"/>
  <c r="R991" i="1" s="1"/>
  <c r="P992" i="1"/>
  <c r="Q992" i="1"/>
  <c r="R992" i="1" s="1"/>
  <c r="P993" i="1"/>
  <c r="Q993" i="1"/>
  <c r="R993" i="1" s="1"/>
  <c r="P994" i="1"/>
  <c r="Q994" i="1"/>
  <c r="R994" i="1" s="1"/>
  <c r="P995" i="1"/>
  <c r="Q995" i="1"/>
  <c r="R995" i="1" s="1"/>
  <c r="P996" i="1"/>
  <c r="Q996" i="1"/>
  <c r="R996" i="1" s="1"/>
  <c r="P997" i="1"/>
  <c r="Q997" i="1"/>
  <c r="R997" i="1" s="1"/>
  <c r="P998" i="1"/>
  <c r="Q998" i="1"/>
  <c r="R998" i="1" s="1"/>
  <c r="P999" i="1"/>
  <c r="Q999" i="1"/>
  <c r="R999" i="1" s="1"/>
  <c r="P1000" i="1"/>
  <c r="Q1000" i="1"/>
  <c r="R1000" i="1" s="1"/>
  <c r="P1001" i="1"/>
  <c r="Q1001" i="1"/>
  <c r="R1001" i="1" s="1"/>
  <c r="P1002" i="1"/>
  <c r="Q1002" i="1"/>
  <c r="R1002" i="1" s="1"/>
  <c r="P1003" i="1"/>
  <c r="Q1003" i="1"/>
  <c r="R1003" i="1" s="1"/>
  <c r="P1004" i="1"/>
  <c r="Q1004" i="1"/>
  <c r="R1004" i="1" s="1"/>
  <c r="P1005" i="1"/>
  <c r="Q1005" i="1"/>
  <c r="R1005" i="1" s="1"/>
  <c r="P1006" i="1"/>
  <c r="Q1006" i="1"/>
  <c r="R1006" i="1" s="1"/>
  <c r="P1007" i="1"/>
  <c r="Q1007" i="1"/>
  <c r="R1007" i="1" s="1"/>
  <c r="P1008" i="1"/>
  <c r="Q1008" i="1"/>
  <c r="R1008" i="1" s="1"/>
  <c r="P1009" i="1"/>
  <c r="Q1009" i="1"/>
  <c r="R1009" i="1" s="1"/>
  <c r="P1010" i="1"/>
  <c r="Q1010" i="1"/>
  <c r="R1010" i="1" s="1"/>
  <c r="P1011" i="1"/>
  <c r="Q1011" i="1"/>
  <c r="R1011" i="1" s="1"/>
  <c r="P1012" i="1"/>
  <c r="Q1012" i="1"/>
  <c r="R1012" i="1" s="1"/>
  <c r="P1013" i="1"/>
  <c r="Q1013" i="1"/>
  <c r="R1013" i="1" s="1"/>
  <c r="P1014" i="1"/>
  <c r="Q1014" i="1"/>
  <c r="R1014" i="1" s="1"/>
  <c r="P1015" i="1"/>
  <c r="Q1015" i="1"/>
  <c r="R1015" i="1" s="1"/>
  <c r="P1016" i="1"/>
  <c r="Q1016" i="1"/>
  <c r="R1016" i="1" s="1"/>
  <c r="P1017" i="1"/>
  <c r="Q1017" i="1"/>
  <c r="R1017" i="1" s="1"/>
  <c r="P1018" i="1"/>
  <c r="Q1018" i="1"/>
  <c r="R1018" i="1" s="1"/>
  <c r="P1019" i="1"/>
  <c r="Q1019" i="1"/>
  <c r="R1019" i="1" s="1"/>
  <c r="P1020" i="1"/>
  <c r="Q1020" i="1"/>
  <c r="R1020" i="1" s="1"/>
  <c r="P1021" i="1"/>
  <c r="Q1021" i="1"/>
  <c r="R1021" i="1" s="1"/>
  <c r="P1022" i="1"/>
  <c r="Q1022" i="1"/>
  <c r="R1022" i="1" s="1"/>
  <c r="P1023" i="1"/>
  <c r="Q1023" i="1"/>
  <c r="R1023" i="1" s="1"/>
  <c r="P1024" i="1"/>
  <c r="Q1024" i="1"/>
  <c r="R1024" i="1" s="1"/>
  <c r="P1025" i="1"/>
  <c r="Q1025" i="1"/>
  <c r="R1025" i="1" s="1"/>
  <c r="P1026" i="1"/>
  <c r="Q1026" i="1"/>
  <c r="R1026" i="1" s="1"/>
  <c r="P1027" i="1"/>
  <c r="Q1027" i="1"/>
  <c r="R1027" i="1" s="1"/>
  <c r="P1028" i="1"/>
  <c r="Q1028" i="1"/>
  <c r="R1028" i="1" s="1"/>
  <c r="P1029" i="1"/>
  <c r="Q1029" i="1"/>
  <c r="R1029" i="1" s="1"/>
  <c r="P1030" i="1"/>
  <c r="Q1030" i="1"/>
  <c r="R1030" i="1" s="1"/>
  <c r="P1031" i="1"/>
  <c r="Q1031" i="1"/>
  <c r="R1031" i="1" s="1"/>
  <c r="P1032" i="1"/>
  <c r="Q1032" i="1"/>
  <c r="R1032" i="1" s="1"/>
  <c r="P1033" i="1"/>
  <c r="Q1033" i="1"/>
  <c r="R1033" i="1" s="1"/>
  <c r="P1034" i="1"/>
  <c r="Q1034" i="1"/>
  <c r="R1034" i="1" s="1"/>
  <c r="P1035" i="1"/>
  <c r="Q1035" i="1"/>
  <c r="R1035" i="1" s="1"/>
  <c r="P1036" i="1"/>
  <c r="Q1036" i="1"/>
  <c r="R1036" i="1" s="1"/>
  <c r="P1037" i="1"/>
  <c r="Q1037" i="1"/>
  <c r="R1037" i="1" s="1"/>
  <c r="P1038" i="1"/>
  <c r="Q1038" i="1"/>
  <c r="R1038" i="1" s="1"/>
  <c r="P1039" i="1"/>
  <c r="Q1039" i="1"/>
  <c r="R1039" i="1" s="1"/>
  <c r="P1040" i="1"/>
  <c r="Q1040" i="1"/>
  <c r="R1040" i="1" s="1"/>
  <c r="P1041" i="1"/>
  <c r="Q1041" i="1"/>
  <c r="R1041" i="1" s="1"/>
  <c r="P1042" i="1"/>
  <c r="Q1042" i="1"/>
  <c r="R1042" i="1" s="1"/>
  <c r="P1043" i="1"/>
  <c r="Q1043" i="1"/>
  <c r="R1043" i="1" s="1"/>
  <c r="P1044" i="1"/>
  <c r="Q1044" i="1"/>
  <c r="R1044" i="1" s="1"/>
  <c r="P1045" i="1"/>
  <c r="Q1045" i="1"/>
  <c r="R1045" i="1" s="1"/>
  <c r="P1046" i="1"/>
  <c r="Q1046" i="1"/>
  <c r="R1046" i="1" s="1"/>
  <c r="P1047" i="1"/>
  <c r="Q1047" i="1"/>
  <c r="R1047" i="1" s="1"/>
  <c r="P1048" i="1"/>
  <c r="Q1048" i="1"/>
  <c r="R1048" i="1" s="1"/>
  <c r="P1049" i="1"/>
  <c r="Q1049" i="1"/>
  <c r="R1049" i="1" s="1"/>
  <c r="P1050" i="1"/>
  <c r="Q1050" i="1"/>
  <c r="R1050" i="1" s="1"/>
  <c r="P1051" i="1"/>
  <c r="Q1051" i="1"/>
  <c r="R1051" i="1" s="1"/>
  <c r="P1052" i="1"/>
  <c r="Q1052" i="1"/>
  <c r="R1052" i="1" s="1"/>
  <c r="P1053" i="1"/>
  <c r="Q1053" i="1"/>
  <c r="R1053" i="1" s="1"/>
  <c r="P1054" i="1"/>
  <c r="Q1054" i="1"/>
  <c r="R1054" i="1" s="1"/>
  <c r="P1055" i="1"/>
  <c r="Q1055" i="1"/>
  <c r="R1055" i="1" s="1"/>
  <c r="P1056" i="1"/>
  <c r="Q1056" i="1"/>
  <c r="R1056" i="1" s="1"/>
  <c r="P1057" i="1"/>
  <c r="Q1057" i="1"/>
  <c r="R1057" i="1" s="1"/>
  <c r="P1058" i="1"/>
  <c r="Q1058" i="1"/>
  <c r="R1058" i="1" s="1"/>
  <c r="P1059" i="1"/>
  <c r="Q1059" i="1"/>
  <c r="R1059" i="1" s="1"/>
  <c r="P1060" i="1"/>
  <c r="Q1060" i="1"/>
  <c r="R1060" i="1" s="1"/>
  <c r="P1061" i="1"/>
  <c r="Q1061" i="1"/>
  <c r="R1061" i="1" s="1"/>
  <c r="P1062" i="1"/>
  <c r="Q1062" i="1"/>
  <c r="R1062" i="1" s="1"/>
  <c r="P1063" i="1"/>
  <c r="Q1063" i="1"/>
  <c r="R1063" i="1" s="1"/>
  <c r="P1064" i="1"/>
  <c r="Q1064" i="1"/>
  <c r="R1064" i="1" s="1"/>
  <c r="P1065" i="1"/>
  <c r="Q1065" i="1"/>
  <c r="R1065" i="1" s="1"/>
  <c r="P1066" i="1"/>
  <c r="Q1066" i="1"/>
  <c r="R1066" i="1" s="1"/>
  <c r="P1067" i="1"/>
  <c r="Q1067" i="1"/>
  <c r="R1067" i="1" s="1"/>
  <c r="P1068" i="1"/>
  <c r="Q1068" i="1"/>
  <c r="R1068" i="1" s="1"/>
  <c r="P1069" i="1"/>
  <c r="Q1069" i="1"/>
  <c r="R1069" i="1" s="1"/>
  <c r="P1070" i="1"/>
  <c r="Q1070" i="1"/>
  <c r="R1070" i="1" s="1"/>
  <c r="P1071" i="1"/>
  <c r="Q1071" i="1"/>
  <c r="R1071" i="1" s="1"/>
  <c r="P1072" i="1"/>
  <c r="Q1072" i="1"/>
  <c r="R1072" i="1" s="1"/>
  <c r="P1073" i="1"/>
  <c r="Q1073" i="1"/>
  <c r="R1073" i="1" s="1"/>
  <c r="P1074" i="1"/>
  <c r="Q1074" i="1"/>
  <c r="R1074" i="1" s="1"/>
  <c r="P1075" i="1"/>
  <c r="Q1075" i="1"/>
  <c r="R1075" i="1" s="1"/>
  <c r="P1076" i="1"/>
  <c r="Q1076" i="1"/>
  <c r="R1076" i="1" s="1"/>
  <c r="P1077" i="1"/>
  <c r="Q1077" i="1"/>
  <c r="R1077" i="1" s="1"/>
  <c r="P1078" i="1"/>
  <c r="Q1078" i="1"/>
  <c r="R1078" i="1" s="1"/>
  <c r="P1079" i="1"/>
  <c r="Q1079" i="1"/>
  <c r="R1079" i="1" s="1"/>
  <c r="P1080" i="1"/>
  <c r="Q1080" i="1"/>
  <c r="R1080" i="1" s="1"/>
  <c r="P1081" i="1"/>
  <c r="Q1081" i="1"/>
  <c r="R1081" i="1" s="1"/>
  <c r="P1082" i="1"/>
  <c r="Q1082" i="1"/>
  <c r="R1082" i="1" s="1"/>
  <c r="P1083" i="1"/>
  <c r="Q1083" i="1"/>
  <c r="R1083" i="1" s="1"/>
  <c r="P1084" i="1"/>
  <c r="Q1084" i="1"/>
  <c r="R1084" i="1" s="1"/>
  <c r="P1085" i="1"/>
  <c r="Q1085" i="1"/>
  <c r="R1085" i="1" s="1"/>
  <c r="P1086" i="1"/>
  <c r="Q1086" i="1"/>
  <c r="R1086" i="1" s="1"/>
  <c r="P1087" i="1"/>
  <c r="Q1087" i="1"/>
  <c r="R1087" i="1" s="1"/>
  <c r="P1088" i="1"/>
  <c r="Q1088" i="1"/>
  <c r="R1088" i="1" s="1"/>
  <c r="P1089" i="1"/>
  <c r="Q1089" i="1"/>
  <c r="R1089" i="1" s="1"/>
  <c r="P1090" i="1"/>
  <c r="Q1090" i="1"/>
  <c r="R1090" i="1" s="1"/>
  <c r="P1091" i="1"/>
  <c r="Q1091" i="1"/>
  <c r="R1091" i="1" s="1"/>
  <c r="P1092" i="1"/>
  <c r="Q1092" i="1"/>
  <c r="R1092" i="1" s="1"/>
  <c r="P1093" i="1"/>
  <c r="Q1093" i="1"/>
  <c r="R1093" i="1" s="1"/>
  <c r="P1094" i="1"/>
  <c r="Q1094" i="1"/>
  <c r="R1094" i="1" s="1"/>
  <c r="P1095" i="1"/>
  <c r="Q1095" i="1"/>
  <c r="R1095" i="1" s="1"/>
  <c r="P1096" i="1"/>
  <c r="Q1096" i="1"/>
  <c r="R1096" i="1" s="1"/>
  <c r="P1097" i="1"/>
  <c r="Q1097" i="1"/>
  <c r="R1097" i="1" s="1"/>
  <c r="P1098" i="1"/>
  <c r="Q1098" i="1"/>
  <c r="R1098" i="1" s="1"/>
  <c r="P1099" i="1"/>
  <c r="Q1099" i="1"/>
  <c r="R1099" i="1" s="1"/>
  <c r="P1100" i="1"/>
  <c r="Q1100" i="1"/>
  <c r="R1100" i="1" s="1"/>
  <c r="P1101" i="1"/>
  <c r="Q1101" i="1"/>
  <c r="R1101" i="1" s="1"/>
  <c r="P1102" i="1"/>
  <c r="Q1102" i="1"/>
  <c r="R1102" i="1" s="1"/>
  <c r="P1103" i="1"/>
  <c r="Q1103" i="1"/>
  <c r="R1103" i="1" s="1"/>
  <c r="Q1104" i="1"/>
  <c r="O989" i="1"/>
  <c r="P989" i="1" s="1"/>
  <c r="P941" i="1"/>
  <c r="Q941" i="1"/>
  <c r="R941" i="1" s="1"/>
  <c r="P942" i="1"/>
  <c r="Q942" i="1"/>
  <c r="R942" i="1" s="1"/>
  <c r="P943" i="1"/>
  <c r="Q943" i="1"/>
  <c r="R943" i="1" s="1"/>
  <c r="P944" i="1"/>
  <c r="Q944" i="1"/>
  <c r="R944" i="1" s="1"/>
  <c r="P945" i="1"/>
  <c r="Q945" i="1"/>
  <c r="R945" i="1" s="1"/>
  <c r="P946" i="1"/>
  <c r="Q946" i="1"/>
  <c r="R946" i="1" s="1"/>
  <c r="P947" i="1"/>
  <c r="Q947" i="1"/>
  <c r="R947" i="1" s="1"/>
  <c r="P948" i="1"/>
  <c r="Q948" i="1"/>
  <c r="R948" i="1" s="1"/>
  <c r="P949" i="1"/>
  <c r="Q949" i="1"/>
  <c r="R949" i="1" s="1"/>
  <c r="P950" i="1"/>
  <c r="Q950" i="1"/>
  <c r="R950" i="1" s="1"/>
  <c r="P951" i="1"/>
  <c r="Q951" i="1"/>
  <c r="R951" i="1" s="1"/>
  <c r="P952" i="1"/>
  <c r="Q952" i="1"/>
  <c r="R952" i="1" s="1"/>
  <c r="P953" i="1"/>
  <c r="Q953" i="1"/>
  <c r="R953" i="1" s="1"/>
  <c r="P954" i="1"/>
  <c r="Q954" i="1"/>
  <c r="R954" i="1" s="1"/>
  <c r="P955" i="1"/>
  <c r="Q955" i="1"/>
  <c r="R955" i="1" s="1"/>
  <c r="P956" i="1"/>
  <c r="Q956" i="1"/>
  <c r="R956" i="1" s="1"/>
  <c r="P957" i="1"/>
  <c r="Q957" i="1"/>
  <c r="R957" i="1" s="1"/>
  <c r="P958" i="1"/>
  <c r="Q958" i="1"/>
  <c r="R958" i="1" s="1"/>
  <c r="P959" i="1"/>
  <c r="Q959" i="1"/>
  <c r="R959" i="1" s="1"/>
  <c r="P960" i="1"/>
  <c r="Q960" i="1"/>
  <c r="R960" i="1" s="1"/>
  <c r="P961" i="1"/>
  <c r="Q961" i="1"/>
  <c r="R961" i="1" s="1"/>
  <c r="P962" i="1"/>
  <c r="Q962" i="1"/>
  <c r="R962" i="1" s="1"/>
  <c r="P963" i="1"/>
  <c r="Q963" i="1"/>
  <c r="R963" i="1" s="1"/>
  <c r="P964" i="1"/>
  <c r="Q964" i="1"/>
  <c r="R964" i="1" s="1"/>
  <c r="P965" i="1"/>
  <c r="Q965" i="1"/>
  <c r="R965" i="1" s="1"/>
  <c r="P966" i="1"/>
  <c r="Q966" i="1"/>
  <c r="R966" i="1" s="1"/>
  <c r="P967" i="1"/>
  <c r="Q967" i="1"/>
  <c r="R967" i="1" s="1"/>
  <c r="P968" i="1"/>
  <c r="Q968" i="1"/>
  <c r="R968" i="1" s="1"/>
  <c r="P969" i="1"/>
  <c r="Q969" i="1"/>
  <c r="R969" i="1" s="1"/>
  <c r="P970" i="1"/>
  <c r="Q970" i="1"/>
  <c r="R970" i="1" s="1"/>
  <c r="P971" i="1"/>
  <c r="Q971" i="1"/>
  <c r="R971" i="1" s="1"/>
  <c r="P972" i="1"/>
  <c r="Q972" i="1"/>
  <c r="R972" i="1" s="1"/>
  <c r="P973" i="1"/>
  <c r="Q973" i="1"/>
  <c r="R973" i="1" s="1"/>
  <c r="P974" i="1"/>
  <c r="Q974" i="1"/>
  <c r="R974" i="1" s="1"/>
  <c r="P975" i="1"/>
  <c r="Q975" i="1"/>
  <c r="R975" i="1" s="1"/>
  <c r="P976" i="1"/>
  <c r="Q976" i="1"/>
  <c r="R976" i="1" s="1"/>
  <c r="P977" i="1"/>
  <c r="Q977" i="1"/>
  <c r="R977" i="1" s="1"/>
  <c r="P978" i="1"/>
  <c r="Q978" i="1"/>
  <c r="R978" i="1" s="1"/>
  <c r="P979" i="1"/>
  <c r="Q979" i="1"/>
  <c r="R979" i="1" s="1"/>
  <c r="P980" i="1"/>
  <c r="Q980" i="1"/>
  <c r="R980" i="1" s="1"/>
  <c r="P981" i="1"/>
  <c r="Q981" i="1"/>
  <c r="R981" i="1" s="1"/>
  <c r="P982" i="1"/>
  <c r="Q982" i="1"/>
  <c r="R982" i="1" s="1"/>
  <c r="P983" i="1"/>
  <c r="Q983" i="1"/>
  <c r="R983" i="1" s="1"/>
  <c r="P984" i="1"/>
  <c r="Q984" i="1"/>
  <c r="R984" i="1" s="1"/>
  <c r="P985" i="1"/>
  <c r="Q985" i="1"/>
  <c r="R985" i="1" s="1"/>
  <c r="P986" i="1"/>
  <c r="Q986" i="1"/>
  <c r="R986" i="1" s="1"/>
  <c r="P987" i="1"/>
  <c r="Q987" i="1"/>
  <c r="R987" i="1" s="1"/>
  <c r="P988" i="1"/>
  <c r="Q988" i="1"/>
  <c r="R988" i="1" s="1"/>
  <c r="Q989" i="1"/>
  <c r="Q940" i="1"/>
  <c r="O940" i="1"/>
  <c r="P940" i="1" s="1"/>
  <c r="P804" i="1"/>
  <c r="Q804" i="1"/>
  <c r="R804" i="1" s="1"/>
  <c r="P805" i="1"/>
  <c r="Q805" i="1"/>
  <c r="R805" i="1" s="1"/>
  <c r="P806" i="1"/>
  <c r="Q806" i="1"/>
  <c r="R806" i="1" s="1"/>
  <c r="P807" i="1"/>
  <c r="Q807" i="1"/>
  <c r="R807" i="1" s="1"/>
  <c r="P808" i="1"/>
  <c r="Q808" i="1"/>
  <c r="R808" i="1" s="1"/>
  <c r="P809" i="1"/>
  <c r="Q809" i="1"/>
  <c r="R809" i="1" s="1"/>
  <c r="P810" i="1"/>
  <c r="Q810" i="1"/>
  <c r="R810" i="1" s="1"/>
  <c r="P811" i="1"/>
  <c r="Q811" i="1"/>
  <c r="R811" i="1" s="1"/>
  <c r="P812" i="1"/>
  <c r="Q812" i="1"/>
  <c r="R812" i="1" s="1"/>
  <c r="P813" i="1"/>
  <c r="Q813" i="1"/>
  <c r="R813" i="1" s="1"/>
  <c r="P814" i="1"/>
  <c r="Q814" i="1"/>
  <c r="R814" i="1" s="1"/>
  <c r="P815" i="1"/>
  <c r="Q815" i="1"/>
  <c r="R815" i="1" s="1"/>
  <c r="P816" i="1"/>
  <c r="Q816" i="1"/>
  <c r="R816" i="1" s="1"/>
  <c r="P817" i="1"/>
  <c r="Q817" i="1"/>
  <c r="R817" i="1" s="1"/>
  <c r="P818" i="1"/>
  <c r="Q818" i="1"/>
  <c r="R818" i="1" s="1"/>
  <c r="P819" i="1"/>
  <c r="Q819" i="1"/>
  <c r="R819" i="1" s="1"/>
  <c r="P820" i="1"/>
  <c r="Q820" i="1"/>
  <c r="R820" i="1" s="1"/>
  <c r="P821" i="1"/>
  <c r="Q821" i="1"/>
  <c r="R821" i="1" s="1"/>
  <c r="P822" i="1"/>
  <c r="Q822" i="1"/>
  <c r="R822" i="1" s="1"/>
  <c r="P823" i="1"/>
  <c r="Q823" i="1"/>
  <c r="R823" i="1" s="1"/>
  <c r="P824" i="1"/>
  <c r="Q824" i="1"/>
  <c r="R824" i="1" s="1"/>
  <c r="P825" i="1"/>
  <c r="Q825" i="1"/>
  <c r="R825" i="1" s="1"/>
  <c r="P826" i="1"/>
  <c r="Q826" i="1"/>
  <c r="R826" i="1" s="1"/>
  <c r="P827" i="1"/>
  <c r="Q827" i="1"/>
  <c r="R827" i="1" s="1"/>
  <c r="P828" i="1"/>
  <c r="Q828" i="1"/>
  <c r="R828" i="1" s="1"/>
  <c r="P829" i="1"/>
  <c r="Q829" i="1"/>
  <c r="R829" i="1" s="1"/>
  <c r="P830" i="1"/>
  <c r="Q830" i="1"/>
  <c r="R830" i="1" s="1"/>
  <c r="P831" i="1"/>
  <c r="Q831" i="1"/>
  <c r="R831" i="1" s="1"/>
  <c r="P832" i="1"/>
  <c r="Q832" i="1"/>
  <c r="R832" i="1" s="1"/>
  <c r="P833" i="1"/>
  <c r="Q833" i="1"/>
  <c r="R833" i="1" s="1"/>
  <c r="P834" i="1"/>
  <c r="Q834" i="1"/>
  <c r="R834" i="1" s="1"/>
  <c r="P835" i="1"/>
  <c r="Q835" i="1"/>
  <c r="R835" i="1" s="1"/>
  <c r="P836" i="1"/>
  <c r="Q836" i="1"/>
  <c r="R836" i="1" s="1"/>
  <c r="P837" i="1"/>
  <c r="Q837" i="1"/>
  <c r="R837" i="1" s="1"/>
  <c r="P838" i="1"/>
  <c r="Q838" i="1"/>
  <c r="R838" i="1" s="1"/>
  <c r="P839" i="1"/>
  <c r="Q839" i="1"/>
  <c r="R839" i="1" s="1"/>
  <c r="P840" i="1"/>
  <c r="Q840" i="1"/>
  <c r="R840" i="1" s="1"/>
  <c r="P841" i="1"/>
  <c r="Q841" i="1"/>
  <c r="R841" i="1" s="1"/>
  <c r="P842" i="1"/>
  <c r="Q842" i="1"/>
  <c r="R842" i="1" s="1"/>
  <c r="P843" i="1"/>
  <c r="Q843" i="1"/>
  <c r="R843" i="1" s="1"/>
  <c r="P844" i="1"/>
  <c r="Q844" i="1"/>
  <c r="R844" i="1" s="1"/>
  <c r="P845" i="1"/>
  <c r="Q845" i="1"/>
  <c r="R845" i="1" s="1"/>
  <c r="P846" i="1"/>
  <c r="Q846" i="1"/>
  <c r="R846" i="1" s="1"/>
  <c r="P847" i="1"/>
  <c r="Q847" i="1"/>
  <c r="R847" i="1" s="1"/>
  <c r="P848" i="1"/>
  <c r="Q848" i="1"/>
  <c r="R848" i="1" s="1"/>
  <c r="P849" i="1"/>
  <c r="Q849" i="1"/>
  <c r="R849" i="1" s="1"/>
  <c r="P850" i="1"/>
  <c r="Q850" i="1"/>
  <c r="R850" i="1" s="1"/>
  <c r="P851" i="1"/>
  <c r="Q851" i="1"/>
  <c r="R851" i="1" s="1"/>
  <c r="P852" i="1"/>
  <c r="Q852" i="1"/>
  <c r="R852" i="1" s="1"/>
  <c r="P853" i="1"/>
  <c r="Q853" i="1"/>
  <c r="R853" i="1" s="1"/>
  <c r="P854" i="1"/>
  <c r="Q854" i="1"/>
  <c r="R854" i="1" s="1"/>
  <c r="P855" i="1"/>
  <c r="Q855" i="1"/>
  <c r="R855" i="1" s="1"/>
  <c r="P856" i="1"/>
  <c r="Q856" i="1"/>
  <c r="R856" i="1" s="1"/>
  <c r="P857" i="1"/>
  <c r="Q857" i="1"/>
  <c r="R857" i="1" s="1"/>
  <c r="P858" i="1"/>
  <c r="Q858" i="1"/>
  <c r="R858" i="1" s="1"/>
  <c r="P859" i="1"/>
  <c r="Q859" i="1"/>
  <c r="R859" i="1" s="1"/>
  <c r="P860" i="1"/>
  <c r="Q860" i="1"/>
  <c r="R860" i="1" s="1"/>
  <c r="P861" i="1"/>
  <c r="Q861" i="1"/>
  <c r="R861" i="1" s="1"/>
  <c r="P862" i="1"/>
  <c r="Q862" i="1"/>
  <c r="R862" i="1" s="1"/>
  <c r="P863" i="1"/>
  <c r="Q863" i="1"/>
  <c r="R863" i="1" s="1"/>
  <c r="P864" i="1"/>
  <c r="Q864" i="1"/>
  <c r="R864" i="1" s="1"/>
  <c r="P865" i="1"/>
  <c r="Q865" i="1"/>
  <c r="R865" i="1" s="1"/>
  <c r="P866" i="1"/>
  <c r="Q866" i="1"/>
  <c r="R866" i="1" s="1"/>
  <c r="P867" i="1"/>
  <c r="Q867" i="1"/>
  <c r="R867" i="1" s="1"/>
  <c r="P868" i="1"/>
  <c r="Q868" i="1"/>
  <c r="R868" i="1" s="1"/>
  <c r="P869" i="1"/>
  <c r="Q869" i="1"/>
  <c r="R869" i="1" s="1"/>
  <c r="P870" i="1"/>
  <c r="Q870" i="1"/>
  <c r="R870" i="1" s="1"/>
  <c r="P871" i="1"/>
  <c r="Q871" i="1"/>
  <c r="R871" i="1" s="1"/>
  <c r="P872" i="1"/>
  <c r="Q872" i="1"/>
  <c r="R872" i="1" s="1"/>
  <c r="P873" i="1"/>
  <c r="Q873" i="1"/>
  <c r="R873" i="1" s="1"/>
  <c r="P874" i="1"/>
  <c r="Q874" i="1"/>
  <c r="R874" i="1" s="1"/>
  <c r="P875" i="1"/>
  <c r="Q875" i="1"/>
  <c r="R875" i="1" s="1"/>
  <c r="P876" i="1"/>
  <c r="Q876" i="1"/>
  <c r="R876" i="1" s="1"/>
  <c r="P877" i="1"/>
  <c r="Q877" i="1"/>
  <c r="R877" i="1" s="1"/>
  <c r="P878" i="1"/>
  <c r="Q878" i="1"/>
  <c r="R878" i="1" s="1"/>
  <c r="P879" i="1"/>
  <c r="Q879" i="1"/>
  <c r="R879" i="1" s="1"/>
  <c r="P880" i="1"/>
  <c r="Q880" i="1"/>
  <c r="R880" i="1" s="1"/>
  <c r="P881" i="1"/>
  <c r="Q881" i="1"/>
  <c r="R881" i="1" s="1"/>
  <c r="P882" i="1"/>
  <c r="Q882" i="1"/>
  <c r="R882" i="1" s="1"/>
  <c r="P883" i="1"/>
  <c r="Q883" i="1"/>
  <c r="R883" i="1" s="1"/>
  <c r="P884" i="1"/>
  <c r="Q884" i="1"/>
  <c r="R884" i="1" s="1"/>
  <c r="P885" i="1"/>
  <c r="Q885" i="1"/>
  <c r="R885" i="1" s="1"/>
  <c r="P886" i="1"/>
  <c r="Q886" i="1"/>
  <c r="R886" i="1" s="1"/>
  <c r="P887" i="1"/>
  <c r="Q887" i="1"/>
  <c r="R887" i="1" s="1"/>
  <c r="P888" i="1"/>
  <c r="Q888" i="1"/>
  <c r="R888" i="1" s="1"/>
  <c r="P889" i="1"/>
  <c r="Q889" i="1"/>
  <c r="R889" i="1" s="1"/>
  <c r="P890" i="1"/>
  <c r="Q890" i="1"/>
  <c r="R890" i="1" s="1"/>
  <c r="P891" i="1"/>
  <c r="Q891" i="1"/>
  <c r="R891" i="1" s="1"/>
  <c r="P892" i="1"/>
  <c r="Q892" i="1"/>
  <c r="R892" i="1" s="1"/>
  <c r="P893" i="1"/>
  <c r="Q893" i="1"/>
  <c r="R893" i="1" s="1"/>
  <c r="P894" i="1"/>
  <c r="Q894" i="1"/>
  <c r="R894" i="1" s="1"/>
  <c r="P895" i="1"/>
  <c r="Q895" i="1"/>
  <c r="R895" i="1" s="1"/>
  <c r="P896" i="1"/>
  <c r="Q896" i="1"/>
  <c r="R896" i="1" s="1"/>
  <c r="P897" i="1"/>
  <c r="Q897" i="1"/>
  <c r="R897" i="1" s="1"/>
  <c r="P898" i="1"/>
  <c r="Q898" i="1"/>
  <c r="R898" i="1" s="1"/>
  <c r="P899" i="1"/>
  <c r="Q899" i="1"/>
  <c r="R899" i="1" s="1"/>
  <c r="P900" i="1"/>
  <c r="Q900" i="1"/>
  <c r="R900" i="1" s="1"/>
  <c r="P901" i="1"/>
  <c r="Q901" i="1"/>
  <c r="R901" i="1" s="1"/>
  <c r="P902" i="1"/>
  <c r="Q902" i="1"/>
  <c r="R902" i="1" s="1"/>
  <c r="P903" i="1"/>
  <c r="Q903" i="1"/>
  <c r="R903" i="1" s="1"/>
  <c r="P904" i="1"/>
  <c r="Q904" i="1"/>
  <c r="R904" i="1" s="1"/>
  <c r="P905" i="1"/>
  <c r="Q905" i="1"/>
  <c r="R905" i="1" s="1"/>
  <c r="P906" i="1"/>
  <c r="Q906" i="1"/>
  <c r="R906" i="1" s="1"/>
  <c r="P907" i="1"/>
  <c r="Q907" i="1"/>
  <c r="R907" i="1" s="1"/>
  <c r="P908" i="1"/>
  <c r="Q908" i="1"/>
  <c r="R908" i="1" s="1"/>
  <c r="P909" i="1"/>
  <c r="Q909" i="1"/>
  <c r="R909" i="1" s="1"/>
  <c r="P910" i="1"/>
  <c r="Q910" i="1"/>
  <c r="R910" i="1" s="1"/>
  <c r="P911" i="1"/>
  <c r="Q911" i="1"/>
  <c r="R911" i="1" s="1"/>
  <c r="P912" i="1"/>
  <c r="Q912" i="1"/>
  <c r="R912" i="1" s="1"/>
  <c r="P913" i="1"/>
  <c r="Q913" i="1"/>
  <c r="R913" i="1" s="1"/>
  <c r="P914" i="1"/>
  <c r="Q914" i="1"/>
  <c r="R914" i="1" s="1"/>
  <c r="P915" i="1"/>
  <c r="Q915" i="1"/>
  <c r="R915" i="1" s="1"/>
  <c r="P916" i="1"/>
  <c r="Q916" i="1"/>
  <c r="R916" i="1" s="1"/>
  <c r="P917" i="1"/>
  <c r="Q917" i="1"/>
  <c r="R917" i="1" s="1"/>
  <c r="P918" i="1"/>
  <c r="Q918" i="1"/>
  <c r="R918" i="1" s="1"/>
  <c r="P919" i="1"/>
  <c r="Q919" i="1"/>
  <c r="R919" i="1" s="1"/>
  <c r="P920" i="1"/>
  <c r="Q920" i="1"/>
  <c r="R920" i="1" s="1"/>
  <c r="P921" i="1"/>
  <c r="Q921" i="1"/>
  <c r="R921" i="1" s="1"/>
  <c r="P922" i="1"/>
  <c r="Q922" i="1"/>
  <c r="R922" i="1" s="1"/>
  <c r="P923" i="1"/>
  <c r="Q923" i="1"/>
  <c r="R923" i="1" s="1"/>
  <c r="P924" i="1"/>
  <c r="Q924" i="1"/>
  <c r="R924" i="1" s="1"/>
  <c r="P925" i="1"/>
  <c r="Q925" i="1"/>
  <c r="R925" i="1" s="1"/>
  <c r="P926" i="1"/>
  <c r="Q926" i="1"/>
  <c r="R926" i="1" s="1"/>
  <c r="P927" i="1"/>
  <c r="Q927" i="1"/>
  <c r="R927" i="1" s="1"/>
  <c r="P928" i="1"/>
  <c r="Q928" i="1"/>
  <c r="R928" i="1" s="1"/>
  <c r="P929" i="1"/>
  <c r="Q929" i="1"/>
  <c r="R929" i="1" s="1"/>
  <c r="P930" i="1"/>
  <c r="Q930" i="1"/>
  <c r="R930" i="1" s="1"/>
  <c r="P931" i="1"/>
  <c r="Q931" i="1"/>
  <c r="R931" i="1" s="1"/>
  <c r="P932" i="1"/>
  <c r="Q932" i="1"/>
  <c r="R932" i="1" s="1"/>
  <c r="P933" i="1"/>
  <c r="Q933" i="1"/>
  <c r="R933" i="1" s="1"/>
  <c r="P934" i="1"/>
  <c r="Q934" i="1"/>
  <c r="R934" i="1" s="1"/>
  <c r="P935" i="1"/>
  <c r="Q935" i="1"/>
  <c r="R935" i="1" s="1"/>
  <c r="P936" i="1"/>
  <c r="Q936" i="1"/>
  <c r="R936" i="1" s="1"/>
  <c r="P937" i="1"/>
  <c r="Q937" i="1"/>
  <c r="R937" i="1" s="1"/>
  <c r="P938" i="1"/>
  <c r="Q938" i="1"/>
  <c r="R938" i="1" s="1"/>
  <c r="P939" i="1"/>
  <c r="Q939" i="1"/>
  <c r="R939" i="1" s="1"/>
  <c r="O803" i="1"/>
  <c r="P803" i="1" s="1"/>
  <c r="P211" i="1"/>
  <c r="Q211" i="1"/>
  <c r="R211" i="1" s="1"/>
  <c r="P212" i="1"/>
  <c r="Q212" i="1"/>
  <c r="R212" i="1" s="1"/>
  <c r="P213" i="1"/>
  <c r="Q213" i="1"/>
  <c r="R213" i="1" s="1"/>
  <c r="P214" i="1"/>
  <c r="Q214" i="1"/>
  <c r="R214" i="1" s="1"/>
  <c r="P215" i="1"/>
  <c r="Q215" i="1"/>
  <c r="R215" i="1" s="1"/>
  <c r="P216" i="1"/>
  <c r="Q216" i="1"/>
  <c r="R216" i="1" s="1"/>
  <c r="P217" i="1"/>
  <c r="Q217" i="1"/>
  <c r="R217" i="1" s="1"/>
  <c r="P218" i="1"/>
  <c r="Q218" i="1"/>
  <c r="R218" i="1" s="1"/>
  <c r="P219" i="1"/>
  <c r="Q219" i="1"/>
  <c r="R219" i="1" s="1"/>
  <c r="P220" i="1"/>
  <c r="Q220" i="1"/>
  <c r="R220" i="1" s="1"/>
  <c r="P221" i="1"/>
  <c r="Q221" i="1"/>
  <c r="R221" i="1" s="1"/>
  <c r="P222" i="1"/>
  <c r="Q222" i="1"/>
  <c r="R222" i="1" s="1"/>
  <c r="P223" i="1"/>
  <c r="Q223" i="1"/>
  <c r="R223" i="1" s="1"/>
  <c r="P224" i="1"/>
  <c r="Q224" i="1"/>
  <c r="R224" i="1" s="1"/>
  <c r="P225" i="1"/>
  <c r="Q225" i="1"/>
  <c r="R225" i="1" s="1"/>
  <c r="P226" i="1"/>
  <c r="Q226" i="1"/>
  <c r="R226" i="1" s="1"/>
  <c r="P227" i="1"/>
  <c r="Q227" i="1"/>
  <c r="R227" i="1" s="1"/>
  <c r="P228" i="1"/>
  <c r="Q228" i="1"/>
  <c r="R228" i="1" s="1"/>
  <c r="P229" i="1"/>
  <c r="Q229" i="1"/>
  <c r="R229" i="1" s="1"/>
  <c r="P230" i="1"/>
  <c r="Q230" i="1"/>
  <c r="R230" i="1" s="1"/>
  <c r="P231" i="1"/>
  <c r="Q231" i="1"/>
  <c r="R231" i="1" s="1"/>
  <c r="P232" i="1"/>
  <c r="Q232" i="1"/>
  <c r="R232" i="1" s="1"/>
  <c r="P233" i="1"/>
  <c r="Q233" i="1"/>
  <c r="R233" i="1" s="1"/>
  <c r="P234" i="1"/>
  <c r="Q234" i="1"/>
  <c r="R234" i="1" s="1"/>
  <c r="P235" i="1"/>
  <c r="Q235" i="1"/>
  <c r="R235" i="1" s="1"/>
  <c r="P236" i="1"/>
  <c r="Q236" i="1"/>
  <c r="R236" i="1" s="1"/>
  <c r="P237" i="1"/>
  <c r="Q237" i="1"/>
  <c r="R237" i="1" s="1"/>
  <c r="P238" i="1"/>
  <c r="Q238" i="1"/>
  <c r="R238" i="1" s="1"/>
  <c r="P239" i="1"/>
  <c r="Q239" i="1"/>
  <c r="R239" i="1" s="1"/>
  <c r="P240" i="1"/>
  <c r="Q240" i="1"/>
  <c r="R240" i="1" s="1"/>
  <c r="P241" i="1"/>
  <c r="Q241" i="1"/>
  <c r="R241" i="1" s="1"/>
  <c r="P242" i="1"/>
  <c r="Q242" i="1"/>
  <c r="R242" i="1" s="1"/>
  <c r="P243" i="1"/>
  <c r="Q243" i="1"/>
  <c r="R243" i="1" s="1"/>
  <c r="P244" i="1"/>
  <c r="Q244" i="1"/>
  <c r="R244" i="1" s="1"/>
  <c r="P245" i="1"/>
  <c r="Q245" i="1"/>
  <c r="R245" i="1" s="1"/>
  <c r="P246" i="1"/>
  <c r="Q246" i="1"/>
  <c r="R246" i="1" s="1"/>
  <c r="P247" i="1"/>
  <c r="Q247" i="1"/>
  <c r="R247" i="1" s="1"/>
  <c r="P248" i="1"/>
  <c r="Q248" i="1"/>
  <c r="R248" i="1" s="1"/>
  <c r="P249" i="1"/>
  <c r="Q249" i="1"/>
  <c r="R249" i="1" s="1"/>
  <c r="P250" i="1"/>
  <c r="Q250" i="1"/>
  <c r="R250" i="1" s="1"/>
  <c r="P251" i="1"/>
  <c r="Q251" i="1"/>
  <c r="R251" i="1" s="1"/>
  <c r="P252" i="1"/>
  <c r="Q252" i="1"/>
  <c r="R252" i="1" s="1"/>
  <c r="P253" i="1"/>
  <c r="Q253" i="1"/>
  <c r="R253" i="1" s="1"/>
  <c r="P254" i="1"/>
  <c r="Q254" i="1"/>
  <c r="R254" i="1" s="1"/>
  <c r="P255" i="1"/>
  <c r="Q255" i="1"/>
  <c r="R255" i="1" s="1"/>
  <c r="P256" i="1"/>
  <c r="Q256" i="1"/>
  <c r="R256" i="1" s="1"/>
  <c r="P257" i="1"/>
  <c r="Q257" i="1"/>
  <c r="R257" i="1" s="1"/>
  <c r="P258" i="1"/>
  <c r="Q258" i="1"/>
  <c r="R258" i="1" s="1"/>
  <c r="P259" i="1"/>
  <c r="Q259" i="1"/>
  <c r="R259" i="1" s="1"/>
  <c r="P260" i="1"/>
  <c r="Q260" i="1"/>
  <c r="R260" i="1" s="1"/>
  <c r="P261" i="1"/>
  <c r="Q261" i="1"/>
  <c r="R261" i="1" s="1"/>
  <c r="P262" i="1"/>
  <c r="Q262" i="1"/>
  <c r="R262" i="1" s="1"/>
  <c r="P263" i="1"/>
  <c r="Q263" i="1"/>
  <c r="R263" i="1" s="1"/>
  <c r="P264" i="1"/>
  <c r="Q264" i="1"/>
  <c r="R264" i="1" s="1"/>
  <c r="P265" i="1"/>
  <c r="Q265" i="1"/>
  <c r="R265" i="1" s="1"/>
  <c r="P266" i="1"/>
  <c r="Q266" i="1"/>
  <c r="R266" i="1" s="1"/>
  <c r="P267" i="1"/>
  <c r="Q267" i="1"/>
  <c r="R267" i="1" s="1"/>
  <c r="P268" i="1"/>
  <c r="Q268" i="1"/>
  <c r="R268" i="1" s="1"/>
  <c r="P269" i="1"/>
  <c r="Q269" i="1"/>
  <c r="R269" i="1" s="1"/>
  <c r="P270" i="1"/>
  <c r="Q270" i="1"/>
  <c r="R270" i="1" s="1"/>
  <c r="P271" i="1"/>
  <c r="Q271" i="1"/>
  <c r="R271" i="1" s="1"/>
  <c r="P272" i="1"/>
  <c r="Q272" i="1"/>
  <c r="R272" i="1" s="1"/>
  <c r="P273" i="1"/>
  <c r="Q273" i="1"/>
  <c r="R273" i="1" s="1"/>
  <c r="P274" i="1"/>
  <c r="Q274" i="1"/>
  <c r="R274" i="1" s="1"/>
  <c r="P275" i="1"/>
  <c r="Q275" i="1"/>
  <c r="R275" i="1" s="1"/>
  <c r="P276" i="1"/>
  <c r="Q276" i="1"/>
  <c r="R276" i="1" s="1"/>
  <c r="P277" i="1"/>
  <c r="Q277" i="1"/>
  <c r="R277" i="1" s="1"/>
  <c r="P278" i="1"/>
  <c r="Q278" i="1"/>
  <c r="R278" i="1" s="1"/>
  <c r="P279" i="1"/>
  <c r="Q279" i="1"/>
  <c r="R279" i="1" s="1"/>
  <c r="P280" i="1"/>
  <c r="Q280" i="1"/>
  <c r="R280" i="1" s="1"/>
  <c r="P281" i="1"/>
  <c r="Q281" i="1"/>
  <c r="R281" i="1" s="1"/>
  <c r="P282" i="1"/>
  <c r="Q282" i="1"/>
  <c r="R282" i="1" s="1"/>
  <c r="P283" i="1"/>
  <c r="Q283" i="1"/>
  <c r="R283" i="1" s="1"/>
  <c r="P284" i="1"/>
  <c r="Q284" i="1"/>
  <c r="R284" i="1" s="1"/>
  <c r="P285" i="1"/>
  <c r="Q285" i="1"/>
  <c r="R285" i="1" s="1"/>
  <c r="P286" i="1"/>
  <c r="Q286" i="1"/>
  <c r="R286" i="1" s="1"/>
  <c r="P287" i="1"/>
  <c r="Q287" i="1"/>
  <c r="R287" i="1" s="1"/>
  <c r="P288" i="1"/>
  <c r="Q288" i="1"/>
  <c r="R288" i="1" s="1"/>
  <c r="P289" i="1"/>
  <c r="Q289" i="1"/>
  <c r="R289" i="1" s="1"/>
  <c r="P290" i="1"/>
  <c r="Q290" i="1"/>
  <c r="R290" i="1" s="1"/>
  <c r="P291" i="1"/>
  <c r="Q291" i="1"/>
  <c r="R291" i="1" s="1"/>
  <c r="P292" i="1"/>
  <c r="Q292" i="1"/>
  <c r="R292" i="1" s="1"/>
  <c r="P293" i="1"/>
  <c r="Q293" i="1"/>
  <c r="R293" i="1" s="1"/>
  <c r="P294" i="1"/>
  <c r="Q294" i="1"/>
  <c r="R294" i="1" s="1"/>
  <c r="P295" i="1"/>
  <c r="Q295" i="1"/>
  <c r="R295" i="1" s="1"/>
  <c r="P296" i="1"/>
  <c r="Q296" i="1"/>
  <c r="R296" i="1" s="1"/>
  <c r="P297" i="1"/>
  <c r="Q297" i="1"/>
  <c r="R297" i="1" s="1"/>
  <c r="P298" i="1"/>
  <c r="Q298" i="1"/>
  <c r="R298" i="1" s="1"/>
  <c r="P299" i="1"/>
  <c r="Q299" i="1"/>
  <c r="R299" i="1" s="1"/>
  <c r="P300" i="1"/>
  <c r="Q300" i="1"/>
  <c r="R300" i="1" s="1"/>
  <c r="P301" i="1"/>
  <c r="Q301" i="1"/>
  <c r="R301" i="1" s="1"/>
  <c r="P302" i="1"/>
  <c r="Q302" i="1"/>
  <c r="R302" i="1" s="1"/>
  <c r="P303" i="1"/>
  <c r="Q303" i="1"/>
  <c r="R303" i="1" s="1"/>
  <c r="P304" i="1"/>
  <c r="Q304" i="1"/>
  <c r="R304" i="1" s="1"/>
  <c r="P305" i="1"/>
  <c r="Q305" i="1"/>
  <c r="R305" i="1" s="1"/>
  <c r="P306" i="1"/>
  <c r="Q306" i="1"/>
  <c r="R306" i="1" s="1"/>
  <c r="P307" i="1"/>
  <c r="Q307" i="1"/>
  <c r="R307" i="1" s="1"/>
  <c r="P308" i="1"/>
  <c r="Q308" i="1"/>
  <c r="R308" i="1" s="1"/>
  <c r="P309" i="1"/>
  <c r="Q309" i="1"/>
  <c r="R309" i="1" s="1"/>
  <c r="P310" i="1"/>
  <c r="Q310" i="1"/>
  <c r="R310" i="1" s="1"/>
  <c r="P311" i="1"/>
  <c r="Q311" i="1"/>
  <c r="R311" i="1" s="1"/>
  <c r="P312" i="1"/>
  <c r="Q312" i="1"/>
  <c r="R312" i="1" s="1"/>
  <c r="P313" i="1"/>
  <c r="Q313" i="1"/>
  <c r="R313" i="1" s="1"/>
  <c r="P314" i="1"/>
  <c r="Q314" i="1"/>
  <c r="R314" i="1" s="1"/>
  <c r="P315" i="1"/>
  <c r="Q315" i="1"/>
  <c r="R315" i="1" s="1"/>
  <c r="P316" i="1"/>
  <c r="Q316" i="1"/>
  <c r="R316" i="1" s="1"/>
  <c r="P317" i="1"/>
  <c r="Q317" i="1"/>
  <c r="R317" i="1" s="1"/>
  <c r="P318" i="1"/>
  <c r="Q318" i="1"/>
  <c r="R318" i="1" s="1"/>
  <c r="P319" i="1"/>
  <c r="Q319" i="1"/>
  <c r="R319" i="1" s="1"/>
  <c r="P320" i="1"/>
  <c r="Q320" i="1"/>
  <c r="R320" i="1" s="1"/>
  <c r="P321" i="1"/>
  <c r="Q321" i="1"/>
  <c r="R321" i="1" s="1"/>
  <c r="P322" i="1"/>
  <c r="Q322" i="1"/>
  <c r="R322" i="1" s="1"/>
  <c r="P323" i="1"/>
  <c r="Q323" i="1"/>
  <c r="R323" i="1" s="1"/>
  <c r="P324" i="1"/>
  <c r="Q324" i="1"/>
  <c r="R324" i="1" s="1"/>
  <c r="P325" i="1"/>
  <c r="Q325" i="1"/>
  <c r="R325" i="1" s="1"/>
  <c r="P326" i="1"/>
  <c r="Q326" i="1"/>
  <c r="R326" i="1" s="1"/>
  <c r="P327" i="1"/>
  <c r="Q327" i="1"/>
  <c r="R327" i="1" s="1"/>
  <c r="P328" i="1"/>
  <c r="Q328" i="1"/>
  <c r="R328" i="1" s="1"/>
  <c r="P329" i="1"/>
  <c r="Q329" i="1"/>
  <c r="R329" i="1" s="1"/>
  <c r="P330" i="1"/>
  <c r="Q330" i="1"/>
  <c r="R330" i="1" s="1"/>
  <c r="P331" i="1"/>
  <c r="Q331" i="1"/>
  <c r="R331" i="1" s="1"/>
  <c r="P332" i="1"/>
  <c r="Q332" i="1"/>
  <c r="R332" i="1" s="1"/>
  <c r="P333" i="1"/>
  <c r="Q333" i="1"/>
  <c r="R333" i="1" s="1"/>
  <c r="P334" i="1"/>
  <c r="Q334" i="1"/>
  <c r="R334" i="1" s="1"/>
  <c r="P335" i="1"/>
  <c r="Q335" i="1"/>
  <c r="R335" i="1" s="1"/>
  <c r="P336" i="1"/>
  <c r="Q336" i="1"/>
  <c r="R336" i="1" s="1"/>
  <c r="P337" i="1"/>
  <c r="Q337" i="1"/>
  <c r="R337" i="1" s="1"/>
  <c r="P338" i="1"/>
  <c r="Q338" i="1"/>
  <c r="R338" i="1" s="1"/>
  <c r="P339" i="1"/>
  <c r="Q339" i="1"/>
  <c r="R339" i="1" s="1"/>
  <c r="P340" i="1"/>
  <c r="Q340" i="1"/>
  <c r="R340" i="1" s="1"/>
  <c r="P341" i="1"/>
  <c r="Q341" i="1"/>
  <c r="R341" i="1" s="1"/>
  <c r="P342" i="1"/>
  <c r="Q342" i="1"/>
  <c r="R342" i="1" s="1"/>
  <c r="P343" i="1"/>
  <c r="Q343" i="1"/>
  <c r="R343" i="1" s="1"/>
  <c r="P344" i="1"/>
  <c r="Q344" i="1"/>
  <c r="R344" i="1" s="1"/>
  <c r="P345" i="1"/>
  <c r="Q345" i="1"/>
  <c r="R345" i="1" s="1"/>
  <c r="P346" i="1"/>
  <c r="Q346" i="1"/>
  <c r="R346" i="1" s="1"/>
  <c r="P347" i="1"/>
  <c r="Q347" i="1"/>
  <c r="R347" i="1" s="1"/>
  <c r="P348" i="1"/>
  <c r="Q348" i="1"/>
  <c r="R348" i="1" s="1"/>
  <c r="P349" i="1"/>
  <c r="Q349" i="1"/>
  <c r="R349" i="1" s="1"/>
  <c r="P350" i="1"/>
  <c r="Q350" i="1"/>
  <c r="R350" i="1" s="1"/>
  <c r="P351" i="1"/>
  <c r="Q351" i="1"/>
  <c r="R351" i="1" s="1"/>
  <c r="P352" i="1"/>
  <c r="Q352" i="1"/>
  <c r="R352" i="1" s="1"/>
  <c r="P353" i="1"/>
  <c r="Q353" i="1"/>
  <c r="R353" i="1" s="1"/>
  <c r="P354" i="1"/>
  <c r="Q354" i="1"/>
  <c r="R354" i="1" s="1"/>
  <c r="P355" i="1"/>
  <c r="Q355" i="1"/>
  <c r="R355" i="1" s="1"/>
  <c r="P356" i="1"/>
  <c r="Q356" i="1"/>
  <c r="R356" i="1" s="1"/>
  <c r="P357" i="1"/>
  <c r="Q357" i="1"/>
  <c r="R357" i="1" s="1"/>
  <c r="P358" i="1"/>
  <c r="Q358" i="1"/>
  <c r="R358" i="1" s="1"/>
  <c r="P359" i="1"/>
  <c r="Q359" i="1"/>
  <c r="R359" i="1" s="1"/>
  <c r="P360" i="1"/>
  <c r="Q360" i="1"/>
  <c r="R360" i="1" s="1"/>
  <c r="P361" i="1"/>
  <c r="Q361" i="1"/>
  <c r="R361" i="1" s="1"/>
  <c r="P362" i="1"/>
  <c r="Q362" i="1"/>
  <c r="R362" i="1" s="1"/>
  <c r="P363" i="1"/>
  <c r="Q363" i="1"/>
  <c r="R363" i="1" s="1"/>
  <c r="P364" i="1"/>
  <c r="Q364" i="1"/>
  <c r="R364" i="1" s="1"/>
  <c r="P365" i="1"/>
  <c r="Q365" i="1"/>
  <c r="R365" i="1" s="1"/>
  <c r="P366" i="1"/>
  <c r="Q366" i="1"/>
  <c r="R366" i="1" s="1"/>
  <c r="P367" i="1"/>
  <c r="Q367" i="1"/>
  <c r="R367" i="1" s="1"/>
  <c r="P368" i="1"/>
  <c r="Q368" i="1"/>
  <c r="R368" i="1" s="1"/>
  <c r="P369" i="1"/>
  <c r="Q369" i="1"/>
  <c r="R369" i="1" s="1"/>
  <c r="P370" i="1"/>
  <c r="Q370" i="1"/>
  <c r="R370" i="1" s="1"/>
  <c r="P371" i="1"/>
  <c r="Q371" i="1"/>
  <c r="R371" i="1" s="1"/>
  <c r="P372" i="1"/>
  <c r="Q372" i="1"/>
  <c r="R372" i="1" s="1"/>
  <c r="P373" i="1"/>
  <c r="Q373" i="1"/>
  <c r="R373" i="1" s="1"/>
  <c r="P374" i="1"/>
  <c r="Q374" i="1"/>
  <c r="R374" i="1" s="1"/>
  <c r="P375" i="1"/>
  <c r="Q375" i="1"/>
  <c r="R375" i="1" s="1"/>
  <c r="P376" i="1"/>
  <c r="Q376" i="1"/>
  <c r="R376" i="1" s="1"/>
  <c r="P377" i="1"/>
  <c r="Q377" i="1"/>
  <c r="R377" i="1" s="1"/>
  <c r="P378" i="1"/>
  <c r="Q378" i="1"/>
  <c r="R378" i="1" s="1"/>
  <c r="P379" i="1"/>
  <c r="Q379" i="1"/>
  <c r="R379" i="1" s="1"/>
  <c r="P380" i="1"/>
  <c r="Q380" i="1"/>
  <c r="R380" i="1" s="1"/>
  <c r="P381" i="1"/>
  <c r="Q381" i="1"/>
  <c r="R381" i="1" s="1"/>
  <c r="P382" i="1"/>
  <c r="Q382" i="1"/>
  <c r="R382" i="1" s="1"/>
  <c r="P383" i="1"/>
  <c r="Q383" i="1"/>
  <c r="R383" i="1" s="1"/>
  <c r="P384" i="1"/>
  <c r="Q384" i="1"/>
  <c r="R384" i="1" s="1"/>
  <c r="P385" i="1"/>
  <c r="Q385" i="1"/>
  <c r="R385" i="1" s="1"/>
  <c r="P386" i="1"/>
  <c r="Q386" i="1"/>
  <c r="R386" i="1" s="1"/>
  <c r="P387" i="1"/>
  <c r="Q387" i="1"/>
  <c r="R387" i="1" s="1"/>
  <c r="P388" i="1"/>
  <c r="Q388" i="1"/>
  <c r="R388" i="1" s="1"/>
  <c r="P389" i="1"/>
  <c r="Q389" i="1"/>
  <c r="R389" i="1" s="1"/>
  <c r="P390" i="1"/>
  <c r="Q390" i="1"/>
  <c r="R390" i="1" s="1"/>
  <c r="P391" i="1"/>
  <c r="Q391" i="1"/>
  <c r="R391" i="1" s="1"/>
  <c r="P392" i="1"/>
  <c r="Q392" i="1"/>
  <c r="R392" i="1" s="1"/>
  <c r="P393" i="1"/>
  <c r="Q393" i="1"/>
  <c r="R393" i="1" s="1"/>
  <c r="P394" i="1"/>
  <c r="Q394" i="1"/>
  <c r="R394" i="1" s="1"/>
  <c r="P395" i="1"/>
  <c r="Q395" i="1"/>
  <c r="R395" i="1" s="1"/>
  <c r="P396" i="1"/>
  <c r="Q396" i="1"/>
  <c r="R396" i="1" s="1"/>
  <c r="P397" i="1"/>
  <c r="Q397" i="1"/>
  <c r="R397" i="1" s="1"/>
  <c r="P398" i="1"/>
  <c r="Q398" i="1"/>
  <c r="R398" i="1" s="1"/>
  <c r="P399" i="1"/>
  <c r="Q399" i="1"/>
  <c r="R399" i="1" s="1"/>
  <c r="P400" i="1"/>
  <c r="Q400" i="1"/>
  <c r="R400" i="1" s="1"/>
  <c r="P401" i="1"/>
  <c r="Q401" i="1"/>
  <c r="R401" i="1" s="1"/>
  <c r="P402" i="1"/>
  <c r="Q402" i="1"/>
  <c r="R402" i="1" s="1"/>
  <c r="P403" i="1"/>
  <c r="Q403" i="1"/>
  <c r="R403" i="1" s="1"/>
  <c r="P404" i="1"/>
  <c r="Q404" i="1"/>
  <c r="R404" i="1" s="1"/>
  <c r="P405" i="1"/>
  <c r="Q405" i="1"/>
  <c r="R405" i="1" s="1"/>
  <c r="P406" i="1"/>
  <c r="Q406" i="1"/>
  <c r="R406" i="1" s="1"/>
  <c r="P407" i="1"/>
  <c r="Q407" i="1"/>
  <c r="R407" i="1" s="1"/>
  <c r="P408" i="1"/>
  <c r="Q408" i="1"/>
  <c r="R408" i="1" s="1"/>
  <c r="P409" i="1"/>
  <c r="Q409" i="1"/>
  <c r="R409" i="1" s="1"/>
  <c r="P410" i="1"/>
  <c r="Q410" i="1"/>
  <c r="R410" i="1" s="1"/>
  <c r="P411" i="1"/>
  <c r="Q411" i="1"/>
  <c r="R411" i="1" s="1"/>
  <c r="P412" i="1"/>
  <c r="Q412" i="1"/>
  <c r="R412" i="1" s="1"/>
  <c r="P413" i="1"/>
  <c r="Q413" i="1"/>
  <c r="R413" i="1" s="1"/>
  <c r="P414" i="1"/>
  <c r="Q414" i="1"/>
  <c r="R414" i="1" s="1"/>
  <c r="P415" i="1"/>
  <c r="Q415" i="1"/>
  <c r="R415" i="1" s="1"/>
  <c r="P416" i="1"/>
  <c r="Q416" i="1"/>
  <c r="R416" i="1" s="1"/>
  <c r="P417" i="1"/>
  <c r="Q417" i="1"/>
  <c r="R417" i="1" s="1"/>
  <c r="P418" i="1"/>
  <c r="Q418" i="1"/>
  <c r="R418" i="1" s="1"/>
  <c r="P419" i="1"/>
  <c r="Q419" i="1"/>
  <c r="R419" i="1" s="1"/>
  <c r="P420" i="1"/>
  <c r="Q420" i="1"/>
  <c r="R420" i="1" s="1"/>
  <c r="P421" i="1"/>
  <c r="Q421" i="1"/>
  <c r="R421" i="1" s="1"/>
  <c r="P422" i="1"/>
  <c r="Q422" i="1"/>
  <c r="R422" i="1" s="1"/>
  <c r="P423" i="1"/>
  <c r="Q423" i="1"/>
  <c r="R423" i="1" s="1"/>
  <c r="P424" i="1"/>
  <c r="Q424" i="1"/>
  <c r="R424" i="1" s="1"/>
  <c r="P425" i="1"/>
  <c r="Q425" i="1"/>
  <c r="R425" i="1" s="1"/>
  <c r="P426" i="1"/>
  <c r="Q426" i="1"/>
  <c r="R426" i="1" s="1"/>
  <c r="P427" i="1"/>
  <c r="Q427" i="1"/>
  <c r="R427" i="1" s="1"/>
  <c r="P428" i="1"/>
  <c r="Q428" i="1"/>
  <c r="R428" i="1" s="1"/>
  <c r="P429" i="1"/>
  <c r="Q429" i="1"/>
  <c r="R429" i="1" s="1"/>
  <c r="P430" i="1"/>
  <c r="Q430" i="1"/>
  <c r="R430" i="1" s="1"/>
  <c r="P431" i="1"/>
  <c r="Q431" i="1"/>
  <c r="R431" i="1" s="1"/>
  <c r="P432" i="1"/>
  <c r="Q432" i="1"/>
  <c r="R432" i="1" s="1"/>
  <c r="P433" i="1"/>
  <c r="Q433" i="1"/>
  <c r="R433" i="1" s="1"/>
  <c r="P434" i="1"/>
  <c r="Q434" i="1"/>
  <c r="R434" i="1" s="1"/>
  <c r="P435" i="1"/>
  <c r="Q435" i="1"/>
  <c r="R435" i="1" s="1"/>
  <c r="P436" i="1"/>
  <c r="Q436" i="1"/>
  <c r="R436" i="1" s="1"/>
  <c r="P437" i="1"/>
  <c r="Q437" i="1"/>
  <c r="R437" i="1" s="1"/>
  <c r="P438" i="1"/>
  <c r="Q438" i="1"/>
  <c r="R438" i="1" s="1"/>
  <c r="P439" i="1"/>
  <c r="Q439" i="1"/>
  <c r="R439" i="1" s="1"/>
  <c r="P440" i="1"/>
  <c r="Q440" i="1"/>
  <c r="R440" i="1" s="1"/>
  <c r="P441" i="1"/>
  <c r="Q441" i="1"/>
  <c r="R441" i="1" s="1"/>
  <c r="P442" i="1"/>
  <c r="Q442" i="1"/>
  <c r="R442" i="1" s="1"/>
  <c r="P443" i="1"/>
  <c r="Q443" i="1"/>
  <c r="R443" i="1" s="1"/>
  <c r="P444" i="1"/>
  <c r="Q444" i="1"/>
  <c r="R444" i="1" s="1"/>
  <c r="P445" i="1"/>
  <c r="Q445" i="1"/>
  <c r="R445" i="1" s="1"/>
  <c r="P446" i="1"/>
  <c r="Q446" i="1"/>
  <c r="R446" i="1" s="1"/>
  <c r="P447" i="1"/>
  <c r="Q447" i="1"/>
  <c r="R447" i="1" s="1"/>
  <c r="P448" i="1"/>
  <c r="Q448" i="1"/>
  <c r="R448" i="1" s="1"/>
  <c r="P449" i="1"/>
  <c r="Q449" i="1"/>
  <c r="R449" i="1" s="1"/>
  <c r="P450" i="1"/>
  <c r="Q450" i="1"/>
  <c r="R450" i="1" s="1"/>
  <c r="P451" i="1"/>
  <c r="Q451" i="1"/>
  <c r="R451" i="1" s="1"/>
  <c r="P452" i="1"/>
  <c r="Q452" i="1"/>
  <c r="R452" i="1" s="1"/>
  <c r="P453" i="1"/>
  <c r="Q453" i="1"/>
  <c r="R453" i="1" s="1"/>
  <c r="P454" i="1"/>
  <c r="Q454" i="1"/>
  <c r="R454" i="1" s="1"/>
  <c r="P455" i="1"/>
  <c r="Q455" i="1"/>
  <c r="R455" i="1" s="1"/>
  <c r="P456" i="1"/>
  <c r="Q456" i="1"/>
  <c r="R456" i="1" s="1"/>
  <c r="P457" i="1"/>
  <c r="Q457" i="1"/>
  <c r="R457" i="1" s="1"/>
  <c r="P458" i="1"/>
  <c r="Q458" i="1"/>
  <c r="R458" i="1" s="1"/>
  <c r="P459" i="1"/>
  <c r="Q459" i="1"/>
  <c r="R459" i="1" s="1"/>
  <c r="P460" i="1"/>
  <c r="Q460" i="1"/>
  <c r="R460" i="1" s="1"/>
  <c r="P461" i="1"/>
  <c r="Q461" i="1"/>
  <c r="R461" i="1" s="1"/>
  <c r="P462" i="1"/>
  <c r="Q462" i="1"/>
  <c r="R462" i="1" s="1"/>
  <c r="P463" i="1"/>
  <c r="Q463" i="1"/>
  <c r="R463" i="1" s="1"/>
  <c r="P464" i="1"/>
  <c r="Q464" i="1"/>
  <c r="R464" i="1" s="1"/>
  <c r="P465" i="1"/>
  <c r="Q465" i="1"/>
  <c r="R465" i="1" s="1"/>
  <c r="P466" i="1"/>
  <c r="Q466" i="1"/>
  <c r="R466" i="1" s="1"/>
  <c r="P467" i="1"/>
  <c r="Q467" i="1"/>
  <c r="R467" i="1" s="1"/>
  <c r="P468" i="1"/>
  <c r="Q468" i="1"/>
  <c r="R468" i="1" s="1"/>
  <c r="P469" i="1"/>
  <c r="Q469" i="1"/>
  <c r="R469" i="1" s="1"/>
  <c r="P470" i="1"/>
  <c r="Q470" i="1"/>
  <c r="R470" i="1" s="1"/>
  <c r="P471" i="1"/>
  <c r="Q471" i="1"/>
  <c r="R471" i="1" s="1"/>
  <c r="P472" i="1"/>
  <c r="Q472" i="1"/>
  <c r="R472" i="1" s="1"/>
  <c r="P473" i="1"/>
  <c r="Q473" i="1"/>
  <c r="R473" i="1" s="1"/>
  <c r="P474" i="1"/>
  <c r="Q474" i="1"/>
  <c r="R474" i="1" s="1"/>
  <c r="P475" i="1"/>
  <c r="Q475" i="1"/>
  <c r="R475" i="1" s="1"/>
  <c r="P476" i="1"/>
  <c r="Q476" i="1"/>
  <c r="R476" i="1" s="1"/>
  <c r="P477" i="1"/>
  <c r="Q477" i="1"/>
  <c r="R477" i="1" s="1"/>
  <c r="P478" i="1"/>
  <c r="Q478" i="1"/>
  <c r="R478" i="1" s="1"/>
  <c r="P479" i="1"/>
  <c r="Q479" i="1"/>
  <c r="R479" i="1" s="1"/>
  <c r="P480" i="1"/>
  <c r="Q480" i="1"/>
  <c r="R480" i="1" s="1"/>
  <c r="P481" i="1"/>
  <c r="Q481" i="1"/>
  <c r="R481" i="1" s="1"/>
  <c r="P482" i="1"/>
  <c r="Q482" i="1"/>
  <c r="R482" i="1" s="1"/>
  <c r="P483" i="1"/>
  <c r="Q483" i="1"/>
  <c r="R483" i="1" s="1"/>
  <c r="P484" i="1"/>
  <c r="Q484" i="1"/>
  <c r="R484" i="1" s="1"/>
  <c r="P485" i="1"/>
  <c r="Q485" i="1"/>
  <c r="R485" i="1" s="1"/>
  <c r="P486" i="1"/>
  <c r="Q486" i="1"/>
  <c r="R486" i="1" s="1"/>
  <c r="P487" i="1"/>
  <c r="Q487" i="1"/>
  <c r="R487" i="1" s="1"/>
  <c r="P488" i="1"/>
  <c r="Q488" i="1"/>
  <c r="R488" i="1" s="1"/>
  <c r="P489" i="1"/>
  <c r="Q489" i="1"/>
  <c r="R489" i="1" s="1"/>
  <c r="P490" i="1"/>
  <c r="Q490" i="1"/>
  <c r="R490" i="1" s="1"/>
  <c r="P491" i="1"/>
  <c r="Q491" i="1"/>
  <c r="R491" i="1" s="1"/>
  <c r="P492" i="1"/>
  <c r="Q492" i="1"/>
  <c r="R492" i="1" s="1"/>
  <c r="P493" i="1"/>
  <c r="Q493" i="1"/>
  <c r="R493" i="1" s="1"/>
  <c r="P494" i="1"/>
  <c r="Q494" i="1"/>
  <c r="R494" i="1" s="1"/>
  <c r="P495" i="1"/>
  <c r="Q495" i="1"/>
  <c r="R495" i="1" s="1"/>
  <c r="P496" i="1"/>
  <c r="Q496" i="1"/>
  <c r="R496" i="1" s="1"/>
  <c r="P497" i="1"/>
  <c r="Q497" i="1"/>
  <c r="R497" i="1" s="1"/>
  <c r="P498" i="1"/>
  <c r="Q498" i="1"/>
  <c r="R498" i="1" s="1"/>
  <c r="P499" i="1"/>
  <c r="Q499" i="1"/>
  <c r="R499" i="1" s="1"/>
  <c r="P500" i="1"/>
  <c r="Q500" i="1"/>
  <c r="R500" i="1" s="1"/>
  <c r="P501" i="1"/>
  <c r="Q501" i="1"/>
  <c r="R501" i="1" s="1"/>
  <c r="P502" i="1"/>
  <c r="Q502" i="1"/>
  <c r="R502" i="1" s="1"/>
  <c r="P503" i="1"/>
  <c r="Q503" i="1"/>
  <c r="R503" i="1" s="1"/>
  <c r="P504" i="1"/>
  <c r="Q504" i="1"/>
  <c r="R504" i="1" s="1"/>
  <c r="P505" i="1"/>
  <c r="Q505" i="1"/>
  <c r="R505" i="1" s="1"/>
  <c r="P506" i="1"/>
  <c r="Q506" i="1"/>
  <c r="R506" i="1" s="1"/>
  <c r="P507" i="1"/>
  <c r="Q507" i="1"/>
  <c r="R507" i="1" s="1"/>
  <c r="P508" i="1"/>
  <c r="Q508" i="1"/>
  <c r="R508" i="1" s="1"/>
  <c r="P509" i="1"/>
  <c r="Q509" i="1"/>
  <c r="R509" i="1" s="1"/>
  <c r="P510" i="1"/>
  <c r="Q510" i="1"/>
  <c r="R510" i="1" s="1"/>
  <c r="P511" i="1"/>
  <c r="Q511" i="1"/>
  <c r="R511" i="1" s="1"/>
  <c r="P512" i="1"/>
  <c r="Q512" i="1"/>
  <c r="R512" i="1" s="1"/>
  <c r="P513" i="1"/>
  <c r="Q513" i="1"/>
  <c r="R513" i="1" s="1"/>
  <c r="P514" i="1"/>
  <c r="Q514" i="1"/>
  <c r="R514" i="1" s="1"/>
  <c r="P515" i="1"/>
  <c r="Q515" i="1"/>
  <c r="R515" i="1" s="1"/>
  <c r="P516" i="1"/>
  <c r="Q516" i="1"/>
  <c r="R516" i="1" s="1"/>
  <c r="P517" i="1"/>
  <c r="Q517" i="1"/>
  <c r="R517" i="1" s="1"/>
  <c r="P518" i="1"/>
  <c r="Q518" i="1"/>
  <c r="R518" i="1" s="1"/>
  <c r="P519" i="1"/>
  <c r="Q519" i="1"/>
  <c r="R519" i="1" s="1"/>
  <c r="P520" i="1"/>
  <c r="Q520" i="1"/>
  <c r="R520" i="1" s="1"/>
  <c r="P521" i="1"/>
  <c r="Q521" i="1"/>
  <c r="R521" i="1" s="1"/>
  <c r="P522" i="1"/>
  <c r="Q522" i="1"/>
  <c r="R522" i="1" s="1"/>
  <c r="P523" i="1"/>
  <c r="Q523" i="1"/>
  <c r="R523" i="1" s="1"/>
  <c r="P524" i="1"/>
  <c r="Q524" i="1"/>
  <c r="R524" i="1" s="1"/>
  <c r="P525" i="1"/>
  <c r="Q525" i="1"/>
  <c r="R525" i="1" s="1"/>
  <c r="P526" i="1"/>
  <c r="Q526" i="1"/>
  <c r="R526" i="1" s="1"/>
  <c r="P527" i="1"/>
  <c r="Q527" i="1"/>
  <c r="R527" i="1" s="1"/>
  <c r="P528" i="1"/>
  <c r="Q528" i="1"/>
  <c r="R528" i="1" s="1"/>
  <c r="P529" i="1"/>
  <c r="Q529" i="1"/>
  <c r="R529" i="1" s="1"/>
  <c r="P530" i="1"/>
  <c r="Q530" i="1"/>
  <c r="R530" i="1" s="1"/>
  <c r="P531" i="1"/>
  <c r="Q531" i="1"/>
  <c r="R531" i="1" s="1"/>
  <c r="P532" i="1"/>
  <c r="Q532" i="1"/>
  <c r="R532" i="1" s="1"/>
  <c r="P533" i="1"/>
  <c r="Q533" i="1"/>
  <c r="R533" i="1" s="1"/>
  <c r="P534" i="1"/>
  <c r="Q534" i="1"/>
  <c r="R534" i="1" s="1"/>
  <c r="P535" i="1"/>
  <c r="Q535" i="1"/>
  <c r="R535" i="1" s="1"/>
  <c r="P536" i="1"/>
  <c r="Q536" i="1"/>
  <c r="R536" i="1" s="1"/>
  <c r="P537" i="1"/>
  <c r="Q537" i="1"/>
  <c r="R537" i="1" s="1"/>
  <c r="P538" i="1"/>
  <c r="Q538" i="1"/>
  <c r="R538" i="1" s="1"/>
  <c r="P539" i="1"/>
  <c r="Q539" i="1"/>
  <c r="R539" i="1" s="1"/>
  <c r="P540" i="1"/>
  <c r="Q540" i="1"/>
  <c r="R540" i="1" s="1"/>
  <c r="P541" i="1"/>
  <c r="Q541" i="1"/>
  <c r="R541" i="1" s="1"/>
  <c r="P542" i="1"/>
  <c r="Q542" i="1"/>
  <c r="R542" i="1" s="1"/>
  <c r="P543" i="1"/>
  <c r="Q543" i="1"/>
  <c r="R543" i="1" s="1"/>
  <c r="P544" i="1"/>
  <c r="Q544" i="1"/>
  <c r="R544" i="1" s="1"/>
  <c r="P545" i="1"/>
  <c r="Q545" i="1"/>
  <c r="R545" i="1" s="1"/>
  <c r="P546" i="1"/>
  <c r="Q546" i="1"/>
  <c r="R546" i="1" s="1"/>
  <c r="P547" i="1"/>
  <c r="Q547" i="1"/>
  <c r="R547" i="1" s="1"/>
  <c r="P548" i="1"/>
  <c r="Q548" i="1"/>
  <c r="R548" i="1" s="1"/>
  <c r="P549" i="1"/>
  <c r="Q549" i="1"/>
  <c r="R549" i="1" s="1"/>
  <c r="P550" i="1"/>
  <c r="Q550" i="1"/>
  <c r="R550" i="1" s="1"/>
  <c r="P551" i="1"/>
  <c r="Q551" i="1"/>
  <c r="R551" i="1" s="1"/>
  <c r="P552" i="1"/>
  <c r="Q552" i="1"/>
  <c r="R552" i="1" s="1"/>
  <c r="P553" i="1"/>
  <c r="Q553" i="1"/>
  <c r="R553" i="1" s="1"/>
  <c r="P554" i="1"/>
  <c r="Q554" i="1"/>
  <c r="R554" i="1" s="1"/>
  <c r="P555" i="1"/>
  <c r="Q555" i="1"/>
  <c r="R555" i="1" s="1"/>
  <c r="P556" i="1"/>
  <c r="Q556" i="1"/>
  <c r="R556" i="1" s="1"/>
  <c r="P557" i="1"/>
  <c r="Q557" i="1"/>
  <c r="R557" i="1" s="1"/>
  <c r="P558" i="1"/>
  <c r="Q558" i="1"/>
  <c r="R558" i="1" s="1"/>
  <c r="P559" i="1"/>
  <c r="Q559" i="1"/>
  <c r="R559" i="1" s="1"/>
  <c r="P560" i="1"/>
  <c r="Q560" i="1"/>
  <c r="R560" i="1" s="1"/>
  <c r="P561" i="1"/>
  <c r="Q561" i="1"/>
  <c r="R561" i="1" s="1"/>
  <c r="P562" i="1"/>
  <c r="Q562" i="1"/>
  <c r="R562" i="1" s="1"/>
  <c r="P563" i="1"/>
  <c r="Q563" i="1"/>
  <c r="R563" i="1" s="1"/>
  <c r="P564" i="1"/>
  <c r="Q564" i="1"/>
  <c r="R564" i="1" s="1"/>
  <c r="P565" i="1"/>
  <c r="Q565" i="1"/>
  <c r="R565" i="1" s="1"/>
  <c r="P566" i="1"/>
  <c r="Q566" i="1"/>
  <c r="R566" i="1" s="1"/>
  <c r="P567" i="1"/>
  <c r="Q567" i="1"/>
  <c r="R567" i="1" s="1"/>
  <c r="P568" i="1"/>
  <c r="Q568" i="1"/>
  <c r="R568" i="1" s="1"/>
  <c r="P569" i="1"/>
  <c r="Q569" i="1"/>
  <c r="R569" i="1" s="1"/>
  <c r="P570" i="1"/>
  <c r="Q570" i="1"/>
  <c r="R570" i="1" s="1"/>
  <c r="P571" i="1"/>
  <c r="Q571" i="1"/>
  <c r="R571" i="1" s="1"/>
  <c r="P572" i="1"/>
  <c r="Q572" i="1"/>
  <c r="R572" i="1" s="1"/>
  <c r="P573" i="1"/>
  <c r="Q573" i="1"/>
  <c r="R573" i="1" s="1"/>
  <c r="P574" i="1"/>
  <c r="Q574" i="1"/>
  <c r="R574" i="1" s="1"/>
  <c r="P575" i="1"/>
  <c r="Q575" i="1"/>
  <c r="R575" i="1" s="1"/>
  <c r="P576" i="1"/>
  <c r="Q576" i="1"/>
  <c r="R576" i="1" s="1"/>
  <c r="P577" i="1"/>
  <c r="Q577" i="1"/>
  <c r="R577" i="1" s="1"/>
  <c r="P578" i="1"/>
  <c r="Q578" i="1"/>
  <c r="R578" i="1" s="1"/>
  <c r="P579" i="1"/>
  <c r="Q579" i="1"/>
  <c r="R579" i="1" s="1"/>
  <c r="P580" i="1"/>
  <c r="Q580" i="1"/>
  <c r="R580" i="1" s="1"/>
  <c r="P581" i="1"/>
  <c r="Q581" i="1"/>
  <c r="R581" i="1" s="1"/>
  <c r="P582" i="1"/>
  <c r="Q582" i="1"/>
  <c r="R582" i="1" s="1"/>
  <c r="P583" i="1"/>
  <c r="Q583" i="1"/>
  <c r="R583" i="1" s="1"/>
  <c r="P584" i="1"/>
  <c r="Q584" i="1"/>
  <c r="R584" i="1" s="1"/>
  <c r="P585" i="1"/>
  <c r="Q585" i="1"/>
  <c r="R585" i="1" s="1"/>
  <c r="P586" i="1"/>
  <c r="Q586" i="1"/>
  <c r="R586" i="1" s="1"/>
  <c r="P587" i="1"/>
  <c r="Q587" i="1"/>
  <c r="R587" i="1" s="1"/>
  <c r="P588" i="1"/>
  <c r="Q588" i="1"/>
  <c r="R588" i="1" s="1"/>
  <c r="P589" i="1"/>
  <c r="Q589" i="1"/>
  <c r="R589" i="1" s="1"/>
  <c r="P590" i="1"/>
  <c r="Q590" i="1"/>
  <c r="R590" i="1" s="1"/>
  <c r="P591" i="1"/>
  <c r="Q591" i="1"/>
  <c r="R591" i="1" s="1"/>
  <c r="P592" i="1"/>
  <c r="Q592" i="1"/>
  <c r="R592" i="1" s="1"/>
  <c r="P593" i="1"/>
  <c r="Q593" i="1"/>
  <c r="R593" i="1" s="1"/>
  <c r="P594" i="1"/>
  <c r="Q594" i="1"/>
  <c r="R594" i="1" s="1"/>
  <c r="P595" i="1"/>
  <c r="Q595" i="1"/>
  <c r="R595" i="1" s="1"/>
  <c r="P596" i="1"/>
  <c r="Q596" i="1"/>
  <c r="R596" i="1" s="1"/>
  <c r="P597" i="1"/>
  <c r="Q597" i="1"/>
  <c r="R597" i="1" s="1"/>
  <c r="P598" i="1"/>
  <c r="Q598" i="1"/>
  <c r="R598" i="1" s="1"/>
  <c r="P599" i="1"/>
  <c r="Q599" i="1"/>
  <c r="R599" i="1" s="1"/>
  <c r="P600" i="1"/>
  <c r="Q600" i="1"/>
  <c r="R600" i="1" s="1"/>
  <c r="P601" i="1"/>
  <c r="Q601" i="1"/>
  <c r="R601" i="1" s="1"/>
  <c r="P602" i="1"/>
  <c r="Q602" i="1"/>
  <c r="R602" i="1" s="1"/>
  <c r="P603" i="1"/>
  <c r="Q603" i="1"/>
  <c r="R603" i="1" s="1"/>
  <c r="P604" i="1"/>
  <c r="Q604" i="1"/>
  <c r="R604" i="1" s="1"/>
  <c r="P605" i="1"/>
  <c r="Q605" i="1"/>
  <c r="R605" i="1" s="1"/>
  <c r="P606" i="1"/>
  <c r="Q606" i="1"/>
  <c r="R606" i="1" s="1"/>
  <c r="P607" i="1"/>
  <c r="Q607" i="1"/>
  <c r="R607" i="1" s="1"/>
  <c r="P608" i="1"/>
  <c r="Q608" i="1"/>
  <c r="R608" i="1" s="1"/>
  <c r="P609" i="1"/>
  <c r="Q609" i="1"/>
  <c r="R609" i="1" s="1"/>
  <c r="P610" i="1"/>
  <c r="Q610" i="1"/>
  <c r="R610" i="1" s="1"/>
  <c r="P611" i="1"/>
  <c r="Q611" i="1"/>
  <c r="R611" i="1" s="1"/>
  <c r="P612" i="1"/>
  <c r="Q612" i="1"/>
  <c r="R612" i="1" s="1"/>
  <c r="P613" i="1"/>
  <c r="Q613" i="1"/>
  <c r="R613" i="1" s="1"/>
  <c r="P614" i="1"/>
  <c r="Q614" i="1"/>
  <c r="R614" i="1" s="1"/>
  <c r="P615" i="1"/>
  <c r="Q615" i="1"/>
  <c r="R615" i="1" s="1"/>
  <c r="P616" i="1"/>
  <c r="Q616" i="1"/>
  <c r="R616" i="1" s="1"/>
  <c r="P617" i="1"/>
  <c r="Q617" i="1"/>
  <c r="R617" i="1" s="1"/>
  <c r="P618" i="1"/>
  <c r="Q618" i="1"/>
  <c r="R618" i="1" s="1"/>
  <c r="P619" i="1"/>
  <c r="Q619" i="1"/>
  <c r="R619" i="1" s="1"/>
  <c r="P620" i="1"/>
  <c r="Q620" i="1"/>
  <c r="R620" i="1" s="1"/>
  <c r="P621" i="1"/>
  <c r="Q621" i="1"/>
  <c r="R621" i="1" s="1"/>
  <c r="P622" i="1"/>
  <c r="Q622" i="1"/>
  <c r="R622" i="1" s="1"/>
  <c r="P623" i="1"/>
  <c r="Q623" i="1"/>
  <c r="R623" i="1" s="1"/>
  <c r="P624" i="1"/>
  <c r="Q624" i="1"/>
  <c r="R624" i="1" s="1"/>
  <c r="P625" i="1"/>
  <c r="Q625" i="1"/>
  <c r="R625" i="1" s="1"/>
  <c r="P626" i="1"/>
  <c r="Q626" i="1"/>
  <c r="R626" i="1" s="1"/>
  <c r="P627" i="1"/>
  <c r="Q627" i="1"/>
  <c r="R627" i="1" s="1"/>
  <c r="P628" i="1"/>
  <c r="Q628" i="1"/>
  <c r="R628" i="1" s="1"/>
  <c r="P629" i="1"/>
  <c r="Q629" i="1"/>
  <c r="R629" i="1" s="1"/>
  <c r="P630" i="1"/>
  <c r="Q630" i="1"/>
  <c r="R630" i="1" s="1"/>
  <c r="P631" i="1"/>
  <c r="Q631" i="1"/>
  <c r="R631" i="1" s="1"/>
  <c r="P632" i="1"/>
  <c r="Q632" i="1"/>
  <c r="R632" i="1" s="1"/>
  <c r="P633" i="1"/>
  <c r="Q633" i="1"/>
  <c r="R633" i="1" s="1"/>
  <c r="P634" i="1"/>
  <c r="Q634" i="1"/>
  <c r="R634" i="1" s="1"/>
  <c r="P635" i="1"/>
  <c r="Q635" i="1"/>
  <c r="R635" i="1" s="1"/>
  <c r="P636" i="1"/>
  <c r="Q636" i="1"/>
  <c r="R636" i="1" s="1"/>
  <c r="P637" i="1"/>
  <c r="Q637" i="1"/>
  <c r="R637" i="1" s="1"/>
  <c r="P638" i="1"/>
  <c r="Q638" i="1"/>
  <c r="R638" i="1" s="1"/>
  <c r="P639" i="1"/>
  <c r="Q639" i="1"/>
  <c r="R639" i="1" s="1"/>
  <c r="P640" i="1"/>
  <c r="Q640" i="1"/>
  <c r="R640" i="1" s="1"/>
  <c r="P641" i="1"/>
  <c r="Q641" i="1"/>
  <c r="R641" i="1" s="1"/>
  <c r="P642" i="1"/>
  <c r="Q642" i="1"/>
  <c r="R642" i="1" s="1"/>
  <c r="P643" i="1"/>
  <c r="Q643" i="1"/>
  <c r="R643" i="1" s="1"/>
  <c r="P644" i="1"/>
  <c r="Q644" i="1"/>
  <c r="R644" i="1" s="1"/>
  <c r="P645" i="1"/>
  <c r="Q645" i="1"/>
  <c r="R645" i="1" s="1"/>
  <c r="P646" i="1"/>
  <c r="Q646" i="1"/>
  <c r="R646" i="1" s="1"/>
  <c r="P647" i="1"/>
  <c r="Q647" i="1"/>
  <c r="R647" i="1" s="1"/>
  <c r="P648" i="1"/>
  <c r="Q648" i="1"/>
  <c r="R648" i="1" s="1"/>
  <c r="P649" i="1"/>
  <c r="Q649" i="1"/>
  <c r="R649" i="1" s="1"/>
  <c r="P650" i="1"/>
  <c r="Q650" i="1"/>
  <c r="R650" i="1" s="1"/>
  <c r="P651" i="1"/>
  <c r="Q651" i="1"/>
  <c r="R651" i="1" s="1"/>
  <c r="P652" i="1"/>
  <c r="Q652" i="1"/>
  <c r="R652" i="1" s="1"/>
  <c r="P653" i="1"/>
  <c r="Q653" i="1"/>
  <c r="R653" i="1" s="1"/>
  <c r="P654" i="1"/>
  <c r="Q654" i="1"/>
  <c r="R654" i="1" s="1"/>
  <c r="P655" i="1"/>
  <c r="Q655" i="1"/>
  <c r="R655" i="1" s="1"/>
  <c r="P656" i="1"/>
  <c r="Q656" i="1"/>
  <c r="R656" i="1" s="1"/>
  <c r="P657" i="1"/>
  <c r="Q657" i="1"/>
  <c r="R657" i="1" s="1"/>
  <c r="P658" i="1"/>
  <c r="Q658" i="1"/>
  <c r="R658" i="1" s="1"/>
  <c r="P659" i="1"/>
  <c r="Q659" i="1"/>
  <c r="R659" i="1" s="1"/>
  <c r="P660" i="1"/>
  <c r="Q660" i="1"/>
  <c r="R660" i="1" s="1"/>
  <c r="P661" i="1"/>
  <c r="Q661" i="1"/>
  <c r="R661" i="1" s="1"/>
  <c r="P662" i="1"/>
  <c r="Q662" i="1"/>
  <c r="R662" i="1" s="1"/>
  <c r="P663" i="1"/>
  <c r="Q663" i="1"/>
  <c r="R663" i="1" s="1"/>
  <c r="P664" i="1"/>
  <c r="Q664" i="1"/>
  <c r="R664" i="1" s="1"/>
  <c r="P665" i="1"/>
  <c r="Q665" i="1"/>
  <c r="R665" i="1" s="1"/>
  <c r="P666" i="1"/>
  <c r="Q666" i="1"/>
  <c r="R666" i="1" s="1"/>
  <c r="P667" i="1"/>
  <c r="Q667" i="1"/>
  <c r="R667" i="1" s="1"/>
  <c r="P668" i="1"/>
  <c r="Q668" i="1"/>
  <c r="R668" i="1" s="1"/>
  <c r="P669" i="1"/>
  <c r="Q669" i="1"/>
  <c r="R669" i="1" s="1"/>
  <c r="P670" i="1"/>
  <c r="Q670" i="1"/>
  <c r="R670" i="1" s="1"/>
  <c r="P671" i="1"/>
  <c r="Q671" i="1"/>
  <c r="R671" i="1" s="1"/>
  <c r="P672" i="1"/>
  <c r="Q672" i="1"/>
  <c r="R672" i="1" s="1"/>
  <c r="P673" i="1"/>
  <c r="Q673" i="1"/>
  <c r="R673" i="1" s="1"/>
  <c r="P674" i="1"/>
  <c r="Q674" i="1"/>
  <c r="R674" i="1" s="1"/>
  <c r="P675" i="1"/>
  <c r="Q675" i="1"/>
  <c r="R675" i="1" s="1"/>
  <c r="P676" i="1"/>
  <c r="Q676" i="1"/>
  <c r="R676" i="1" s="1"/>
  <c r="P677" i="1"/>
  <c r="Q677" i="1"/>
  <c r="R677" i="1" s="1"/>
  <c r="P678" i="1"/>
  <c r="Q678" i="1"/>
  <c r="R678" i="1" s="1"/>
  <c r="P679" i="1"/>
  <c r="Q679" i="1"/>
  <c r="R679" i="1" s="1"/>
  <c r="P680" i="1"/>
  <c r="Q680" i="1"/>
  <c r="R680" i="1" s="1"/>
  <c r="P681" i="1"/>
  <c r="Q681" i="1"/>
  <c r="R681" i="1" s="1"/>
  <c r="P682" i="1"/>
  <c r="Q682" i="1"/>
  <c r="R682" i="1" s="1"/>
  <c r="P683" i="1"/>
  <c r="Q683" i="1"/>
  <c r="R683" i="1" s="1"/>
  <c r="P684" i="1"/>
  <c r="Q684" i="1"/>
  <c r="R684" i="1" s="1"/>
  <c r="P685" i="1"/>
  <c r="Q685" i="1"/>
  <c r="R685" i="1" s="1"/>
  <c r="P686" i="1"/>
  <c r="Q686" i="1"/>
  <c r="R686" i="1" s="1"/>
  <c r="P687" i="1"/>
  <c r="Q687" i="1"/>
  <c r="R687" i="1" s="1"/>
  <c r="P688" i="1"/>
  <c r="Q688" i="1"/>
  <c r="R688" i="1" s="1"/>
  <c r="P689" i="1"/>
  <c r="Q689" i="1"/>
  <c r="R689" i="1" s="1"/>
  <c r="P690" i="1"/>
  <c r="Q690" i="1"/>
  <c r="R690" i="1" s="1"/>
  <c r="P691" i="1"/>
  <c r="Q691" i="1"/>
  <c r="R691" i="1" s="1"/>
  <c r="P692" i="1"/>
  <c r="Q692" i="1"/>
  <c r="R692" i="1" s="1"/>
  <c r="P693" i="1"/>
  <c r="Q693" i="1"/>
  <c r="R693" i="1" s="1"/>
  <c r="P694" i="1"/>
  <c r="Q694" i="1"/>
  <c r="R694" i="1" s="1"/>
  <c r="P695" i="1"/>
  <c r="Q695" i="1"/>
  <c r="R695" i="1" s="1"/>
  <c r="P696" i="1"/>
  <c r="Q696" i="1"/>
  <c r="R696" i="1" s="1"/>
  <c r="P697" i="1"/>
  <c r="Q697" i="1"/>
  <c r="R697" i="1" s="1"/>
  <c r="P698" i="1"/>
  <c r="Q698" i="1"/>
  <c r="R698" i="1" s="1"/>
  <c r="P699" i="1"/>
  <c r="Q699" i="1"/>
  <c r="R699" i="1" s="1"/>
  <c r="P700" i="1"/>
  <c r="Q700" i="1"/>
  <c r="R700" i="1" s="1"/>
  <c r="P701" i="1"/>
  <c r="Q701" i="1"/>
  <c r="R701" i="1" s="1"/>
  <c r="P702" i="1"/>
  <c r="Q702" i="1"/>
  <c r="R702" i="1" s="1"/>
  <c r="P703" i="1"/>
  <c r="Q703" i="1"/>
  <c r="R703" i="1" s="1"/>
  <c r="P704" i="1"/>
  <c r="Q704" i="1"/>
  <c r="R704" i="1" s="1"/>
  <c r="P705" i="1"/>
  <c r="Q705" i="1"/>
  <c r="R705" i="1" s="1"/>
  <c r="P706" i="1"/>
  <c r="Q706" i="1"/>
  <c r="R706" i="1" s="1"/>
  <c r="P707" i="1"/>
  <c r="Q707" i="1"/>
  <c r="R707" i="1" s="1"/>
  <c r="P708" i="1"/>
  <c r="Q708" i="1"/>
  <c r="R708" i="1" s="1"/>
  <c r="P709" i="1"/>
  <c r="Q709" i="1"/>
  <c r="R709" i="1" s="1"/>
  <c r="P710" i="1"/>
  <c r="Q710" i="1"/>
  <c r="R710" i="1" s="1"/>
  <c r="P711" i="1"/>
  <c r="Q711" i="1"/>
  <c r="R711" i="1" s="1"/>
  <c r="P712" i="1"/>
  <c r="Q712" i="1"/>
  <c r="R712" i="1" s="1"/>
  <c r="P713" i="1"/>
  <c r="Q713" i="1"/>
  <c r="R713" i="1" s="1"/>
  <c r="P714" i="1"/>
  <c r="Q714" i="1"/>
  <c r="R714" i="1" s="1"/>
  <c r="P715" i="1"/>
  <c r="Q715" i="1"/>
  <c r="R715" i="1" s="1"/>
  <c r="P716" i="1"/>
  <c r="Q716" i="1"/>
  <c r="R716" i="1" s="1"/>
  <c r="P717" i="1"/>
  <c r="Q717" i="1"/>
  <c r="R717" i="1" s="1"/>
  <c r="P718" i="1"/>
  <c r="Q718" i="1"/>
  <c r="R718" i="1" s="1"/>
  <c r="P719" i="1"/>
  <c r="Q719" i="1"/>
  <c r="R719" i="1" s="1"/>
  <c r="P720" i="1"/>
  <c r="Q720" i="1"/>
  <c r="R720" i="1" s="1"/>
  <c r="P721" i="1"/>
  <c r="Q721" i="1"/>
  <c r="R721" i="1" s="1"/>
  <c r="P722" i="1"/>
  <c r="Q722" i="1"/>
  <c r="R722" i="1" s="1"/>
  <c r="P723" i="1"/>
  <c r="Q723" i="1"/>
  <c r="R723" i="1" s="1"/>
  <c r="P724" i="1"/>
  <c r="Q724" i="1"/>
  <c r="R724" i="1" s="1"/>
  <c r="P725" i="1"/>
  <c r="Q725" i="1"/>
  <c r="R725" i="1" s="1"/>
  <c r="P726" i="1"/>
  <c r="Q726" i="1"/>
  <c r="R726" i="1" s="1"/>
  <c r="P727" i="1"/>
  <c r="Q727" i="1"/>
  <c r="R727" i="1" s="1"/>
  <c r="P728" i="1"/>
  <c r="Q728" i="1"/>
  <c r="R728" i="1" s="1"/>
  <c r="P729" i="1"/>
  <c r="Q729" i="1"/>
  <c r="R729" i="1" s="1"/>
  <c r="P730" i="1"/>
  <c r="Q730" i="1"/>
  <c r="R730" i="1" s="1"/>
  <c r="P731" i="1"/>
  <c r="Q731" i="1"/>
  <c r="R731" i="1" s="1"/>
  <c r="P732" i="1"/>
  <c r="Q732" i="1"/>
  <c r="R732" i="1" s="1"/>
  <c r="P733" i="1"/>
  <c r="Q733" i="1"/>
  <c r="R733" i="1" s="1"/>
  <c r="P734" i="1"/>
  <c r="Q734" i="1"/>
  <c r="R734" i="1" s="1"/>
  <c r="P735" i="1"/>
  <c r="Q735" i="1"/>
  <c r="R735" i="1" s="1"/>
  <c r="P736" i="1"/>
  <c r="Q736" i="1"/>
  <c r="R736" i="1" s="1"/>
  <c r="P737" i="1"/>
  <c r="Q737" i="1"/>
  <c r="R737" i="1" s="1"/>
  <c r="P738" i="1"/>
  <c r="Q738" i="1"/>
  <c r="R738" i="1" s="1"/>
  <c r="P739" i="1"/>
  <c r="Q739" i="1"/>
  <c r="R739" i="1" s="1"/>
  <c r="P740" i="1"/>
  <c r="Q740" i="1"/>
  <c r="R740" i="1" s="1"/>
  <c r="P741" i="1"/>
  <c r="Q741" i="1"/>
  <c r="R741" i="1" s="1"/>
  <c r="P742" i="1"/>
  <c r="Q742" i="1"/>
  <c r="R742" i="1" s="1"/>
  <c r="P743" i="1"/>
  <c r="Q743" i="1"/>
  <c r="R743" i="1" s="1"/>
  <c r="P744" i="1"/>
  <c r="Q744" i="1"/>
  <c r="R744" i="1" s="1"/>
  <c r="P745" i="1"/>
  <c r="Q745" i="1"/>
  <c r="R745" i="1" s="1"/>
  <c r="P746" i="1"/>
  <c r="Q746" i="1"/>
  <c r="R746" i="1" s="1"/>
  <c r="P747" i="1"/>
  <c r="Q747" i="1"/>
  <c r="R747" i="1" s="1"/>
  <c r="P748" i="1"/>
  <c r="Q748" i="1"/>
  <c r="R748" i="1" s="1"/>
  <c r="P749" i="1"/>
  <c r="Q749" i="1"/>
  <c r="R749" i="1" s="1"/>
  <c r="P750" i="1"/>
  <c r="Q750" i="1"/>
  <c r="R750" i="1" s="1"/>
  <c r="P751" i="1"/>
  <c r="Q751" i="1"/>
  <c r="R751" i="1" s="1"/>
  <c r="P752" i="1"/>
  <c r="Q752" i="1"/>
  <c r="R752" i="1" s="1"/>
  <c r="P753" i="1"/>
  <c r="Q753" i="1"/>
  <c r="R753" i="1" s="1"/>
  <c r="P754" i="1"/>
  <c r="Q754" i="1"/>
  <c r="R754" i="1" s="1"/>
  <c r="P755" i="1"/>
  <c r="Q755" i="1"/>
  <c r="R755" i="1" s="1"/>
  <c r="P756" i="1"/>
  <c r="Q756" i="1"/>
  <c r="R756" i="1" s="1"/>
  <c r="P757" i="1"/>
  <c r="Q757" i="1"/>
  <c r="R757" i="1" s="1"/>
  <c r="P758" i="1"/>
  <c r="Q758" i="1"/>
  <c r="R758" i="1" s="1"/>
  <c r="P759" i="1"/>
  <c r="Q759" i="1"/>
  <c r="R759" i="1" s="1"/>
  <c r="P760" i="1"/>
  <c r="Q760" i="1"/>
  <c r="R760" i="1" s="1"/>
  <c r="P761" i="1"/>
  <c r="Q761" i="1"/>
  <c r="R761" i="1" s="1"/>
  <c r="P762" i="1"/>
  <c r="Q762" i="1"/>
  <c r="R762" i="1" s="1"/>
  <c r="P763" i="1"/>
  <c r="Q763" i="1"/>
  <c r="R763" i="1" s="1"/>
  <c r="P764" i="1"/>
  <c r="Q764" i="1"/>
  <c r="R764" i="1" s="1"/>
  <c r="P765" i="1"/>
  <c r="Q765" i="1"/>
  <c r="R765" i="1" s="1"/>
  <c r="P766" i="1"/>
  <c r="Q766" i="1"/>
  <c r="R766" i="1" s="1"/>
  <c r="P767" i="1"/>
  <c r="Q767" i="1"/>
  <c r="R767" i="1" s="1"/>
  <c r="P768" i="1"/>
  <c r="Q768" i="1"/>
  <c r="R768" i="1" s="1"/>
  <c r="P769" i="1"/>
  <c r="Q769" i="1"/>
  <c r="R769" i="1" s="1"/>
  <c r="P770" i="1"/>
  <c r="Q770" i="1"/>
  <c r="R770" i="1" s="1"/>
  <c r="P771" i="1"/>
  <c r="Q771" i="1"/>
  <c r="R771" i="1" s="1"/>
  <c r="P772" i="1"/>
  <c r="Q772" i="1"/>
  <c r="R772" i="1" s="1"/>
  <c r="P773" i="1"/>
  <c r="Q773" i="1"/>
  <c r="R773" i="1" s="1"/>
  <c r="P774" i="1"/>
  <c r="Q774" i="1"/>
  <c r="R774" i="1" s="1"/>
  <c r="P775" i="1"/>
  <c r="Q775" i="1"/>
  <c r="R775" i="1" s="1"/>
  <c r="P776" i="1"/>
  <c r="Q776" i="1"/>
  <c r="R776" i="1" s="1"/>
  <c r="P777" i="1"/>
  <c r="Q777" i="1"/>
  <c r="R777" i="1" s="1"/>
  <c r="P778" i="1"/>
  <c r="Q778" i="1"/>
  <c r="R778" i="1" s="1"/>
  <c r="P779" i="1"/>
  <c r="Q779" i="1"/>
  <c r="R779" i="1" s="1"/>
  <c r="P780" i="1"/>
  <c r="Q780" i="1"/>
  <c r="R780" i="1" s="1"/>
  <c r="P781" i="1"/>
  <c r="Q781" i="1"/>
  <c r="R781" i="1" s="1"/>
  <c r="P782" i="1"/>
  <c r="Q782" i="1"/>
  <c r="R782" i="1" s="1"/>
  <c r="P783" i="1"/>
  <c r="Q783" i="1"/>
  <c r="R783" i="1" s="1"/>
  <c r="P784" i="1"/>
  <c r="Q784" i="1"/>
  <c r="R784" i="1" s="1"/>
  <c r="P785" i="1"/>
  <c r="Q785" i="1"/>
  <c r="R785" i="1" s="1"/>
  <c r="P786" i="1"/>
  <c r="Q786" i="1"/>
  <c r="R786" i="1" s="1"/>
  <c r="P787" i="1"/>
  <c r="Q787" i="1"/>
  <c r="R787" i="1" s="1"/>
  <c r="P788" i="1"/>
  <c r="Q788" i="1"/>
  <c r="R788" i="1" s="1"/>
  <c r="P789" i="1"/>
  <c r="Q789" i="1"/>
  <c r="R789" i="1" s="1"/>
  <c r="P790" i="1"/>
  <c r="Q790" i="1"/>
  <c r="R790" i="1" s="1"/>
  <c r="P791" i="1"/>
  <c r="Q791" i="1"/>
  <c r="R791" i="1" s="1"/>
  <c r="P792" i="1"/>
  <c r="Q792" i="1"/>
  <c r="R792" i="1" s="1"/>
  <c r="P793" i="1"/>
  <c r="Q793" i="1"/>
  <c r="R793" i="1" s="1"/>
  <c r="P794" i="1"/>
  <c r="Q794" i="1"/>
  <c r="R794" i="1" s="1"/>
  <c r="P795" i="1"/>
  <c r="Q795" i="1"/>
  <c r="R795" i="1" s="1"/>
  <c r="P796" i="1"/>
  <c r="Q796" i="1"/>
  <c r="R796" i="1" s="1"/>
  <c r="P797" i="1"/>
  <c r="Q797" i="1"/>
  <c r="R797" i="1" s="1"/>
  <c r="P798" i="1"/>
  <c r="Q798" i="1"/>
  <c r="R798" i="1" s="1"/>
  <c r="P799" i="1"/>
  <c r="Q799" i="1"/>
  <c r="R799" i="1" s="1"/>
  <c r="P800" i="1"/>
  <c r="Q800" i="1"/>
  <c r="R800" i="1" s="1"/>
  <c r="P801" i="1"/>
  <c r="Q801" i="1"/>
  <c r="R801" i="1" s="1"/>
  <c r="P802" i="1"/>
  <c r="Q802" i="1"/>
  <c r="R802" i="1" s="1"/>
  <c r="Q803" i="1"/>
  <c r="Q210" i="1"/>
  <c r="O210" i="1"/>
  <c r="P210" i="1" s="1"/>
  <c r="P15" i="1"/>
  <c r="Q15" i="1"/>
  <c r="R15" i="1" s="1"/>
  <c r="P16" i="1"/>
  <c r="Q16" i="1"/>
  <c r="R16" i="1" s="1"/>
  <c r="P17" i="1"/>
  <c r="Q17" i="1"/>
  <c r="R17" i="1" s="1"/>
  <c r="P18" i="1"/>
  <c r="Q18" i="1"/>
  <c r="R18" i="1" s="1"/>
  <c r="P19" i="1"/>
  <c r="Q19" i="1"/>
  <c r="R19" i="1" s="1"/>
  <c r="P20" i="1"/>
  <c r="Q20" i="1"/>
  <c r="R20" i="1" s="1"/>
  <c r="P21" i="1"/>
  <c r="Q21" i="1"/>
  <c r="R21" i="1" s="1"/>
  <c r="P22" i="1"/>
  <c r="Q22" i="1"/>
  <c r="R22" i="1" s="1"/>
  <c r="P23" i="1"/>
  <c r="Q23" i="1"/>
  <c r="R23" i="1" s="1"/>
  <c r="P24" i="1"/>
  <c r="Q24" i="1"/>
  <c r="R24" i="1" s="1"/>
  <c r="P25" i="1"/>
  <c r="Q25" i="1"/>
  <c r="R25" i="1" s="1"/>
  <c r="P26" i="1"/>
  <c r="Q26" i="1"/>
  <c r="R26" i="1" s="1"/>
  <c r="P27" i="1"/>
  <c r="Q27" i="1"/>
  <c r="R27" i="1" s="1"/>
  <c r="P28" i="1"/>
  <c r="Q28" i="1"/>
  <c r="R28" i="1" s="1"/>
  <c r="P29" i="1"/>
  <c r="Q29" i="1"/>
  <c r="R29" i="1" s="1"/>
  <c r="P30" i="1"/>
  <c r="Q30" i="1"/>
  <c r="R30" i="1" s="1"/>
  <c r="P31" i="1"/>
  <c r="Q31" i="1"/>
  <c r="R31" i="1" s="1"/>
  <c r="P32" i="1"/>
  <c r="Q32" i="1"/>
  <c r="R32" i="1" s="1"/>
  <c r="P33" i="1"/>
  <c r="Q33" i="1"/>
  <c r="R33" i="1" s="1"/>
  <c r="P34" i="1"/>
  <c r="Q34" i="1"/>
  <c r="R34" i="1" s="1"/>
  <c r="P35" i="1"/>
  <c r="Q35" i="1"/>
  <c r="R35" i="1" s="1"/>
  <c r="P36" i="1"/>
  <c r="Q36" i="1"/>
  <c r="R36" i="1" s="1"/>
  <c r="P37" i="1"/>
  <c r="Q37" i="1"/>
  <c r="R37" i="1" s="1"/>
  <c r="P38" i="1"/>
  <c r="Q38" i="1"/>
  <c r="R38" i="1" s="1"/>
  <c r="P39" i="1"/>
  <c r="Q39" i="1"/>
  <c r="R39" i="1" s="1"/>
  <c r="P40" i="1"/>
  <c r="Q40" i="1"/>
  <c r="R40" i="1" s="1"/>
  <c r="P41" i="1"/>
  <c r="Q41" i="1"/>
  <c r="R41" i="1" s="1"/>
  <c r="P42" i="1"/>
  <c r="Q42" i="1"/>
  <c r="R42" i="1" s="1"/>
  <c r="P43" i="1"/>
  <c r="Q43" i="1"/>
  <c r="R43" i="1" s="1"/>
  <c r="P44" i="1"/>
  <c r="Q44" i="1"/>
  <c r="R44" i="1" s="1"/>
  <c r="P45" i="1"/>
  <c r="Q45" i="1"/>
  <c r="R45" i="1" s="1"/>
  <c r="P46" i="1"/>
  <c r="Q46" i="1"/>
  <c r="R46" i="1" s="1"/>
  <c r="P47" i="1"/>
  <c r="Q47" i="1"/>
  <c r="R47" i="1" s="1"/>
  <c r="P48" i="1"/>
  <c r="Q48" i="1"/>
  <c r="R48" i="1" s="1"/>
  <c r="P49" i="1"/>
  <c r="Q49" i="1"/>
  <c r="R49" i="1" s="1"/>
  <c r="P50" i="1"/>
  <c r="Q50" i="1"/>
  <c r="R50" i="1" s="1"/>
  <c r="P51" i="1"/>
  <c r="Q51" i="1"/>
  <c r="R51" i="1" s="1"/>
  <c r="P52" i="1"/>
  <c r="Q52" i="1"/>
  <c r="R52" i="1" s="1"/>
  <c r="P53" i="1"/>
  <c r="Q53" i="1"/>
  <c r="R53" i="1" s="1"/>
  <c r="P54" i="1"/>
  <c r="Q54" i="1"/>
  <c r="R54" i="1" s="1"/>
  <c r="P55" i="1"/>
  <c r="Q55" i="1"/>
  <c r="R55" i="1" s="1"/>
  <c r="P56" i="1"/>
  <c r="Q56" i="1"/>
  <c r="R56" i="1" s="1"/>
  <c r="P57" i="1"/>
  <c r="Q57" i="1"/>
  <c r="R57" i="1" s="1"/>
  <c r="P58" i="1"/>
  <c r="Q58" i="1"/>
  <c r="R58" i="1" s="1"/>
  <c r="P59" i="1"/>
  <c r="Q59" i="1"/>
  <c r="R59" i="1" s="1"/>
  <c r="P60" i="1"/>
  <c r="Q60" i="1"/>
  <c r="R60" i="1" s="1"/>
  <c r="P61" i="1"/>
  <c r="Q61" i="1"/>
  <c r="R61" i="1" s="1"/>
  <c r="P62" i="1"/>
  <c r="Q62" i="1"/>
  <c r="R62" i="1" s="1"/>
  <c r="P63" i="1"/>
  <c r="Q63" i="1"/>
  <c r="R63" i="1" s="1"/>
  <c r="P64" i="1"/>
  <c r="Q64" i="1"/>
  <c r="R64" i="1" s="1"/>
  <c r="P65" i="1"/>
  <c r="Q65" i="1"/>
  <c r="R65" i="1" s="1"/>
  <c r="P66" i="1"/>
  <c r="Q66" i="1"/>
  <c r="R66" i="1" s="1"/>
  <c r="P67" i="1"/>
  <c r="Q67" i="1"/>
  <c r="R67" i="1" s="1"/>
  <c r="P68" i="1"/>
  <c r="Q68" i="1"/>
  <c r="R68" i="1" s="1"/>
  <c r="P69" i="1"/>
  <c r="Q69" i="1"/>
  <c r="R69" i="1" s="1"/>
  <c r="P70" i="1"/>
  <c r="Q70" i="1"/>
  <c r="R70" i="1" s="1"/>
  <c r="P71" i="1"/>
  <c r="Q71" i="1"/>
  <c r="R71" i="1" s="1"/>
  <c r="P72" i="1"/>
  <c r="Q72" i="1"/>
  <c r="R72" i="1" s="1"/>
  <c r="P73" i="1"/>
  <c r="Q73" i="1"/>
  <c r="R73" i="1" s="1"/>
  <c r="P74" i="1"/>
  <c r="Q74" i="1"/>
  <c r="R74" i="1" s="1"/>
  <c r="P75" i="1"/>
  <c r="Q75" i="1"/>
  <c r="R75" i="1" s="1"/>
  <c r="P76" i="1"/>
  <c r="Q76" i="1"/>
  <c r="R76" i="1" s="1"/>
  <c r="P77" i="1"/>
  <c r="Q77" i="1"/>
  <c r="R77" i="1" s="1"/>
  <c r="P78" i="1"/>
  <c r="Q78" i="1"/>
  <c r="R78" i="1" s="1"/>
  <c r="P79" i="1"/>
  <c r="Q79" i="1"/>
  <c r="R79" i="1" s="1"/>
  <c r="P80" i="1"/>
  <c r="Q80" i="1"/>
  <c r="R80" i="1" s="1"/>
  <c r="P81" i="1"/>
  <c r="Q81" i="1"/>
  <c r="R81" i="1" s="1"/>
  <c r="P82" i="1"/>
  <c r="Q82" i="1"/>
  <c r="R82" i="1" s="1"/>
  <c r="P83" i="1"/>
  <c r="Q83" i="1"/>
  <c r="R83" i="1" s="1"/>
  <c r="P84" i="1"/>
  <c r="Q84" i="1"/>
  <c r="R84" i="1" s="1"/>
  <c r="P85" i="1"/>
  <c r="Q85" i="1"/>
  <c r="R85" i="1" s="1"/>
  <c r="P86" i="1"/>
  <c r="Q86" i="1"/>
  <c r="R86" i="1" s="1"/>
  <c r="P87" i="1"/>
  <c r="Q87" i="1"/>
  <c r="R87" i="1" s="1"/>
  <c r="P88" i="1"/>
  <c r="Q88" i="1"/>
  <c r="R88" i="1" s="1"/>
  <c r="P89" i="1"/>
  <c r="Q89" i="1"/>
  <c r="R89" i="1" s="1"/>
  <c r="P90" i="1"/>
  <c r="Q90" i="1"/>
  <c r="R90" i="1" s="1"/>
  <c r="P91" i="1"/>
  <c r="Q91" i="1"/>
  <c r="R91" i="1" s="1"/>
  <c r="P92" i="1"/>
  <c r="Q92" i="1"/>
  <c r="R92" i="1" s="1"/>
  <c r="P93" i="1"/>
  <c r="Q93" i="1"/>
  <c r="R93" i="1" s="1"/>
  <c r="P94" i="1"/>
  <c r="Q94" i="1"/>
  <c r="R94" i="1" s="1"/>
  <c r="P95" i="1"/>
  <c r="Q95" i="1"/>
  <c r="R95" i="1" s="1"/>
  <c r="P96" i="1"/>
  <c r="Q96" i="1"/>
  <c r="R96" i="1" s="1"/>
  <c r="P97" i="1"/>
  <c r="Q97" i="1"/>
  <c r="R97" i="1" s="1"/>
  <c r="P98" i="1"/>
  <c r="Q98" i="1"/>
  <c r="R98" i="1" s="1"/>
  <c r="P99" i="1"/>
  <c r="Q99" i="1"/>
  <c r="R99" i="1" s="1"/>
  <c r="P100" i="1"/>
  <c r="Q100" i="1"/>
  <c r="R100" i="1" s="1"/>
  <c r="P101" i="1"/>
  <c r="Q101" i="1"/>
  <c r="R101" i="1" s="1"/>
  <c r="P102" i="1"/>
  <c r="Q102" i="1"/>
  <c r="R102" i="1" s="1"/>
  <c r="P103" i="1"/>
  <c r="Q103" i="1"/>
  <c r="R103" i="1" s="1"/>
  <c r="P104" i="1"/>
  <c r="Q104" i="1"/>
  <c r="R104" i="1" s="1"/>
  <c r="P105" i="1"/>
  <c r="Q105" i="1"/>
  <c r="R105" i="1" s="1"/>
  <c r="P106" i="1"/>
  <c r="Q106" i="1"/>
  <c r="R106" i="1" s="1"/>
  <c r="P107" i="1"/>
  <c r="Q107" i="1"/>
  <c r="R107" i="1" s="1"/>
  <c r="P108" i="1"/>
  <c r="Q108" i="1"/>
  <c r="R108" i="1" s="1"/>
  <c r="P109" i="1"/>
  <c r="Q109" i="1"/>
  <c r="R109" i="1" s="1"/>
  <c r="P110" i="1"/>
  <c r="Q110" i="1"/>
  <c r="R110" i="1" s="1"/>
  <c r="P111" i="1"/>
  <c r="Q111" i="1"/>
  <c r="R111" i="1" s="1"/>
  <c r="P112" i="1"/>
  <c r="Q112" i="1"/>
  <c r="R112" i="1" s="1"/>
  <c r="P113" i="1"/>
  <c r="Q113" i="1"/>
  <c r="R113" i="1" s="1"/>
  <c r="P114" i="1"/>
  <c r="Q114" i="1"/>
  <c r="R114" i="1" s="1"/>
  <c r="P115" i="1"/>
  <c r="Q115" i="1"/>
  <c r="R115" i="1" s="1"/>
  <c r="P116" i="1"/>
  <c r="Q116" i="1"/>
  <c r="R116" i="1" s="1"/>
  <c r="P117" i="1"/>
  <c r="Q117" i="1"/>
  <c r="R117" i="1" s="1"/>
  <c r="P118" i="1"/>
  <c r="Q118" i="1"/>
  <c r="R118" i="1" s="1"/>
  <c r="P119" i="1"/>
  <c r="Q119" i="1"/>
  <c r="R119" i="1" s="1"/>
  <c r="P120" i="1"/>
  <c r="Q120" i="1"/>
  <c r="R120" i="1" s="1"/>
  <c r="P121" i="1"/>
  <c r="Q121" i="1"/>
  <c r="R121" i="1" s="1"/>
  <c r="P122" i="1"/>
  <c r="Q122" i="1"/>
  <c r="R122" i="1" s="1"/>
  <c r="P123" i="1"/>
  <c r="Q123" i="1"/>
  <c r="R123" i="1" s="1"/>
  <c r="P124" i="1"/>
  <c r="Q124" i="1"/>
  <c r="R124" i="1" s="1"/>
  <c r="P125" i="1"/>
  <c r="Q125" i="1"/>
  <c r="R125" i="1" s="1"/>
  <c r="P126" i="1"/>
  <c r="Q126" i="1"/>
  <c r="R126" i="1" s="1"/>
  <c r="P127" i="1"/>
  <c r="Q127" i="1"/>
  <c r="R127" i="1" s="1"/>
  <c r="P128" i="1"/>
  <c r="Q128" i="1"/>
  <c r="R128" i="1" s="1"/>
  <c r="P129" i="1"/>
  <c r="Q129" i="1"/>
  <c r="R129" i="1" s="1"/>
  <c r="P130" i="1"/>
  <c r="Q130" i="1"/>
  <c r="R130" i="1" s="1"/>
  <c r="P131" i="1"/>
  <c r="Q131" i="1"/>
  <c r="R131" i="1" s="1"/>
  <c r="P132" i="1"/>
  <c r="Q132" i="1"/>
  <c r="R132" i="1" s="1"/>
  <c r="P133" i="1"/>
  <c r="Q133" i="1"/>
  <c r="R133" i="1" s="1"/>
  <c r="P134" i="1"/>
  <c r="Q134" i="1"/>
  <c r="R134" i="1" s="1"/>
  <c r="P135" i="1"/>
  <c r="Q135" i="1"/>
  <c r="R135" i="1" s="1"/>
  <c r="P136" i="1"/>
  <c r="Q136" i="1"/>
  <c r="R136" i="1" s="1"/>
  <c r="P137" i="1"/>
  <c r="Q137" i="1"/>
  <c r="R137" i="1" s="1"/>
  <c r="P138" i="1"/>
  <c r="Q138" i="1"/>
  <c r="R138" i="1" s="1"/>
  <c r="P139" i="1"/>
  <c r="Q139" i="1"/>
  <c r="R139" i="1" s="1"/>
  <c r="P140" i="1"/>
  <c r="Q140" i="1"/>
  <c r="R140" i="1" s="1"/>
  <c r="P141" i="1"/>
  <c r="Q141" i="1"/>
  <c r="R141" i="1" s="1"/>
  <c r="P142" i="1"/>
  <c r="Q142" i="1"/>
  <c r="R142" i="1" s="1"/>
  <c r="P143" i="1"/>
  <c r="Q143" i="1"/>
  <c r="R143" i="1" s="1"/>
  <c r="P144" i="1"/>
  <c r="Q144" i="1"/>
  <c r="R144" i="1" s="1"/>
  <c r="P145" i="1"/>
  <c r="Q145" i="1"/>
  <c r="R145" i="1" s="1"/>
  <c r="P146" i="1"/>
  <c r="Q146" i="1"/>
  <c r="R146" i="1" s="1"/>
  <c r="P147" i="1"/>
  <c r="Q147" i="1"/>
  <c r="R147" i="1" s="1"/>
  <c r="P148" i="1"/>
  <c r="Q148" i="1"/>
  <c r="R148" i="1" s="1"/>
  <c r="P149" i="1"/>
  <c r="Q149" i="1"/>
  <c r="R149" i="1" s="1"/>
  <c r="P150" i="1"/>
  <c r="Q150" i="1"/>
  <c r="R150" i="1" s="1"/>
  <c r="P151" i="1"/>
  <c r="Q151" i="1"/>
  <c r="R151" i="1" s="1"/>
  <c r="P152" i="1"/>
  <c r="Q152" i="1"/>
  <c r="R152" i="1" s="1"/>
  <c r="P153" i="1"/>
  <c r="Q153" i="1"/>
  <c r="R153" i="1" s="1"/>
  <c r="P154" i="1"/>
  <c r="Q154" i="1"/>
  <c r="R154" i="1" s="1"/>
  <c r="P155" i="1"/>
  <c r="Q155" i="1"/>
  <c r="R155" i="1" s="1"/>
  <c r="P156" i="1"/>
  <c r="Q156" i="1"/>
  <c r="R156" i="1" s="1"/>
  <c r="P157" i="1"/>
  <c r="Q157" i="1"/>
  <c r="R157" i="1" s="1"/>
  <c r="P158" i="1"/>
  <c r="Q158" i="1"/>
  <c r="R158" i="1" s="1"/>
  <c r="P159" i="1"/>
  <c r="Q159" i="1"/>
  <c r="R159" i="1" s="1"/>
  <c r="P160" i="1"/>
  <c r="Q160" i="1"/>
  <c r="R160" i="1" s="1"/>
  <c r="P161" i="1"/>
  <c r="Q161" i="1"/>
  <c r="R161" i="1" s="1"/>
  <c r="P162" i="1"/>
  <c r="Q162" i="1"/>
  <c r="R162" i="1" s="1"/>
  <c r="P163" i="1"/>
  <c r="Q163" i="1"/>
  <c r="R163" i="1" s="1"/>
  <c r="P164" i="1"/>
  <c r="Q164" i="1"/>
  <c r="R164" i="1" s="1"/>
  <c r="P165" i="1"/>
  <c r="Q165" i="1"/>
  <c r="R165" i="1" s="1"/>
  <c r="P166" i="1"/>
  <c r="Q166" i="1"/>
  <c r="R166" i="1" s="1"/>
  <c r="P167" i="1"/>
  <c r="Q167" i="1"/>
  <c r="R167" i="1" s="1"/>
  <c r="P168" i="1"/>
  <c r="Q168" i="1"/>
  <c r="R168" i="1" s="1"/>
  <c r="P169" i="1"/>
  <c r="Q169" i="1"/>
  <c r="R169" i="1" s="1"/>
  <c r="P170" i="1"/>
  <c r="Q170" i="1"/>
  <c r="R170" i="1" s="1"/>
  <c r="P171" i="1"/>
  <c r="Q171" i="1"/>
  <c r="R171" i="1" s="1"/>
  <c r="P172" i="1"/>
  <c r="Q172" i="1"/>
  <c r="R172" i="1" s="1"/>
  <c r="P173" i="1"/>
  <c r="Q173" i="1"/>
  <c r="R173" i="1" s="1"/>
  <c r="P174" i="1"/>
  <c r="Q174" i="1"/>
  <c r="R174" i="1" s="1"/>
  <c r="P175" i="1"/>
  <c r="Q175" i="1"/>
  <c r="R175" i="1" s="1"/>
  <c r="P176" i="1"/>
  <c r="Q176" i="1"/>
  <c r="R176" i="1" s="1"/>
  <c r="P177" i="1"/>
  <c r="Q177" i="1"/>
  <c r="R177" i="1" s="1"/>
  <c r="P178" i="1"/>
  <c r="Q178" i="1"/>
  <c r="R178" i="1" s="1"/>
  <c r="P179" i="1"/>
  <c r="Q179" i="1"/>
  <c r="R179" i="1" s="1"/>
  <c r="P180" i="1"/>
  <c r="Q180" i="1"/>
  <c r="R180" i="1" s="1"/>
  <c r="P181" i="1"/>
  <c r="Q181" i="1"/>
  <c r="R181" i="1" s="1"/>
  <c r="P182" i="1"/>
  <c r="Q182" i="1"/>
  <c r="R182" i="1" s="1"/>
  <c r="P183" i="1"/>
  <c r="Q183" i="1"/>
  <c r="R183" i="1" s="1"/>
  <c r="P184" i="1"/>
  <c r="Q184" i="1"/>
  <c r="R184" i="1" s="1"/>
  <c r="P185" i="1"/>
  <c r="Q185" i="1"/>
  <c r="R185" i="1" s="1"/>
  <c r="P186" i="1"/>
  <c r="Q186" i="1"/>
  <c r="R186" i="1" s="1"/>
  <c r="P187" i="1"/>
  <c r="Q187" i="1"/>
  <c r="R187" i="1" s="1"/>
  <c r="P188" i="1"/>
  <c r="Q188" i="1"/>
  <c r="R188" i="1" s="1"/>
  <c r="P189" i="1"/>
  <c r="Q189" i="1"/>
  <c r="R189" i="1" s="1"/>
  <c r="P190" i="1"/>
  <c r="Q190" i="1"/>
  <c r="R190" i="1" s="1"/>
  <c r="P191" i="1"/>
  <c r="Q191" i="1"/>
  <c r="R191" i="1" s="1"/>
  <c r="P192" i="1"/>
  <c r="Q192" i="1"/>
  <c r="R192" i="1" s="1"/>
  <c r="P193" i="1"/>
  <c r="Q193" i="1"/>
  <c r="R193" i="1" s="1"/>
  <c r="P194" i="1"/>
  <c r="Q194" i="1"/>
  <c r="R194" i="1" s="1"/>
  <c r="P195" i="1"/>
  <c r="Q195" i="1"/>
  <c r="R195" i="1" s="1"/>
  <c r="P196" i="1"/>
  <c r="Q196" i="1"/>
  <c r="R196" i="1" s="1"/>
  <c r="P197" i="1"/>
  <c r="Q197" i="1"/>
  <c r="R197" i="1" s="1"/>
  <c r="P198" i="1"/>
  <c r="Q198" i="1"/>
  <c r="R198" i="1" s="1"/>
  <c r="P199" i="1"/>
  <c r="Q199" i="1"/>
  <c r="R199" i="1" s="1"/>
  <c r="P200" i="1"/>
  <c r="Q200" i="1"/>
  <c r="R200" i="1" s="1"/>
  <c r="P201" i="1"/>
  <c r="Q201" i="1"/>
  <c r="R201" i="1" s="1"/>
  <c r="P202" i="1"/>
  <c r="Q202" i="1"/>
  <c r="R202" i="1" s="1"/>
  <c r="P203" i="1"/>
  <c r="Q203" i="1"/>
  <c r="R203" i="1" s="1"/>
  <c r="P204" i="1"/>
  <c r="Q204" i="1"/>
  <c r="R204" i="1" s="1"/>
  <c r="P205" i="1"/>
  <c r="Q205" i="1"/>
  <c r="R205" i="1" s="1"/>
  <c r="P206" i="1"/>
  <c r="Q206" i="1"/>
  <c r="R206" i="1" s="1"/>
  <c r="P207" i="1"/>
  <c r="Q207" i="1"/>
  <c r="R207" i="1" s="1"/>
  <c r="P208" i="1"/>
  <c r="Q208" i="1"/>
  <c r="R208" i="1" s="1"/>
  <c r="P209" i="1"/>
  <c r="Q209" i="1"/>
  <c r="R209" i="1" s="1"/>
  <c r="Q14" i="1"/>
  <c r="R14" i="1" s="1"/>
  <c r="P14" i="1"/>
  <c r="R210" i="1" l="1"/>
  <c r="R1784" i="1"/>
  <c r="R2960" i="1"/>
  <c r="R940" i="1"/>
  <c r="R803" i="1"/>
  <c r="R1104" i="1"/>
  <c r="R2291" i="1"/>
  <c r="R1726" i="1"/>
  <c r="R1186" i="1"/>
  <c r="R989" i="1"/>
  <c r="W14" i="1" l="1"/>
  <c r="L9" i="33" l="1"/>
  <c r="D1" i="11"/>
  <c r="D2" i="11"/>
  <c r="D3" i="11"/>
  <c r="D4" i="11"/>
  <c r="Q2986" i="1" l="1"/>
  <c r="R2988" i="1" l="1"/>
  <c r="J11" i="1" s="1"/>
  <c r="R2986" i="1"/>
  <c r="S2987" i="1"/>
  <c r="C3" i="35" l="1"/>
  <c r="C4" i="35"/>
  <c r="C5" i="35"/>
  <c r="C6" i="35"/>
  <c r="C7" i="35"/>
  <c r="C8" i="35"/>
  <c r="C9" i="35"/>
  <c r="C10" i="35"/>
  <c r="C11" i="35"/>
  <c r="C12" i="35"/>
  <c r="C13" i="35"/>
  <c r="C14" i="35"/>
  <c r="C15" i="35"/>
  <c r="C16" i="35"/>
  <c r="C17" i="35"/>
  <c r="C18" i="35"/>
  <c r="C19" i="35"/>
  <c r="C20" i="35"/>
  <c r="C21" i="35"/>
  <c r="C22" i="35"/>
  <c r="C23" i="35"/>
  <c r="C24" i="35"/>
  <c r="C25" i="35"/>
  <c r="C26" i="35"/>
  <c r="C27" i="35"/>
  <c r="C28" i="35"/>
  <c r="C29" i="35"/>
  <c r="C30" i="35"/>
  <c r="C31" i="35"/>
  <c r="C32" i="35"/>
  <c r="C33" i="35"/>
  <c r="C34" i="35"/>
  <c r="C35" i="35"/>
  <c r="C36" i="35"/>
  <c r="C37" i="35"/>
  <c r="C38" i="35"/>
  <c r="C39" i="35"/>
  <c r="C40" i="35"/>
  <c r="C41" i="35"/>
  <c r="C42" i="35"/>
  <c r="C43" i="35"/>
  <c r="C44" i="35"/>
  <c r="C45" i="35"/>
  <c r="C46" i="35"/>
  <c r="C47" i="35"/>
  <c r="C48" i="35"/>
  <c r="C49" i="35"/>
  <c r="C50" i="35"/>
  <c r="C51" i="35"/>
  <c r="C2" i="35"/>
  <c r="G50" i="34" l="1" a="1"/>
  <c r="G50" i="34" s="1"/>
  <c r="G49" i="34" a="1"/>
  <c r="G49" i="34" s="1"/>
  <c r="G46" i="34" a="1"/>
  <c r="G46" i="34" s="1"/>
  <c r="G45" i="34" a="1"/>
  <c r="G45" i="34" s="1"/>
  <c r="G42" i="34" a="1"/>
  <c r="G42" i="34" s="1"/>
  <c r="G41" i="34" a="1"/>
  <c r="G41" i="34" s="1"/>
  <c r="G38" i="34" a="1"/>
  <c r="G38" i="34" s="1"/>
  <c r="G37" i="34" a="1"/>
  <c r="G37" i="34" s="1"/>
  <c r="G34" i="34" a="1"/>
  <c r="G34" i="34" s="1"/>
  <c r="G33" i="34" a="1"/>
  <c r="G33" i="34" s="1"/>
  <c r="G30" i="34" a="1"/>
  <c r="G30" i="34" s="1"/>
  <c r="G29" i="34" a="1"/>
  <c r="G29" i="34" s="1"/>
  <c r="G26" i="34" a="1"/>
  <c r="G26" i="34" s="1"/>
  <c r="G25" i="34" a="1"/>
  <c r="G25" i="34" s="1"/>
  <c r="G22" i="34" a="1"/>
  <c r="G22" i="34" s="1"/>
  <c r="G21" i="34" a="1"/>
  <c r="G21" i="34" s="1"/>
  <c r="G18" i="34" a="1"/>
  <c r="G18" i="34" s="1"/>
  <c r="G17" i="34" a="1"/>
  <c r="G17" i="34" s="1"/>
  <c r="G14" i="34" a="1"/>
  <c r="G14" i="34" s="1"/>
  <c r="G13" i="34" a="1"/>
  <c r="G13" i="34" s="1"/>
  <c r="G10" i="34" a="1"/>
  <c r="G10" i="34" s="1"/>
  <c r="G9" i="34" a="1"/>
  <c r="G9" i="34" s="1"/>
  <c r="G5" i="34" a="1"/>
  <c r="G5" i="34" s="1"/>
  <c r="G6" i="34" a="1"/>
  <c r="G6" i="34" s="1"/>
  <c r="C24" i="34" l="1"/>
  <c r="M9" i="33" l="1"/>
  <c r="G615" i="33" l="1"/>
  <c r="M615" i="33"/>
  <c r="M618" i="33" s="1"/>
  <c r="D34" i="32" l="1"/>
  <c r="C8" i="34" l="1"/>
  <c r="C48" i="34"/>
  <c r="C32" i="34"/>
  <c r="C20" i="34"/>
  <c r="C44" i="34"/>
  <c r="C40" i="34"/>
  <c r="C28" i="34"/>
  <c r="C36" i="34"/>
  <c r="C12" i="34"/>
  <c r="C16" i="34"/>
  <c r="C4" i="34"/>
  <c r="D18" i="32"/>
  <c r="D20" i="32" s="1"/>
  <c r="E19" i="32"/>
  <c r="D28" i="32"/>
  <c r="D30" i="32" s="1"/>
  <c r="E29" i="32"/>
  <c r="D9" i="30" l="1"/>
  <c r="D8" i="30"/>
  <c r="D7" i="30"/>
  <c r="D6" i="30"/>
  <c r="D5" i="30"/>
  <c r="D8" i="31"/>
  <c r="F18" i="12" l="1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17" i="12"/>
  <c r="C30" i="9" l="1"/>
  <c r="C28" i="9"/>
  <c r="U20" i="9"/>
  <c r="U19" i="9"/>
  <c r="U18" i="9"/>
  <c r="U17" i="9"/>
  <c r="U16" i="9"/>
  <c r="U13" i="9"/>
  <c r="U14" i="9"/>
  <c r="U15" i="9"/>
  <c r="T17" i="9"/>
  <c r="T18" i="9"/>
  <c r="T19" i="9"/>
  <c r="T20" i="9"/>
  <c r="T16" i="9"/>
  <c r="Q18" i="9"/>
  <c r="Q14" i="9"/>
  <c r="Q15" i="9"/>
  <c r="Q13" i="9"/>
  <c r="I14" i="9"/>
  <c r="I15" i="9"/>
  <c r="V15" i="9" s="1"/>
  <c r="I16" i="9"/>
  <c r="V16" i="9" s="1"/>
  <c r="I17" i="9"/>
  <c r="I18" i="9"/>
  <c r="V18" i="9" s="1"/>
  <c r="I19" i="9"/>
  <c r="V19" i="9" s="1"/>
  <c r="I20" i="9"/>
  <c r="V20" i="9" s="1"/>
  <c r="I13" i="9"/>
  <c r="V13" i="9" s="1"/>
  <c r="J21" i="9"/>
  <c r="K21" i="9"/>
  <c r="L21" i="9"/>
  <c r="W17" i="9" l="1"/>
  <c r="W16" i="9"/>
  <c r="W20" i="9"/>
  <c r="W13" i="9"/>
  <c r="W19" i="9"/>
  <c r="W15" i="9"/>
  <c r="W18" i="9"/>
  <c r="V14" i="9"/>
  <c r="V17" i="9"/>
  <c r="W14" i="9"/>
  <c r="I21" i="9"/>
  <c r="V21" i="9" l="1"/>
  <c r="W22" i="9"/>
  <c r="AM17" i="12"/>
  <c r="AK18" i="27"/>
  <c r="AK19" i="27"/>
  <c r="AK20" i="27"/>
  <c r="AK21" i="27"/>
  <c r="AK22" i="27"/>
  <c r="AK23" i="27"/>
  <c r="AK24" i="27"/>
  <c r="AK25" i="27"/>
  <c r="AK26" i="27"/>
  <c r="AK27" i="27"/>
  <c r="AK28" i="27"/>
  <c r="AK29" i="27"/>
  <c r="AK30" i="27"/>
  <c r="AK31" i="27"/>
  <c r="AK32" i="27"/>
  <c r="AK33" i="27"/>
  <c r="AK34" i="27"/>
  <c r="AK35" i="27"/>
  <c r="AK36" i="27"/>
  <c r="AK37" i="27"/>
  <c r="AK38" i="27"/>
  <c r="AK39" i="27"/>
  <c r="AK40" i="27"/>
  <c r="AK41" i="27"/>
  <c r="AK42" i="27"/>
  <c r="AK43" i="27"/>
  <c r="L7" i="9" l="1"/>
  <c r="L8" i="9"/>
  <c r="L9" i="9"/>
  <c r="L10" i="9"/>
  <c r="L6" i="9"/>
  <c r="K7" i="9"/>
  <c r="K8" i="9"/>
  <c r="K9" i="9"/>
  <c r="K10" i="9"/>
  <c r="K6" i="9"/>
  <c r="J7" i="9"/>
  <c r="J8" i="9"/>
  <c r="J9" i="9"/>
  <c r="J10" i="9"/>
  <c r="J6" i="9"/>
  <c r="H24" i="18" l="1"/>
  <c r="G24" i="18"/>
  <c r="F24" i="18"/>
  <c r="E24" i="18"/>
  <c r="F44" i="27"/>
  <c r="F11" i="27" s="1"/>
  <c r="F13" i="27"/>
  <c r="F12" i="27"/>
  <c r="F10" i="27"/>
  <c r="F9" i="27"/>
  <c r="F8" i="27"/>
  <c r="F7" i="27"/>
  <c r="L4" i="27"/>
  <c r="H4" i="27"/>
  <c r="K22" i="9" l="1"/>
  <c r="E32" i="18" l="1"/>
  <c r="C9" i="18" l="1"/>
  <c r="G22" i="18"/>
  <c r="G21" i="18"/>
  <c r="G20" i="18"/>
  <c r="G19" i="18"/>
  <c r="H22" i="18"/>
  <c r="H21" i="18"/>
  <c r="H20" i="18"/>
  <c r="H19" i="18"/>
  <c r="F22" i="18"/>
  <c r="F21" i="18"/>
  <c r="F20" i="18"/>
  <c r="F19" i="18"/>
  <c r="D11" i="25"/>
  <c r="D10" i="25"/>
  <c r="D8" i="25"/>
  <c r="D7" i="25"/>
  <c r="D6" i="25"/>
  <c r="E3" i="25"/>
  <c r="C3" i="25"/>
  <c r="D11" i="24"/>
  <c r="D10" i="24"/>
  <c r="D8" i="24"/>
  <c r="D7" i="24"/>
  <c r="D6" i="24"/>
  <c r="E3" i="24"/>
  <c r="C3" i="24"/>
  <c r="D10" i="23"/>
  <c r="D9" i="23"/>
  <c r="D8" i="23"/>
  <c r="D7" i="23"/>
  <c r="D6" i="23"/>
  <c r="F3" i="23"/>
  <c r="D3" i="23"/>
  <c r="E3" i="22" l="1"/>
  <c r="D11" i="22"/>
  <c r="C3" i="22"/>
  <c r="D10" i="22"/>
  <c r="D8" i="22"/>
  <c r="D7" i="22"/>
  <c r="D6" i="22"/>
  <c r="G32" i="18"/>
  <c r="H32" i="18"/>
  <c r="F32" i="18"/>
  <c r="H23" i="18" l="1"/>
  <c r="G23" i="18"/>
  <c r="F23" i="18"/>
  <c r="H18" i="18"/>
  <c r="G18" i="18"/>
  <c r="F18" i="18"/>
  <c r="E16" i="18"/>
  <c r="G17" i="18"/>
  <c r="F17" i="18"/>
  <c r="H17" i="18"/>
  <c r="H13" i="18"/>
  <c r="F13" i="18"/>
  <c r="H16" i="18"/>
  <c r="G16" i="18"/>
  <c r="F16" i="18"/>
  <c r="G13" i="18"/>
  <c r="C10" i="18"/>
  <c r="C8" i="18"/>
  <c r="E13" i="18" s="1"/>
  <c r="C7" i="18"/>
  <c r="C6" i="18"/>
  <c r="C5" i="18"/>
  <c r="F3" i="18"/>
  <c r="C3" i="18"/>
  <c r="J22" i="9" l="1"/>
  <c r="E17" i="18"/>
  <c r="L22" i="9" l="1"/>
  <c r="F12" i="12" l="1"/>
  <c r="B8" i="7"/>
  <c r="B9" i="7"/>
  <c r="B10" i="7"/>
  <c r="B7" i="7"/>
  <c r="B6" i="7"/>
  <c r="F9" i="12"/>
  <c r="E23" i="18" s="1"/>
  <c r="C8" i="9"/>
  <c r="C9" i="9"/>
  <c r="C10" i="9"/>
  <c r="L4" i="12"/>
  <c r="H4" i="12"/>
  <c r="F11" i="12"/>
  <c r="F327" i="12"/>
  <c r="F10" i="12" s="1"/>
  <c r="F7" i="12"/>
  <c r="F8" i="12"/>
  <c r="E18" i="18" l="1"/>
  <c r="E22" i="18"/>
  <c r="E20" i="18"/>
  <c r="E21" i="18"/>
  <c r="E19" i="18"/>
  <c r="I22" i="9" l="1"/>
  <c r="V22" i="9" l="1"/>
  <c r="W23" i="9"/>
  <c r="K24" i="9"/>
  <c r="J24" i="9"/>
  <c r="L24" i="9"/>
  <c r="C6" i="9"/>
  <c r="E4" i="9" l="1"/>
  <c r="C4" i="9"/>
  <c r="C7" i="9"/>
  <c r="D4" i="7" l="1"/>
  <c r="B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ECC</author>
  </authors>
  <commentList>
    <comment ref="B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Aprovizionare</t>
        </r>
      </text>
    </comment>
    <comment ref="B1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Financiar</t>
        </r>
      </text>
    </comment>
    <comment ref="B1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1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Financiar</t>
        </r>
      </text>
    </comment>
    <comment ref="B17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Financiar</t>
        </r>
      </text>
    </comment>
    <comment ref="G2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Aprovizionare</t>
        </r>
      </text>
    </comment>
    <comment ref="B24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26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Financiar</t>
        </r>
      </text>
    </comment>
    <comment ref="B27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28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29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34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Tehnic si Productie</t>
        </r>
      </text>
    </comment>
    <comment ref="B35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Tehnic</t>
        </r>
      </text>
    </comment>
    <comment ref="B3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Vanzari</t>
        </r>
      </text>
    </comment>
    <comment ref="D4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Financiar si Vanzari</t>
        </r>
      </text>
    </comment>
  </commentList>
</comments>
</file>

<file path=xl/sharedStrings.xml><?xml version="1.0" encoding="utf-8"?>
<sst xmlns="http://schemas.openxmlformats.org/spreadsheetml/2006/main" count="24610" uniqueCount="3602">
  <si>
    <t>Calitate material</t>
  </si>
  <si>
    <t>Masa neta proiect /total [Kg]</t>
  </si>
  <si>
    <t>Element</t>
  </si>
  <si>
    <t>Buc reper</t>
  </si>
  <si>
    <t>Buc total proiect</t>
  </si>
  <si>
    <t>Nr. crt</t>
  </si>
  <si>
    <t>Latimi nete [mm]</t>
  </si>
  <si>
    <t>Lungimi nete [mm]</t>
  </si>
  <si>
    <t>Grand Total</t>
  </si>
  <si>
    <t>Values</t>
  </si>
  <si>
    <t>Masa neta /elem [Kg]</t>
  </si>
  <si>
    <t>Masa neta/ reper [Kg]</t>
  </si>
  <si>
    <t>Buc elem.</t>
  </si>
  <si>
    <t>Supr. [m2]</t>
  </si>
  <si>
    <t>NOTA:</t>
  </si>
  <si>
    <t>Nr. crt.</t>
  </si>
  <si>
    <t>Tip Profil</t>
  </si>
  <si>
    <t>Calitate Material / Standard</t>
  </si>
  <si>
    <t>Nr. buc</t>
  </si>
  <si>
    <t>Lungimi Brute [mm]</t>
  </si>
  <si>
    <t>OBS:</t>
  </si>
  <si>
    <t>Behringer</t>
  </si>
  <si>
    <t>LISTA DE APROVIZIONARE</t>
  </si>
  <si>
    <t>Tip Elem</t>
  </si>
  <si>
    <t>Supr. totala [m2]</t>
  </si>
  <si>
    <t>[Kg]/total</t>
  </si>
  <si>
    <t>CLIENT:</t>
  </si>
  <si>
    <t>PROJECT:</t>
  </si>
  <si>
    <t>ROMANIA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</si>
  <si>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</si>
  <si>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</si>
  <si>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</si>
  <si>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</si>
  <si>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</si>
  <si>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</si>
  <si>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</si>
  <si>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</si>
  <si>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</si>
  <si>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</si>
  <si>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</si>
  <si>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</si>
  <si>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</si>
  <si>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</si>
  <si>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</si>
  <si>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</si>
  <si>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Greut/ ml [kg]</t>
  </si>
  <si>
    <t>Greut bruta [kg]</t>
  </si>
  <si>
    <t>Buc total</t>
  </si>
  <si>
    <t>P17</t>
  </si>
  <si>
    <t>P18</t>
  </si>
  <si>
    <t>P19</t>
  </si>
  <si>
    <t>P20</t>
  </si>
  <si>
    <t>Centralizator Tipodimensiuni TEHNIC</t>
  </si>
  <si>
    <t>00</t>
  </si>
  <si>
    <t>PROIECT:</t>
  </si>
  <si>
    <t>NUMAR ELEMENTE:</t>
  </si>
  <si>
    <t>CENTRALIZATOR GENERAL DE MATERIALE</t>
  </si>
  <si>
    <t>Pcs</t>
  </si>
  <si>
    <t>[Kg]/ elem</t>
  </si>
  <si>
    <t>[Kg]/ total</t>
  </si>
  <si>
    <t>NR. IDENTIFICARE:</t>
  </si>
  <si>
    <t>IDENTIFICATION NO:</t>
  </si>
  <si>
    <t>PACKING LIST PROIECT - PRODUCTIE</t>
  </si>
  <si>
    <t>COD INTERN AZOMA:</t>
  </si>
  <si>
    <t>REV.:</t>
  </si>
  <si>
    <t>-0 /</t>
  </si>
  <si>
    <t>GREUTATE [TONE]:</t>
  </si>
  <si>
    <t>TARA:</t>
  </si>
  <si>
    <t>Masa neta proiect / total [Kg]</t>
  </si>
  <si>
    <t>Buc</t>
  </si>
  <si>
    <t>Reper</t>
  </si>
  <si>
    <t>ANTECALCULATIE PRET</t>
  </si>
  <si>
    <t>Modificat / nemodificat</t>
  </si>
  <si>
    <t>nemodificat</t>
  </si>
  <si>
    <t>REV.</t>
  </si>
  <si>
    <t>OPIS DOCUMENTE</t>
  </si>
  <si>
    <t>DOCUMENT / DESEN</t>
  </si>
  <si>
    <t>Semnatura primire</t>
  </si>
  <si>
    <t>CENTR GENERAL MATER</t>
  </si>
  <si>
    <t>LISTA REPERE PE LUCRARE</t>
  </si>
  <si>
    <t>Nr. Inreg</t>
  </si>
  <si>
    <t>Data</t>
  </si>
  <si>
    <t>PACKING LIST PROIECT - PROD</t>
  </si>
  <si>
    <t>PACKING LIST - DELIVERY01</t>
  </si>
  <si>
    <t>COMANDA LANSARE IN FABRICATIE</t>
  </si>
  <si>
    <t>Data:</t>
  </si>
  <si>
    <t>CLIENT</t>
  </si>
  <si>
    <t>NR. COMANDA/CONTRACT</t>
  </si>
  <si>
    <t>DENUMIRE/COD PRODUS</t>
  </si>
  <si>
    <t>UM</t>
  </si>
  <si>
    <t>CANTITATE</t>
  </si>
  <si>
    <t>DATA FINALIZARE ALOCAT</t>
  </si>
  <si>
    <t>DATA FINALIZARE REALIZAT</t>
  </si>
  <si>
    <t>KG</t>
  </si>
  <si>
    <t>STUDIU PROIECT</t>
  </si>
  <si>
    <t>Data Finalizare alocat</t>
  </si>
  <si>
    <t>Data finalizare realizat</t>
  </si>
  <si>
    <t>Analiza proiect</t>
  </si>
  <si>
    <t>zi</t>
  </si>
  <si>
    <t>Intocmire necesare de aprovizionare</t>
  </si>
  <si>
    <t>Crearea programelor de executie</t>
  </si>
  <si>
    <t>EXECUTIE LUCRARE</t>
  </si>
  <si>
    <t>Termen alocat</t>
  </si>
  <si>
    <t xml:space="preserve">Debitare gaurire placi si profile </t>
  </si>
  <si>
    <t xml:space="preserve">Montaj sudura finala </t>
  </si>
  <si>
    <t>Control CQ  final</t>
  </si>
  <si>
    <t>AM PREDAT:</t>
  </si>
  <si>
    <t>AM PRIMIT:</t>
  </si>
  <si>
    <t>NUME ________________________________________</t>
  </si>
  <si>
    <t>NUME __________________________________</t>
  </si>
  <si>
    <t>SEMNATURA: __________________________________</t>
  </si>
  <si>
    <t>SEMNATURA ____________________________</t>
  </si>
  <si>
    <t>COMANDA LASARE IN FABR</t>
  </si>
  <si>
    <t>SHEET OF MEASUREMENTS SM01</t>
  </si>
  <si>
    <t>AZOMA INTERNAL CODIFICATION:</t>
  </si>
  <si>
    <t xml:space="preserve">Name/
Piece
</t>
  </si>
  <si>
    <t>Prescribed dimension</t>
  </si>
  <si>
    <t>Measured dimension</t>
  </si>
  <si>
    <t>DRAWING NO.:</t>
  </si>
  <si>
    <t>-</t>
  </si>
  <si>
    <t>NOTES:</t>
  </si>
  <si>
    <t>PLAN CONTROL</t>
  </si>
  <si>
    <t>Nr. Crt</t>
  </si>
  <si>
    <t>Obiectul verificarii</t>
  </si>
  <si>
    <t>Cand se verifica</t>
  </si>
  <si>
    <t>Cat se verifica</t>
  </si>
  <si>
    <t>Cu ce se verifica</t>
  </si>
  <si>
    <t>Criterii de acceptare</t>
  </si>
  <si>
    <t>Doc. emis</t>
  </si>
  <si>
    <t>Verificare materiale</t>
  </si>
  <si>
    <t>Inainte de intrare pe flux fabr.</t>
  </si>
  <si>
    <t>Corespondenta cu cert. cal. pt materiale</t>
  </si>
  <si>
    <t>Daca coresp se introduce in fabricatie</t>
  </si>
  <si>
    <t>_______</t>
  </si>
  <si>
    <t>Verificare primele repere debitate</t>
  </si>
  <si>
    <t>Dupa debitarea primului reper</t>
  </si>
  <si>
    <t>Subler, ruleta</t>
  </si>
  <si>
    <t>Daca coresp. Se continua debitarea</t>
  </si>
  <si>
    <t>Verificare montaj subansamble</t>
  </si>
  <si>
    <t>Dupa montare</t>
  </si>
  <si>
    <t>Dimensional sa coresp. Cu cotele din desen</t>
  </si>
  <si>
    <t>-Fisa uzinaj</t>
  </si>
  <si>
    <t>Verificare subansamble dupa sudare</t>
  </si>
  <si>
    <t>Dupa sudare</t>
  </si>
  <si>
    <t>Verificatre suduri</t>
  </si>
  <si>
    <t>Dimensiune si aspect suduri sa corespunda cu desen</t>
  </si>
  <si>
    <t>Verificare vopsire</t>
  </si>
  <si>
    <t>Dupa uscare system de vopsire</t>
  </si>
  <si>
    <t>Vopsea uniforma, fara scurgeri</t>
  </si>
  <si>
    <t>Vizual           Subler sudura</t>
  </si>
  <si>
    <t>-Vizual                  -Aparat verificare gros vopsea</t>
  </si>
  <si>
    <t>-Fisa uzinaj            -Fisa masurat.</t>
  </si>
  <si>
    <t>-Fisa uzinaj              -Buletin de examinare suduri</t>
  </si>
  <si>
    <t>SHEET OF MEASUREMENTS SM02</t>
  </si>
  <si>
    <t>SHEET OF MEASUREMENTS SM03</t>
  </si>
  <si>
    <t>SHEET OF MEAS SM01</t>
  </si>
  <si>
    <t>SHEET OF MEAS SM02</t>
  </si>
  <si>
    <t>SHEET OF MEAS SM03</t>
  </si>
  <si>
    <t>-1/</t>
  </si>
  <si>
    <t>-4/</t>
  </si>
  <si>
    <t>-5/</t>
  </si>
  <si>
    <t>-6/</t>
  </si>
  <si>
    <t>-7/</t>
  </si>
  <si>
    <t>-8/</t>
  </si>
  <si>
    <t>-9/</t>
  </si>
  <si>
    <t>-10/</t>
  </si>
  <si>
    <t>Nr. foi/ planse</t>
  </si>
  <si>
    <t>NR. PAGINI DOCUMENTE:</t>
  </si>
  <si>
    <t>Cupoane [kg]</t>
  </si>
  <si>
    <t>Deseuri [kg]</t>
  </si>
  <si>
    <t>Greut neta [kg]</t>
  </si>
  <si>
    <t>PACKING LIST PROIECT - PALETIZARE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</si>
  <si>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</si>
  <si>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</si>
  <si>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</si>
  <si>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</si>
  <si>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</si>
  <si>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</si>
  <si>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</si>
  <si>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</si>
  <si>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</si>
  <si>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</t>
  </si>
  <si>
    <t>R</t>
  </si>
  <si>
    <t>MODIFICAT</t>
  </si>
  <si>
    <t>P30</t>
  </si>
  <si>
    <t>RAMASE</t>
  </si>
  <si>
    <t>Data Programare P /                       Data Realizare R</t>
  </si>
  <si>
    <t>Data livrare Paleti</t>
  </si>
  <si>
    <t>xx.xx.2012</t>
  </si>
  <si>
    <t>DESENE</t>
  </si>
  <si>
    <t>PACKING LIST PROIECT - PALET</t>
  </si>
  <si>
    <t>B=Behringer</t>
  </si>
  <si>
    <t>M=Manual</t>
  </si>
  <si>
    <t>P=Plasma</t>
  </si>
  <si>
    <t>O=Oxy-Gas</t>
  </si>
  <si>
    <t>G=Ghilotina</t>
  </si>
  <si>
    <t>Taiere</t>
  </si>
  <si>
    <t>Cant [%]</t>
  </si>
  <si>
    <t>Revizii anulate</t>
  </si>
  <si>
    <t>Nr. Document</t>
  </si>
  <si>
    <t>Anulat</t>
  </si>
  <si>
    <t>Nr. Doc</t>
  </si>
  <si>
    <t>L80X80X8</t>
  </si>
  <si>
    <t>L60X60X5</t>
  </si>
  <si>
    <t>Rotund Ø16</t>
  </si>
  <si>
    <t>L50X50X5</t>
  </si>
  <si>
    <t>Tv120X60X4</t>
  </si>
  <si>
    <t>Pb50X20</t>
  </si>
  <si>
    <t>Pb60X20</t>
  </si>
  <si>
    <t>Rotund Ø35</t>
  </si>
  <si>
    <t>S235 Total</t>
  </si>
  <si>
    <t>Q-Steel</t>
  </si>
  <si>
    <t>EURO/to</t>
  </si>
  <si>
    <t>kg</t>
  </si>
  <si>
    <t>THY</t>
  </si>
  <si>
    <t>Ofertat</t>
  </si>
  <si>
    <t xml:space="preserve">1 EURO = </t>
  </si>
  <si>
    <t>PRET MEDIU ACHIZITIE MATERIALE: 603 EURO/to</t>
  </si>
  <si>
    <t xml:space="preserve">1 LEU = </t>
  </si>
  <si>
    <t>EURO</t>
  </si>
  <si>
    <t>Pret materiale [RON]</t>
  </si>
  <si>
    <t>Pret vanzare materiale: [RON]</t>
  </si>
  <si>
    <t>Pret materiale [EUR]:</t>
  </si>
  <si>
    <t>Pret vanzare materiale: [EUR]</t>
  </si>
  <si>
    <t>Pret materiale majorat cu valoarea pierderilor (lei):</t>
  </si>
  <si>
    <t>ETAPA</t>
  </si>
  <si>
    <t>A1</t>
  </si>
  <si>
    <t>Eclisa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</si>
  <si>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</si>
  <si>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</si>
  <si>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</si>
  <si>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</si>
  <si>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</si>
  <si>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</si>
  <si>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</si>
  <si>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</si>
  <si>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</si>
  <si>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</si>
  <si>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</si>
  <si>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</si>
  <si>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</si>
  <si>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</si>
  <si>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</si>
  <si>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</si>
  <si>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</si>
  <si>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</si>
  <si>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</si>
  <si>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</si>
  <si>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</si>
  <si>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</si>
  <si>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</si>
  <si>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</si>
  <si>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</si>
  <si>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</si>
  <si>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</si>
  <si>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</si>
  <si>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</si>
  <si>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</si>
  <si>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</si>
  <si>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</si>
  <si>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</si>
  <si>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</si>
  <si>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</si>
  <si>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</si>
  <si>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</si>
  <si>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</si>
  <si>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</si>
  <si>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</si>
  <si>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</si>
  <si>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</si>
  <si>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</si>
  <si>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</si>
  <si>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</si>
  <si>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</si>
  <si>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</si>
  <si>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</si>
  <si>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</si>
  <si>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</si>
  <si>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</si>
  <si>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</si>
  <si>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</si>
  <si>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</si>
  <si>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</si>
  <si>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</si>
  <si>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</si>
  <si>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Ac1</t>
  </si>
  <si>
    <t>Ac2</t>
  </si>
  <si>
    <t>G1</t>
  </si>
  <si>
    <t>Grinda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</si>
  <si>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</si>
  <si>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</si>
  <si>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</si>
  <si>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</si>
  <si>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</si>
  <si>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</si>
  <si>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</si>
  <si>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</si>
  <si>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</si>
  <si>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</si>
  <si>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</si>
  <si>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</si>
  <si>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</si>
  <si>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</si>
  <si>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</si>
  <si>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</si>
  <si>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</si>
  <si>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</si>
  <si>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</si>
  <si>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</si>
  <si>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</si>
  <si>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</si>
  <si>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</si>
  <si>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</si>
  <si>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</si>
  <si>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</si>
  <si>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</si>
  <si>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</si>
  <si>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</si>
  <si>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</si>
  <si>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</si>
  <si>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</si>
  <si>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</si>
  <si>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</si>
  <si>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</si>
  <si>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</si>
  <si>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</si>
  <si>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</si>
  <si>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</si>
  <si>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</si>
  <si>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</si>
  <si>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</si>
  <si>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</si>
  <si>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</si>
  <si>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</si>
  <si>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</si>
  <si>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</si>
  <si>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</si>
  <si>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</si>
  <si>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</si>
  <si>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</si>
  <si>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</si>
  <si>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</si>
  <si>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</si>
  <si>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</si>
  <si>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</si>
  <si>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</si>
  <si>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</si>
  <si>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</si>
  <si>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</si>
  <si>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</si>
  <si>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</si>
  <si>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</si>
  <si>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</si>
  <si>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</si>
  <si>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</si>
  <si>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</si>
  <si>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</si>
  <si>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</si>
  <si>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</si>
  <si>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</si>
  <si>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</si>
  <si>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</si>
  <si>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</si>
  <si>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</si>
  <si>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</si>
  <si>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</si>
  <si>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</si>
  <si>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</si>
  <si>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</si>
  <si>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</si>
  <si>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</si>
  <si>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</si>
  <si>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</si>
  <si>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</si>
  <si>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</si>
  <si>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</si>
  <si>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</si>
  <si>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</si>
  <si>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</si>
  <si>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</si>
  <si>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Gc1</t>
  </si>
  <si>
    <t>Consola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</si>
  <si>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</si>
  <si>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</si>
  <si>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</si>
  <si>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</si>
  <si>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</si>
  <si>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</si>
  <si>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</si>
  <si>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</si>
  <si>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</si>
  <si>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</si>
  <si>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</si>
  <si>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</si>
  <si>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</si>
  <si>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</si>
  <si>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</si>
  <si>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</si>
  <si>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</si>
  <si>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</si>
  <si>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</si>
  <si>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</si>
  <si>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</si>
  <si>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</si>
  <si>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</si>
  <si>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</si>
  <si>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</si>
  <si>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</si>
  <si>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</si>
  <si>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Gc29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</si>
  <si>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</si>
  <si>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</si>
  <si>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</si>
  <si>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</si>
  <si>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</si>
  <si>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</si>
  <si>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</si>
  <si>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</si>
  <si>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</si>
  <si>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</si>
  <si>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Gc40</t>
  </si>
  <si>
    <t>Gc41</t>
  </si>
  <si>
    <t>Gc44</t>
  </si>
  <si>
    <t>Gc42</t>
  </si>
  <si>
    <t>Gc43</t>
  </si>
  <si>
    <t>Gc45</t>
  </si>
  <si>
    <t>Gc46</t>
  </si>
  <si>
    <t>Gc47</t>
  </si>
  <si>
    <t>Gc48</t>
  </si>
  <si>
    <t>Gc49</t>
  </si>
  <si>
    <t>Gc50</t>
  </si>
  <si>
    <t>Gc51</t>
  </si>
  <si>
    <t>Gc52</t>
  </si>
  <si>
    <t>Gc53</t>
  </si>
  <si>
    <t>Gc54</t>
  </si>
  <si>
    <t>Gc55</t>
  </si>
  <si>
    <t>Gc56</t>
  </si>
  <si>
    <t>Gc57</t>
  </si>
  <si>
    <t>Gc58</t>
  </si>
  <si>
    <t>Gc59</t>
  </si>
  <si>
    <t>Gc60</t>
  </si>
  <si>
    <t>Gc61</t>
  </si>
  <si>
    <t>Gc62</t>
  </si>
  <si>
    <t>Gc63</t>
  </si>
  <si>
    <t>Gc64</t>
  </si>
  <si>
    <t>Gc65</t>
  </si>
  <si>
    <t>Gc67</t>
  </si>
  <si>
    <t>Gc68</t>
  </si>
  <si>
    <t>Gc69</t>
  </si>
  <si>
    <t>Gc70</t>
  </si>
  <si>
    <t>Gc73</t>
  </si>
  <si>
    <t>Gc71</t>
  </si>
  <si>
    <t>Gc72</t>
  </si>
  <si>
    <t>Gc74</t>
  </si>
  <si>
    <t>Gc75</t>
  </si>
  <si>
    <t>Gc76</t>
  </si>
  <si>
    <t>Gc77</t>
  </si>
  <si>
    <t>Gc78</t>
  </si>
  <si>
    <t>Gc79</t>
  </si>
  <si>
    <t>Gc66</t>
  </si>
  <si>
    <t>Gc80</t>
  </si>
  <si>
    <t>Gc81</t>
  </si>
  <si>
    <t>Gc92</t>
  </si>
  <si>
    <t>Gc82</t>
  </si>
  <si>
    <t>Gc83</t>
  </si>
  <si>
    <t>Gc84</t>
  </si>
  <si>
    <t>Gc85</t>
  </si>
  <si>
    <t>Gc86</t>
  </si>
  <si>
    <t>Gc87</t>
  </si>
  <si>
    <t>Gc88</t>
  </si>
  <si>
    <t>Gc89</t>
  </si>
  <si>
    <t>Gc90</t>
  </si>
  <si>
    <t>Gc91</t>
  </si>
  <si>
    <t>Gc93</t>
  </si>
  <si>
    <t>Gc94</t>
  </si>
  <si>
    <t>Gc95</t>
  </si>
  <si>
    <t>Gc96</t>
  </si>
  <si>
    <t>S3</t>
  </si>
  <si>
    <t>Stalp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</si>
  <si>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</si>
  <si>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</si>
  <si>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</si>
  <si>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</si>
  <si>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</si>
  <si>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</si>
  <si>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</si>
  <si>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</si>
  <si>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</si>
  <si>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</si>
  <si>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</si>
  <si>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</si>
  <si>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</si>
  <si>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</si>
  <si>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</si>
  <si>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</si>
  <si>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</si>
  <si>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</si>
  <si>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</si>
  <si>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</si>
  <si>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</si>
  <si>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</si>
  <si>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</si>
  <si>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</si>
  <si>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</si>
  <si>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</si>
  <si>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</si>
  <si>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</si>
  <si>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</si>
  <si>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</si>
  <si>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</si>
  <si>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</si>
  <si>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</si>
  <si>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</si>
  <si>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</si>
  <si>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</si>
  <si>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</si>
  <si>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</si>
  <si>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</si>
  <si>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</si>
  <si>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</si>
  <si>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</si>
  <si>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</si>
  <si>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</si>
  <si>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</si>
  <si>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</si>
  <si>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</si>
  <si>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</si>
  <si>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</si>
  <si>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</si>
  <si>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</si>
  <si>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</si>
  <si>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</si>
  <si>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S59</t>
  </si>
  <si>
    <t>S60</t>
  </si>
  <si>
    <t>S61</t>
  </si>
  <si>
    <t>S62</t>
  </si>
  <si>
    <t>S63</t>
  </si>
  <si>
    <t>S64</t>
  </si>
  <si>
    <t>S65</t>
  </si>
  <si>
    <t>Sc1</t>
  </si>
  <si>
    <t>(blank)</t>
  </si>
  <si>
    <t>(blank) Total</t>
  </si>
  <si>
    <t>Total</t>
  </si>
  <si>
    <t>Material</t>
  </si>
  <si>
    <t>Tip Ansamblu</t>
  </si>
  <si>
    <t>PROIECT</t>
  </si>
  <si>
    <t>MASA [kg]</t>
  </si>
  <si>
    <t>MASA [t]</t>
  </si>
  <si>
    <t>NR COMANDA:</t>
  </si>
  <si>
    <t>D16</t>
  </si>
  <si>
    <t>D30</t>
  </si>
  <si>
    <t>D20</t>
  </si>
  <si>
    <t>HEA200</t>
  </si>
  <si>
    <t>HEA140</t>
  </si>
  <si>
    <t>HEA450</t>
  </si>
  <si>
    <t>HEA340</t>
  </si>
  <si>
    <t>HEA240</t>
  </si>
  <si>
    <t>HEA220</t>
  </si>
  <si>
    <t>D24</t>
  </si>
  <si>
    <t>IPE270</t>
  </si>
  <si>
    <t>IPE330</t>
  </si>
  <si>
    <t>IPE180</t>
  </si>
  <si>
    <t>80X80X4</t>
  </si>
  <si>
    <t>50X50X5</t>
  </si>
  <si>
    <t>L50X50X4</t>
  </si>
  <si>
    <t>IPE200</t>
  </si>
  <si>
    <t>D18</t>
  </si>
  <si>
    <t>HEA260</t>
  </si>
  <si>
    <t>100X100X4</t>
  </si>
  <si>
    <t>L40X40X3</t>
  </si>
  <si>
    <t>D27</t>
  </si>
  <si>
    <t>Aria [mp]</t>
  </si>
  <si>
    <t>kg/m</t>
  </si>
  <si>
    <t>m2/m</t>
  </si>
  <si>
    <t>HEA100</t>
  </si>
  <si>
    <t>HEA120</t>
  </si>
  <si>
    <t>HEA160</t>
  </si>
  <si>
    <t>HEA180</t>
  </si>
  <si>
    <t>HEA280</t>
  </si>
  <si>
    <t>HEA300</t>
  </si>
  <si>
    <t>HEA320</t>
  </si>
  <si>
    <t>HEA360</t>
  </si>
  <si>
    <t>HEA400</t>
  </si>
  <si>
    <t>HEA500</t>
  </si>
  <si>
    <t>HEA550</t>
  </si>
  <si>
    <t>HEA600</t>
  </si>
  <si>
    <t>HEA650</t>
  </si>
  <si>
    <t>HEA700</t>
  </si>
  <si>
    <t>HEA800</t>
  </si>
  <si>
    <t>HEA900</t>
  </si>
  <si>
    <t>HEA1000</t>
  </si>
  <si>
    <t>HEB100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</si>
  <si>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</si>
  <si>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</si>
  <si>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</si>
  <si>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</si>
  <si>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</si>
  <si>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</si>
  <si>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</si>
  <si>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</si>
  <si>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</si>
  <si>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</si>
  <si>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</si>
  <si>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</si>
  <si>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</si>
  <si>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</si>
  <si>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</si>
  <si>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</si>
  <si>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</si>
  <si>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</si>
  <si>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</si>
  <si>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</si>
  <si>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</si>
  <si>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</si>
  <si>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</si>
  <si>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IPE80</t>
  </si>
  <si>
    <t>IPE100</t>
  </si>
  <si>
    <t>IPE120</t>
  </si>
  <si>
    <t>IPE140</t>
  </si>
  <si>
    <t>IPE160</t>
  </si>
  <si>
    <t>IPE220</t>
  </si>
  <si>
    <t>IPE240</t>
  </si>
  <si>
    <t>IPE300</t>
  </si>
  <si>
    <t>IPE360</t>
  </si>
  <si>
    <t>IPE400</t>
  </si>
  <si>
    <t>IPE450</t>
  </si>
  <si>
    <t>IPE500</t>
  </si>
  <si>
    <t>IPE550</t>
  </si>
  <si>
    <t>IPE600</t>
  </si>
  <si>
    <t>INP80</t>
  </si>
  <si>
    <t>INP100</t>
  </si>
  <si>
    <t>INP120</t>
  </si>
  <si>
    <t>INP140</t>
  </si>
  <si>
    <t>INP160</t>
  </si>
  <si>
    <t>INP180</t>
  </si>
  <si>
    <t>INP200</t>
  </si>
  <si>
    <t>INP220</t>
  </si>
  <si>
    <t>INP240</t>
  </si>
  <si>
    <t>INP260</t>
  </si>
  <si>
    <t>INP280</t>
  </si>
  <si>
    <t>INP300</t>
  </si>
  <si>
    <t>INP320</t>
  </si>
  <si>
    <t>INP340</t>
  </si>
  <si>
    <t>INP360</t>
  </si>
  <si>
    <t>INP380</t>
  </si>
  <si>
    <t>INP400</t>
  </si>
  <si>
    <t>INP450</t>
  </si>
  <si>
    <t>INP500</t>
  </si>
  <si>
    <t>INP550</t>
  </si>
  <si>
    <t>INP600</t>
  </si>
  <si>
    <t>UNP50</t>
  </si>
  <si>
    <t>UNP65</t>
  </si>
  <si>
    <t>UNP80</t>
  </si>
  <si>
    <t>UNP100</t>
  </si>
  <si>
    <t>UNP120</t>
  </si>
  <si>
    <t>UNP140</t>
  </si>
  <si>
    <t>UNP160</t>
  </si>
  <si>
    <t>UNP180</t>
  </si>
  <si>
    <t>UNP200</t>
  </si>
  <si>
    <t>UNP220</t>
  </si>
  <si>
    <t>UNP240</t>
  </si>
  <si>
    <t>UNP260</t>
  </si>
  <si>
    <t>UNP280</t>
  </si>
  <si>
    <t>UNP300</t>
  </si>
  <si>
    <t>UNP320</t>
  </si>
  <si>
    <t>UNP350</t>
  </si>
  <si>
    <t>UNP380</t>
  </si>
  <si>
    <t>UNP400</t>
  </si>
  <si>
    <t>UPE80</t>
  </si>
  <si>
    <t>UPE100</t>
  </si>
  <si>
    <t>UPE120</t>
  </si>
  <si>
    <t>UPE140</t>
  </si>
  <si>
    <t>UPE160</t>
  </si>
  <si>
    <t>UPE180</t>
  </si>
  <si>
    <t>UPE200</t>
  </si>
  <si>
    <t>UPE220</t>
  </si>
  <si>
    <t>UPE240</t>
  </si>
  <si>
    <t>UPE270</t>
  </si>
  <si>
    <t>UPE300</t>
  </si>
  <si>
    <t>UPE330</t>
  </si>
  <si>
    <t>UPE360</t>
  </si>
  <si>
    <t>UPE400</t>
  </si>
  <si>
    <t>L15X15X3</t>
  </si>
  <si>
    <t>L20X20X3</t>
  </si>
  <si>
    <t>L25X25X3</t>
  </si>
  <si>
    <t>L25X25X4</t>
  </si>
  <si>
    <t>L25X25X5</t>
  </si>
  <si>
    <t>L30X30X3</t>
  </si>
  <si>
    <t>L30X30X4</t>
  </si>
  <si>
    <t>L30X30X5</t>
  </si>
  <si>
    <t>L35X35X3</t>
  </si>
  <si>
    <t>L35X35X3.5</t>
  </si>
  <si>
    <t>L35X35X4</t>
  </si>
  <si>
    <t>L35X35X5</t>
  </si>
  <si>
    <t>L40X40X4</t>
  </si>
  <si>
    <t>L40X40X5</t>
  </si>
  <si>
    <t>L40X40X6</t>
  </si>
  <si>
    <t>L45X45X3</t>
  </si>
  <si>
    <t>L45X45X4</t>
  </si>
  <si>
    <t>L45X45X4.5</t>
  </si>
  <si>
    <t>L45X45X5</t>
  </si>
  <si>
    <t>L45X45X6</t>
  </si>
  <si>
    <t>L45X45X7</t>
  </si>
  <si>
    <t>L50X50X3</t>
  </si>
  <si>
    <t>L50X50X6</t>
  </si>
  <si>
    <t>L50X50X7</t>
  </si>
  <si>
    <t>L50X50X8</t>
  </si>
  <si>
    <t>L50X50X9</t>
  </si>
  <si>
    <t>L55X55X5</t>
  </si>
  <si>
    <t>L55X55X6</t>
  </si>
  <si>
    <t>L55X55X8</t>
  </si>
  <si>
    <t>L60X60X4</t>
  </si>
  <si>
    <t>L60X60X6</t>
  </si>
  <si>
    <t>L60X60X8</t>
  </si>
  <si>
    <t>L60X60X10</t>
  </si>
  <si>
    <t>L65X65X6</t>
  </si>
  <si>
    <t>L65X65X7</t>
  </si>
  <si>
    <t>L65X65X8</t>
  </si>
  <si>
    <t>L65X65X9</t>
  </si>
  <si>
    <t>L70X70X6</t>
  </si>
  <si>
    <t>L70X70X7</t>
  </si>
  <si>
    <t>L70X70X8</t>
  </si>
  <si>
    <t>L70X70X9</t>
  </si>
  <si>
    <t>L70X70X10</t>
  </si>
  <si>
    <t>L75X75X6</t>
  </si>
  <si>
    <t>L75X75X7</t>
  </si>
  <si>
    <t>L75X75X8</t>
  </si>
  <si>
    <t>L75X75X10</t>
  </si>
  <si>
    <t>L80X80X6</t>
  </si>
  <si>
    <t>L80X80X10</t>
  </si>
  <si>
    <t>L90X90X6</t>
  </si>
  <si>
    <t>L90X90X7</t>
  </si>
  <si>
    <t>L90X90X8</t>
  </si>
  <si>
    <t>L90X90X9</t>
  </si>
  <si>
    <t>L90X90X10</t>
  </si>
  <si>
    <t>L90X90X11</t>
  </si>
  <si>
    <t>L90X90X12</t>
  </si>
  <si>
    <t>L100X100X6</t>
  </si>
  <si>
    <t>L100X100X8</t>
  </si>
  <si>
    <t>L100X100X10</t>
  </si>
  <si>
    <t>L100X100X12</t>
  </si>
  <si>
    <t>L100X100X15</t>
  </si>
  <si>
    <t>L110X110X8</t>
  </si>
  <si>
    <t>L110X110X10</t>
  </si>
  <si>
    <t>L110X110X12</t>
  </si>
  <si>
    <t>L120X120X8</t>
  </si>
  <si>
    <t>L120X120X10</t>
  </si>
  <si>
    <t>L120X120X11</t>
  </si>
  <si>
    <t>L120X120X12</t>
  </si>
  <si>
    <t>L120X120X13</t>
  </si>
  <si>
    <t>L120X120X15</t>
  </si>
  <si>
    <t>L130X130X12</t>
  </si>
  <si>
    <t>L130X130X14</t>
  </si>
  <si>
    <t>L140X140X10</t>
  </si>
  <si>
    <t>L140X140X12</t>
  </si>
  <si>
    <t>L140X140X13</t>
  </si>
  <si>
    <t>L140X140X14</t>
  </si>
  <si>
    <t>L150X150X10</t>
  </si>
  <si>
    <t>L150X150X12</t>
  </si>
  <si>
    <t>L150X150X14</t>
  </si>
  <si>
    <t>L150X150X15</t>
  </si>
  <si>
    <t>L150X150X18</t>
  </si>
  <si>
    <t>L160X160X10</t>
  </si>
  <si>
    <t>L160X160X12</t>
  </si>
  <si>
    <t>L160X160X14</t>
  </si>
  <si>
    <t>L160X160X15</t>
  </si>
  <si>
    <t>L160X160X16</t>
  </si>
  <si>
    <t>L160X160X17</t>
  </si>
  <si>
    <t>L180X180X12</t>
  </si>
  <si>
    <t>L180X180X14</t>
  </si>
  <si>
    <t>L180X180X16</t>
  </si>
  <si>
    <t>L180X180X18</t>
  </si>
  <si>
    <t>L200X200X14</t>
  </si>
  <si>
    <t>L200X200X16</t>
  </si>
  <si>
    <t>L200X200X18</t>
  </si>
  <si>
    <t>L200X200X20</t>
  </si>
  <si>
    <t>L200X200X24</t>
  </si>
  <si>
    <t>L250X250X25</t>
  </si>
  <si>
    <t>L250X250X28</t>
  </si>
  <si>
    <t>L250X250X32</t>
  </si>
  <si>
    <t>L250X250X35</t>
  </si>
  <si>
    <t>L30X20X3</t>
  </si>
  <si>
    <t>L30X20X4</t>
  </si>
  <si>
    <t>L40X20X4</t>
  </si>
  <si>
    <t>L40X25X4</t>
  </si>
  <si>
    <t>L45X30X4</t>
  </si>
  <si>
    <t>L50X30X5</t>
  </si>
  <si>
    <t>L60X30X5</t>
  </si>
  <si>
    <t>L60X30X6</t>
  </si>
  <si>
    <t>L60X40X5</t>
  </si>
  <si>
    <t>L60X40X6</t>
  </si>
  <si>
    <t>L65X50X5</t>
  </si>
  <si>
    <t>L65X50X6</t>
  </si>
  <si>
    <t>L65X50X8</t>
  </si>
  <si>
    <t>L70X50X6</t>
  </si>
  <si>
    <t>L75X50X6</t>
  </si>
  <si>
    <t>L75X50X8</t>
  </si>
  <si>
    <t>L80X40X6</t>
  </si>
  <si>
    <t>L80X40X8</t>
  </si>
  <si>
    <t>L80X60X6</t>
  </si>
  <si>
    <t>L80X60X7</t>
  </si>
  <si>
    <t>L80X60X8</t>
  </si>
  <si>
    <t>L100X50X6</t>
  </si>
  <si>
    <t>L100X50X8</t>
  </si>
  <si>
    <t>L100X65X7</t>
  </si>
  <si>
    <t>L100X65X8</t>
  </si>
  <si>
    <t>L100X65X10</t>
  </si>
  <si>
    <t>L100X75X8</t>
  </si>
  <si>
    <t>L100X75X10</t>
  </si>
  <si>
    <t>L100X75X12</t>
  </si>
  <si>
    <t>L120X80X8</t>
  </si>
  <si>
    <t>L120X80X10</t>
  </si>
  <si>
    <t>L120X80X12</t>
  </si>
  <si>
    <t>L125X75X8</t>
  </si>
  <si>
    <t>L125X75X10</t>
  </si>
  <si>
    <t>L125X75X12</t>
  </si>
  <si>
    <t>L135X65X8</t>
  </si>
  <si>
    <t>L135X65X10</t>
  </si>
  <si>
    <t>L150X75X9</t>
  </si>
  <si>
    <t>L150X75X10</t>
  </si>
  <si>
    <t>L150X75X12</t>
  </si>
  <si>
    <t>L150X75X15</t>
  </si>
  <si>
    <t>L150X90X10</t>
  </si>
  <si>
    <t>L150X90X12</t>
  </si>
  <si>
    <t>L150X90X15</t>
  </si>
  <si>
    <t>L150X100X10</t>
  </si>
  <si>
    <t>L150X100X12</t>
  </si>
  <si>
    <t>L200X100X10</t>
  </si>
  <si>
    <t>L200X100X12</t>
  </si>
  <si>
    <t>L200X100X15</t>
  </si>
  <si>
    <t>L200X150X12</t>
  </si>
  <si>
    <t>L200X150X15</t>
  </si>
  <si>
    <t>L200X150X18</t>
  </si>
  <si>
    <t>20X20X2</t>
  </si>
  <si>
    <t>20X20X2.5</t>
  </si>
  <si>
    <t>25X25X2</t>
  </si>
  <si>
    <t>25X25X2.5</t>
  </si>
  <si>
    <t>25X25X3</t>
  </si>
  <si>
    <t>30X30X2</t>
  </si>
  <si>
    <t>30X30X2.5</t>
  </si>
  <si>
    <t>30X30X3</t>
  </si>
  <si>
    <t>40X40X2</t>
  </si>
  <si>
    <t>40X40X2.5</t>
  </si>
  <si>
    <t>40X40X3</t>
  </si>
  <si>
    <t>40X40X4</t>
  </si>
  <si>
    <t>50X50X2</t>
  </si>
  <si>
    <t>50X50X2.5</t>
  </si>
  <si>
    <t>50X50X3</t>
  </si>
  <si>
    <t>50X50X4</t>
  </si>
  <si>
    <t>60X60X2</t>
  </si>
  <si>
    <t>60X60X2.5</t>
  </si>
  <si>
    <t>60X60X3</t>
  </si>
  <si>
    <t>60X60X4</t>
  </si>
  <si>
    <t>60X60X5</t>
  </si>
  <si>
    <t>60X60X6</t>
  </si>
  <si>
    <t>60X60X6.3</t>
  </si>
  <si>
    <t>70X70X2.5</t>
  </si>
  <si>
    <t>70X70X3</t>
  </si>
  <si>
    <t>70X70X3.6</t>
  </si>
  <si>
    <t>70X70X4</t>
  </si>
  <si>
    <t>70X70X5</t>
  </si>
  <si>
    <t>70X70X6</t>
  </si>
  <si>
    <t>70X70X6.3</t>
  </si>
  <si>
    <t>80X80X3</t>
  </si>
  <si>
    <t>80X80X3.6</t>
  </si>
  <si>
    <t>80X80X5</t>
  </si>
  <si>
    <t>80X80X6</t>
  </si>
  <si>
    <t>80X80X6.3</t>
  </si>
  <si>
    <t>80X80X8</t>
  </si>
  <si>
    <t>90X90X3</t>
  </si>
  <si>
    <t>90X90X3.6</t>
  </si>
  <si>
    <t>90X90X4</t>
  </si>
  <si>
    <t>90X90X5</t>
  </si>
  <si>
    <t>90X90X6</t>
  </si>
  <si>
    <t>90X90X6.3</t>
  </si>
  <si>
    <t>90X90X8</t>
  </si>
  <si>
    <t>100X100X3</t>
  </si>
  <si>
    <t>100X100X5</t>
  </si>
  <si>
    <t>100X100X6</t>
  </si>
  <si>
    <t>100X100X6.3</t>
  </si>
  <si>
    <t>100X100X8</t>
  </si>
  <si>
    <t>100X100X10</t>
  </si>
  <si>
    <t>100X100X12</t>
  </si>
  <si>
    <t>100X100X12.5</t>
  </si>
  <si>
    <t>120X120X3</t>
  </si>
  <si>
    <t>120X120X4</t>
  </si>
  <si>
    <t>120X120X5</t>
  </si>
  <si>
    <t>120X120X6</t>
  </si>
  <si>
    <t>120X120X6.3</t>
  </si>
  <si>
    <t>120X120X8</t>
  </si>
  <si>
    <t>120X120X10</t>
  </si>
  <si>
    <t>120X120X12</t>
  </si>
  <si>
    <t>120X120X12.5</t>
  </si>
  <si>
    <t>140X140X4</t>
  </si>
  <si>
    <t>140X140X5</t>
  </si>
  <si>
    <t>140X140X6</t>
  </si>
  <si>
    <t>140X140X6.3</t>
  </si>
  <si>
    <t>140X140X8</t>
  </si>
  <si>
    <t>140X140X10</t>
  </si>
  <si>
    <t>140X140X12</t>
  </si>
  <si>
    <t>140X140X12.5</t>
  </si>
  <si>
    <t>44..8</t>
  </si>
  <si>
    <t>150X150X4</t>
  </si>
  <si>
    <t>150X150X5</t>
  </si>
  <si>
    <t>150X150X6</t>
  </si>
  <si>
    <t>150X150X6.3</t>
  </si>
  <si>
    <t>150X150X8</t>
  </si>
  <si>
    <t>150X150X10</t>
  </si>
  <si>
    <t>150X150X12</t>
  </si>
  <si>
    <t>150X150X12.5</t>
  </si>
  <si>
    <t>150X150X16</t>
  </si>
  <si>
    <t>160X160X4</t>
  </si>
  <si>
    <t>160X160X5</t>
  </si>
  <si>
    <t>160X160X6</t>
  </si>
  <si>
    <t>160X160X6.3</t>
  </si>
  <si>
    <t>160X160X8</t>
  </si>
  <si>
    <t>160X160X10</t>
  </si>
  <si>
    <t>160X160X12</t>
  </si>
  <si>
    <t>160X160X12.5</t>
  </si>
  <si>
    <t>160X160X16</t>
  </si>
  <si>
    <t>180X180X4</t>
  </si>
  <si>
    <t>180X180X5</t>
  </si>
  <si>
    <t>180X180X6</t>
  </si>
  <si>
    <t>180X180X6.3</t>
  </si>
  <si>
    <t>180X180X8</t>
  </si>
  <si>
    <t>180X180X10</t>
  </si>
  <si>
    <t>180X180X12</t>
  </si>
  <si>
    <t>180X180X12.5</t>
  </si>
  <si>
    <t>180X180X16</t>
  </si>
  <si>
    <t>200X200X4</t>
  </si>
  <si>
    <t>200X200X5</t>
  </si>
  <si>
    <t>200X200X6</t>
  </si>
  <si>
    <t>200X200X6.3</t>
  </si>
  <si>
    <t>200X200X8</t>
  </si>
  <si>
    <t>200X200X10</t>
  </si>
  <si>
    <t>200X200X12</t>
  </si>
  <si>
    <t>200X200X12.5</t>
  </si>
  <si>
    <t>200X200X16</t>
  </si>
  <si>
    <t>220X220X5</t>
  </si>
  <si>
    <t>220X220X6</t>
  </si>
  <si>
    <t>220X220X6.3</t>
  </si>
  <si>
    <t>220X220X8</t>
  </si>
  <si>
    <t>220X220X10</t>
  </si>
  <si>
    <t>220X220X12</t>
  </si>
  <si>
    <t>220X220X12.5</t>
  </si>
  <si>
    <t>220X220X16</t>
  </si>
  <si>
    <t>250X250X5</t>
  </si>
  <si>
    <t>250X250X6</t>
  </si>
  <si>
    <t>250X250X6.3</t>
  </si>
  <si>
    <t>250X250X8</t>
  </si>
  <si>
    <t>250X250X10</t>
  </si>
  <si>
    <t>250X250X12</t>
  </si>
  <si>
    <t>250X250X12.5</t>
  </si>
  <si>
    <t>250X250X16</t>
  </si>
  <si>
    <t>260X260X6</t>
  </si>
  <si>
    <t>260X260X6.3</t>
  </si>
  <si>
    <t>260X260X8</t>
  </si>
  <si>
    <t>260X260X10</t>
  </si>
  <si>
    <t>260X260X12</t>
  </si>
  <si>
    <t>260X260X12.5</t>
  </si>
  <si>
    <t>260X260X16</t>
  </si>
  <si>
    <t>300X300X6</t>
  </si>
  <si>
    <t>300X300X6.3</t>
  </si>
  <si>
    <t>300X300X8</t>
  </si>
  <si>
    <t>300X300X10</t>
  </si>
  <si>
    <t>300X300X12</t>
  </si>
  <si>
    <t>300X300X12.5</t>
  </si>
  <si>
    <t>300X300X16</t>
  </si>
  <si>
    <t>350X350X8</t>
  </si>
  <si>
    <t>350X350X10</t>
  </si>
  <si>
    <t>350X350X12</t>
  </si>
  <si>
    <t>350X350X12.5</t>
  </si>
  <si>
    <t>350X350X16</t>
  </si>
  <si>
    <t>400X400X10</t>
  </si>
  <si>
    <t>400X400X12</t>
  </si>
  <si>
    <t>400X400X12.5</t>
  </si>
  <si>
    <t>400X400X16</t>
  </si>
  <si>
    <t>40X20X2</t>
  </si>
  <si>
    <t>40X20X2.5</t>
  </si>
  <si>
    <t>40X20X3</t>
  </si>
  <si>
    <t>40X30X2</t>
  </si>
  <si>
    <t>40X30X2.5</t>
  </si>
  <si>
    <t>40X30X3</t>
  </si>
  <si>
    <t>50X30X2</t>
  </si>
  <si>
    <t>50X30X2.5</t>
  </si>
  <si>
    <t>50X30X3</t>
  </si>
  <si>
    <t>50X30X4</t>
  </si>
  <si>
    <t>60X40X2</t>
  </si>
  <si>
    <t>60X40X2.5</t>
  </si>
  <si>
    <t>60X40X3</t>
  </si>
  <si>
    <t>60X40X4</t>
  </si>
  <si>
    <t>60X40X5</t>
  </si>
  <si>
    <t>70X50X2</t>
  </si>
  <si>
    <t>70X50X2.5</t>
  </si>
  <si>
    <t>70X50X3</t>
  </si>
  <si>
    <t>70X50X4</t>
  </si>
  <si>
    <t>70X50X5</t>
  </si>
  <si>
    <t>80X40X2</t>
  </si>
  <si>
    <t>80X40X2.5</t>
  </si>
  <si>
    <t>80X40X3</t>
  </si>
  <si>
    <t>80X40X4</t>
  </si>
  <si>
    <t>80X40X5</t>
  </si>
  <si>
    <t>80X60X2.5</t>
  </si>
  <si>
    <t>80X60X3</t>
  </si>
  <si>
    <t>80X60X4</t>
  </si>
  <si>
    <t>80X60X5</t>
  </si>
  <si>
    <t>90X50X2.5</t>
  </si>
  <si>
    <t>90X50X3</t>
  </si>
  <si>
    <t>90X50X4</t>
  </si>
  <si>
    <t>90X50X5</t>
  </si>
  <si>
    <t>100X40X2.5</t>
  </si>
  <si>
    <t>100X40X3</t>
  </si>
  <si>
    <t>100X40X4</t>
  </si>
  <si>
    <t>100X40X5</t>
  </si>
  <si>
    <t>100X50X2.5</t>
  </si>
  <si>
    <t>100X50X3</t>
  </si>
  <si>
    <t>100X50X4</t>
  </si>
  <si>
    <t>100X50X5</t>
  </si>
  <si>
    <t>100X50X6</t>
  </si>
  <si>
    <t>100X50X6.3</t>
  </si>
  <si>
    <t>100X60X2.5</t>
  </si>
  <si>
    <t>100X60X3</t>
  </si>
  <si>
    <t>100X60X4</t>
  </si>
  <si>
    <t>100X60X5</t>
  </si>
  <si>
    <t>100X60X6</t>
  </si>
  <si>
    <t>100X60X6.3</t>
  </si>
  <si>
    <t>100X80X2.5</t>
  </si>
  <si>
    <t>100X80X3</t>
  </si>
  <si>
    <t>100X80X4</t>
  </si>
  <si>
    <t>100X80X5</t>
  </si>
  <si>
    <t>100X80X6</t>
  </si>
  <si>
    <t>100X80X6.3</t>
  </si>
  <si>
    <t>120X40X2.5</t>
  </si>
  <si>
    <t>120X40X3</t>
  </si>
  <si>
    <t>120X40X4</t>
  </si>
  <si>
    <t>120X40X5</t>
  </si>
  <si>
    <t>120X40X6</t>
  </si>
  <si>
    <t>120X40X6.3</t>
  </si>
  <si>
    <t>120X50X2.5</t>
  </si>
  <si>
    <t>120X50X3</t>
  </si>
  <si>
    <t>120X50X4</t>
  </si>
  <si>
    <t>120X50X5</t>
  </si>
  <si>
    <t>120X50X6</t>
  </si>
  <si>
    <t>120X50X6.3</t>
  </si>
  <si>
    <t>120X60X2.5</t>
  </si>
  <si>
    <t>120X60X3</t>
  </si>
  <si>
    <t>120X60X4</t>
  </si>
  <si>
    <t>120X60X5</t>
  </si>
  <si>
    <t>120X60X6</t>
  </si>
  <si>
    <t>120X60X6.3</t>
  </si>
  <si>
    <t>120X80X2.5</t>
  </si>
  <si>
    <t>120X80X3</t>
  </si>
  <si>
    <t>120X80X4</t>
  </si>
  <si>
    <t>120X80X5</t>
  </si>
  <si>
    <t>120X80X6</t>
  </si>
  <si>
    <t>120X80X6.3</t>
  </si>
  <si>
    <t>120X80X7.1</t>
  </si>
  <si>
    <t>120X80X8</t>
  </si>
  <si>
    <t>120X80X8.8</t>
  </si>
  <si>
    <t>120X80X10</t>
  </si>
  <si>
    <t>120X100X2.5</t>
  </si>
  <si>
    <t>120X100X3</t>
  </si>
  <si>
    <t>120X100X4</t>
  </si>
  <si>
    <t>120X100X5</t>
  </si>
  <si>
    <t>120X100X6</t>
  </si>
  <si>
    <t>120X100X6.3</t>
  </si>
  <si>
    <t>140X60X2.5</t>
  </si>
  <si>
    <t>140X60X3</t>
  </si>
  <si>
    <t>140X60X4</t>
  </si>
  <si>
    <t>140X60X5</t>
  </si>
  <si>
    <t>140X60X6</t>
  </si>
  <si>
    <t>140X60X6.3</t>
  </si>
  <si>
    <t>140X70X2.5</t>
  </si>
  <si>
    <t>140X70X3</t>
  </si>
  <si>
    <t>140X70X4</t>
  </si>
  <si>
    <t>140X70X5</t>
  </si>
  <si>
    <t>140X70X6</t>
  </si>
  <si>
    <t>140X70X6.3</t>
  </si>
  <si>
    <t>140X80X3</t>
  </si>
  <si>
    <t>140X80X4</t>
  </si>
  <si>
    <t>140X80X5</t>
  </si>
  <si>
    <t>140X80X6</t>
  </si>
  <si>
    <t>140X80X6.3</t>
  </si>
  <si>
    <t>150X50X2.5</t>
  </si>
  <si>
    <t>150X50X3</t>
  </si>
  <si>
    <t>150X50X4</t>
  </si>
  <si>
    <t>150X50X5</t>
  </si>
  <si>
    <t>150X50X6</t>
  </si>
  <si>
    <t>150X50X6.3</t>
  </si>
  <si>
    <t>150X100X3</t>
  </si>
  <si>
    <t>150X100X4</t>
  </si>
  <si>
    <t>150X100X5</t>
  </si>
  <si>
    <t>150X100X6</t>
  </si>
  <si>
    <t>150X100X6.3</t>
  </si>
  <si>
    <t>150X100X7.1</t>
  </si>
  <si>
    <t>150X100X8</t>
  </si>
  <si>
    <t>150X100X8.8</t>
  </si>
  <si>
    <t>150X100X10</t>
  </si>
  <si>
    <t>160X70X4</t>
  </si>
  <si>
    <t>160X70X5</t>
  </si>
  <si>
    <t>160X70X6</t>
  </si>
  <si>
    <t>160X70X6.3</t>
  </si>
  <si>
    <t>160X70X8</t>
  </si>
  <si>
    <t>160X80X3</t>
  </si>
  <si>
    <t>160X80X4</t>
  </si>
  <si>
    <t>160X80X5</t>
  </si>
  <si>
    <t>160X80X6</t>
  </si>
  <si>
    <t>160X80X6.3</t>
  </si>
  <si>
    <t>160X80X7.1</t>
  </si>
  <si>
    <t>160X80X8</t>
  </si>
  <si>
    <t>160X80X8.8</t>
  </si>
  <si>
    <t>160X80X10</t>
  </si>
  <si>
    <t>160X90X3</t>
  </si>
  <si>
    <t>160X90X4</t>
  </si>
  <si>
    <t>160X90X5</t>
  </si>
  <si>
    <t>160X90X6</t>
  </si>
  <si>
    <t>160X90X6.3</t>
  </si>
  <si>
    <t>160X90X7.1</t>
  </si>
  <si>
    <t>160X90X8</t>
  </si>
  <si>
    <t>160X90X8.8</t>
  </si>
  <si>
    <t>180X100X4</t>
  </si>
  <si>
    <t>180X100X5</t>
  </si>
  <si>
    <t>180X100X5.6</t>
  </si>
  <si>
    <t>180X100X6</t>
  </si>
  <si>
    <t>180X100X6.3</t>
  </si>
  <si>
    <t>180X100X7.1</t>
  </si>
  <si>
    <t>180X100X8</t>
  </si>
  <si>
    <t>180X100X8.8</t>
  </si>
  <si>
    <t>180X100X10</t>
  </si>
  <si>
    <t>180X120X4</t>
  </si>
  <si>
    <t>180X120X5</t>
  </si>
  <si>
    <t>180X120X6</t>
  </si>
  <si>
    <t>180X120X6.3</t>
  </si>
  <si>
    <t>180X120X7.1</t>
  </si>
  <si>
    <t>180X120X8</t>
  </si>
  <si>
    <t>180X120X8.8</t>
  </si>
  <si>
    <t>180X120X10</t>
  </si>
  <si>
    <t>180X120X12.5</t>
  </si>
  <si>
    <t>200X80X4</t>
  </si>
  <si>
    <t>200X80X5</t>
  </si>
  <si>
    <t>200X80X6</t>
  </si>
  <si>
    <t>200X80X6.3</t>
  </si>
  <si>
    <t>200X80X7.1</t>
  </si>
  <si>
    <t>200X80X8</t>
  </si>
  <si>
    <t>200X80X8.8</t>
  </si>
  <si>
    <t>200X80X10</t>
  </si>
  <si>
    <t>D26.9X2</t>
  </si>
  <si>
    <t>D26.9X2.5</t>
  </si>
  <si>
    <t>D26.9X2.6</t>
  </si>
  <si>
    <t>D33.7X2</t>
  </si>
  <si>
    <t>D33.7X2.5</t>
  </si>
  <si>
    <t>D33.7X2.6</t>
  </si>
  <si>
    <t>D33.7X3</t>
  </si>
  <si>
    <t>D33.7X3.2</t>
  </si>
  <si>
    <t>D42.4X2</t>
  </si>
  <si>
    <t>D42.4X2.5</t>
  </si>
  <si>
    <t>D42.4X2.6</t>
  </si>
  <si>
    <t>D42.4X2.9</t>
  </si>
  <si>
    <t>D42.4X3</t>
  </si>
  <si>
    <t>D42.4X3.2</t>
  </si>
  <si>
    <t>D42.4X4</t>
  </si>
  <si>
    <t>D48.3X2</t>
  </si>
  <si>
    <t>D48.3X2.5</t>
  </si>
  <si>
    <t>D48.3X2.6</t>
  </si>
  <si>
    <t>D48.3X3</t>
  </si>
  <si>
    <t>D48.3X3.2</t>
  </si>
  <si>
    <t>D48.3X4</t>
  </si>
  <si>
    <t>D60.3X2</t>
  </si>
  <si>
    <t>D60.3X2.5</t>
  </si>
  <si>
    <t>D60.3X2.9</t>
  </si>
  <si>
    <t>D60X3X3</t>
  </si>
  <si>
    <t>D60.3X3.2</t>
  </si>
  <si>
    <t>D60.3X4</t>
  </si>
  <si>
    <t>D60.3X5</t>
  </si>
  <si>
    <t>D76.1X2</t>
  </si>
  <si>
    <t>D76.1X2.5</t>
  </si>
  <si>
    <t>D76.1X2.9</t>
  </si>
  <si>
    <t>D76.1X3</t>
  </si>
  <si>
    <t>D76.1X4</t>
  </si>
  <si>
    <t>D76.1X5</t>
  </si>
  <si>
    <t>D76.1X6.3</t>
  </si>
  <si>
    <t>D88.9X2.5</t>
  </si>
  <si>
    <t>D88.9X3</t>
  </si>
  <si>
    <t>D88.9X3.2</t>
  </si>
  <si>
    <t>D88.9X4</t>
  </si>
  <si>
    <t>D88.9X5</t>
  </si>
  <si>
    <t>D88.9X6</t>
  </si>
  <si>
    <t>D88.9X6.3</t>
  </si>
  <si>
    <t>D101.6X2.5</t>
  </si>
  <si>
    <t>D101.6X3</t>
  </si>
  <si>
    <t>D101.6X3.6</t>
  </si>
  <si>
    <t>D101.6X4</t>
  </si>
  <si>
    <t>D101.6X5</t>
  </si>
  <si>
    <t>D101.6X6</t>
  </si>
  <si>
    <t>D101.6X6.3</t>
  </si>
  <si>
    <t>D108X2.5</t>
  </si>
  <si>
    <t>D108X3</t>
  </si>
  <si>
    <t>D108X3.6</t>
  </si>
  <si>
    <t>D108X4</t>
  </si>
  <si>
    <t>D108X5</t>
  </si>
  <si>
    <t>D108X6</t>
  </si>
  <si>
    <t>D108X6.3</t>
  </si>
  <si>
    <t>D114.3X2.5</t>
  </si>
  <si>
    <t>D114.3X3</t>
  </si>
  <si>
    <t>D114.3X3.6</t>
  </si>
  <si>
    <t>D114.3X4</t>
  </si>
  <si>
    <t>D114.3X5</t>
  </si>
  <si>
    <t>D114.3X6</t>
  </si>
  <si>
    <t>D114.3X6.3</t>
  </si>
  <si>
    <t>D127X2.5</t>
  </si>
  <si>
    <t>D127X3</t>
  </si>
  <si>
    <t>D127X4</t>
  </si>
  <si>
    <t>D127X5</t>
  </si>
  <si>
    <t>D127X6</t>
  </si>
  <si>
    <t>D127X6.3</t>
  </si>
  <si>
    <t>D133X2.5</t>
  </si>
  <si>
    <t>D133X3</t>
  </si>
  <si>
    <t>D133X4</t>
  </si>
  <si>
    <t>D133X5</t>
  </si>
  <si>
    <t>D133X6</t>
  </si>
  <si>
    <t>D133X6.3</t>
  </si>
  <si>
    <t>D139.7X3</t>
  </si>
  <si>
    <t>D139.7X4</t>
  </si>
  <si>
    <t>D139.7X5</t>
  </si>
  <si>
    <t>D139.7X6</t>
  </si>
  <si>
    <t>D139.7X6.3</t>
  </si>
  <si>
    <t>D139.7X8</t>
  </si>
  <si>
    <t>D139.7X10</t>
  </si>
  <si>
    <t>D152.4X3</t>
  </si>
  <si>
    <t>D152.4X4</t>
  </si>
  <si>
    <t>D152.4X5</t>
  </si>
  <si>
    <t>D152.4X6</t>
  </si>
  <si>
    <t>D152.4X6.3</t>
  </si>
  <si>
    <t>D159X3</t>
  </si>
  <si>
    <t>D159X4</t>
  </si>
  <si>
    <t>D159X5</t>
  </si>
  <si>
    <t>D159X6</t>
  </si>
  <si>
    <t>D159X6.3</t>
  </si>
  <si>
    <t>D168.3X3</t>
  </si>
  <si>
    <t>D168.3X3.2</t>
  </si>
  <si>
    <t>D168.3X4</t>
  </si>
  <si>
    <t>D168.3X4.5</t>
  </si>
  <si>
    <t>D168.3X5</t>
  </si>
  <si>
    <t>D168.3X6</t>
  </si>
  <si>
    <t>D168.3X6.3</t>
  </si>
  <si>
    <t>D168.3X8</t>
  </si>
  <si>
    <t>D168.3X10</t>
  </si>
  <si>
    <t>D193.7X4</t>
  </si>
  <si>
    <t>D193.7X5</t>
  </si>
  <si>
    <t>D193.7X6</t>
  </si>
  <si>
    <t>D193.7X6.3</t>
  </si>
  <si>
    <t>D193.7X8</t>
  </si>
  <si>
    <t>D193.7X10</t>
  </si>
  <si>
    <t>D193.7X12.5</t>
  </si>
  <si>
    <t>D219.1X4</t>
  </si>
  <si>
    <t>D219.1X4.5</t>
  </si>
  <si>
    <t>D219.1X5</t>
  </si>
  <si>
    <t>D219.1X6</t>
  </si>
  <si>
    <t>D219.1X6.3</t>
  </si>
  <si>
    <t>D219.1X8</t>
  </si>
  <si>
    <t>D219.1X10</t>
  </si>
  <si>
    <t>D219.1X12.5</t>
  </si>
  <si>
    <t>D244.5X6</t>
  </si>
  <si>
    <t>D244.5X8</t>
  </si>
  <si>
    <t>D244.5X10</t>
  </si>
  <si>
    <t>D244.5X12.5</t>
  </si>
  <si>
    <t>D273X4</t>
  </si>
  <si>
    <t>D273X5</t>
  </si>
  <si>
    <t>D273X6</t>
  </si>
  <si>
    <t>D273X6.3</t>
  </si>
  <si>
    <t>D273X8</t>
  </si>
  <si>
    <t>D273X10</t>
  </si>
  <si>
    <t>D273X12.5</t>
  </si>
  <si>
    <t>D323.9X4</t>
  </si>
  <si>
    <t>D323.9X5</t>
  </si>
  <si>
    <t>D323.9X6</t>
  </si>
  <si>
    <t>D323.9X6.3</t>
  </si>
  <si>
    <t>D323.9X8</t>
  </si>
  <si>
    <t>D323.9X10</t>
  </si>
  <si>
    <t>D323.9X12.5</t>
  </si>
  <si>
    <t>D5</t>
  </si>
  <si>
    <t>D5.5</t>
  </si>
  <si>
    <t>D6</t>
  </si>
  <si>
    <t>D7</t>
  </si>
  <si>
    <t>D8</t>
  </si>
  <si>
    <t>D9</t>
  </si>
  <si>
    <t>D10</t>
  </si>
  <si>
    <t>D11</t>
  </si>
  <si>
    <t>D12</t>
  </si>
  <si>
    <t>D14</t>
  </si>
  <si>
    <t>D15</t>
  </si>
  <si>
    <t>D17</t>
  </si>
  <si>
    <t>D19</t>
  </si>
  <si>
    <t>D21</t>
  </si>
  <si>
    <t>D22</t>
  </si>
  <si>
    <t>D23</t>
  </si>
  <si>
    <t>D25</t>
  </si>
  <si>
    <t>D26</t>
  </si>
  <si>
    <t>D28</t>
  </si>
  <si>
    <t>D32</t>
  </si>
  <si>
    <t>D34</t>
  </si>
  <si>
    <t>D35</t>
  </si>
  <si>
    <t>D36</t>
  </si>
  <si>
    <t>D37</t>
  </si>
  <si>
    <t>D39</t>
  </si>
  <si>
    <t>D40</t>
  </si>
  <si>
    <t>D42</t>
  </si>
  <si>
    <t>D44</t>
  </si>
  <si>
    <t>D45</t>
  </si>
  <si>
    <t>D47</t>
  </si>
  <si>
    <t>D50</t>
  </si>
  <si>
    <t>D52</t>
  </si>
  <si>
    <t>D53</t>
  </si>
  <si>
    <t>D55</t>
  </si>
  <si>
    <t>D56</t>
  </si>
  <si>
    <t>D58</t>
  </si>
  <si>
    <t>D60</t>
  </si>
  <si>
    <t>D63</t>
  </si>
  <si>
    <t>D65</t>
  </si>
  <si>
    <t>D68</t>
  </si>
  <si>
    <t>Ax</t>
  </si>
  <si>
    <t>MASA TOTAL PROIECT:</t>
  </si>
  <si>
    <t>BON DE CONSUM:</t>
  </si>
  <si>
    <t>SITUATIA DE LUCRARI:</t>
  </si>
  <si>
    <t>Masa [kg]:</t>
  </si>
  <si>
    <t>Termen de livrare</t>
  </si>
  <si>
    <t>Data Livrarii</t>
  </si>
  <si>
    <t>Comanda Interna:</t>
  </si>
  <si>
    <t>Data / SL</t>
  </si>
  <si>
    <t>Etapa</t>
  </si>
  <si>
    <t>Masa neta proiect [Kg]</t>
  </si>
  <si>
    <t>Lungimi totale [m]</t>
  </si>
  <si>
    <t>Lungimi totale profile [m]</t>
  </si>
  <si>
    <t>Contract:</t>
  </si>
  <si>
    <t>Suprafata [mp]</t>
  </si>
  <si>
    <t>mp</t>
  </si>
  <si>
    <t>Conform fisa tehnica:</t>
  </si>
  <si>
    <r>
      <rPr>
        <sz val="10"/>
        <rFont val="Calibri"/>
        <family val="2"/>
      </rPr>
      <t>µ</t>
    </r>
    <r>
      <rPr>
        <sz val="10"/>
        <rFont val="Arial"/>
        <family val="2"/>
      </rPr>
      <t>m</t>
    </r>
  </si>
  <si>
    <t>l</t>
  </si>
  <si>
    <t>Cerinta conform contract / caiet de sarcini:</t>
  </si>
  <si>
    <t>Consum specific / mp:</t>
  </si>
  <si>
    <t>Calcul cantitate grund utilizat:</t>
  </si>
  <si>
    <t>Variabila pierdere functie de structura metalica:</t>
  </si>
  <si>
    <t>Grund utilizat / SL [kg]</t>
  </si>
  <si>
    <t>Total suprafata grunduita:</t>
  </si>
  <si>
    <t>l/mp</t>
  </si>
  <si>
    <t>Masa total structura livrata:</t>
  </si>
  <si>
    <t xml:space="preserve">Adaos tehnologic sarma de sudura SG2 1.2mm: </t>
  </si>
  <si>
    <t>%</t>
  </si>
  <si>
    <t>Masa sarma de sudura utilizata:</t>
  </si>
  <si>
    <t>Total suprafata vopsita:</t>
  </si>
  <si>
    <t>Email utilizat / SL [kg]</t>
  </si>
  <si>
    <t>CONTRACT:</t>
  </si>
  <si>
    <t>Ansamblu</t>
  </si>
  <si>
    <t>SUBTOTAL:</t>
  </si>
  <si>
    <t>Masa Netal/ ansamblu [kg]</t>
  </si>
  <si>
    <t>Buc. Total Proiect</t>
  </si>
  <si>
    <t>Masa Total Proiect [kg]</t>
  </si>
  <si>
    <t>Situatie de Lucrari</t>
  </si>
  <si>
    <t>Bucati Livrate</t>
  </si>
  <si>
    <t>Ansamble Ramase [Nr. Bucati]</t>
  </si>
  <si>
    <t>Masa Ramas de Livrat [kg]</t>
  </si>
  <si>
    <t>Total:</t>
  </si>
  <si>
    <t>De livrat:</t>
  </si>
  <si>
    <t>Nr.</t>
  </si>
  <si>
    <t>Tb3</t>
  </si>
  <si>
    <t>Tb4</t>
  </si>
  <si>
    <t>Tb5</t>
  </si>
  <si>
    <t>Tb8</t>
  </si>
  <si>
    <t>Tb10</t>
  </si>
  <si>
    <t>Tb12</t>
  </si>
  <si>
    <t>Tb15</t>
  </si>
  <si>
    <t>Tb20</t>
  </si>
  <si>
    <t>Tb25</t>
  </si>
  <si>
    <t>Tb30</t>
  </si>
  <si>
    <t>Tb35</t>
  </si>
  <si>
    <t>Tabla grosime 3 mm:</t>
  </si>
  <si>
    <t>Tabla grosime 5 mm:</t>
  </si>
  <si>
    <t>Tabla grosime 8 mm:</t>
  </si>
  <si>
    <t>Tabla grosime 10 mm:</t>
  </si>
  <si>
    <t>Tabla grosime 12 mm:</t>
  </si>
  <si>
    <t>Tabla grosime 15 mm:</t>
  </si>
  <si>
    <t>Tabla grosime 14 mm:</t>
  </si>
  <si>
    <t>Tabla grosime 20 mm:</t>
  </si>
  <si>
    <t>Tabla grosime 25 mm:</t>
  </si>
  <si>
    <t>Tabla grosime 30 mm:</t>
  </si>
  <si>
    <t>Tabla grosime 35 mm:</t>
  </si>
  <si>
    <t>Tb14</t>
  </si>
  <si>
    <t>Tabla grosime 4 mm:</t>
  </si>
  <si>
    <t>Latimea maxima a pieselor:</t>
  </si>
  <si>
    <t>Lungimea maxima a pieselor:</t>
  </si>
  <si>
    <t>222</t>
  </si>
  <si>
    <t>S1</t>
  </si>
  <si>
    <t>S2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</si>
  <si>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</si>
  <si>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</si>
  <si>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</si>
  <si>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</si>
  <si>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</si>
  <si>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</si>
  <si>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</si>
  <si>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</si>
  <si>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</si>
  <si>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T13</t>
  </si>
  <si>
    <t>T14</t>
  </si>
  <si>
    <t>T15</t>
  </si>
  <si>
    <t>T16</t>
  </si>
  <si>
    <t>T17</t>
  </si>
  <si>
    <t>T18</t>
  </si>
  <si>
    <t>T10</t>
  </si>
  <si>
    <t>T11</t>
  </si>
  <si>
    <t>T12</t>
  </si>
  <si>
    <t>PI1</t>
  </si>
  <si>
    <t>PI2</t>
  </si>
  <si>
    <t>CV</t>
  </si>
  <si>
    <t>DE IMI SRL</t>
  </si>
  <si>
    <t>Hala 2</t>
  </si>
  <si>
    <t>N/A</t>
  </si>
  <si>
    <t>ETICHETE</t>
  </si>
  <si>
    <t>Eticheta</t>
  </si>
  <si>
    <t>Pos.</t>
  </si>
  <si>
    <t>Ansamblul</t>
  </si>
  <si>
    <t>Denum. Reper</t>
  </si>
  <si>
    <t>450</t>
  </si>
  <si>
    <t>SC COHLINE SRL</t>
  </si>
  <si>
    <t>01 / 17.04.2019</t>
  </si>
  <si>
    <t>Extindere Hala Productie - Lipova</t>
  </si>
  <si>
    <t>PL10*</t>
  </si>
  <si>
    <t>S355JR</t>
  </si>
  <si>
    <t>S355JR Total</t>
  </si>
  <si>
    <t>L70X70X5</t>
  </si>
  <si>
    <t xml:space="preserve"> </t>
  </si>
  <si>
    <t>614</t>
  </si>
  <si>
    <t>ACV/1</t>
  </si>
  <si>
    <t>ACV/3</t>
  </si>
  <si>
    <t>ACV/4</t>
  </si>
  <si>
    <t>ACV/6</t>
  </si>
  <si>
    <t>ACV/7</t>
  </si>
  <si>
    <t>ACV/9</t>
  </si>
  <si>
    <t>ACV/10</t>
  </si>
  <si>
    <t>ACV/11</t>
  </si>
  <si>
    <t>ACV/13</t>
  </si>
  <si>
    <t>ACV/15</t>
  </si>
  <si>
    <t>ACV/18</t>
  </si>
  <si>
    <t>ACV/19</t>
  </si>
  <si>
    <t>ACV/20</t>
  </si>
  <si>
    <t>ACV/21</t>
  </si>
  <si>
    <t>ACV/22</t>
  </si>
  <si>
    <t>ACV/23</t>
  </si>
  <si>
    <t>ACV/24</t>
  </si>
  <si>
    <t>ACV/25</t>
  </si>
  <si>
    <t>ACV/26</t>
  </si>
  <si>
    <t>ACV/27</t>
  </si>
  <si>
    <t>ACV/28</t>
  </si>
  <si>
    <t>ACV/29</t>
  </si>
  <si>
    <t>ACV/30</t>
  </si>
  <si>
    <t>ACV/31</t>
  </si>
  <si>
    <t>ACV/32</t>
  </si>
  <si>
    <t>ACV/33</t>
  </si>
  <si>
    <t>ACV/34</t>
  </si>
  <si>
    <t>ACV/35</t>
  </si>
  <si>
    <t>ACV/36</t>
  </si>
  <si>
    <t>ACV/37</t>
  </si>
  <si>
    <t>ACV/38</t>
  </si>
  <si>
    <t>ACV/39</t>
  </si>
  <si>
    <t>ACV/40</t>
  </si>
  <si>
    <t>ACV/41</t>
  </si>
  <si>
    <t>ACV/42</t>
  </si>
  <si>
    <t>ACV/44</t>
  </si>
  <si>
    <t>ACV/45</t>
  </si>
  <si>
    <t>ACV/48</t>
  </si>
  <si>
    <t>ACV/50</t>
  </si>
  <si>
    <t>ACV/52</t>
  </si>
  <si>
    <t>ACV/57</t>
  </si>
  <si>
    <t>ACV/64</t>
  </si>
  <si>
    <t>ACV/68</t>
  </si>
  <si>
    <t>ACV/69</t>
  </si>
  <si>
    <t>ACV/71</t>
  </si>
  <si>
    <t>ACV/73</t>
  </si>
  <si>
    <t>ACV/74</t>
  </si>
  <si>
    <t>ACV/75</t>
  </si>
  <si>
    <t>ACV/77</t>
  </si>
  <si>
    <t>ACV/78</t>
  </si>
  <si>
    <t>ACV/80</t>
  </si>
  <si>
    <t>pcv/37</t>
  </si>
  <si>
    <t>pcv/2</t>
  </si>
  <si>
    <t>pcv/24</t>
  </si>
  <si>
    <t>pcv/11</t>
  </si>
  <si>
    <t>pcv/3</t>
  </si>
  <si>
    <t>pcv/35</t>
  </si>
  <si>
    <t>pcv/71</t>
  </si>
  <si>
    <t>pcv/27</t>
  </si>
  <si>
    <t>pcv/28</t>
  </si>
  <si>
    <t>pcv/36</t>
  </si>
  <si>
    <t>pcv/74</t>
  </si>
  <si>
    <t>pcv/59</t>
  </si>
  <si>
    <t>pcv/32</t>
  </si>
  <si>
    <t>pcv/20</t>
  </si>
  <si>
    <t>pcv/7</t>
  </si>
  <si>
    <t>pcv/94</t>
  </si>
  <si>
    <t>pcv/6</t>
  </si>
  <si>
    <t>pcv/8</t>
  </si>
  <si>
    <t>pcv/53</t>
  </si>
  <si>
    <t>pcv/55</t>
  </si>
  <si>
    <t>pcv/89</t>
  </si>
  <si>
    <t>pcv/22</t>
  </si>
  <si>
    <t>pcv/16</t>
  </si>
  <si>
    <t>pcv/70</t>
  </si>
  <si>
    <t>pcv/14</t>
  </si>
  <si>
    <t>pcv/15</t>
  </si>
  <si>
    <t>pcv/5</t>
  </si>
  <si>
    <t>pcv/1</t>
  </si>
  <si>
    <t>pcv/49</t>
  </si>
  <si>
    <t>pcv/52</t>
  </si>
  <si>
    <t>pcv/62</t>
  </si>
  <si>
    <t>pcv/19</t>
  </si>
  <si>
    <t>pcv/44</t>
  </si>
  <si>
    <t>pcv/72</t>
  </si>
  <si>
    <t>pcv/43</t>
  </si>
  <si>
    <t>pcv/68</t>
  </si>
  <si>
    <t>pcv/57</t>
  </si>
  <si>
    <t>pcv/10</t>
  </si>
  <si>
    <t>pcv/45</t>
  </si>
  <si>
    <t>pcv/17</t>
  </si>
  <si>
    <t>pcv/91</t>
  </si>
  <si>
    <t>pcv/69</t>
  </si>
  <si>
    <t>pcv/46</t>
  </si>
  <si>
    <t>pcv/18</t>
  </si>
  <si>
    <t>pcv/61</t>
  </si>
  <si>
    <t>pcv/4</t>
  </si>
  <si>
    <t>pcv/64</t>
  </si>
  <si>
    <t>pcv/63</t>
  </si>
  <si>
    <t>pcv/12</t>
  </si>
  <si>
    <t>pcv/56</t>
  </si>
  <si>
    <t>pcv/65</t>
  </si>
  <si>
    <t>pcv/42</t>
  </si>
  <si>
    <t>pcv/23</t>
  </si>
  <si>
    <t>pcv/67</t>
  </si>
  <si>
    <t>PD40*8</t>
  </si>
  <si>
    <t>Adaos CV</t>
  </si>
  <si>
    <t>CON-A</t>
  </si>
  <si>
    <t>Honeywell</t>
  </si>
  <si>
    <t>103522.23 kg (inclusiv adaos 3%)</t>
  </si>
  <si>
    <t>CONTRAVANTUIRI</t>
  </si>
  <si>
    <t>AIN/1</t>
  </si>
  <si>
    <t>AIN/2</t>
  </si>
  <si>
    <t>AIN/3</t>
  </si>
  <si>
    <t>AIN/4</t>
  </si>
  <si>
    <t>AIN/5</t>
  </si>
  <si>
    <t>AIN/6</t>
  </si>
  <si>
    <t>AIN/7</t>
  </si>
  <si>
    <t>AIN/8</t>
  </si>
  <si>
    <t>AIN/9</t>
  </si>
  <si>
    <t>AIN/10</t>
  </si>
  <si>
    <t>AIN/11</t>
  </si>
  <si>
    <t>AIN/12</t>
  </si>
  <si>
    <t>AIN/13</t>
  </si>
  <si>
    <t>AIN/14</t>
  </si>
  <si>
    <t>AIN/15</t>
  </si>
  <si>
    <t>AIN/16</t>
  </si>
  <si>
    <t>AIN/17</t>
  </si>
  <si>
    <t>AIN/18</t>
  </si>
  <si>
    <t>AIN/19</t>
  </si>
  <si>
    <t>AIN/20</t>
  </si>
  <si>
    <t>AIN/21</t>
  </si>
  <si>
    <t>AIN/22</t>
  </si>
  <si>
    <t>AIN/23</t>
  </si>
  <si>
    <t>AIN/24</t>
  </si>
  <si>
    <t>AIN/25</t>
  </si>
  <si>
    <t>AIN/26</t>
  </si>
  <si>
    <t>AIN/27</t>
  </si>
  <si>
    <t>AIN/28</t>
  </si>
  <si>
    <t>AIN/29</t>
  </si>
  <si>
    <t>AIN/30</t>
  </si>
  <si>
    <t>AIN/31</t>
  </si>
  <si>
    <t>AIN/32</t>
  </si>
  <si>
    <t>AIN/33</t>
  </si>
  <si>
    <t>AIN/34</t>
  </si>
  <si>
    <t>AIN/35</t>
  </si>
  <si>
    <t>AIN/36</t>
  </si>
  <si>
    <t>AIN/38</t>
  </si>
  <si>
    <t>AIN/39</t>
  </si>
  <si>
    <t>AIN/40</t>
  </si>
  <si>
    <t>AIN/41</t>
  </si>
  <si>
    <t>AIN/42</t>
  </si>
  <si>
    <t>AIN/46</t>
  </si>
  <si>
    <t>AIN/49</t>
  </si>
  <si>
    <t>AIN/50</t>
  </si>
  <si>
    <t>AIN/51</t>
  </si>
  <si>
    <t>AIN/52</t>
  </si>
  <si>
    <t>AIN/53</t>
  </si>
  <si>
    <t>AIN/55</t>
  </si>
  <si>
    <t>AIN/57</t>
  </si>
  <si>
    <t>AIN/58</t>
  </si>
  <si>
    <t>AIN/60</t>
  </si>
  <si>
    <t>AIN/61</t>
  </si>
  <si>
    <t>AIN/62</t>
  </si>
  <si>
    <t>AIN/63</t>
  </si>
  <si>
    <t>AIN/65</t>
  </si>
  <si>
    <t>AIN/66</t>
  </si>
  <si>
    <t>AIN/67</t>
  </si>
  <si>
    <t>AIN/68</t>
  </si>
  <si>
    <t>AIN/69</t>
  </si>
  <si>
    <t>AIN/70</t>
  </si>
  <si>
    <t>AIN/71</t>
  </si>
  <si>
    <t>AIN/72</t>
  </si>
  <si>
    <t>AIN/73</t>
  </si>
  <si>
    <t>AIN/74</t>
  </si>
  <si>
    <t>AIN/75</t>
  </si>
  <si>
    <t>AIN/76</t>
  </si>
  <si>
    <t>AIN/77</t>
  </si>
  <si>
    <t>AIN/79</t>
  </si>
  <si>
    <t>AIN/80</t>
  </si>
  <si>
    <t>AIN/81</t>
  </si>
  <si>
    <t>AIN/82</t>
  </si>
  <si>
    <t>AIN/83</t>
  </si>
  <si>
    <t>AIN/84</t>
  </si>
  <si>
    <t>AIN/86</t>
  </si>
  <si>
    <t>AIN/87</t>
  </si>
  <si>
    <t>AIN/88</t>
  </si>
  <si>
    <t>AIN/89</t>
  </si>
  <si>
    <t>AIN/90</t>
  </si>
  <si>
    <t>AIN/91</t>
  </si>
  <si>
    <t>AIN/92</t>
  </si>
  <si>
    <t>AIN/93</t>
  </si>
  <si>
    <t>AIN/94</t>
  </si>
  <si>
    <t>AIN/95</t>
  </si>
  <si>
    <t>AIN/96</t>
  </si>
  <si>
    <t>AIN/97</t>
  </si>
  <si>
    <t>AIN/98</t>
  </si>
  <si>
    <t>AIN/99</t>
  </si>
  <si>
    <t>AIN/101</t>
  </si>
  <si>
    <t>AIN/102</t>
  </si>
  <si>
    <t>AIN/103</t>
  </si>
  <si>
    <t>AIN/104</t>
  </si>
  <si>
    <t>AIN/107</t>
  </si>
  <si>
    <t>AIN/108</t>
  </si>
  <si>
    <t>AIN/109</t>
  </si>
  <si>
    <t>AIN/110</t>
  </si>
  <si>
    <t>AIN/111</t>
  </si>
  <si>
    <t>AIN/112</t>
  </si>
  <si>
    <t>AIN/113</t>
  </si>
  <si>
    <t>AIN/114</t>
  </si>
  <si>
    <t>AIN/115</t>
  </si>
  <si>
    <t>AIN/116</t>
  </si>
  <si>
    <t>AIN/119</t>
  </si>
  <si>
    <t>AIN/120</t>
  </si>
  <si>
    <t>AIN/121</t>
  </si>
  <si>
    <t>AIN/122</t>
  </si>
  <si>
    <t>AIN/123</t>
  </si>
  <si>
    <t>AIN/124</t>
  </si>
  <si>
    <t>AIN/125</t>
  </si>
  <si>
    <t>AIN/128</t>
  </si>
  <si>
    <t>AIN/131</t>
  </si>
  <si>
    <t>AIN/132</t>
  </si>
  <si>
    <t>AIN/133</t>
  </si>
  <si>
    <t>AIN/134</t>
  </si>
  <si>
    <t>AIN/135</t>
  </si>
  <si>
    <t>AIN/136</t>
  </si>
  <si>
    <t>AIN/139</t>
  </si>
  <si>
    <t>AIN/140</t>
  </si>
  <si>
    <t>AIN/141</t>
  </si>
  <si>
    <t>AIN/142</t>
  </si>
  <si>
    <t>AIN/143</t>
  </si>
  <si>
    <t>AIN/144</t>
  </si>
  <si>
    <t>AIN/145</t>
  </si>
  <si>
    <t>AIN/146</t>
  </si>
  <si>
    <t>AIN/147</t>
  </si>
  <si>
    <t>AIN/149</t>
  </si>
  <si>
    <t>AIN/150</t>
  </si>
  <si>
    <t>AIN/151</t>
  </si>
  <si>
    <t>AIN/152</t>
  </si>
  <si>
    <t>AIN/154</t>
  </si>
  <si>
    <t>AIN/155</t>
  </si>
  <si>
    <t>AIN/157</t>
  </si>
  <si>
    <t>AIN/158</t>
  </si>
  <si>
    <t>AIN/159</t>
  </si>
  <si>
    <t>AIN/160</t>
  </si>
  <si>
    <t>INCHIDERI</t>
  </si>
  <si>
    <t>pin/120</t>
  </si>
  <si>
    <t>pin/86</t>
  </si>
  <si>
    <t>pin/167</t>
  </si>
  <si>
    <t>pin/251</t>
  </si>
  <si>
    <t>pin/124</t>
  </si>
  <si>
    <t>pin/100</t>
  </si>
  <si>
    <t>pin/235</t>
  </si>
  <si>
    <t>pin/75</t>
  </si>
  <si>
    <t>pin/7</t>
  </si>
  <si>
    <t>pin/38</t>
  </si>
  <si>
    <t>pin/61</t>
  </si>
  <si>
    <t>pin/63</t>
  </si>
  <si>
    <t>pin/79</t>
  </si>
  <si>
    <t>pin/89</t>
  </si>
  <si>
    <t>pin/180</t>
  </si>
  <si>
    <t>pin/236</t>
  </si>
  <si>
    <t>pin/237</t>
  </si>
  <si>
    <t>pin/127</t>
  </si>
  <si>
    <t>pin/161</t>
  </si>
  <si>
    <t>pin/73</t>
  </si>
  <si>
    <t>pin/179</t>
  </si>
  <si>
    <t>pin/109</t>
  </si>
  <si>
    <t>pin/18</t>
  </si>
  <si>
    <t>pin/23</t>
  </si>
  <si>
    <t>pin/78</t>
  </si>
  <si>
    <t>pin/60</t>
  </si>
  <si>
    <t>pin/153</t>
  </si>
  <si>
    <t>pin/272</t>
  </si>
  <si>
    <t>pin/287</t>
  </si>
  <si>
    <t>pin/288</t>
  </si>
  <si>
    <t>pin/4</t>
  </si>
  <si>
    <t>pin/98</t>
  </si>
  <si>
    <t>pin/253</t>
  </si>
  <si>
    <t>pin/84</t>
  </si>
  <si>
    <t>pin/85</t>
  </si>
  <si>
    <t>pin/99</t>
  </si>
  <si>
    <t>pin/103</t>
  </si>
  <si>
    <t>pin/156</t>
  </si>
  <si>
    <t>pin/157</t>
  </si>
  <si>
    <t>pin/213</t>
  </si>
  <si>
    <t>pin/70</t>
  </si>
  <si>
    <t>pin/22</t>
  </si>
  <si>
    <t>pin/34</t>
  </si>
  <si>
    <t>pin/41</t>
  </si>
  <si>
    <t>pin/54</t>
  </si>
  <si>
    <t>pin/57</t>
  </si>
  <si>
    <t>pin/177</t>
  </si>
  <si>
    <t>pin/192</t>
  </si>
  <si>
    <t>pin/199</t>
  </si>
  <si>
    <t>pin/200</t>
  </si>
  <si>
    <t>pin/140</t>
  </si>
  <si>
    <t>pin/97</t>
  </si>
  <si>
    <t>pin/105</t>
  </si>
  <si>
    <t>pin/117</t>
  </si>
  <si>
    <t>pin/119</t>
  </si>
  <si>
    <t>pin/160</t>
  </si>
  <si>
    <t>pin/188</t>
  </si>
  <si>
    <t>pin/71</t>
  </si>
  <si>
    <t>pin/24</t>
  </si>
  <si>
    <t>pin/42</t>
  </si>
  <si>
    <t>pin/64</t>
  </si>
  <si>
    <t>pin/67</t>
  </si>
  <si>
    <t>pin/114</t>
  </si>
  <si>
    <t>pin/178</t>
  </si>
  <si>
    <t>pin/193</t>
  </si>
  <si>
    <t>pin/194</t>
  </si>
  <si>
    <t>pin/234</t>
  </si>
  <si>
    <t>pin/58</t>
  </si>
  <si>
    <t>pin/83</t>
  </si>
  <si>
    <t>pin/181</t>
  </si>
  <si>
    <t>pin/168</t>
  </si>
  <si>
    <t>pin/244</t>
  </si>
  <si>
    <t>pin/33</t>
  </si>
  <si>
    <t>pin/214</t>
  </si>
  <si>
    <t>pin/135</t>
  </si>
  <si>
    <t>pin/158</t>
  </si>
  <si>
    <t>pin/159</t>
  </si>
  <si>
    <t>pin/225</t>
  </si>
  <si>
    <t>pin/226</t>
  </si>
  <si>
    <t>pin/3</t>
  </si>
  <si>
    <t>pin/1</t>
  </si>
  <si>
    <t>pin/26</t>
  </si>
  <si>
    <t>pin/48</t>
  </si>
  <si>
    <t>pin/59</t>
  </si>
  <si>
    <t>pin/176</t>
  </si>
  <si>
    <t>pin/189</t>
  </si>
  <si>
    <t>pin/221</t>
  </si>
  <si>
    <t>pin/222</t>
  </si>
  <si>
    <t>pin/17</t>
  </si>
  <si>
    <t>pin/19</t>
  </si>
  <si>
    <t>pin/27</t>
  </si>
  <si>
    <t>pin/55</t>
  </si>
  <si>
    <t>pin/2</t>
  </si>
  <si>
    <t>pin/101</t>
  </si>
  <si>
    <t>pin/219</t>
  </si>
  <si>
    <t>pin/220</t>
  </si>
  <si>
    <t>pin/74</t>
  </si>
  <si>
    <t>pin/14</t>
  </si>
  <si>
    <t>pin/25</t>
  </si>
  <si>
    <t>pin/43</t>
  </si>
  <si>
    <t>pin/66</t>
  </si>
  <si>
    <t>pin/195</t>
  </si>
  <si>
    <t>pin/294</t>
  </si>
  <si>
    <t>pin/196</t>
  </si>
  <si>
    <t>pin/108</t>
  </si>
  <si>
    <t>pin/6</t>
  </si>
  <si>
    <t>pin/28</t>
  </si>
  <si>
    <t>pin/32</t>
  </si>
  <si>
    <t>pin/39</t>
  </si>
  <si>
    <t>pin/53</t>
  </si>
  <si>
    <t>pin/56</t>
  </si>
  <si>
    <t>pin/62</t>
  </si>
  <si>
    <t>pin/115</t>
  </si>
  <si>
    <t>pin/190</t>
  </si>
  <si>
    <t>pin/113</t>
  </si>
  <si>
    <t>pin/40</t>
  </si>
  <si>
    <t>pin/20</t>
  </si>
  <si>
    <t>pin/197</t>
  </si>
  <si>
    <t>pin/51</t>
  </si>
  <si>
    <t>pin/31</t>
  </si>
  <si>
    <t>pin/49</t>
  </si>
  <si>
    <t>pin/29</t>
  </si>
  <si>
    <t>pin/13</t>
  </si>
  <si>
    <t>pin/30</t>
  </si>
  <si>
    <t>pin/8</t>
  </si>
  <si>
    <t>pin/9</t>
  </si>
  <si>
    <t>pin/50</t>
  </si>
  <si>
    <t>pin/52</t>
  </si>
  <si>
    <t>pin/65</t>
  </si>
  <si>
    <t>pin/72</t>
  </si>
  <si>
    <t>pin/76</t>
  </si>
  <si>
    <t>pin/77</t>
  </si>
  <si>
    <t>pin/82</t>
  </si>
  <si>
    <t>pin/173</t>
  </si>
  <si>
    <t>pin/174</t>
  </si>
  <si>
    <t>pin/207</t>
  </si>
  <si>
    <t>pin/231</t>
  </si>
  <si>
    <t>pin/232</t>
  </si>
  <si>
    <t>pin/233</t>
  </si>
  <si>
    <t>pin/255</t>
  </si>
  <si>
    <t>pin/256</t>
  </si>
  <si>
    <t>pin/257</t>
  </si>
  <si>
    <t>pin/270</t>
  </si>
  <si>
    <t>pin/122</t>
  </si>
  <si>
    <t>pin/21</t>
  </si>
  <si>
    <t>pin/95</t>
  </si>
  <si>
    <t>pin/130</t>
  </si>
  <si>
    <t>pin/171</t>
  </si>
  <si>
    <t>pin/172</t>
  </si>
  <si>
    <t>pin/238</t>
  </si>
  <si>
    <t>pin/239</t>
  </si>
  <si>
    <t>pin/258</t>
  </si>
  <si>
    <t>pin/273</t>
  </si>
  <si>
    <t>pin/279</t>
  </si>
  <si>
    <t>pin/280</t>
  </si>
  <si>
    <t>pin/281</t>
  </si>
  <si>
    <t>pin/203</t>
  </si>
  <si>
    <t>pin/283</t>
  </si>
  <si>
    <t>pin/132</t>
  </si>
  <si>
    <t>pin/242</t>
  </si>
  <si>
    <t>pin/243</t>
  </si>
  <si>
    <t>pin/186</t>
  </si>
  <si>
    <t>pin/162</t>
  </si>
  <si>
    <t>pin/163</t>
  </si>
  <si>
    <t>pin/187</t>
  </si>
  <si>
    <t>pin/210</t>
  </si>
  <si>
    <t>pin/211</t>
  </si>
  <si>
    <t>pin/227</t>
  </si>
  <si>
    <t>pin/228</t>
  </si>
  <si>
    <t>pin/252</t>
  </si>
  <si>
    <t>pin/121</t>
  </si>
  <si>
    <t>pin/87</t>
  </si>
  <si>
    <t>pin/110</t>
  </si>
  <si>
    <t>pin/68</t>
  </si>
  <si>
    <t>pin/69</t>
  </si>
  <si>
    <t>pin/81</t>
  </si>
  <si>
    <t>pin/263</t>
  </si>
  <si>
    <t>pin/166</t>
  </si>
  <si>
    <t>pin/164</t>
  </si>
  <si>
    <t>pin/155</t>
  </si>
  <si>
    <t>pin/165</t>
  </si>
  <si>
    <t>pin/125</t>
  </si>
  <si>
    <t>pin/245</t>
  </si>
  <si>
    <t>pin/246</t>
  </si>
  <si>
    <t>pin/264</t>
  </si>
  <si>
    <t>pin/268</t>
  </si>
  <si>
    <t>pin/265</t>
  </si>
  <si>
    <t>pin/269</t>
  </si>
  <si>
    <t>pin/266</t>
  </si>
  <si>
    <t>pin/267</t>
  </si>
  <si>
    <t>pin/217</t>
  </si>
  <si>
    <t>pin/218</t>
  </si>
  <si>
    <t>pin/215</t>
  </si>
  <si>
    <t>pin/216</t>
  </si>
  <si>
    <t>pin/201</t>
  </si>
  <si>
    <t>pin/202</t>
  </si>
  <si>
    <t>pin/204</t>
  </si>
  <si>
    <t>pin/11</t>
  </si>
  <si>
    <t>pin/12</t>
  </si>
  <si>
    <t>pin/205</t>
  </si>
  <si>
    <t>pin/16</t>
  </si>
  <si>
    <t>pin/206</t>
  </si>
  <si>
    <t>pin/291</t>
  </si>
  <si>
    <t>pin/169</t>
  </si>
  <si>
    <t>pin/248</t>
  </si>
  <si>
    <t>pin/285</t>
  </si>
  <si>
    <t>pin/289</t>
  </si>
  <si>
    <t>pin/290</t>
  </si>
  <si>
    <t>pin/292</t>
  </si>
  <si>
    <t>pin/223</t>
  </si>
  <si>
    <t>pin/224</t>
  </si>
  <si>
    <t>pin/191</t>
  </si>
  <si>
    <t>pin/293</t>
  </si>
  <si>
    <t>pin/152</t>
  </si>
  <si>
    <t>pin/229</t>
  </si>
  <si>
    <t>pin/230</t>
  </si>
  <si>
    <t>pin/254</t>
  </si>
  <si>
    <t>pin/240</t>
  </si>
  <si>
    <t>pin/241</t>
  </si>
  <si>
    <t>pin/271</t>
  </si>
  <si>
    <t>pin/286</t>
  </si>
  <si>
    <t>pin/170</t>
  </si>
  <si>
    <t>pin/284</t>
  </si>
  <si>
    <t>pin/295</t>
  </si>
  <si>
    <t>pin/297</t>
  </si>
  <si>
    <t>pin/296</t>
  </si>
  <si>
    <t>pin/298</t>
  </si>
  <si>
    <t>FP_M120-100-40</t>
  </si>
  <si>
    <t>PL100*5</t>
  </si>
  <si>
    <t>PL300*10</t>
  </si>
  <si>
    <t>CC150-2-15-41-</t>
  </si>
  <si>
    <t>CC200-2-30-100</t>
  </si>
  <si>
    <t>PL1250*10</t>
  </si>
  <si>
    <t>PL1400*10</t>
  </si>
  <si>
    <t>PL550*10</t>
  </si>
  <si>
    <t>PL1300*10</t>
  </si>
  <si>
    <t>PL150*10</t>
  </si>
  <si>
    <t>PL140*10</t>
  </si>
  <si>
    <t>CC120-2-30-115</t>
  </si>
  <si>
    <t>PL120*5</t>
  </si>
  <si>
    <t>PL1500*10</t>
  </si>
  <si>
    <t>S350GD+</t>
  </si>
  <si>
    <t>Adaos INCHIDERI</t>
  </si>
  <si>
    <t>ACL/2</t>
  </si>
  <si>
    <t>ACL/3</t>
  </si>
  <si>
    <t>ACL/4</t>
  </si>
  <si>
    <t>ACL/5</t>
  </si>
  <si>
    <t>ACL/6</t>
  </si>
  <si>
    <t>ACL/7</t>
  </si>
  <si>
    <t>ACL/8</t>
  </si>
  <si>
    <t>ACL/9</t>
  </si>
  <si>
    <t>ACL/10</t>
  </si>
  <si>
    <t>ACL/11</t>
  </si>
  <si>
    <t>ACL/12</t>
  </si>
  <si>
    <t>ACL/13</t>
  </si>
  <si>
    <t>ACL/14</t>
  </si>
  <si>
    <t>ACL/15</t>
  </si>
  <si>
    <t>ACL/16</t>
  </si>
  <si>
    <t>ACL/17</t>
  </si>
  <si>
    <t>ACL/18</t>
  </si>
  <si>
    <t>ACL/19</t>
  </si>
  <si>
    <t>ACL/20</t>
  </si>
  <si>
    <t>LUMINATOARE</t>
  </si>
  <si>
    <t>pcl/8</t>
  </si>
  <si>
    <t>pcl/9</t>
  </si>
  <si>
    <t>pcl/13</t>
  </si>
  <si>
    <t>pcl/14</t>
  </si>
  <si>
    <t>pcl/20</t>
  </si>
  <si>
    <t>pcl/23</t>
  </si>
  <si>
    <t>pcl/32</t>
  </si>
  <si>
    <t>pcl/10</t>
  </si>
  <si>
    <t>pcl/11</t>
  </si>
  <si>
    <t>pcl/12</t>
  </si>
  <si>
    <t>pcl/15</t>
  </si>
  <si>
    <t>pcl/19</t>
  </si>
  <si>
    <t>pcl/21</t>
  </si>
  <si>
    <t>pcl/24</t>
  </si>
  <si>
    <t>pcl/25</t>
  </si>
  <si>
    <t>pcl/26</t>
  </si>
  <si>
    <t>pcl/27</t>
  </si>
  <si>
    <t>pcl/28</t>
  </si>
  <si>
    <t>pcl/29</t>
  </si>
  <si>
    <t>pcl/30</t>
  </si>
  <si>
    <t>pcl/31</t>
  </si>
  <si>
    <t>pcl/6</t>
  </si>
  <si>
    <t>pcl/1</t>
  </si>
  <si>
    <t>pcl/4</t>
  </si>
  <si>
    <t>pcl/5</t>
  </si>
  <si>
    <t>pcl/2</t>
  </si>
  <si>
    <t>pcl/3</t>
  </si>
  <si>
    <t>pcl/18</t>
  </si>
  <si>
    <t>pcl/22</t>
  </si>
  <si>
    <t>FP_L30-250-100</t>
  </si>
  <si>
    <t>FP_T50-100-135</t>
  </si>
  <si>
    <t>2*150</t>
  </si>
  <si>
    <t>CC100-2-30-100</t>
  </si>
  <si>
    <t>CC96-2-30-96</t>
  </si>
  <si>
    <t>FP_T50-110-150</t>
  </si>
  <si>
    <t>FP_T50-25-65-1</t>
  </si>
  <si>
    <t>CC250-2-30-100</t>
  </si>
  <si>
    <t>CC246-2-30-96</t>
  </si>
  <si>
    <t>FP_T50-44-95-1</t>
  </si>
  <si>
    <t>Adaos LUMINATOARE</t>
  </si>
  <si>
    <t>AGI/1</t>
  </si>
  <si>
    <t>AGI/2</t>
  </si>
  <si>
    <t>AGI/3</t>
  </si>
  <si>
    <t>AGI/4</t>
  </si>
  <si>
    <t>AGI/5</t>
  </si>
  <si>
    <t>AGI/7</t>
  </si>
  <si>
    <t>AGI/8</t>
  </si>
  <si>
    <t>AGI/9</t>
  </si>
  <si>
    <t>GOLURI INSTALATII</t>
  </si>
  <si>
    <t>pgi/3</t>
  </si>
  <si>
    <t>pgi/4</t>
  </si>
  <si>
    <t>pgi/8</t>
  </si>
  <si>
    <t>pgi/9</t>
  </si>
  <si>
    <t>pgi/10</t>
  </si>
  <si>
    <t>pgi/11</t>
  </si>
  <si>
    <t>pgi/13</t>
  </si>
  <si>
    <t>pgi/1</t>
  </si>
  <si>
    <t>pgi/2</t>
  </si>
  <si>
    <t>pgi/5</t>
  </si>
  <si>
    <t>pgi/6</t>
  </si>
  <si>
    <t>pgi/12</t>
  </si>
  <si>
    <t>pgi/14</t>
  </si>
  <si>
    <t>pgi/15</t>
  </si>
  <si>
    <t>pgi/21</t>
  </si>
  <si>
    <t>pgi/18</t>
  </si>
  <si>
    <t>pgi/19</t>
  </si>
  <si>
    <t>pgi/16</t>
  </si>
  <si>
    <t>pgi/17</t>
  </si>
  <si>
    <t>pgi/20</t>
  </si>
  <si>
    <t>pgi/22</t>
  </si>
  <si>
    <t>FP_T50-125-165</t>
  </si>
  <si>
    <t>FP_T50-115-155</t>
  </si>
  <si>
    <t>Adaos GOLURI INSTALATII</t>
  </si>
  <si>
    <t>APE/1</t>
  </si>
  <si>
    <t>APE/2</t>
  </si>
  <si>
    <t>APE/3</t>
  </si>
  <si>
    <t>APE/4</t>
  </si>
  <si>
    <t>APE/5</t>
  </si>
  <si>
    <t>APE/6</t>
  </si>
  <si>
    <t>APE/7</t>
  </si>
  <si>
    <t>APE/8</t>
  </si>
  <si>
    <t>APE/9</t>
  </si>
  <si>
    <t>APE/10</t>
  </si>
  <si>
    <t>APE/11</t>
  </si>
  <si>
    <t>APE/12</t>
  </si>
  <si>
    <t>APE/13</t>
  </si>
  <si>
    <t>APE/14</t>
  </si>
  <si>
    <t>APE/15</t>
  </si>
  <si>
    <t>APE/16</t>
  </si>
  <si>
    <t>APE/17</t>
  </si>
  <si>
    <t>APE/18</t>
  </si>
  <si>
    <t>APE/19</t>
  </si>
  <si>
    <t>APE/20</t>
  </si>
  <si>
    <t>APE/21</t>
  </si>
  <si>
    <t>APE/22</t>
  </si>
  <si>
    <t>APE/23</t>
  </si>
  <si>
    <t>APE/24</t>
  </si>
  <si>
    <t>APE/25</t>
  </si>
  <si>
    <t>APE/26</t>
  </si>
  <si>
    <t>SCARA C10</t>
  </si>
  <si>
    <t>ppe/3</t>
  </si>
  <si>
    <t>ppe/17</t>
  </si>
  <si>
    <t>ppe/25</t>
  </si>
  <si>
    <t>ppe/33</t>
  </si>
  <si>
    <t>ppe/4</t>
  </si>
  <si>
    <t>ppe/2</t>
  </si>
  <si>
    <t>ppe/32</t>
  </si>
  <si>
    <t>ppe/1</t>
  </si>
  <si>
    <t>ppe/9</t>
  </si>
  <si>
    <t>ppe/11</t>
  </si>
  <si>
    <t>ppe/13</t>
  </si>
  <si>
    <t>ppe/15</t>
  </si>
  <si>
    <t>ppe/16</t>
  </si>
  <si>
    <t>ppe/8</t>
  </si>
  <si>
    <t>ppe/10</t>
  </si>
  <si>
    <t>ppe/12</t>
  </si>
  <si>
    <t>ppe/35</t>
  </si>
  <si>
    <t>ppe/39</t>
  </si>
  <si>
    <t>ppe/22</t>
  </si>
  <si>
    <t>ppe/23</t>
  </si>
  <si>
    <t>ppe/38</t>
  </si>
  <si>
    <t>ppe/41</t>
  </si>
  <si>
    <t>ppe/40</t>
  </si>
  <si>
    <t>ppe/7</t>
  </si>
  <si>
    <t>ppe/24</t>
  </si>
  <si>
    <t>ppe/30</t>
  </si>
  <si>
    <t>ppe/6</t>
  </si>
  <si>
    <t>ppe/26</t>
  </si>
  <si>
    <t>ppe/29</t>
  </si>
  <si>
    <t>ppe/37</t>
  </si>
  <si>
    <t>ppe/5</t>
  </si>
  <si>
    <t>ppe/18</t>
  </si>
  <si>
    <t>ppe/19</t>
  </si>
  <si>
    <t>ppe/21</t>
  </si>
  <si>
    <t>ppe/34</t>
  </si>
  <si>
    <t>ppe/20</t>
  </si>
  <si>
    <t>ppe/36</t>
  </si>
  <si>
    <t>ppe/47</t>
  </si>
  <si>
    <t>ppe/27</t>
  </si>
  <si>
    <t>ppe/44</t>
  </si>
  <si>
    <t>ppe/46</t>
  </si>
  <si>
    <t>ppe/51</t>
  </si>
  <si>
    <t>ppe/52</t>
  </si>
  <si>
    <t>ppe/53</t>
  </si>
  <si>
    <t>ppe/54</t>
  </si>
  <si>
    <t>ppe/50</t>
  </si>
  <si>
    <t>ppe/28</t>
  </si>
  <si>
    <t>ppe/45</t>
  </si>
  <si>
    <t>ppe/55</t>
  </si>
  <si>
    <t>ppe/57</t>
  </si>
  <si>
    <t>ppe/58</t>
  </si>
  <si>
    <t>ppe/48</t>
  </si>
  <si>
    <t>ppe/49</t>
  </si>
  <si>
    <t>ppe/56</t>
  </si>
  <si>
    <t>PL1500*70</t>
  </si>
  <si>
    <t>PD30*7</t>
  </si>
  <si>
    <t>PL50*600</t>
  </si>
  <si>
    <t>PL50*1000</t>
  </si>
  <si>
    <t>S235JR</t>
  </si>
  <si>
    <t>Zero_we</t>
  </si>
  <si>
    <t>Adaos SCARA C10</t>
  </si>
  <si>
    <t>APF/1</t>
  </si>
  <si>
    <t>APF/2</t>
  </si>
  <si>
    <t>APF/3</t>
  </si>
  <si>
    <t>APF/4</t>
  </si>
  <si>
    <t>APF/5</t>
  </si>
  <si>
    <t>APF/6</t>
  </si>
  <si>
    <t>APF/7</t>
  </si>
  <si>
    <t>APF/8</t>
  </si>
  <si>
    <t>APF/9</t>
  </si>
  <si>
    <t>APF/10</t>
  </si>
  <si>
    <t>APF/11</t>
  </si>
  <si>
    <t>APF/12</t>
  </si>
  <si>
    <t>APF/13</t>
  </si>
  <si>
    <t>APF/14</t>
  </si>
  <si>
    <t>APF/15</t>
  </si>
  <si>
    <t>APF/16</t>
  </si>
  <si>
    <t>APF/17</t>
  </si>
  <si>
    <t>APF/18</t>
  </si>
  <si>
    <t>APF/19</t>
  </si>
  <si>
    <t>APF/20</t>
  </si>
  <si>
    <t>SCARA C11</t>
  </si>
  <si>
    <t>ppf/2</t>
  </si>
  <si>
    <t>ppf/20</t>
  </si>
  <si>
    <t>ppf/30</t>
  </si>
  <si>
    <t>ppf/33</t>
  </si>
  <si>
    <t>ppf/34</t>
  </si>
  <si>
    <t>ppf/1</t>
  </si>
  <si>
    <t>ppf/3</t>
  </si>
  <si>
    <t>ppf/4</t>
  </si>
  <si>
    <t>ppf/6</t>
  </si>
  <si>
    <t>ppf/8</t>
  </si>
  <si>
    <t>ppf/29</t>
  </si>
  <si>
    <t>ppf/31</t>
  </si>
  <si>
    <t>ppf/5</t>
  </si>
  <si>
    <t>ppf/7</t>
  </si>
  <si>
    <t>ppf/9</t>
  </si>
  <si>
    <t>ppf/37</t>
  </si>
  <si>
    <t>ppf/19</t>
  </si>
  <si>
    <t>ppf/17</t>
  </si>
  <si>
    <t>ppf/28</t>
  </si>
  <si>
    <t>ppf/36</t>
  </si>
  <si>
    <t>ppf/35</t>
  </si>
  <si>
    <t>ppf/18</t>
  </si>
  <si>
    <t>ppf/13</t>
  </si>
  <si>
    <t>ppf/24</t>
  </si>
  <si>
    <t>ppf/26</t>
  </si>
  <si>
    <t>ppf/12</t>
  </si>
  <si>
    <t>ppf/21</t>
  </si>
  <si>
    <t>ppf/25</t>
  </si>
  <si>
    <t>ppf/32</t>
  </si>
  <si>
    <t>ppf/11</t>
  </si>
  <si>
    <t>ppf/14</t>
  </si>
  <si>
    <t>ppf/16</t>
  </si>
  <si>
    <t>ppf/15</t>
  </si>
  <si>
    <t>ppf/22</t>
  </si>
  <si>
    <t>ppf/44</t>
  </si>
  <si>
    <t>ppf/40</t>
  </si>
  <si>
    <t>ppf/23</t>
  </si>
  <si>
    <t>ppf/38</t>
  </si>
  <si>
    <t>ppf/41</t>
  </si>
  <si>
    <t>ppf/45</t>
  </si>
  <si>
    <t>ppf/46</t>
  </si>
  <si>
    <t>ppf/47</t>
  </si>
  <si>
    <t>ppf/48</t>
  </si>
  <si>
    <t>ppf/43</t>
  </si>
  <si>
    <t>ppf/27</t>
  </si>
  <si>
    <t>ppf/39</t>
  </si>
  <si>
    <t>ppf/52</t>
  </si>
  <si>
    <t>ppf/53</t>
  </si>
  <si>
    <t>ppf/54</t>
  </si>
  <si>
    <t>ppf/55</t>
  </si>
  <si>
    <t>ppf/42</t>
  </si>
  <si>
    <t>ppf/49</t>
  </si>
  <si>
    <t>ppf/50</t>
  </si>
  <si>
    <t>ppf/51</t>
  </si>
  <si>
    <t>PL1240*70</t>
  </si>
  <si>
    <t>PL50*700</t>
  </si>
  <si>
    <t>PL50*800</t>
  </si>
  <si>
    <t>PL50*850</t>
  </si>
  <si>
    <t>Adaos SCARA C11</t>
  </si>
  <si>
    <t>ASJ/1</t>
  </si>
  <si>
    <t>ASJ/2</t>
  </si>
  <si>
    <t>ASJ/3</t>
  </si>
  <si>
    <t>ASJ/4</t>
  </si>
  <si>
    <t>ASJ/5</t>
  </si>
  <si>
    <t>ASJ/6</t>
  </si>
  <si>
    <t>ASJ/7</t>
  </si>
  <si>
    <t>ASJ/8</t>
  </si>
  <si>
    <t>ASJ/9</t>
  </si>
  <si>
    <t>ASJ/10</t>
  </si>
  <si>
    <t>ASJ/11</t>
  </si>
  <si>
    <t>ASJ/12</t>
  </si>
  <si>
    <t>ASJ/13</t>
  </si>
  <si>
    <t>ASJ/14</t>
  </si>
  <si>
    <t>ASJ/15</t>
  </si>
  <si>
    <t>ASJ/16</t>
  </si>
  <si>
    <t>ASJ/17</t>
  </si>
  <si>
    <t>ASJ/18</t>
  </si>
  <si>
    <t>ASJ/19</t>
  </si>
  <si>
    <t>ASJ/20</t>
  </si>
  <si>
    <t>ASJ/21</t>
  </si>
  <si>
    <t>ASJ/22</t>
  </si>
  <si>
    <t>ASJ/23</t>
  </si>
  <si>
    <t>ASJ/24</t>
  </si>
  <si>
    <t>ASJ/26</t>
  </si>
  <si>
    <t>ASJ/27</t>
  </si>
  <si>
    <t>ASJ/28</t>
  </si>
  <si>
    <t>SCARA PRODUCTIE</t>
  </si>
  <si>
    <t>psj/100</t>
  </si>
  <si>
    <t>psj/58</t>
  </si>
  <si>
    <t>psj/123</t>
  </si>
  <si>
    <t>psj/9</t>
  </si>
  <si>
    <t>psj/12</t>
  </si>
  <si>
    <t>psj/18</t>
  </si>
  <si>
    <t>psj/19</t>
  </si>
  <si>
    <t>psj/20</t>
  </si>
  <si>
    <t>psj/25</t>
  </si>
  <si>
    <t>psj/26</t>
  </si>
  <si>
    <t>psj/28</t>
  </si>
  <si>
    <t>psj/34</t>
  </si>
  <si>
    <t>psj/39</t>
  </si>
  <si>
    <t>psj/44</t>
  </si>
  <si>
    <t>psj/47</t>
  </si>
  <si>
    <t>psj/52</t>
  </si>
  <si>
    <t>psj/55</t>
  </si>
  <si>
    <t>psj/59</t>
  </si>
  <si>
    <t>psj/72</t>
  </si>
  <si>
    <t>psj/10</t>
  </si>
  <si>
    <t>psj/27</t>
  </si>
  <si>
    <t>psj/38</t>
  </si>
  <si>
    <t>psj/51</t>
  </si>
  <si>
    <t>psj/71</t>
  </si>
  <si>
    <t>psj/79</t>
  </si>
  <si>
    <t>psj/46</t>
  </si>
  <si>
    <t>psj/70</t>
  </si>
  <si>
    <t>psj/76</t>
  </si>
  <si>
    <t>psj/81</t>
  </si>
  <si>
    <t>psj/80</t>
  </si>
  <si>
    <t>psj/31</t>
  </si>
  <si>
    <t>psj/30</t>
  </si>
  <si>
    <t>psj/125</t>
  </si>
  <si>
    <t>psj/8</t>
  </si>
  <si>
    <t>psj/35</t>
  </si>
  <si>
    <t>psj/53</t>
  </si>
  <si>
    <t>psj/56</t>
  </si>
  <si>
    <t>psj/83</t>
  </si>
  <si>
    <t>psj/7</t>
  </si>
  <si>
    <t>psj/57</t>
  </si>
  <si>
    <t>psj/101</t>
  </si>
  <si>
    <t>psj/60</t>
  </si>
  <si>
    <t>psj/22</t>
  </si>
  <si>
    <t>psj/41</t>
  </si>
  <si>
    <t>psj/21</t>
  </si>
  <si>
    <t>psj/23</t>
  </si>
  <si>
    <t>psj/32</t>
  </si>
  <si>
    <t>psj/2</t>
  </si>
  <si>
    <t>psj/4</t>
  </si>
  <si>
    <t>psj/11</t>
  </si>
  <si>
    <t>psj/14</t>
  </si>
  <si>
    <t>psj/24</t>
  </si>
  <si>
    <t>psj/33</t>
  </si>
  <si>
    <t>psj/37</t>
  </si>
  <si>
    <t>psj/45</t>
  </si>
  <si>
    <t>psj/48</t>
  </si>
  <si>
    <t>psj/50</t>
  </si>
  <si>
    <t>psj/61</t>
  </si>
  <si>
    <t>psj/63</t>
  </si>
  <si>
    <t>psj/66</t>
  </si>
  <si>
    <t>psj/73</t>
  </si>
  <si>
    <t>psj/1</t>
  </si>
  <si>
    <t>psj/3</t>
  </si>
  <si>
    <t>psj/13</t>
  </si>
  <si>
    <t>psj/49</t>
  </si>
  <si>
    <t>psj/62</t>
  </si>
  <si>
    <t>psj/64</t>
  </si>
  <si>
    <t>psj/65</t>
  </si>
  <si>
    <t>psj/87</t>
  </si>
  <si>
    <t>psj/43</t>
  </si>
  <si>
    <t>psj/84</t>
  </si>
  <si>
    <t>psj/88</t>
  </si>
  <si>
    <t>psj/89</t>
  </si>
  <si>
    <t>psj/102</t>
  </si>
  <si>
    <t>psj/103</t>
  </si>
  <si>
    <t>psj/104</t>
  </si>
  <si>
    <t>psj/105</t>
  </si>
  <si>
    <t>psj/106</t>
  </si>
  <si>
    <t>psj/107</t>
  </si>
  <si>
    <t>psj/108</t>
  </si>
  <si>
    <t>psj/6</t>
  </si>
  <si>
    <t>psj/16</t>
  </si>
  <si>
    <t>psj/17</t>
  </si>
  <si>
    <t>psj/36</t>
  </si>
  <si>
    <t>psj/42</t>
  </si>
  <si>
    <t>psj/69</t>
  </si>
  <si>
    <t>psj/74</t>
  </si>
  <si>
    <t>psj/98</t>
  </si>
  <si>
    <t>psj/75</t>
  </si>
  <si>
    <t>psj/110</t>
  </si>
  <si>
    <t>psj/40</t>
  </si>
  <si>
    <t>psj/111</t>
  </si>
  <si>
    <t>psj/78</t>
  </si>
  <si>
    <t>psj/85</t>
  </si>
  <si>
    <t>psj/91</t>
  </si>
  <si>
    <t>psj/95</t>
  </si>
  <si>
    <t>psj/117</t>
  </si>
  <si>
    <t>psj/118</t>
  </si>
  <si>
    <t>psj/119</t>
  </si>
  <si>
    <t>psj/93</t>
  </si>
  <si>
    <t>psj/94</t>
  </si>
  <si>
    <t>psj/114</t>
  </si>
  <si>
    <t>psj/115</t>
  </si>
  <si>
    <t>psj/116</t>
  </si>
  <si>
    <t>psj/92</t>
  </si>
  <si>
    <t>psj/86</t>
  </si>
  <si>
    <t>psj/90</t>
  </si>
  <si>
    <t>psj/96</t>
  </si>
  <si>
    <t>psj/109</t>
  </si>
  <si>
    <t>psj/120</t>
  </si>
  <si>
    <t>psj/121</t>
  </si>
  <si>
    <t>psj/122</t>
  </si>
  <si>
    <t>psj/5</t>
  </si>
  <si>
    <t>psj/15</t>
  </si>
  <si>
    <t>psj/54</t>
  </si>
  <si>
    <t>psj/67</t>
  </si>
  <si>
    <t>psj/124</t>
  </si>
  <si>
    <t>psj/29</t>
  </si>
  <si>
    <t>psj/77</t>
  </si>
  <si>
    <t>psj/82</t>
  </si>
  <si>
    <t>PL800*70</t>
  </si>
  <si>
    <t>UPN200</t>
  </si>
  <si>
    <t>PL50*961</t>
  </si>
  <si>
    <t>Adaos SCARA PRODUCRTIE</t>
  </si>
  <si>
    <t>ASE/1</t>
  </si>
  <si>
    <t>ASE/2</t>
  </si>
  <si>
    <t>ASE/4</t>
  </si>
  <si>
    <t>ASE/5</t>
  </si>
  <si>
    <t>ASE/6</t>
  </si>
  <si>
    <t>ASE/7</t>
  </si>
  <si>
    <t>ASE/8</t>
  </si>
  <si>
    <t>ASE/9</t>
  </si>
  <si>
    <t>ASE/10</t>
  </si>
  <si>
    <t>ASE/12</t>
  </si>
  <si>
    <t>ASE/13</t>
  </si>
  <si>
    <t>ASE/14</t>
  </si>
  <si>
    <t>ASE/15</t>
  </si>
  <si>
    <t>ASE/16</t>
  </si>
  <si>
    <t>ASE/17</t>
  </si>
  <si>
    <t>ASE/18</t>
  </si>
  <si>
    <t>ASE/19</t>
  </si>
  <si>
    <t>ASE/20</t>
  </si>
  <si>
    <t>ASE/21</t>
  </si>
  <si>
    <t>ASE/22</t>
  </si>
  <si>
    <t>ASE/23</t>
  </si>
  <si>
    <t>ASE/24</t>
  </si>
  <si>
    <t>ASE/25</t>
  </si>
  <si>
    <t>ASE/26</t>
  </si>
  <si>
    <t>ASE/27</t>
  </si>
  <si>
    <t>ASE/28</t>
  </si>
  <si>
    <t>ASE/29</t>
  </si>
  <si>
    <t>ASE/30</t>
  </si>
  <si>
    <t>ASE/31</t>
  </si>
  <si>
    <t>ASE/32</t>
  </si>
  <si>
    <t>ASE/33</t>
  </si>
  <si>
    <t>ASE/34</t>
  </si>
  <si>
    <t>ASE/35</t>
  </si>
  <si>
    <t>ASE/36</t>
  </si>
  <si>
    <t>ASE/37</t>
  </si>
  <si>
    <t>ASE/38</t>
  </si>
  <si>
    <t>ASE/41</t>
  </si>
  <si>
    <t>ASE/44</t>
  </si>
  <si>
    <t>ASE/45</t>
  </si>
  <si>
    <t>ASE/46</t>
  </si>
  <si>
    <t>ASE/47</t>
  </si>
  <si>
    <t>ASE/49</t>
  </si>
  <si>
    <t>ASE/50</t>
  </si>
  <si>
    <t>ASE/51</t>
  </si>
  <si>
    <t>ASE/52</t>
  </si>
  <si>
    <t>ASE/53</t>
  </si>
  <si>
    <t>ASE/54</t>
  </si>
  <si>
    <t>ASE/55</t>
  </si>
  <si>
    <t>ASE/56</t>
  </si>
  <si>
    <t>ASE/59</t>
  </si>
  <si>
    <t>ASE/60</t>
  </si>
  <si>
    <t>ASE/61</t>
  </si>
  <si>
    <t>ASE/62</t>
  </si>
  <si>
    <t>ASE/65</t>
  </si>
  <si>
    <t>ASE/66</t>
  </si>
  <si>
    <t>ASE/67</t>
  </si>
  <si>
    <t>ASE/70</t>
  </si>
  <si>
    <t>pse/67</t>
  </si>
  <si>
    <t>pse/9</t>
  </si>
  <si>
    <t>pse/27</t>
  </si>
  <si>
    <t>pse/36</t>
  </si>
  <si>
    <t>pse/49</t>
  </si>
  <si>
    <t>pse/72</t>
  </si>
  <si>
    <t>pse/84</t>
  </si>
  <si>
    <t>pse/85</t>
  </si>
  <si>
    <t>pse/88</t>
  </si>
  <si>
    <t>pse/89</t>
  </si>
  <si>
    <t>pse/103</t>
  </si>
  <si>
    <t>pse/105</t>
  </si>
  <si>
    <t>pse/50</t>
  </si>
  <si>
    <t>pse/52</t>
  </si>
  <si>
    <t>pse/56</t>
  </si>
  <si>
    <t>pse/102</t>
  </si>
  <si>
    <t>p/31</t>
  </si>
  <si>
    <t>pse/21</t>
  </si>
  <si>
    <t>pse/40</t>
  </si>
  <si>
    <t>pse/47</t>
  </si>
  <si>
    <t>pse/51</t>
  </si>
  <si>
    <t>pse/53</t>
  </si>
  <si>
    <t>pse/54</t>
  </si>
  <si>
    <t>pse/81</t>
  </si>
  <si>
    <t>pse/1</t>
  </si>
  <si>
    <t>pse/11</t>
  </si>
  <si>
    <t>pse/22</t>
  </si>
  <si>
    <t>pse/158</t>
  </si>
  <si>
    <t>pse/109</t>
  </si>
  <si>
    <t>pse/39</t>
  </si>
  <si>
    <t>pse/77</t>
  </si>
  <si>
    <t>pse/153</t>
  </si>
  <si>
    <t>pse/37</t>
  </si>
  <si>
    <t>pse/30</t>
  </si>
  <si>
    <t>pse/32</t>
  </si>
  <si>
    <t>pse/18</t>
  </si>
  <si>
    <t>pse/44</t>
  </si>
  <si>
    <t>pse/45</t>
  </si>
  <si>
    <t>pse/46</t>
  </si>
  <si>
    <t>pse/15</t>
  </si>
  <si>
    <t>pse/17</t>
  </si>
  <si>
    <t>pse/6</t>
  </si>
  <si>
    <t>pse/7</t>
  </si>
  <si>
    <t>pse/4</t>
  </si>
  <si>
    <t>pse/3</t>
  </si>
  <si>
    <t>pse/90</t>
  </si>
  <si>
    <t>pse/8</t>
  </si>
  <si>
    <t>pse/23</t>
  </si>
  <si>
    <t>pse/38</t>
  </si>
  <si>
    <t>pse/55</t>
  </si>
  <si>
    <t>pse/57</t>
  </si>
  <si>
    <t>pse/74</t>
  </si>
  <si>
    <t>pse/92</t>
  </si>
  <si>
    <t>pse/94</t>
  </si>
  <si>
    <t>pse/107</t>
  </si>
  <si>
    <t>pse/113</t>
  </si>
  <si>
    <t>pse/91</t>
  </si>
  <si>
    <t>pse/93</t>
  </si>
  <si>
    <t>pse/95</t>
  </si>
  <si>
    <t>pse/114</t>
  </si>
  <si>
    <t>pse/2</t>
  </si>
  <si>
    <t>pse/161</t>
  </si>
  <si>
    <t>pse/143</t>
  </si>
  <si>
    <t>pse/31</t>
  </si>
  <si>
    <t>pse/140</t>
  </si>
  <si>
    <t>pse/142</t>
  </si>
  <si>
    <t>pse/144</t>
  </si>
  <si>
    <t>pse/189</t>
  </si>
  <si>
    <t>pse/190</t>
  </si>
  <si>
    <t>pse/192</t>
  </si>
  <si>
    <t>pse/193</t>
  </si>
  <si>
    <t>pse/194</t>
  </si>
  <si>
    <t>pse/73</t>
  </si>
  <si>
    <t>pse/120</t>
  </si>
  <si>
    <t>pse/121</t>
  </si>
  <si>
    <t>pse/141</t>
  </si>
  <si>
    <t>pse/145</t>
  </si>
  <si>
    <t>pse/146</t>
  </si>
  <si>
    <t>pse/195</t>
  </si>
  <si>
    <t>pse/33</t>
  </si>
  <si>
    <t>pse/82</t>
  </si>
  <si>
    <t>pse/106</t>
  </si>
  <si>
    <t>pse/64</t>
  </si>
  <si>
    <t>pse/19</t>
  </si>
  <si>
    <t>pse/66</t>
  </si>
  <si>
    <t>pse/28</t>
  </si>
  <si>
    <t>pse/48</t>
  </si>
  <si>
    <t>pse/42</t>
  </si>
  <si>
    <t>pse/154</t>
  </si>
  <si>
    <t>pse/5</t>
  </si>
  <si>
    <t>pse/10</t>
  </si>
  <si>
    <t>pse/65</t>
  </si>
  <si>
    <t>pse/139</t>
  </si>
  <si>
    <t>pse/129</t>
  </si>
  <si>
    <t>pse/163</t>
  </si>
  <si>
    <t>pse/165</t>
  </si>
  <si>
    <t>pse/166</t>
  </si>
  <si>
    <t>pse/167</t>
  </si>
  <si>
    <t>pse/186</t>
  </si>
  <si>
    <t>pse/187</t>
  </si>
  <si>
    <t>pse/188</t>
  </si>
  <si>
    <t>pse/128</t>
  </si>
  <si>
    <t>pse/159</t>
  </si>
  <si>
    <t>pse/160</t>
  </si>
  <si>
    <t>pse/164</t>
  </si>
  <si>
    <t>pse/86</t>
  </si>
  <si>
    <t>pse/87</t>
  </si>
  <si>
    <t>pse/68</t>
  </si>
  <si>
    <t>pse/13</t>
  </si>
  <si>
    <t>pse/16</t>
  </si>
  <si>
    <t>pse/29</t>
  </si>
  <si>
    <t>pse/63</t>
  </si>
  <si>
    <t>pse/162</t>
  </si>
  <si>
    <t>pse/43</t>
  </si>
  <si>
    <t>pse/12</t>
  </si>
  <si>
    <t>pse/80</t>
  </si>
  <si>
    <t>pse/119</t>
  </si>
  <si>
    <t>pse/101</t>
  </si>
  <si>
    <t>pse/26</t>
  </si>
  <si>
    <t>pse/96</t>
  </si>
  <si>
    <t>pse/98</t>
  </si>
  <si>
    <t>pse/115</t>
  </si>
  <si>
    <t>pse/100</t>
  </si>
  <si>
    <t>pse/60</t>
  </si>
  <si>
    <t>pse/97</t>
  </si>
  <si>
    <t>pse/99</t>
  </si>
  <si>
    <t>pse/116</t>
  </si>
  <si>
    <t>pse/130</t>
  </si>
  <si>
    <t>pse/41</t>
  </si>
  <si>
    <t>pse/59</t>
  </si>
  <si>
    <t>pse/71</t>
  </si>
  <si>
    <t>pse/76</t>
  </si>
  <si>
    <t>pse/79</t>
  </si>
  <si>
    <t>pse/83</t>
  </si>
  <si>
    <t>pse/104</t>
  </si>
  <si>
    <t>pse/58</t>
  </si>
  <si>
    <t>pse/75</t>
  </si>
  <si>
    <t>pse/78</t>
  </si>
  <si>
    <t>pse/111</t>
  </si>
  <si>
    <t>pse/184</t>
  </si>
  <si>
    <t>pse/20</t>
  </si>
  <si>
    <t>pse/24</t>
  </si>
  <si>
    <t>pse/61</t>
  </si>
  <si>
    <t>pse/112</t>
  </si>
  <si>
    <t>pse/62</t>
  </si>
  <si>
    <t>pse/25</t>
  </si>
  <si>
    <t>pse/149</t>
  </si>
  <si>
    <t>pse/108</t>
  </si>
  <si>
    <t>pse/110</t>
  </si>
  <si>
    <t>pse/131</t>
  </si>
  <si>
    <t>pse/134</t>
  </si>
  <si>
    <t>pse/135</t>
  </si>
  <si>
    <t>pse/151</t>
  </si>
  <si>
    <t>pse/152</t>
  </si>
  <si>
    <t>pse/174</t>
  </si>
  <si>
    <t>pse/175</t>
  </si>
  <si>
    <t>pse/176</t>
  </si>
  <si>
    <t>pse/177</t>
  </si>
  <si>
    <t>pse/191</t>
  </si>
  <si>
    <t>pse/199</t>
  </si>
  <si>
    <t>pse/203</t>
  </si>
  <si>
    <t>pse/204</t>
  </si>
  <si>
    <t>pse/205</t>
  </si>
  <si>
    <t>pse/147</t>
  </si>
  <si>
    <t>pse/148</t>
  </si>
  <si>
    <t>pse/150</t>
  </si>
  <si>
    <t>pse/197</t>
  </si>
  <si>
    <t>pse/198</t>
  </si>
  <si>
    <t>pse/200</t>
  </si>
  <si>
    <t>pse/201</t>
  </si>
  <si>
    <t>pse/132</t>
  </si>
  <si>
    <t>pse/127</t>
  </si>
  <si>
    <t>pse/133</t>
  </si>
  <si>
    <t>pse/168</t>
  </si>
  <si>
    <t>pse/169</t>
  </si>
  <si>
    <t>pse/170</t>
  </si>
  <si>
    <t>pse/173</t>
  </si>
  <si>
    <t>pse/137</t>
  </si>
  <si>
    <t>pse/34</t>
  </si>
  <si>
    <t>pse/35</t>
  </si>
  <si>
    <t>pse/118</t>
  </si>
  <si>
    <t>pse/122</t>
  </si>
  <si>
    <t>pse/125</t>
  </si>
  <si>
    <t>pse/126</t>
  </si>
  <si>
    <t>pse/136</t>
  </si>
  <si>
    <t>pse/178</t>
  </si>
  <si>
    <t>pse/179</t>
  </si>
  <si>
    <t>pse/180</t>
  </si>
  <si>
    <t>PL50*1050</t>
  </si>
  <si>
    <t>PL50*1090</t>
  </si>
  <si>
    <t>SCARA ACOPERIS</t>
  </si>
  <si>
    <t>Adaos SCARA ACOPERIS</t>
  </si>
  <si>
    <t>PERETE AX E6</t>
  </si>
  <si>
    <t>ARF/1</t>
  </si>
  <si>
    <t>ARF/3</t>
  </si>
  <si>
    <t>ARF/5</t>
  </si>
  <si>
    <t>ARF/6</t>
  </si>
  <si>
    <t>ARF/7</t>
  </si>
  <si>
    <t>ARF/8</t>
  </si>
  <si>
    <t>ARF/9</t>
  </si>
  <si>
    <t>ARF/10</t>
  </si>
  <si>
    <t>ARF/11</t>
  </si>
  <si>
    <t>ARF/12</t>
  </si>
  <si>
    <t>ARF/13</t>
  </si>
  <si>
    <t>ARF/14</t>
  </si>
  <si>
    <t>ARF/15</t>
  </si>
  <si>
    <t>ARF/16</t>
  </si>
  <si>
    <t>ARF/19</t>
  </si>
  <si>
    <t>ARF/20</t>
  </si>
  <si>
    <t>ARF/21</t>
  </si>
  <si>
    <t>ARF/22</t>
  </si>
  <si>
    <t>ARF/23</t>
  </si>
  <si>
    <t>prf/43</t>
  </si>
  <si>
    <t>prf/39</t>
  </si>
  <si>
    <t>prf/4</t>
  </si>
  <si>
    <t>prf/5</t>
  </si>
  <si>
    <t>prf/19</t>
  </si>
  <si>
    <t>prf/10</t>
  </si>
  <si>
    <t>prf/11</t>
  </si>
  <si>
    <t>prf/16</t>
  </si>
  <si>
    <t>prf/9</t>
  </si>
  <si>
    <t>prf/12</t>
  </si>
  <si>
    <t>prf/23</t>
  </si>
  <si>
    <t>prf/41</t>
  </si>
  <si>
    <t>prf/14</t>
  </si>
  <si>
    <t>prf/26</t>
  </si>
  <si>
    <t>prf/42</t>
  </si>
  <si>
    <t>prf/1</t>
  </si>
  <si>
    <t>prf/6</t>
  </si>
  <si>
    <t>prf/20</t>
  </si>
  <si>
    <t>prf/8</t>
  </si>
  <si>
    <t>prf/3</t>
  </si>
  <si>
    <t>prf/2</t>
  </si>
  <si>
    <t>prf/7</t>
  </si>
  <si>
    <t>prf/21</t>
  </si>
  <si>
    <t>prf/44</t>
  </si>
  <si>
    <t>prf/18</t>
  </si>
  <si>
    <t>prf/28</t>
  </si>
  <si>
    <t>prf/38</t>
  </si>
  <si>
    <t>prf/45</t>
  </si>
  <si>
    <t>prf/46</t>
  </si>
  <si>
    <t>prf/29</t>
  </si>
  <si>
    <t>prf/47</t>
  </si>
  <si>
    <t>prf/48</t>
  </si>
  <si>
    <t>prf/13</t>
  </si>
  <si>
    <t>prf/22</t>
  </si>
  <si>
    <t>prf/25</t>
  </si>
  <si>
    <t>prf/27</t>
  </si>
  <si>
    <t>prf/33</t>
  </si>
  <si>
    <t>prf/24</t>
  </si>
  <si>
    <t>prf/37</t>
  </si>
  <si>
    <t>prf/36</t>
  </si>
  <si>
    <t>prf/35</t>
  </si>
  <si>
    <t>prf/34</t>
  </si>
  <si>
    <t>Adaos PERETE AX E6</t>
  </si>
  <si>
    <t>ABI/1</t>
  </si>
  <si>
    <t>ABI/2</t>
  </si>
  <si>
    <t>ABI/3</t>
  </si>
  <si>
    <t>ABI/4</t>
  </si>
  <si>
    <t>ABI/5</t>
  </si>
  <si>
    <t>ABI/6</t>
  </si>
  <si>
    <t>ABI/7</t>
  </si>
  <si>
    <t>ABI/8</t>
  </si>
  <si>
    <t>ABI/9</t>
  </si>
  <si>
    <t>ABI/10</t>
  </si>
  <si>
    <t>ABI/11</t>
  </si>
  <si>
    <t>ABI/12</t>
  </si>
  <si>
    <t>ABI/13</t>
  </si>
  <si>
    <t>ABI/14</t>
  </si>
  <si>
    <t>ABI/16</t>
  </si>
  <si>
    <t>ABI/17</t>
  </si>
  <si>
    <t>ABI/18</t>
  </si>
  <si>
    <t>ABI/19</t>
  </si>
  <si>
    <t>ABI/20</t>
  </si>
  <si>
    <t>ABI/21</t>
  </si>
  <si>
    <t>ABI/22</t>
  </si>
  <si>
    <t>ABI/23</t>
  </si>
  <si>
    <t>ABI/24</t>
  </si>
  <si>
    <t>ABI/25</t>
  </si>
  <si>
    <t>ABI/26</t>
  </si>
  <si>
    <t>ABI/27</t>
  </si>
  <si>
    <t>ABI/28</t>
  </si>
  <si>
    <t>ABI/29</t>
  </si>
  <si>
    <t>ABI/30</t>
  </si>
  <si>
    <t>ABI/31</t>
  </si>
  <si>
    <t>ABI/32</t>
  </si>
  <si>
    <t>ABI/33</t>
  </si>
  <si>
    <t>ABI/34</t>
  </si>
  <si>
    <t>ABI/35</t>
  </si>
  <si>
    <t>ABI/36</t>
  </si>
  <si>
    <t>ABI/37</t>
  </si>
  <si>
    <t>ABI/38</t>
  </si>
  <si>
    <t>ABI/39</t>
  </si>
  <si>
    <t>ABI/40</t>
  </si>
  <si>
    <t>ABI/41</t>
  </si>
  <si>
    <t>ABI/42</t>
  </si>
  <si>
    <t>ABI/43</t>
  </si>
  <si>
    <t>ABI/44</t>
  </si>
  <si>
    <t>ABI/45</t>
  </si>
  <si>
    <t>ABI/46</t>
  </si>
  <si>
    <t>ABI/47</t>
  </si>
  <si>
    <t>ABI/48</t>
  </si>
  <si>
    <t>ABI/49</t>
  </si>
  <si>
    <t>ABI/50</t>
  </si>
  <si>
    <t>ABI/51</t>
  </si>
  <si>
    <t>ABI/52</t>
  </si>
  <si>
    <t>ABI/53</t>
  </si>
  <si>
    <t>ABI/57</t>
  </si>
  <si>
    <t>ABI/58</t>
  </si>
  <si>
    <t>ABI/59</t>
  </si>
  <si>
    <t>ABI/60</t>
  </si>
  <si>
    <t>ABI/61</t>
  </si>
  <si>
    <t>ABI/62</t>
  </si>
  <si>
    <t>ABI/63</t>
  </si>
  <si>
    <t>ABI/64</t>
  </si>
  <si>
    <t>ABI/65</t>
  </si>
  <si>
    <t>ABI/66</t>
  </si>
  <si>
    <t>ABI/67</t>
  </si>
  <si>
    <t>ABI/68</t>
  </si>
  <si>
    <t>ABI/69</t>
  </si>
  <si>
    <t>ABI/70</t>
  </si>
  <si>
    <t>ABI/71</t>
  </si>
  <si>
    <t>ABI/72</t>
  </si>
  <si>
    <t>ABI/74</t>
  </si>
  <si>
    <t>ABI/75</t>
  </si>
  <si>
    <t>ABI/77</t>
  </si>
  <si>
    <t>ABI/79</t>
  </si>
  <si>
    <t>ABI/81</t>
  </si>
  <si>
    <t>ABI/82</t>
  </si>
  <si>
    <t>ABI/83</t>
  </si>
  <si>
    <t>ABI/84</t>
  </si>
  <si>
    <t>ABI/85</t>
  </si>
  <si>
    <t>ABI/86</t>
  </si>
  <si>
    <t>ABI/87</t>
  </si>
  <si>
    <t>ABI/88</t>
  </si>
  <si>
    <t>ABI/89</t>
  </si>
  <si>
    <t>ABI/90</t>
  </si>
  <si>
    <t>ABI/91</t>
  </si>
  <si>
    <t>ABI/92</t>
  </si>
  <si>
    <t>ABI/93</t>
  </si>
  <si>
    <t>ABI/94</t>
  </si>
  <si>
    <t>ABI/95</t>
  </si>
  <si>
    <t>ABI/96</t>
  </si>
  <si>
    <t>ABI/97</t>
  </si>
  <si>
    <t>ABI/98</t>
  </si>
  <si>
    <t>ABI/99</t>
  </si>
  <si>
    <t>ABI/100</t>
  </si>
  <si>
    <t>ABI/101</t>
  </si>
  <si>
    <t>ABI/102</t>
  </si>
  <si>
    <t>ABI/103</t>
  </si>
  <si>
    <t>ABI/104</t>
  </si>
  <si>
    <t>ABI/105</t>
  </si>
  <si>
    <t>ABI/106</t>
  </si>
  <si>
    <t>ABI/107</t>
  </si>
  <si>
    <t>ABI/108</t>
  </si>
  <si>
    <t>ABI/109</t>
  </si>
  <si>
    <t>ABI/110</t>
  </si>
  <si>
    <t>ABI/111</t>
  </si>
  <si>
    <t>pbi/179</t>
  </si>
  <si>
    <t>pbi/182</t>
  </si>
  <si>
    <t>pbi/173</t>
  </si>
  <si>
    <t>pbi/204</t>
  </si>
  <si>
    <t>pbi/26</t>
  </si>
  <si>
    <t>pbi/21</t>
  </si>
  <si>
    <t>pbi/32</t>
  </si>
  <si>
    <t>pbi/55</t>
  </si>
  <si>
    <t>pbi/70</t>
  </si>
  <si>
    <t>pbi/105</t>
  </si>
  <si>
    <t>pbi/3</t>
  </si>
  <si>
    <t>pbi/16</t>
  </si>
  <si>
    <t>pbi/33</t>
  </si>
  <si>
    <t>pbi/71</t>
  </si>
  <si>
    <t>pbi/36</t>
  </si>
  <si>
    <t>pbi/176</t>
  </si>
  <si>
    <t>pbi/20</t>
  </si>
  <si>
    <t>pbi/54</t>
  </si>
  <si>
    <t>pbi/113</t>
  </si>
  <si>
    <t>pbi/144</t>
  </si>
  <si>
    <t>pbi/134</t>
  </si>
  <si>
    <t>pbi/178</t>
  </si>
  <si>
    <t>pbi/107</t>
  </si>
  <si>
    <t>pbi/174</t>
  </si>
  <si>
    <t>pbi/180</t>
  </si>
  <si>
    <t>pbi/181</t>
  </si>
  <si>
    <t>pbi/28</t>
  </si>
  <si>
    <t>pbi/30</t>
  </si>
  <si>
    <t>pbi/35</t>
  </si>
  <si>
    <t>pbi/74</t>
  </si>
  <si>
    <t>pbi/29</t>
  </si>
  <si>
    <t>pbi/31</t>
  </si>
  <si>
    <t>pbi/34</t>
  </si>
  <si>
    <t>pbi/104</t>
  </si>
  <si>
    <t>pbi/200</t>
  </si>
  <si>
    <t>pbi/72</t>
  </si>
  <si>
    <t>pbi/115</t>
  </si>
  <si>
    <t>pbi/116</t>
  </si>
  <si>
    <t>pbi/117</t>
  </si>
  <si>
    <t>pbi/118</t>
  </si>
  <si>
    <t>pbi/123</t>
  </si>
  <si>
    <t>pbi/125</t>
  </si>
  <si>
    <t>pbi/127</t>
  </si>
  <si>
    <t>pbi/151</t>
  </si>
  <si>
    <t>pbi/152</t>
  </si>
  <si>
    <t>pbi/157</t>
  </si>
  <si>
    <t>pbi/158</t>
  </si>
  <si>
    <t>pbi/159</t>
  </si>
  <si>
    <t>pbi/160</t>
  </si>
  <si>
    <t>pbi/161</t>
  </si>
  <si>
    <t>pbi/177</t>
  </si>
  <si>
    <t>pbi/192</t>
  </si>
  <si>
    <t>pbi/193</t>
  </si>
  <si>
    <t>pbi/195</t>
  </si>
  <si>
    <t>pbi/196</t>
  </si>
  <si>
    <t>pbi/197</t>
  </si>
  <si>
    <t>pbi/198</t>
  </si>
  <si>
    <t>pbi/199</t>
  </si>
  <si>
    <t>pbi/201</t>
  </si>
  <si>
    <t>pbi/202</t>
  </si>
  <si>
    <t>pbi/203</t>
  </si>
  <si>
    <t>pbi/194</t>
  </si>
  <si>
    <t>pbi/73</t>
  </si>
  <si>
    <t>pbi/121</t>
  </si>
  <si>
    <t>pbi/122</t>
  </si>
  <si>
    <t>pbi/164</t>
  </si>
  <si>
    <t>pbi/99</t>
  </si>
  <si>
    <t>pbi/166</t>
  </si>
  <si>
    <t>pbi/183</t>
  </si>
  <si>
    <t>pbi/162</t>
  </si>
  <si>
    <t>pbi/5</t>
  </si>
  <si>
    <t>pbi/41</t>
  </si>
  <si>
    <t>pbi/63</t>
  </si>
  <si>
    <t>pbi/95</t>
  </si>
  <si>
    <t>pbi/112</t>
  </si>
  <si>
    <t>pbi/206</t>
  </si>
  <si>
    <t>pbi/184</t>
  </si>
  <si>
    <t>pbi/205</t>
  </si>
  <si>
    <t>pbi/208</t>
  </si>
  <si>
    <t>pbi/209</t>
  </si>
  <si>
    <t>pbi/80</t>
  </si>
  <si>
    <t>pbi/128</t>
  </si>
  <si>
    <t>pbi/210</t>
  </si>
  <si>
    <t>pbi/11</t>
  </si>
  <si>
    <t>pbi/9</t>
  </si>
  <si>
    <t>pbi/43</t>
  </si>
  <si>
    <t>pbi/82</t>
  </si>
  <si>
    <t>pbi/85</t>
  </si>
  <si>
    <t>pbi/90</t>
  </si>
  <si>
    <t>pbi/111</t>
  </si>
  <si>
    <t>pbi/124</t>
  </si>
  <si>
    <t>pbi/129</t>
  </si>
  <si>
    <t>pbi/7</t>
  </si>
  <si>
    <t>pbi/17</t>
  </si>
  <si>
    <t>pbi/10</t>
  </si>
  <si>
    <t>pbi/51</t>
  </si>
  <si>
    <t>pbi/76</t>
  </si>
  <si>
    <t>pbi/19</t>
  </si>
  <si>
    <t>pbi/18</t>
  </si>
  <si>
    <t>pbi/77</t>
  </si>
  <si>
    <t>pbi/165</t>
  </si>
  <si>
    <t>pbi/140</t>
  </si>
  <si>
    <t>pbi/50</t>
  </si>
  <si>
    <t>pbi/84</t>
  </si>
  <si>
    <t>pbi/135</t>
  </si>
  <si>
    <t>pbi/155</t>
  </si>
  <si>
    <t>pbi/145</t>
  </si>
  <si>
    <t>pbi/8</t>
  </si>
  <si>
    <t>pbi/172</t>
  </si>
  <si>
    <t>pbi/6</t>
  </si>
  <si>
    <t>pbi/141</t>
  </si>
  <si>
    <t>pbi/153</t>
  </si>
  <si>
    <t>pbi/136</t>
  </si>
  <si>
    <t>pbi/148</t>
  </si>
  <si>
    <t>pbi/146</t>
  </si>
  <si>
    <t>pbi/137</t>
  </si>
  <si>
    <t>pbi/143</t>
  </si>
  <si>
    <t>pbi/150</t>
  </si>
  <si>
    <t>pbi/138</t>
  </si>
  <si>
    <t>pbi/142</t>
  </si>
  <si>
    <t>pbi/149</t>
  </si>
  <si>
    <t>pbi/139</t>
  </si>
  <si>
    <t>pbi/40</t>
  </si>
  <si>
    <t>pbi/88</t>
  </si>
  <si>
    <t>pbi/109</t>
  </si>
  <si>
    <t>pbi/49</t>
  </si>
  <si>
    <t>pbi/42</t>
  </si>
  <si>
    <t>pbi/106</t>
  </si>
  <si>
    <t>pbi/38</t>
  </si>
  <si>
    <t>pbi/1</t>
  </si>
  <si>
    <t>pbi/53</t>
  </si>
  <si>
    <t>pbi/78</t>
  </si>
  <si>
    <t>pbi/81</t>
  </si>
  <si>
    <t>pbi/87</t>
  </si>
  <si>
    <t>pbi/89</t>
  </si>
  <si>
    <t>pbi/91</t>
  </si>
  <si>
    <t>pbi/93</t>
  </si>
  <si>
    <t>pbi/94</t>
  </si>
  <si>
    <t>pbi/97</t>
  </si>
  <si>
    <t>pbi/163</t>
  </si>
  <si>
    <t>pbi/207</t>
  </si>
  <si>
    <t>pbi/211</t>
  </si>
  <si>
    <t>pbi/212</t>
  </si>
  <si>
    <t>pbi/39</t>
  </si>
  <si>
    <t>pbi/4</t>
  </si>
  <si>
    <t>pbi/2</t>
  </si>
  <si>
    <t>pbi/119</t>
  </si>
  <si>
    <t>pbi/120</t>
  </si>
  <si>
    <t>pbi/79</t>
  </si>
  <si>
    <t>pbi/156</t>
  </si>
  <si>
    <t>pbi/13</t>
  </si>
  <si>
    <t>pbi/37</t>
  </si>
  <si>
    <t>pbi/61</t>
  </si>
  <si>
    <t>pbi/62</t>
  </si>
  <si>
    <t>pbi/75</t>
  </si>
  <si>
    <t>pbi/114</t>
  </si>
  <si>
    <t>pbi/12</t>
  </si>
  <si>
    <t>pbi/60</t>
  </si>
  <si>
    <t>pbi/14</t>
  </si>
  <si>
    <t>pbi/58</t>
  </si>
  <si>
    <t>pbi/59</t>
  </si>
  <si>
    <t>pbi/15</t>
  </si>
  <si>
    <t>pbi/57</t>
  </si>
  <si>
    <t>pbi/44</t>
  </si>
  <si>
    <t>pbi/83</t>
  </si>
  <si>
    <t>pbi/100</t>
  </si>
  <si>
    <t>pbi/46</t>
  </si>
  <si>
    <t>pbi/126</t>
  </si>
  <si>
    <t>pbi/154</t>
  </si>
  <si>
    <t>pbi/175</t>
  </si>
  <si>
    <t>pbi/45</t>
  </si>
  <si>
    <t>pbi/69</t>
  </si>
  <si>
    <t>pbi/47</t>
  </si>
  <si>
    <t>pbi/52</t>
  </si>
  <si>
    <t>pbi/110</t>
  </si>
  <si>
    <t>pbi/96</t>
  </si>
  <si>
    <t>pbi/25</t>
  </si>
  <si>
    <t>pbi/68</t>
  </si>
  <si>
    <t>pbi/24</t>
  </si>
  <si>
    <t>pbi/67</t>
  </si>
  <si>
    <t>pbi/169</t>
  </si>
  <si>
    <t>pbi/27</t>
  </si>
  <si>
    <t>pbi/86</t>
  </si>
  <si>
    <t>pbi/23</t>
  </si>
  <si>
    <t>pbi/66</t>
  </si>
  <si>
    <t>pbi/22</t>
  </si>
  <si>
    <t>pbi/65</t>
  </si>
  <si>
    <t>pbi/171</t>
  </si>
  <si>
    <t>pbi/170</t>
  </si>
  <si>
    <t>pbi/168</t>
  </si>
  <si>
    <t>pbi/167</t>
  </si>
  <si>
    <t>pbi/48</t>
  </si>
  <si>
    <t>pbi/187</t>
  </si>
  <si>
    <t>pbi/191</t>
  </si>
  <si>
    <t>pbi/190</t>
  </si>
  <si>
    <t>pbi/189</t>
  </si>
  <si>
    <t>pbi/188</t>
  </si>
  <si>
    <t>pbi/186</t>
  </si>
  <si>
    <t>pbi/185</t>
  </si>
  <si>
    <t>BIROURI DEPOZIT</t>
  </si>
  <si>
    <t>UPN180</t>
  </si>
  <si>
    <t>FP_K2-160-30-1</t>
  </si>
  <si>
    <t>FP_N2-100-35-3</t>
  </si>
  <si>
    <t>PD35*7.5</t>
  </si>
  <si>
    <t>PD60*18</t>
  </si>
  <si>
    <t>FP_N2-140-35-3</t>
  </si>
  <si>
    <t>S350GD</t>
  </si>
  <si>
    <t>Adaos BIROURI DEPOZIT</t>
  </si>
  <si>
    <t>ACM/1</t>
  </si>
  <si>
    <t>ACM/2</t>
  </si>
  <si>
    <t>ACM/3</t>
  </si>
  <si>
    <t>ACM/4</t>
  </si>
  <si>
    <t>ACM/5</t>
  </si>
  <si>
    <t>ACM/6</t>
  </si>
  <si>
    <t>ACM/7</t>
  </si>
  <si>
    <t>ACM/8</t>
  </si>
  <si>
    <t>ACM/9</t>
  </si>
  <si>
    <t>ACM/10</t>
  </si>
  <si>
    <t>ACM/11</t>
  </si>
  <si>
    <t>ACM/12</t>
  </si>
  <si>
    <t>ACM/13</t>
  </si>
  <si>
    <t>ACM/14</t>
  </si>
  <si>
    <t>ACM/15</t>
  </si>
  <si>
    <t>ACM/16</t>
  </si>
  <si>
    <t>ACM/17</t>
  </si>
  <si>
    <t>ACM/18</t>
  </si>
  <si>
    <t>ACM/19</t>
  </si>
  <si>
    <t>ACM/20</t>
  </si>
  <si>
    <t>ACM/22</t>
  </si>
  <si>
    <t>ACM/23</t>
  </si>
  <si>
    <t>ACM/24</t>
  </si>
  <si>
    <t>ACM/25</t>
  </si>
  <si>
    <t>ACM/26</t>
  </si>
  <si>
    <t>ACM/27</t>
  </si>
  <si>
    <t>ACM/28</t>
  </si>
  <si>
    <t>ACM/29</t>
  </si>
  <si>
    <t>ACM/30</t>
  </si>
  <si>
    <t>ACM/31</t>
  </si>
  <si>
    <t>ACM/32</t>
  </si>
  <si>
    <t>ACM/33</t>
  </si>
  <si>
    <t>ACM/34</t>
  </si>
  <si>
    <t>ACM/35</t>
  </si>
  <si>
    <t>ACM/36</t>
  </si>
  <si>
    <t>ACM/37</t>
  </si>
  <si>
    <t>ACM/38</t>
  </si>
  <si>
    <t>ACM/39</t>
  </si>
  <si>
    <t>ACM/40</t>
  </si>
  <si>
    <t>ACM/41</t>
  </si>
  <si>
    <t>ACM/42</t>
  </si>
  <si>
    <t>ACM/43</t>
  </si>
  <si>
    <t>ACM/44</t>
  </si>
  <si>
    <t>ACM/45</t>
  </si>
  <si>
    <t>ACM/46</t>
  </si>
  <si>
    <t>ACM/47</t>
  </si>
  <si>
    <t>ACM/48</t>
  </si>
  <si>
    <t>ACM/49</t>
  </si>
  <si>
    <t>ACM/50</t>
  </si>
  <si>
    <t>ACM/51</t>
  </si>
  <si>
    <t>ACM/52</t>
  </si>
  <si>
    <t>ACM/53</t>
  </si>
  <si>
    <t>ACM/54</t>
  </si>
  <si>
    <t>ACM/55</t>
  </si>
  <si>
    <t>ACM/56</t>
  </si>
  <si>
    <t>ACM/57</t>
  </si>
  <si>
    <t>ACM/58</t>
  </si>
  <si>
    <t>ACM/59</t>
  </si>
  <si>
    <t>ACM/60</t>
  </si>
  <si>
    <t>ACM/61</t>
  </si>
  <si>
    <t>ACM/62</t>
  </si>
  <si>
    <t>ACM/63</t>
  </si>
  <si>
    <t>ACM/64</t>
  </si>
  <si>
    <t>ACM/65</t>
  </si>
  <si>
    <t>ACM/66</t>
  </si>
  <si>
    <t>ACM/67</t>
  </si>
  <si>
    <t>ACM/68</t>
  </si>
  <si>
    <t>ACM/69</t>
  </si>
  <si>
    <t>ACM/70</t>
  </si>
  <si>
    <t>ACM/71</t>
  </si>
  <si>
    <t>ACM/72</t>
  </si>
  <si>
    <t>ACM/73</t>
  </si>
  <si>
    <t>ACM/74</t>
  </si>
  <si>
    <t>ACM/75</t>
  </si>
  <si>
    <t>ACM/76</t>
  </si>
  <si>
    <t>ACM/77</t>
  </si>
  <si>
    <t>ACM/78</t>
  </si>
  <si>
    <t>ACM/79</t>
  </si>
  <si>
    <t>ACM/80</t>
  </si>
  <si>
    <t>ACM/81</t>
  </si>
  <si>
    <t>ACM/82</t>
  </si>
  <si>
    <t>ACM/83</t>
  </si>
  <si>
    <t>ACM/84</t>
  </si>
  <si>
    <t>ACM/85</t>
  </si>
  <si>
    <t>ACM/86</t>
  </si>
  <si>
    <t>ACM/87</t>
  </si>
  <si>
    <t>ACM/88</t>
  </si>
  <si>
    <t>ACM/89</t>
  </si>
  <si>
    <t>ACM/90</t>
  </si>
  <si>
    <t>ACM/91</t>
  </si>
  <si>
    <t>ACM/92</t>
  </si>
  <si>
    <t>ACM/93</t>
  </si>
  <si>
    <t>ACM/94</t>
  </si>
  <si>
    <t>ACM/95</t>
  </si>
  <si>
    <t>ACM/96</t>
  </si>
  <si>
    <t>ACM/97</t>
  </si>
  <si>
    <t>ACM/98</t>
  </si>
  <si>
    <t>ACM/99</t>
  </si>
  <si>
    <t>ACM/100</t>
  </si>
  <si>
    <t>ACM/101</t>
  </si>
  <si>
    <t>ACM/102</t>
  </si>
  <si>
    <t>ACM/103</t>
  </si>
  <si>
    <t>ACM/104</t>
  </si>
  <si>
    <t>ACM/105</t>
  </si>
  <si>
    <t>ACM/106</t>
  </si>
  <si>
    <t>ACM/107</t>
  </si>
  <si>
    <t>ACM/108</t>
  </si>
  <si>
    <t>ACM/109</t>
  </si>
  <si>
    <t>ACM/110</t>
  </si>
  <si>
    <t>ACM/111</t>
  </si>
  <si>
    <t>ACM/112</t>
  </si>
  <si>
    <t>ACM/113</t>
  </si>
  <si>
    <t>ACM/114</t>
  </si>
  <si>
    <t>ACM/115</t>
  </si>
  <si>
    <t>ACM/116</t>
  </si>
  <si>
    <t>ACM/117</t>
  </si>
  <si>
    <t>ACM/118</t>
  </si>
  <si>
    <t>ACM/119</t>
  </si>
  <si>
    <t>ACM/120</t>
  </si>
  <si>
    <t>ACM/121</t>
  </si>
  <si>
    <t>ACM/122</t>
  </si>
  <si>
    <t>ACM/123</t>
  </si>
  <si>
    <t>CULOAR METALIC</t>
  </si>
  <si>
    <t>pcm/9</t>
  </si>
  <si>
    <t>pcm/59</t>
  </si>
  <si>
    <t>pcm/64</t>
  </si>
  <si>
    <t>pcm/160</t>
  </si>
  <si>
    <t>pcm/10</t>
  </si>
  <si>
    <t>pcm/159</t>
  </si>
  <si>
    <t>pcm/200</t>
  </si>
  <si>
    <t>pcm/12</t>
  </si>
  <si>
    <t>pcm/66</t>
  </si>
  <si>
    <t>pcm/180</t>
  </si>
  <si>
    <t>pcm/13</t>
  </si>
  <si>
    <t>pcm/86</t>
  </si>
  <si>
    <t>pcm/39</t>
  </si>
  <si>
    <t>pcm/87</t>
  </si>
  <si>
    <t>pcm/41</t>
  </si>
  <si>
    <t>pcm/4</t>
  </si>
  <si>
    <t>pcm/28</t>
  </si>
  <si>
    <t>pcm/62</t>
  </si>
  <si>
    <t>pcm/81</t>
  </si>
  <si>
    <t>pcm/99</t>
  </si>
  <si>
    <t>pcm/132</t>
  </si>
  <si>
    <t>pcm/135</t>
  </si>
  <si>
    <t>pcm/163</t>
  </si>
  <si>
    <t>pcm/165</t>
  </si>
  <si>
    <t>pcm/167</t>
  </si>
  <si>
    <t>pcm/173</t>
  </si>
  <si>
    <t>pcm/192</t>
  </si>
  <si>
    <t>pcm/195</t>
  </si>
  <si>
    <t>pcm/3</t>
  </si>
  <si>
    <t>pcm/45</t>
  </si>
  <si>
    <t>pcm/72</t>
  </si>
  <si>
    <t>pcm/95</t>
  </si>
  <si>
    <t>pcm/96</t>
  </si>
  <si>
    <t>pcm/109</t>
  </si>
  <si>
    <t>pcm/16</t>
  </si>
  <si>
    <t>pcm/70</t>
  </si>
  <si>
    <t>pcm/100</t>
  </si>
  <si>
    <t>pcm/105</t>
  </si>
  <si>
    <t>pcm/133</t>
  </si>
  <si>
    <t>pcm/148</t>
  </si>
  <si>
    <t>pcm/161</t>
  </si>
  <si>
    <t>pcm/162</t>
  </si>
  <si>
    <t>pcm/190</t>
  </si>
  <si>
    <t>pcm/191</t>
  </si>
  <si>
    <t>pcm/194</t>
  </si>
  <si>
    <t>pcm/197</t>
  </si>
  <si>
    <t>pcm/201</t>
  </si>
  <si>
    <t>pcm/207</t>
  </si>
  <si>
    <t>pcm/209</t>
  </si>
  <si>
    <t>pcm/18</t>
  </si>
  <si>
    <t>pcm/166</t>
  </si>
  <si>
    <t>pcm/193</t>
  </si>
  <si>
    <t>pcm/196</t>
  </si>
  <si>
    <t>pcm/199</t>
  </si>
  <si>
    <t>pcm/210</t>
  </si>
  <si>
    <t>pcm/15</t>
  </si>
  <si>
    <t>pcm/170</t>
  </si>
  <si>
    <t>pcm/177</t>
  </si>
  <si>
    <t>pcm/208</t>
  </si>
  <si>
    <t>pcm/245</t>
  </si>
  <si>
    <t>pcm/303</t>
  </si>
  <si>
    <t>pcm/304</t>
  </si>
  <si>
    <t>pcm/305</t>
  </si>
  <si>
    <t>pcm/308</t>
  </si>
  <si>
    <t>pcm/50</t>
  </si>
  <si>
    <t>pcm/73</t>
  </si>
  <si>
    <t>pcm/93</t>
  </si>
  <si>
    <t>pcm/106</t>
  </si>
  <si>
    <t>pcm/17</t>
  </si>
  <si>
    <t>pcm/29</t>
  </si>
  <si>
    <t>pcm/47</t>
  </si>
  <si>
    <t>pcm/65</t>
  </si>
  <si>
    <t>pcm/82</t>
  </si>
  <si>
    <t>pcm/111</t>
  </si>
  <si>
    <t>pcm/14</t>
  </si>
  <si>
    <t>pcm/54</t>
  </si>
  <si>
    <t>pcm/60</t>
  </si>
  <si>
    <t>pcm/101</t>
  </si>
  <si>
    <t>pcm/102</t>
  </si>
  <si>
    <t>pcm/103</t>
  </si>
  <si>
    <t>pcm/108</t>
  </si>
  <si>
    <t>pcm/112</t>
  </si>
  <si>
    <t>pcm/113</t>
  </si>
  <si>
    <t>pcm/114</t>
  </si>
  <si>
    <t>pcm/119</t>
  </si>
  <si>
    <t>pcm/169</t>
  </si>
  <si>
    <t>pcm/171</t>
  </si>
  <si>
    <t>pcm/294</t>
  </si>
  <si>
    <t>pcm/302</t>
  </si>
  <si>
    <t>pcm/306</t>
  </si>
  <si>
    <t>pcm/307</t>
  </si>
  <si>
    <t>pcm/309</t>
  </si>
  <si>
    <t>pcm/314</t>
  </si>
  <si>
    <t>pcm/315</t>
  </si>
  <si>
    <t>pcm/318</t>
  </si>
  <si>
    <t>pcm/319</t>
  </si>
  <si>
    <t>pcm/136</t>
  </si>
  <si>
    <t>pcm/74</t>
  </si>
  <si>
    <t>pcm/75</t>
  </si>
  <si>
    <t>pcm/104</t>
  </si>
  <si>
    <t>pcm/144</t>
  </si>
  <si>
    <t>pcm/146</t>
  </si>
  <si>
    <t>pcm/183</t>
  </si>
  <si>
    <t>pcm/214</t>
  </si>
  <si>
    <t>pcm/247</t>
  </si>
  <si>
    <t>pcm/249</t>
  </si>
  <si>
    <t>pcm/262</t>
  </si>
  <si>
    <t>pcm/137</t>
  </si>
  <si>
    <t>pcm/145</t>
  </si>
  <si>
    <t>pcm/147</t>
  </si>
  <si>
    <t>pcm/248</t>
  </si>
  <si>
    <t>pcm/263</t>
  </si>
  <si>
    <t>pcm/215</t>
  </si>
  <si>
    <t>pcm/37</t>
  </si>
  <si>
    <t>pcm/71</t>
  </si>
  <si>
    <t>pcm/212</t>
  </si>
  <si>
    <t>pcm/213</t>
  </si>
  <si>
    <t>pcm/11</t>
  </si>
  <si>
    <t>pcm/107</t>
  </si>
  <si>
    <t>pcm/134</t>
  </si>
  <si>
    <t>pcm/151</t>
  </si>
  <si>
    <t>pcm/202</t>
  </si>
  <si>
    <t>pcm/203</t>
  </si>
  <si>
    <t>pcm/8</t>
  </si>
  <si>
    <t>pcm/48</t>
  </si>
  <si>
    <t>pcm/94</t>
  </si>
  <si>
    <t>pcm/57</t>
  </si>
  <si>
    <t>pcm/110</t>
  </si>
  <si>
    <t>pcm/76</t>
  </si>
  <si>
    <t>pcm/179</t>
  </si>
  <si>
    <t>pcm/80</t>
  </si>
  <si>
    <t>pcm/58</t>
  </si>
  <si>
    <t>pcm/63</t>
  </si>
  <si>
    <t>pcm/85</t>
  </si>
  <si>
    <t>pcm/205</t>
  </si>
  <si>
    <t>pcm/126</t>
  </si>
  <si>
    <t>pcm/115</t>
  </si>
  <si>
    <t>pcm/128</t>
  </si>
  <si>
    <t>pcm/142</t>
  </si>
  <si>
    <t>pcm/172</t>
  </si>
  <si>
    <t>pcm/127</t>
  </si>
  <si>
    <t>pcm/129</t>
  </si>
  <si>
    <t>pcm/143</t>
  </si>
  <si>
    <t>pcm/116</t>
  </si>
  <si>
    <t>pcm/117</t>
  </si>
  <si>
    <t>pcm/246</t>
  </si>
  <si>
    <t>pcm/286</t>
  </si>
  <si>
    <t>pcm/291</t>
  </si>
  <si>
    <t>pcm/118</t>
  </si>
  <si>
    <t>pcm/124</t>
  </si>
  <si>
    <t>pcm/122</t>
  </si>
  <si>
    <t>pcm/140</t>
  </si>
  <si>
    <t>pcm/243</t>
  </si>
  <si>
    <t>pcm/125</t>
  </si>
  <si>
    <t>pcm/123</t>
  </si>
  <si>
    <t>pcm/141</t>
  </si>
  <si>
    <t>pcm/242</t>
  </si>
  <si>
    <t>pcm/2</t>
  </si>
  <si>
    <t>pcm/26</t>
  </si>
  <si>
    <t>pcm/27</t>
  </si>
  <si>
    <t>pcm/91</t>
  </si>
  <si>
    <t>pcm/92</t>
  </si>
  <si>
    <t>pcm/97</t>
  </si>
  <si>
    <t>pcm/98</t>
  </si>
  <si>
    <t>pcm/149</t>
  </si>
  <si>
    <t>pcm/150</t>
  </si>
  <si>
    <t>pcm/153</t>
  </si>
  <si>
    <t>pcm/264</t>
  </si>
  <si>
    <t>pcm/6</t>
  </si>
  <si>
    <t>pcm/88</t>
  </si>
  <si>
    <t>pcm/7</t>
  </si>
  <si>
    <t>pcm/30</t>
  </si>
  <si>
    <t>pcm/31</t>
  </si>
  <si>
    <t>pcm/83</t>
  </si>
  <si>
    <t>pcm/89</t>
  </si>
  <si>
    <t>pcm/278</t>
  </si>
  <si>
    <t>pcm/55</t>
  </si>
  <si>
    <t>pcm/154</t>
  </si>
  <si>
    <t>pcm/279</t>
  </si>
  <si>
    <t>pcm/280</t>
  </si>
  <si>
    <t>pcm/155</t>
  </si>
  <si>
    <t>pcm/40</t>
  </si>
  <si>
    <t>pcm/295</t>
  </si>
  <si>
    <t>pcm/156</t>
  </si>
  <si>
    <t>pcm/120</t>
  </si>
  <si>
    <t>pcm/130</t>
  </si>
  <si>
    <t>pcm/138</t>
  </si>
  <si>
    <t>pcm/175</t>
  </si>
  <si>
    <t>pcm/121</t>
  </si>
  <si>
    <t>pcm/131</t>
  </si>
  <si>
    <t>pcm/139</t>
  </si>
  <si>
    <t>pcm/157</t>
  </si>
  <si>
    <t>pcm/158</t>
  </si>
  <si>
    <t>pcm/19</t>
  </si>
  <si>
    <t>pcm/204</t>
  </si>
  <si>
    <t>pcm/22</t>
  </si>
  <si>
    <t>pcm/34</t>
  </si>
  <si>
    <t>pcm/68</t>
  </si>
  <si>
    <t>pcm/20</t>
  </si>
  <si>
    <t>pcm/78</t>
  </si>
  <si>
    <t>pcm/21</t>
  </si>
  <si>
    <t>pcm/1</t>
  </si>
  <si>
    <t>pcm/67</t>
  </si>
  <si>
    <t>pcm/84</t>
  </si>
  <si>
    <t>pcm/90</t>
  </si>
  <si>
    <t>pcm/168</t>
  </si>
  <si>
    <t>pcm/178</t>
  </si>
  <si>
    <t>pcm/251</t>
  </si>
  <si>
    <t>pcm/252</t>
  </si>
  <si>
    <t>pcm/253</t>
  </si>
  <si>
    <t>pcm/254</t>
  </si>
  <si>
    <t>pcm/255</t>
  </si>
  <si>
    <t>pcm/322</t>
  </si>
  <si>
    <t>pcm/5</t>
  </si>
  <si>
    <t>pcm/56</t>
  </si>
  <si>
    <t>pcm/184</t>
  </si>
  <si>
    <t>pcm/44</t>
  </si>
  <si>
    <t>pcm/188</t>
  </si>
  <si>
    <t>pcm/216</t>
  </si>
  <si>
    <t>pcm/77</t>
  </si>
  <si>
    <t>pcm/185</t>
  </si>
  <si>
    <t>pcm/222</t>
  </si>
  <si>
    <t>pcm/35</t>
  </si>
  <si>
    <t>pcm/69</t>
  </si>
  <si>
    <t>pcm/187</t>
  </si>
  <si>
    <t>pcm/211</t>
  </si>
  <si>
    <t>pcm/217</t>
  </si>
  <si>
    <t>pcm/23</t>
  </si>
  <si>
    <t>pcm/24</t>
  </si>
  <si>
    <t>pcm/52</t>
  </si>
  <si>
    <t>pcm/25</t>
  </si>
  <si>
    <t>pcm/33</t>
  </si>
  <si>
    <t>pcm/32</t>
  </si>
  <si>
    <t>pcm/181</t>
  </si>
  <si>
    <t>pcm/321</t>
  </si>
  <si>
    <t>pcm/224</t>
  </si>
  <si>
    <t>pcm/182</t>
  </si>
  <si>
    <t>pcm/223</t>
  </si>
  <si>
    <t>pcm/206</t>
  </si>
  <si>
    <t>pcm/265</t>
  </si>
  <si>
    <t>pcm/186</t>
  </si>
  <si>
    <t>pcm/273</t>
  </si>
  <si>
    <t>pcm/53</t>
  </si>
  <si>
    <t>pcm/189</t>
  </si>
  <si>
    <t>pcm/277</t>
  </si>
  <si>
    <t>pcm/301</t>
  </si>
  <si>
    <t>pcm/225</t>
  </si>
  <si>
    <t>pcm/43</t>
  </si>
  <si>
    <t>pcm/299</t>
  </si>
  <si>
    <t>pcm/226</t>
  </si>
  <si>
    <t>pcm/49</t>
  </si>
  <si>
    <t>pcm/227</t>
  </si>
  <si>
    <t>pcm/261</t>
  </si>
  <si>
    <t>pcm/228</t>
  </si>
  <si>
    <t>pcm/231</t>
  </si>
  <si>
    <t>pcm/232</t>
  </si>
  <si>
    <t>pcm/233</t>
  </si>
  <si>
    <t>pcm/234</t>
  </si>
  <si>
    <t>pcm/235</t>
  </si>
  <si>
    <t>pcm/250</t>
  </si>
  <si>
    <t>pcm/268</t>
  </si>
  <si>
    <t>pcm/198</t>
  </si>
  <si>
    <t>pcm/267</t>
  </si>
  <si>
    <t>pcm/271</t>
  </si>
  <si>
    <t>pcm/269</t>
  </si>
  <si>
    <t>pcm/270</t>
  </si>
  <si>
    <t>pcm/236</t>
  </si>
  <si>
    <t>pcm/296</t>
  </si>
  <si>
    <t>pcm/218</t>
  </si>
  <si>
    <t>pcm/219</t>
  </si>
  <si>
    <t>pcm/316</t>
  </si>
  <si>
    <t>pcm/317</t>
  </si>
  <si>
    <t>pcm/297</t>
  </si>
  <si>
    <t>pcm/220</t>
  </si>
  <si>
    <t>pcm/221</t>
  </si>
  <si>
    <t>pcm/320</t>
  </si>
  <si>
    <t>pcm/282</t>
  </si>
  <si>
    <t>pcm/46</t>
  </si>
  <si>
    <t>pcm/244</t>
  </si>
  <si>
    <t>pcm/266</t>
  </si>
  <si>
    <t>pcm/289</t>
  </si>
  <si>
    <t>pcm/256</t>
  </si>
  <si>
    <t>pcm/257</t>
  </si>
  <si>
    <t>pcm/258</t>
  </si>
  <si>
    <t>pcm/259</t>
  </si>
  <si>
    <t>pcm/260</t>
  </si>
  <si>
    <t>pcm/272</t>
  </si>
  <si>
    <t>pcm/79</t>
  </si>
  <si>
    <t>pcm/274</t>
  </si>
  <si>
    <t>pcm/310</t>
  </si>
  <si>
    <t>pcm/311</t>
  </si>
  <si>
    <t>pcm/275</t>
  </si>
  <si>
    <t>pcm/312</t>
  </si>
  <si>
    <t>pcm/276</t>
  </si>
  <si>
    <t>pcm/313</t>
  </si>
  <si>
    <t>pcm/281</t>
  </si>
  <si>
    <t>pcm/38</t>
  </si>
  <si>
    <t>pcm/298</t>
  </si>
  <si>
    <t>pcm/283</t>
  </si>
  <si>
    <t>pcm/300</t>
  </si>
  <si>
    <t>pcm/284</t>
  </si>
  <si>
    <t>pcm/285</t>
  </si>
  <si>
    <t>pcm/287</t>
  </si>
  <si>
    <t>pcm/42</t>
  </si>
  <si>
    <t>pcm/288</t>
  </si>
  <si>
    <t>pcm/51</t>
  </si>
  <si>
    <t>pcm/292</t>
  </si>
  <si>
    <t>pcm/61</t>
  </si>
  <si>
    <t>pcm/293</t>
  </si>
  <si>
    <t>UPN240</t>
  </si>
  <si>
    <t>FP_N2-80-30-30</t>
  </si>
  <si>
    <t>FP_K2-160-30-4</t>
  </si>
  <si>
    <t>FP_N2-80-30-65</t>
  </si>
  <si>
    <t>CC150-2-30-100</t>
  </si>
  <si>
    <t>UPN160</t>
  </si>
  <si>
    <t>FP_K2-160-30-6</t>
  </si>
  <si>
    <t>Adaos CULOAR METALIC</t>
  </si>
  <si>
    <t>AUE/1</t>
  </si>
  <si>
    <t>AUE/2</t>
  </si>
  <si>
    <t>AUE/3</t>
  </si>
  <si>
    <t>AUE/4</t>
  </si>
  <si>
    <t>AUE/5</t>
  </si>
  <si>
    <t>AUE/6</t>
  </si>
  <si>
    <t>AUE/7</t>
  </si>
  <si>
    <t>AUE/8</t>
  </si>
  <si>
    <t>pue/4</t>
  </si>
  <si>
    <t>pue/6</t>
  </si>
  <si>
    <t>pue/9</t>
  </si>
  <si>
    <t>pue/12</t>
  </si>
  <si>
    <t>pue/10</t>
  </si>
  <si>
    <t>pue/11</t>
  </si>
  <si>
    <t>pue/1</t>
  </si>
  <si>
    <t>pue/5</t>
  </si>
  <si>
    <t>pue/7</t>
  </si>
  <si>
    <t>pue/2</t>
  </si>
  <si>
    <t>pue/3</t>
  </si>
  <si>
    <t>pue/8</t>
  </si>
  <si>
    <t>CADRE USI C10</t>
  </si>
  <si>
    <t>Adaos CADRE USI C10</t>
  </si>
  <si>
    <t>Adaos CV Total</t>
  </si>
  <si>
    <t>S350GD+ Total</t>
  </si>
  <si>
    <t>Adaos INCHIDERI Total</t>
  </si>
  <si>
    <t>Adaos LUMINATOARE Total</t>
  </si>
  <si>
    <t>Adaos GOLURI INSTALATII Total</t>
  </si>
  <si>
    <t>S235JR Total</t>
  </si>
  <si>
    <t>Zero_we Total</t>
  </si>
  <si>
    <t>Adaos SCARA C10 Total</t>
  </si>
  <si>
    <t>Adaos SCARA C11 Total</t>
  </si>
  <si>
    <t>Adaos SCARA PRODUCRTIE Total</t>
  </si>
  <si>
    <t>Adaos SCARA ACOPERIS Total</t>
  </si>
  <si>
    <t>Adaos PERETE AX E6 Total</t>
  </si>
  <si>
    <t>S350GD Total</t>
  </si>
  <si>
    <t>Adaos BIROURI DEPOZIT Total</t>
  </si>
  <si>
    <t>Adaos CULOAR METALIC Total</t>
  </si>
  <si>
    <t>Adaos CADRE USI C10 Total</t>
  </si>
  <si>
    <t>L150X50X2.5</t>
  </si>
  <si>
    <t>L25X50X2.5</t>
  </si>
  <si>
    <t>L100X100X2.5</t>
  </si>
  <si>
    <t>L150X150X16</t>
  </si>
  <si>
    <t>L50X50X2.5</t>
  </si>
  <si>
    <t>200X120X6</t>
  </si>
  <si>
    <t>L50X25X2.5</t>
  </si>
  <si>
    <t>L50X75X2.5</t>
  </si>
  <si>
    <t>U105X130X2</t>
  </si>
  <si>
    <t>PL12*</t>
  </si>
  <si>
    <t>PL15*</t>
  </si>
  <si>
    <t>PL20*</t>
  </si>
  <si>
    <t>PL5*</t>
  </si>
  <si>
    <t>PL8*</t>
  </si>
  <si>
    <t>PL4*</t>
  </si>
  <si>
    <t>150</t>
  </si>
  <si>
    <t>60</t>
  </si>
  <si>
    <t>225</t>
  </si>
  <si>
    <t>50</t>
  </si>
  <si>
    <t>160</t>
  </si>
  <si>
    <t/>
  </si>
  <si>
    <t>70</t>
  </si>
  <si>
    <t>74</t>
  </si>
  <si>
    <t>80</t>
  </si>
  <si>
    <t>100</t>
  </si>
  <si>
    <t>90</t>
  </si>
  <si>
    <t>110</t>
  </si>
  <si>
    <t>85</t>
  </si>
  <si>
    <t>180</t>
  </si>
  <si>
    <t>200</t>
  </si>
  <si>
    <t>120</t>
  </si>
  <si>
    <t>164</t>
  </si>
  <si>
    <t>135</t>
  </si>
  <si>
    <t>140</t>
  </si>
  <si>
    <t>210</t>
  </si>
  <si>
    <t>175</t>
  </si>
  <si>
    <t>155</t>
  </si>
  <si>
    <t>130</t>
  </si>
  <si>
    <t>39</t>
  </si>
  <si>
    <t>394</t>
  </si>
  <si>
    <t>154</t>
  </si>
  <si>
    <t>122</t>
  </si>
  <si>
    <t>98</t>
  </si>
  <si>
    <t>700</t>
  </si>
  <si>
    <t>59</t>
  </si>
  <si>
    <t>161</t>
  </si>
  <si>
    <t>240</t>
  </si>
  <si>
    <t>40</t>
  </si>
  <si>
    <t>237</t>
  </si>
  <si>
    <t>250</t>
  </si>
  <si>
    <t>176</t>
  </si>
  <si>
    <t>172</t>
  </si>
  <si>
    <t>142</t>
  </si>
  <si>
    <t>42</t>
  </si>
  <si>
    <t>641</t>
  </si>
  <si>
    <t>73</t>
  </si>
  <si>
    <t>75</t>
  </si>
  <si>
    <t>171</t>
  </si>
  <si>
    <t>72</t>
  </si>
  <si>
    <t>170</t>
  </si>
  <si>
    <t>94</t>
  </si>
  <si>
    <t>230</t>
  </si>
  <si>
    <t>45</t>
  </si>
  <si>
    <t>95</t>
  </si>
  <si>
    <t>115</t>
  </si>
  <si>
    <t>177</t>
  </si>
  <si>
    <t>185</t>
  </si>
  <si>
    <t>205</t>
  </si>
  <si>
    <t>187</t>
  </si>
  <si>
    <t>260</t>
  </si>
  <si>
    <t>61</t>
  </si>
  <si>
    <t>86</t>
  </si>
  <si>
    <t>81</t>
  </si>
  <si>
    <t>20</t>
  </si>
  <si>
    <t>29</t>
  </si>
  <si>
    <t>25</t>
  </si>
  <si>
    <t>123</t>
  </si>
  <si>
    <t>35</t>
  </si>
  <si>
    <t>30</t>
  </si>
  <si>
    <t>121</t>
  </si>
  <si>
    <t>108</t>
  </si>
  <si>
    <t>21</t>
  </si>
  <si>
    <t>128</t>
  </si>
  <si>
    <t>77</t>
  </si>
  <si>
    <t>152</t>
  </si>
  <si>
    <t>127</t>
  </si>
  <si>
    <t>77.5</t>
  </si>
  <si>
    <t>66</t>
  </si>
  <si>
    <t>124</t>
  </si>
  <si>
    <t>113</t>
  </si>
  <si>
    <t>111</t>
  </si>
  <si>
    <t>201</t>
  </si>
  <si>
    <t>133</t>
  </si>
  <si>
    <t>112</t>
  </si>
  <si>
    <t>166</t>
  </si>
  <si>
    <t>167</t>
  </si>
  <si>
    <t>136</t>
  </si>
  <si>
    <t>68</t>
  </si>
  <si>
    <t>102</t>
  </si>
  <si>
    <t>153</t>
  </si>
  <si>
    <t>126</t>
  </si>
  <si>
    <t>117</t>
  </si>
  <si>
    <t>67</t>
  </si>
  <si>
    <t>148</t>
  </si>
  <si>
    <t>114</t>
  </si>
  <si>
    <t>190</t>
  </si>
  <si>
    <t>109</t>
  </si>
  <si>
    <t>93</t>
  </si>
  <si>
    <t>87</t>
  </si>
  <si>
    <t>137</t>
  </si>
  <si>
    <t>270</t>
  </si>
  <si>
    <t>937</t>
  </si>
  <si>
    <t>157</t>
  </si>
  <si>
    <t>105</t>
  </si>
  <si>
    <t>143</t>
  </si>
  <si>
    <t>71</t>
  </si>
  <si>
    <t>146</t>
  </si>
  <si>
    <t>183</t>
  </si>
  <si>
    <t>173</t>
  </si>
  <si>
    <t>107</t>
  </si>
  <si>
    <t>246</t>
  </si>
  <si>
    <t>318</t>
  </si>
  <si>
    <t>311</t>
  </si>
  <si>
    <t>280</t>
  </si>
  <si>
    <t>220</t>
  </si>
  <si>
    <t>97</t>
  </si>
  <si>
    <t>101</t>
  </si>
  <si>
    <t>217</t>
  </si>
  <si>
    <t>151</t>
  </si>
  <si>
    <t>149</t>
  </si>
  <si>
    <t>147</t>
  </si>
  <si>
    <t>206</t>
  </si>
  <si>
    <t>132</t>
  </si>
  <si>
    <t>145</t>
  </si>
  <si>
    <t>174</t>
  </si>
  <si>
    <t>350</t>
  </si>
  <si>
    <t>184</t>
  </si>
  <si>
    <t>55</t>
  </si>
  <si>
    <t>245</t>
  </si>
  <si>
    <t>197</t>
  </si>
  <si>
    <t>79</t>
  </si>
  <si>
    <t>224</t>
  </si>
  <si>
    <t>181</t>
  </si>
  <si>
    <t>300</t>
  </si>
  <si>
    <t>116</t>
  </si>
  <si>
    <t>169</t>
  </si>
  <si>
    <t>1396</t>
  </si>
  <si>
    <t>TREAPTA</t>
  </si>
  <si>
    <t>PD30*7 (DIN1478)</t>
  </si>
  <si>
    <t>PD35*7.5 (DIN1478)</t>
  </si>
  <si>
    <t>PD40*8 (DIN1478)</t>
  </si>
  <si>
    <t>PD60*18 (DIN1478)</t>
  </si>
  <si>
    <t>D16 TIJA 975</t>
  </si>
  <si>
    <t>D20 TIJA 975</t>
  </si>
  <si>
    <t>D24 TIJA 975</t>
  </si>
  <si>
    <t>Profile usoare, zincate</t>
  </si>
  <si>
    <t>PODEST</t>
  </si>
  <si>
    <t>MBS</t>
  </si>
  <si>
    <t>IMDO</t>
  </si>
  <si>
    <t>taiat</t>
  </si>
  <si>
    <t>CON A OPERATIONS SRL</t>
  </si>
  <si>
    <t>Honeywell Lugoj</t>
  </si>
  <si>
    <t>kg VALOARE BATUTA IN CUIE</t>
  </si>
  <si>
    <t>8.8 Total</t>
  </si>
  <si>
    <t>18.06.2020</t>
  </si>
  <si>
    <t>18.06.20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</si>
</sst>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_-* #,##0_-;\-* #,##0_-;_-* &quot;-&quot;??_-;_-@_-"/>
    <numFmt numFmtId="166" formatCode="0.0%"/>
    <numFmt numFmtId="167" formatCode="_-* #,##0.00_-;\-* #,##0.00_-;_-* &quot;-&quot;??_-;_-@_-"/>
    <numFmt numFmtId="168" formatCode="_-* #,##0_-;\-* #,##0_-;_-* &quot;-&quot;_-;_-@_-"/>
    <numFmt numFmtId="169" formatCode="_-* #,##0.00_-;\-* #,##0.000_-;_-* &quot;-&quot;??_-;_-@_-"/>
    <numFmt numFmtId="170" formatCode="[$-409]d\-mmm\-yy;@"/>
  </numFmts>
  <fonts count="6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0"/>
      <name val="Arial"/>
      <family val="2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Times New Roman"/>
      <family val="1"/>
      <charset val="238"/>
    </font>
    <font>
      <sz val="10"/>
      <name val="Calibri"/>
      <family val="2"/>
      <scheme val="minor"/>
    </font>
    <font>
      <sz val="10"/>
      <color indexed="12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8"/>
      <name val="Calibri"/>
      <family val="2"/>
      <charset val="238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rgb="FFFF00FF"/>
      <name val="Arial"/>
      <family val="2"/>
      <charset val="238"/>
    </font>
    <font>
      <b/>
      <sz val="11"/>
      <color rgb="FFFF00FF"/>
      <name val="Calibri"/>
      <family val="2"/>
      <charset val="238"/>
      <scheme val="minor"/>
    </font>
    <font>
      <b/>
      <sz val="11"/>
      <color rgb="FFFF00FF"/>
      <name val="Calibri"/>
      <family val="2"/>
      <scheme val="minor"/>
    </font>
    <font>
      <b/>
      <sz val="10"/>
      <color rgb="FF0000FF"/>
      <name val="Arial"/>
      <family val="2"/>
      <charset val="238"/>
    </font>
    <font>
      <b/>
      <sz val="10"/>
      <color theme="9" tint="-0.249977111117893"/>
      <name val="Arial"/>
      <family val="2"/>
      <charset val="238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0"/>
      <color theme="0"/>
      <name val="Arial"/>
    </font>
    <font>
      <b/>
      <sz val="10"/>
      <name val="Arial"/>
    </font>
    <font>
      <sz val="10"/>
      <color theme="2"/>
      <name val="Arial"/>
    </font>
    <font>
      <b/>
      <sz val="10"/>
      <color theme="1"/>
      <name val="Arial"/>
    </font>
  </fonts>
  <fills count="6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4">
    <xf numFmtId="0" fontId="0" fillId="0" borderId="0"/>
    <xf numFmtId="0" fontId="9" fillId="0" borderId="0"/>
    <xf numFmtId="0" fontId="7" fillId="0" borderId="0"/>
    <xf numFmtId="0" fontId="10" fillId="0" borderId="0"/>
    <xf numFmtId="0" fontId="7" fillId="0" borderId="0"/>
    <xf numFmtId="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5" fillId="0" borderId="0"/>
    <xf numFmtId="0" fontId="5" fillId="0" borderId="0"/>
    <xf numFmtId="0" fontId="22" fillId="0" borderId="0"/>
    <xf numFmtId="164" fontId="5" fillId="0" borderId="0" applyFont="0" applyFill="0" applyBorder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45" fillId="0" borderId="55" applyNumberFormat="0" applyFill="0" applyAlignment="0" applyProtection="0"/>
    <xf numFmtId="0" fontId="46" fillId="0" borderId="56" applyNumberFormat="0" applyFill="0" applyAlignment="0" applyProtection="0"/>
    <xf numFmtId="0" fontId="47" fillId="0" borderId="57" applyNumberFormat="0" applyFill="0" applyAlignment="0" applyProtection="0"/>
    <xf numFmtId="0" fontId="47" fillId="0" borderId="0" applyNumberFormat="0" applyFill="0" applyBorder="0" applyAlignment="0" applyProtection="0"/>
    <xf numFmtId="0" fontId="48" fillId="28" borderId="0" applyNumberFormat="0" applyBorder="0" applyAlignment="0" applyProtection="0"/>
    <xf numFmtId="0" fontId="49" fillId="29" borderId="0" applyNumberFormat="0" applyBorder="0" applyAlignment="0" applyProtection="0"/>
    <xf numFmtId="0" fontId="50" fillId="30" borderId="0" applyNumberFormat="0" applyBorder="0" applyAlignment="0" applyProtection="0"/>
    <xf numFmtId="0" fontId="51" fillId="31" borderId="58" applyNumberFormat="0" applyAlignment="0" applyProtection="0"/>
    <xf numFmtId="0" fontId="52" fillId="32" borderId="59" applyNumberFormat="0" applyAlignment="0" applyProtection="0"/>
    <xf numFmtId="0" fontId="53" fillId="32" borderId="58" applyNumberFormat="0" applyAlignment="0" applyProtection="0"/>
    <xf numFmtId="0" fontId="54" fillId="0" borderId="60" applyNumberFormat="0" applyFill="0" applyAlignment="0" applyProtection="0"/>
    <xf numFmtId="0" fontId="55" fillId="33" borderId="61" applyNumberFormat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" fillId="0" borderId="63" applyNumberFormat="0" applyFill="0" applyAlignment="0" applyProtection="0"/>
    <xf numFmtId="0" fontId="5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8" fillId="38" borderId="0" applyNumberFormat="0" applyBorder="0" applyAlignment="0" applyProtection="0"/>
    <xf numFmtId="0" fontId="58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8" fillId="54" borderId="0" applyNumberFormat="0" applyBorder="0" applyAlignment="0" applyProtection="0"/>
    <xf numFmtId="0" fontId="58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8" fillId="58" borderId="0" applyNumberFormat="0" applyBorder="0" applyAlignment="0" applyProtection="0"/>
    <xf numFmtId="0" fontId="1" fillId="0" borderId="0"/>
    <xf numFmtId="0" fontId="1" fillId="34" borderId="62" applyNumberFormat="0" applyFont="0" applyAlignment="0" applyProtection="0"/>
  </cellStyleXfs>
  <cellXfs count="733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pivotButton="1"/>
    <xf numFmtId="0" fontId="2" fillId="0" borderId="0" xfId="0" applyFont="1" applyAlignment="1">
      <alignment horizontal="right"/>
    </xf>
    <xf numFmtId="0" fontId="5" fillId="0" borderId="0" xfId="0" applyFont="1"/>
    <xf numFmtId="0" fontId="0" fillId="0" borderId="1" xfId="0" applyBorder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right"/>
    </xf>
    <xf numFmtId="49" fontId="6" fillId="7" borderId="0" xfId="0" applyNumberFormat="1" applyFont="1" applyFill="1" applyAlignment="1">
      <alignment horizontal="center" vertical="center"/>
    </xf>
    <xf numFmtId="0" fontId="6" fillId="7" borderId="0" xfId="0" applyFont="1" applyFill="1"/>
    <xf numFmtId="0" fontId="2" fillId="4" borderId="1" xfId="2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5" borderId="1" xfId="2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7" fillId="0" borderId="1" xfId="0" applyFont="1" applyBorder="1"/>
    <xf numFmtId="2" fontId="8" fillId="0" borderId="1" xfId="0" applyNumberFormat="1" applyFont="1" applyBorder="1" applyAlignment="1">
      <alignment horizontal="right"/>
    </xf>
    <xf numFmtId="0" fontId="6" fillId="10" borderId="1" xfId="0" applyFont="1" applyFill="1" applyBorder="1" applyAlignment="1">
      <alignment horizontal="center" vertical="center"/>
    </xf>
    <xf numFmtId="2" fontId="6" fillId="0" borderId="0" xfId="0" applyNumberFormat="1" applyFont="1"/>
    <xf numFmtId="0" fontId="2" fillId="0" borderId="0" xfId="0" applyFont="1"/>
    <xf numFmtId="0" fontId="0" fillId="0" borderId="0" xfId="0" applyAlignment="1">
      <alignment horizontal="right" vertic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2" fontId="7" fillId="0" borderId="1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1" fillId="1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14" borderId="1" xfId="0" applyFont="1" applyFill="1" applyBorder="1" applyAlignment="1">
      <alignment horizontal="center" vertical="center" wrapText="1"/>
    </xf>
    <xf numFmtId="0" fontId="2" fillId="13" borderId="1" xfId="2" applyFont="1" applyFill="1" applyBorder="1" applyAlignment="1">
      <alignment horizontal="right"/>
    </xf>
    <xf numFmtId="0" fontId="2" fillId="9" borderId="1" xfId="2" applyFont="1" applyFill="1" applyBorder="1" applyAlignment="1">
      <alignment horizontal="right"/>
    </xf>
    <xf numFmtId="0" fontId="2" fillId="16" borderId="1" xfId="2" applyFont="1" applyFill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9" fontId="6" fillId="0" borderId="0" xfId="0" applyNumberFormat="1" applyFont="1" applyAlignment="1">
      <alignment horizontal="center" vertical="center"/>
    </xf>
    <xf numFmtId="0" fontId="12" fillId="14" borderId="1" xfId="0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 wrapText="1" shrinkToFit="1"/>
    </xf>
    <xf numFmtId="0" fontId="2" fillId="4" borderId="4" xfId="0" applyFont="1" applyFill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16" borderId="4" xfId="0" applyFont="1" applyFill="1" applyBorder="1" applyAlignment="1">
      <alignment horizontal="right" vertical="top"/>
    </xf>
    <xf numFmtId="0" fontId="2" fillId="13" borderId="4" xfId="0" applyFont="1" applyFill="1" applyBorder="1" applyAlignment="1">
      <alignment horizontal="right" vertical="top"/>
    </xf>
    <xf numFmtId="0" fontId="2" fillId="9" borderId="4" xfId="0" applyFont="1" applyFill="1" applyBorder="1" applyAlignment="1">
      <alignment horizontal="right" vertical="top"/>
    </xf>
    <xf numFmtId="0" fontId="7" fillId="0" borderId="1" xfId="3" applyFont="1" applyBorder="1" applyAlignment="1">
      <alignment horizontal="center"/>
    </xf>
    <xf numFmtId="0" fontId="7" fillId="0" borderId="0" xfId="4"/>
    <xf numFmtId="0" fontId="7" fillId="0" borderId="0" xfId="4" applyAlignment="1">
      <alignment horizontal="center"/>
    </xf>
    <xf numFmtId="0" fontId="3" fillId="3" borderId="6" xfId="4" applyFont="1" applyFill="1" applyBorder="1" applyAlignment="1">
      <alignment horizontal="center" vertical="center" wrapText="1"/>
    </xf>
    <xf numFmtId="49" fontId="3" fillId="3" borderId="6" xfId="4" applyNumberFormat="1" applyFont="1" applyFill="1" applyBorder="1" applyAlignment="1">
      <alignment horizontal="center" vertical="center" wrapText="1"/>
    </xf>
    <xf numFmtId="0" fontId="7" fillId="0" borderId="1" xfId="4" applyBorder="1" applyAlignment="1">
      <alignment horizontal="center" vertical="center"/>
    </xf>
    <xf numFmtId="0" fontId="7" fillId="0" borderId="1" xfId="4" applyBorder="1"/>
    <xf numFmtId="0" fontId="7" fillId="0" borderId="0" xfId="4" applyAlignment="1">
      <alignment horizontal="center" vertical="center"/>
    </xf>
    <xf numFmtId="49" fontId="7" fillId="0" borderId="1" xfId="4" applyNumberFormat="1" applyBorder="1" applyAlignment="1">
      <alignment horizontal="left"/>
    </xf>
    <xf numFmtId="14" fontId="7" fillId="0" borderId="1" xfId="4" applyNumberFormat="1" applyBorder="1" applyAlignment="1">
      <alignment horizontal="right"/>
    </xf>
    <xf numFmtId="49" fontId="7" fillId="0" borderId="1" xfId="4" applyNumberFormat="1" applyBorder="1" applyAlignment="1">
      <alignment horizontal="center"/>
    </xf>
    <xf numFmtId="14" fontId="7" fillId="0" borderId="1" xfId="4" applyNumberFormat="1" applyBorder="1" applyAlignment="1">
      <alignment horizontal="center"/>
    </xf>
    <xf numFmtId="0" fontId="17" fillId="0" borderId="0" xfId="7" applyFont="1"/>
    <xf numFmtId="0" fontId="16" fillId="0" borderId="0" xfId="7" applyFont="1"/>
    <xf numFmtId="0" fontId="16" fillId="0" borderId="0" xfId="7" applyFont="1" applyAlignment="1">
      <alignment horizontal="right"/>
    </xf>
    <xf numFmtId="14" fontId="16" fillId="0" borderId="0" xfId="7" applyNumberFormat="1" applyFont="1"/>
    <xf numFmtId="0" fontId="16" fillId="18" borderId="7" xfId="7" applyFont="1" applyFill="1" applyBorder="1" applyAlignment="1">
      <alignment horizontal="center"/>
    </xf>
    <xf numFmtId="49" fontId="17" fillId="0" borderId="0" xfId="7" applyNumberFormat="1" applyFont="1"/>
    <xf numFmtId="49" fontId="17" fillId="0" borderId="0" xfId="7" applyNumberFormat="1" applyFont="1" applyAlignment="1">
      <alignment wrapText="1"/>
    </xf>
    <xf numFmtId="0" fontId="17" fillId="0" borderId="0" xfId="7" applyFont="1" applyAlignment="1">
      <alignment horizontal="center"/>
    </xf>
    <xf numFmtId="14" fontId="16" fillId="0" borderId="0" xfId="7" applyNumberFormat="1" applyFont="1" applyAlignment="1">
      <alignment horizontal="center"/>
    </xf>
    <xf numFmtId="0" fontId="16" fillId="18" borderId="7" xfId="7" applyFont="1" applyFill="1" applyBorder="1"/>
    <xf numFmtId="0" fontId="17" fillId="18" borderId="7" xfId="7" applyFont="1" applyFill="1" applyBorder="1"/>
    <xf numFmtId="14" fontId="16" fillId="18" borderId="7" xfId="7" applyNumberFormat="1" applyFont="1" applyFill="1" applyBorder="1"/>
    <xf numFmtId="0" fontId="17" fillId="0" borderId="8" xfId="7" applyFont="1" applyBorder="1"/>
    <xf numFmtId="0" fontId="17" fillId="0" borderId="8" xfId="7" applyFont="1" applyBorder="1" applyAlignment="1">
      <alignment horizontal="center"/>
    </xf>
    <xf numFmtId="14" fontId="14" fillId="0" borderId="0" xfId="7" applyNumberFormat="1" applyFont="1" applyAlignment="1">
      <alignment horizontal="center"/>
    </xf>
    <xf numFmtId="14" fontId="14" fillId="0" borderId="0" xfId="7" applyNumberFormat="1" applyFont="1"/>
    <xf numFmtId="0" fontId="14" fillId="0" borderId="0" xfId="7" applyFont="1"/>
    <xf numFmtId="0" fontId="18" fillId="0" borderId="0" xfId="7" applyFont="1"/>
    <xf numFmtId="0" fontId="6" fillId="0" borderId="0" xfId="0" applyFont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9" fontId="7" fillId="0" borderId="1" xfId="0" applyNumberFormat="1" applyFont="1" applyBorder="1" applyAlignment="1">
      <alignment horizontal="left" vertical="center" wrapText="1"/>
    </xf>
    <xf numFmtId="0" fontId="19" fillId="0" borderId="0" xfId="0" applyFont="1"/>
    <xf numFmtId="0" fontId="19" fillId="0" borderId="0" xfId="0" applyFont="1" applyAlignment="1">
      <alignment horizontal="right"/>
    </xf>
    <xf numFmtId="49" fontId="7" fillId="0" borderId="1" xfId="4" applyNumberFormat="1" applyBorder="1" applyAlignment="1">
      <alignment horizontal="right" vertical="center"/>
    </xf>
    <xf numFmtId="14" fontId="7" fillId="0" borderId="1" xfId="4" applyNumberFormat="1" applyBorder="1" applyAlignment="1">
      <alignment horizontal="right" vertical="center"/>
    </xf>
    <xf numFmtId="0" fontId="20" fillId="0" borderId="0" xfId="8" applyFont="1" applyAlignment="1">
      <alignment horizontal="left"/>
    </xf>
    <xf numFmtId="4" fontId="20" fillId="0" borderId="0" xfId="8" applyNumberFormat="1" applyFont="1" applyAlignment="1">
      <alignment horizontal="left"/>
    </xf>
    <xf numFmtId="165" fontId="21" fillId="0" borderId="0" xfId="8" applyNumberFormat="1" applyFont="1" applyAlignment="1">
      <alignment horizontal="left"/>
    </xf>
    <xf numFmtId="166" fontId="20" fillId="0" borderId="0" xfId="8" applyNumberFormat="1" applyFont="1" applyAlignment="1">
      <alignment horizontal="left"/>
    </xf>
    <xf numFmtId="0" fontId="20" fillId="0" borderId="9" xfId="8" applyFont="1" applyBorder="1" applyAlignment="1">
      <alignment horizontal="left"/>
    </xf>
    <xf numFmtId="0" fontId="24" fillId="21" borderId="0" xfId="9" applyFont="1" applyFill="1" applyAlignment="1" applyProtection="1">
      <alignment horizontal="left"/>
      <protection locked="0"/>
    </xf>
    <xf numFmtId="0" fontId="24" fillId="0" borderId="0" xfId="9" applyFont="1" applyAlignment="1">
      <alignment horizontal="left"/>
    </xf>
    <xf numFmtId="0" fontId="23" fillId="0" borderId="10" xfId="9" applyFont="1" applyBorder="1" applyAlignment="1">
      <alignment horizontal="left" vertical="center" wrapText="1"/>
    </xf>
    <xf numFmtId="167" fontId="23" fillId="21" borderId="11" xfId="9" applyNumberFormat="1" applyFont="1" applyFill="1" applyBorder="1" applyAlignment="1" applyProtection="1">
      <alignment horizontal="left" vertical="center" wrapText="1"/>
      <protection locked="0"/>
    </xf>
    <xf numFmtId="0" fontId="24" fillId="0" borderId="12" xfId="9" applyFont="1" applyBorder="1" applyAlignment="1">
      <alignment horizontal="left" vertical="center" wrapText="1"/>
    </xf>
    <xf numFmtId="4" fontId="24" fillId="0" borderId="0" xfId="9" applyNumberFormat="1" applyFont="1" applyAlignment="1">
      <alignment horizontal="left" vertical="center" wrapText="1"/>
    </xf>
    <xf numFmtId="0" fontId="23" fillId="0" borderId="13" xfId="9" applyFont="1" applyBorder="1" applyAlignment="1">
      <alignment horizontal="left" vertical="center" wrapText="1"/>
    </xf>
    <xf numFmtId="167" fontId="23" fillId="21" borderId="0" xfId="9" applyNumberFormat="1" applyFont="1" applyFill="1" applyAlignment="1" applyProtection="1">
      <alignment horizontal="left" vertical="center" wrapText="1"/>
      <protection locked="0"/>
    </xf>
    <xf numFmtId="0" fontId="24" fillId="0" borderId="14" xfId="9" applyFont="1" applyBorder="1" applyAlignment="1">
      <alignment horizontal="left" vertical="center" wrapText="1"/>
    </xf>
    <xf numFmtId="43" fontId="24" fillId="0" borderId="0" xfId="9" applyNumberFormat="1" applyFont="1" applyAlignment="1">
      <alignment horizontal="left"/>
    </xf>
    <xf numFmtId="0" fontId="23" fillId="0" borderId="15" xfId="9" applyFont="1" applyBorder="1" applyAlignment="1">
      <alignment horizontal="left" vertical="center" wrapText="1"/>
    </xf>
    <xf numFmtId="167" fontId="23" fillId="21" borderId="9" xfId="9" applyNumberFormat="1" applyFont="1" applyFill="1" applyBorder="1" applyAlignment="1" applyProtection="1">
      <alignment horizontal="left" vertical="center" wrapText="1"/>
      <protection locked="0"/>
    </xf>
    <xf numFmtId="0" fontId="24" fillId="0" borderId="16" xfId="9" applyFont="1" applyBorder="1" applyAlignment="1">
      <alignment horizontal="left" vertical="center" wrapText="1"/>
    </xf>
    <xf numFmtId="0" fontId="24" fillId="0" borderId="11" xfId="9" applyFont="1" applyBorder="1" applyAlignment="1">
      <alignment horizontal="left"/>
    </xf>
    <xf numFmtId="0" fontId="24" fillId="0" borderId="12" xfId="9" applyFont="1" applyBorder="1" applyAlignment="1">
      <alignment horizontal="left"/>
    </xf>
    <xf numFmtId="0" fontId="24" fillId="0" borderId="10" xfId="9" applyFont="1" applyBorder="1" applyAlignment="1">
      <alignment horizontal="left"/>
    </xf>
    <xf numFmtId="0" fontId="20" fillId="0" borderId="12" xfId="8" applyFont="1" applyBorder="1" applyAlignment="1">
      <alignment horizontal="left"/>
    </xf>
    <xf numFmtId="0" fontId="21" fillId="0" borderId="14" xfId="8" applyFont="1" applyBorder="1" applyAlignment="1">
      <alignment horizontal="left"/>
    </xf>
    <xf numFmtId="165" fontId="21" fillId="0" borderId="0" xfId="9" applyNumberFormat="1" applyFont="1" applyAlignment="1">
      <alignment horizontal="left"/>
    </xf>
    <xf numFmtId="0" fontId="21" fillId="0" borderId="0" xfId="8" applyFont="1" applyAlignment="1">
      <alignment horizontal="left"/>
    </xf>
    <xf numFmtId="0" fontId="20" fillId="0" borderId="14" xfId="8" applyFont="1" applyBorder="1" applyAlignment="1">
      <alignment horizontal="left"/>
    </xf>
    <xf numFmtId="0" fontId="20" fillId="0" borderId="13" xfId="8" applyFont="1" applyBorder="1" applyAlignment="1">
      <alignment horizontal="center"/>
    </xf>
    <xf numFmtId="0" fontId="20" fillId="0" borderId="0" xfId="8" applyFont="1" applyAlignment="1">
      <alignment horizontal="center"/>
    </xf>
    <xf numFmtId="0" fontId="24" fillId="0" borderId="9" xfId="9" applyFont="1" applyBorder="1" applyAlignment="1">
      <alignment horizontal="left" vertical="center" wrapText="1"/>
    </xf>
    <xf numFmtId="4" fontId="24" fillId="0" borderId="9" xfId="9" applyNumberFormat="1" applyFont="1" applyBorder="1" applyAlignment="1">
      <alignment horizontal="left" vertical="center" wrapText="1"/>
    </xf>
    <xf numFmtId="4" fontId="24" fillId="0" borderId="14" xfId="9" applyNumberFormat="1" applyFont="1" applyBorder="1" applyAlignment="1">
      <alignment horizontal="left" vertical="center" wrapText="1"/>
    </xf>
    <xf numFmtId="4" fontId="20" fillId="0" borderId="0" xfId="8" applyNumberFormat="1" applyFont="1" applyAlignment="1">
      <alignment horizontal="center"/>
    </xf>
    <xf numFmtId="165" fontId="20" fillId="0" borderId="0" xfId="8" applyNumberFormat="1" applyFont="1" applyAlignment="1">
      <alignment horizontal="center"/>
    </xf>
    <xf numFmtId="168" fontId="20" fillId="0" borderId="0" xfId="8" applyNumberFormat="1" applyFont="1" applyAlignment="1">
      <alignment horizontal="center"/>
    </xf>
    <xf numFmtId="166" fontId="20" fillId="0" borderId="0" xfId="8" applyNumberFormat="1" applyFont="1" applyAlignment="1">
      <alignment horizontal="center"/>
    </xf>
    <xf numFmtId="0" fontId="23" fillId="0" borderId="0" xfId="9" applyFont="1" applyAlignment="1">
      <alignment horizontal="left"/>
    </xf>
    <xf numFmtId="167" fontId="23" fillId="0" borderId="0" xfId="9" applyNumberFormat="1" applyFont="1" applyAlignment="1">
      <alignment horizontal="left"/>
    </xf>
    <xf numFmtId="0" fontId="24" fillId="0" borderId="0" xfId="9" applyFont="1" applyAlignment="1">
      <alignment horizontal="center"/>
    </xf>
    <xf numFmtId="169" fontId="23" fillId="0" borderId="0" xfId="9" applyNumberFormat="1" applyFont="1" applyAlignment="1">
      <alignment horizontal="left"/>
    </xf>
    <xf numFmtId="168" fontId="24" fillId="0" borderId="14" xfId="9" applyNumberFormat="1" applyFont="1" applyBorder="1" applyAlignment="1">
      <alignment horizontal="left"/>
    </xf>
    <xf numFmtId="0" fontId="20" fillId="22" borderId="10" xfId="8" applyFont="1" applyFill="1" applyBorder="1" applyAlignment="1">
      <alignment horizontal="center" vertical="center"/>
    </xf>
    <xf numFmtId="0" fontId="20" fillId="22" borderId="11" xfId="8" applyFont="1" applyFill="1" applyBorder="1" applyAlignment="1">
      <alignment horizontal="center" vertical="center"/>
    </xf>
    <xf numFmtId="2" fontId="20" fillId="22" borderId="11" xfId="8" applyNumberFormat="1" applyFont="1" applyFill="1" applyBorder="1" applyAlignment="1">
      <alignment horizontal="center"/>
    </xf>
    <xf numFmtId="43" fontId="20" fillId="22" borderId="11" xfId="10" applyNumberFormat="1" applyFont="1" applyFill="1" applyBorder="1" applyAlignment="1" applyProtection="1">
      <alignment horizontal="center"/>
      <protection locked="0"/>
    </xf>
    <xf numFmtId="10" fontId="20" fillId="22" borderId="11" xfId="8" applyNumberFormat="1" applyFont="1" applyFill="1" applyBorder="1" applyAlignment="1">
      <alignment horizontal="center"/>
    </xf>
    <xf numFmtId="0" fontId="24" fillId="22" borderId="11" xfId="8" applyFont="1" applyFill="1" applyBorder="1" applyAlignment="1">
      <alignment horizontal="center"/>
    </xf>
    <xf numFmtId="166" fontId="20" fillId="22" borderId="12" xfId="8" applyNumberFormat="1" applyFont="1" applyFill="1" applyBorder="1" applyAlignment="1" applyProtection="1">
      <alignment horizontal="center"/>
      <protection locked="0"/>
    </xf>
    <xf numFmtId="167" fontId="24" fillId="21" borderId="0" xfId="9" applyNumberFormat="1" applyFont="1" applyFill="1" applyAlignment="1" applyProtection="1">
      <alignment horizontal="left"/>
      <protection locked="0"/>
    </xf>
    <xf numFmtId="169" fontId="24" fillId="0" borderId="0" xfId="9" applyNumberFormat="1" applyFont="1" applyAlignment="1">
      <alignment horizontal="left"/>
    </xf>
    <xf numFmtId="0" fontId="20" fillId="22" borderId="13" xfId="8" applyFont="1" applyFill="1" applyBorder="1" applyAlignment="1">
      <alignment horizontal="center" vertical="center"/>
    </xf>
    <xf numFmtId="0" fontId="20" fillId="22" borderId="0" xfId="8" applyFont="1" applyFill="1" applyAlignment="1">
      <alignment horizontal="center" vertical="center"/>
    </xf>
    <xf numFmtId="2" fontId="20" fillId="22" borderId="0" xfId="8" applyNumberFormat="1" applyFont="1" applyFill="1" applyAlignment="1">
      <alignment horizontal="center"/>
    </xf>
    <xf numFmtId="43" fontId="20" fillId="22" borderId="0" xfId="10" applyNumberFormat="1" applyFont="1" applyFill="1" applyAlignment="1" applyProtection="1">
      <alignment horizontal="center"/>
      <protection locked="0"/>
    </xf>
    <xf numFmtId="10" fontId="20" fillId="22" borderId="0" xfId="8" applyNumberFormat="1" applyFont="1" applyFill="1" applyAlignment="1">
      <alignment horizontal="center"/>
    </xf>
    <xf numFmtId="0" fontId="24" fillId="22" borderId="0" xfId="8" applyFont="1" applyFill="1" applyAlignment="1">
      <alignment horizontal="center"/>
    </xf>
    <xf numFmtId="166" fontId="20" fillId="22" borderId="14" xfId="8" applyNumberFormat="1" applyFont="1" applyFill="1" applyBorder="1" applyAlignment="1" applyProtection="1">
      <alignment horizontal="center"/>
      <protection locked="0"/>
    </xf>
    <xf numFmtId="167" fontId="23" fillId="21" borderId="0" xfId="9" applyNumberFormat="1" applyFont="1" applyFill="1" applyAlignment="1" applyProtection="1">
      <alignment horizontal="left"/>
      <protection locked="0"/>
    </xf>
    <xf numFmtId="0" fontId="26" fillId="22" borderId="0" xfId="8" applyFont="1" applyFill="1" applyAlignment="1">
      <alignment horizontal="center"/>
    </xf>
    <xf numFmtId="0" fontId="27" fillId="0" borderId="0" xfId="9" applyFont="1" applyAlignment="1">
      <alignment horizontal="left"/>
    </xf>
    <xf numFmtId="167" fontId="27" fillId="0" borderId="0" xfId="9" applyNumberFormat="1" applyFont="1" applyAlignment="1">
      <alignment horizontal="left"/>
    </xf>
    <xf numFmtId="0" fontId="27" fillId="0" borderId="0" xfId="9" applyFont="1" applyAlignment="1">
      <alignment horizontal="center"/>
    </xf>
    <xf numFmtId="169" fontId="27" fillId="0" borderId="0" xfId="9" applyNumberFormat="1" applyFont="1" applyAlignment="1">
      <alignment horizontal="left"/>
    </xf>
    <xf numFmtId="0" fontId="27" fillId="0" borderId="2" xfId="9" applyFont="1" applyBorder="1" applyAlignment="1">
      <alignment horizontal="left"/>
    </xf>
    <xf numFmtId="167" fontId="27" fillId="0" borderId="2" xfId="9" applyNumberFormat="1" applyFont="1" applyBorder="1" applyAlignment="1">
      <alignment horizontal="left"/>
    </xf>
    <xf numFmtId="0" fontId="27" fillId="0" borderId="2" xfId="9" applyFont="1" applyBorder="1" applyAlignment="1">
      <alignment horizontal="center"/>
    </xf>
    <xf numFmtId="169" fontId="27" fillId="0" borderId="2" xfId="9" applyNumberFormat="1" applyFont="1" applyBorder="1" applyAlignment="1">
      <alignment horizontal="left"/>
    </xf>
    <xf numFmtId="167" fontId="24" fillId="0" borderId="0" xfId="9" applyNumberFormat="1" applyFont="1" applyAlignment="1">
      <alignment horizontal="left"/>
    </xf>
    <xf numFmtId="165" fontId="20" fillId="0" borderId="0" xfId="9" applyNumberFormat="1" applyFont="1" applyAlignment="1">
      <alignment horizontal="left"/>
    </xf>
    <xf numFmtId="169" fontId="20" fillId="0" borderId="7" xfId="8" applyNumberFormat="1" applyFont="1" applyBorder="1" applyAlignment="1">
      <alignment horizontal="left"/>
    </xf>
    <xf numFmtId="4" fontId="24" fillId="0" borderId="14" xfId="9" applyNumberFormat="1" applyFont="1" applyBorder="1" applyAlignment="1">
      <alignment horizontal="left"/>
    </xf>
    <xf numFmtId="167" fontId="20" fillId="0" borderId="0" xfId="8" applyNumberFormat="1" applyFont="1" applyAlignment="1">
      <alignment horizontal="left"/>
    </xf>
    <xf numFmtId="169" fontId="20" fillId="0" borderId="0" xfId="8" applyNumberFormat="1" applyFont="1" applyAlignment="1">
      <alignment horizontal="left"/>
    </xf>
    <xf numFmtId="4" fontId="20" fillId="0" borderId="14" xfId="8" applyNumberFormat="1" applyFont="1" applyBorder="1" applyAlignment="1">
      <alignment horizontal="left"/>
    </xf>
    <xf numFmtId="167" fontId="20" fillId="21" borderId="0" xfId="8" applyNumberFormat="1" applyFont="1" applyFill="1" applyAlignment="1" applyProtection="1">
      <alignment horizontal="left"/>
      <protection locked="0"/>
    </xf>
    <xf numFmtId="165" fontId="20" fillId="0" borderId="0" xfId="8" applyNumberFormat="1" applyFont="1" applyAlignment="1">
      <alignment horizontal="left"/>
    </xf>
    <xf numFmtId="0" fontId="20" fillId="22" borderId="13" xfId="8" applyFont="1" applyFill="1" applyBorder="1" applyAlignment="1">
      <alignment horizontal="center"/>
    </xf>
    <xf numFmtId="165" fontId="20" fillId="0" borderId="14" xfId="8" applyNumberFormat="1" applyFont="1" applyBorder="1" applyAlignment="1">
      <alignment horizontal="left"/>
    </xf>
    <xf numFmtId="168" fontId="20" fillId="0" borderId="0" xfId="8" applyNumberFormat="1" applyFont="1" applyAlignment="1">
      <alignment horizontal="left"/>
    </xf>
    <xf numFmtId="169" fontId="20" fillId="21" borderId="0" xfId="8" applyNumberFormat="1" applyFont="1" applyFill="1" applyAlignment="1" applyProtection="1">
      <alignment horizontal="left"/>
      <protection locked="0"/>
    </xf>
    <xf numFmtId="169" fontId="28" fillId="0" borderId="17" xfId="8" applyNumberFormat="1" applyFont="1" applyBorder="1" applyAlignment="1">
      <alignment horizontal="left"/>
    </xf>
    <xf numFmtId="0" fontId="29" fillId="0" borderId="9" xfId="8" applyFont="1" applyBorder="1" applyAlignment="1">
      <alignment horizontal="left"/>
    </xf>
    <xf numFmtId="167" fontId="29" fillId="0" borderId="9" xfId="8" applyNumberFormat="1" applyFont="1" applyBorder="1" applyAlignment="1">
      <alignment horizontal="left"/>
    </xf>
    <xf numFmtId="4" fontId="20" fillId="0" borderId="16" xfId="8" applyNumberFormat="1" applyFont="1" applyBorder="1" applyAlignment="1">
      <alignment horizontal="left"/>
    </xf>
    <xf numFmtId="0" fontId="29" fillId="0" borderId="0" xfId="8" applyFont="1" applyAlignment="1">
      <alignment horizontal="left"/>
    </xf>
    <xf numFmtId="167" fontId="29" fillId="0" borderId="0" xfId="8" applyNumberFormat="1" applyFont="1" applyAlignment="1">
      <alignment horizontal="left"/>
    </xf>
    <xf numFmtId="0" fontId="31" fillId="22" borderId="13" xfId="8" applyFont="1" applyFill="1" applyBorder="1" applyAlignment="1">
      <alignment horizontal="center"/>
    </xf>
    <xf numFmtId="0" fontId="20" fillId="22" borderId="0" xfId="8" applyFont="1" applyFill="1" applyAlignment="1">
      <alignment horizontal="center"/>
    </xf>
    <xf numFmtId="0" fontId="28" fillId="0" borderId="0" xfId="8" applyFont="1" applyAlignment="1">
      <alignment horizontal="left"/>
    </xf>
    <xf numFmtId="167" fontId="28" fillId="0" borderId="0" xfId="8" applyNumberFormat="1" applyFont="1" applyAlignment="1">
      <alignment horizontal="left"/>
    </xf>
    <xf numFmtId="4" fontId="28" fillId="0" borderId="0" xfId="8" applyNumberFormat="1" applyFont="1" applyAlignment="1">
      <alignment horizontal="left"/>
    </xf>
    <xf numFmtId="0" fontId="28" fillId="0" borderId="2" xfId="8" applyFont="1" applyBorder="1" applyAlignment="1">
      <alignment horizontal="left"/>
    </xf>
    <xf numFmtId="4" fontId="28" fillId="0" borderId="2" xfId="8" applyNumberFormat="1" applyFont="1" applyBorder="1" applyAlignment="1">
      <alignment horizontal="left"/>
    </xf>
    <xf numFmtId="166" fontId="20" fillId="22" borderId="0" xfId="8" applyNumberFormat="1" applyFont="1" applyFill="1" applyAlignment="1" applyProtection="1">
      <alignment horizontal="center"/>
      <protection locked="0"/>
    </xf>
    <xf numFmtId="4" fontId="20" fillId="22" borderId="0" xfId="8" applyNumberFormat="1" applyFont="1" applyFill="1" applyAlignment="1">
      <alignment horizontal="center"/>
    </xf>
    <xf numFmtId="0" fontId="20" fillId="22" borderId="13" xfId="8" applyFont="1" applyFill="1" applyBorder="1" applyAlignment="1" applyProtection="1">
      <alignment horizontal="center"/>
      <protection locked="0"/>
    </xf>
    <xf numFmtId="165" fontId="20" fillId="22" borderId="0" xfId="8" applyNumberFormat="1" applyFont="1" applyFill="1" applyAlignment="1" applyProtection="1">
      <alignment horizontal="center"/>
      <protection locked="0"/>
    </xf>
    <xf numFmtId="0" fontId="20" fillId="22" borderId="0" xfId="8" applyFont="1" applyFill="1" applyAlignment="1" applyProtection="1">
      <alignment horizontal="center"/>
      <protection locked="0"/>
    </xf>
    <xf numFmtId="0" fontId="20" fillId="22" borderId="15" xfId="8" applyFont="1" applyFill="1" applyBorder="1" applyAlignment="1" applyProtection="1">
      <alignment horizontal="center"/>
      <protection locked="0"/>
    </xf>
    <xf numFmtId="0" fontId="20" fillId="22" borderId="9" xfId="8" applyFont="1" applyFill="1" applyBorder="1" applyAlignment="1">
      <alignment horizontal="center"/>
    </xf>
    <xf numFmtId="4" fontId="20" fillId="22" borderId="9" xfId="8" applyNumberFormat="1" applyFont="1" applyFill="1" applyBorder="1" applyAlignment="1">
      <alignment horizontal="center"/>
    </xf>
    <xf numFmtId="165" fontId="20" fillId="22" borderId="9" xfId="8" applyNumberFormat="1" applyFont="1" applyFill="1" applyBorder="1" applyAlignment="1" applyProtection="1">
      <alignment horizontal="center"/>
      <protection locked="0"/>
    </xf>
    <xf numFmtId="0" fontId="20" fillId="22" borderId="9" xfId="8" applyFont="1" applyFill="1" applyBorder="1" applyAlignment="1" applyProtection="1">
      <alignment horizontal="center"/>
      <protection locked="0"/>
    </xf>
    <xf numFmtId="10" fontId="20" fillId="22" borderId="9" xfId="8" applyNumberFormat="1" applyFont="1" applyFill="1" applyBorder="1" applyAlignment="1">
      <alignment horizontal="center"/>
    </xf>
    <xf numFmtId="166" fontId="20" fillId="22" borderId="9" xfId="8" applyNumberFormat="1" applyFont="1" applyFill="1" applyBorder="1" applyAlignment="1" applyProtection="1">
      <alignment horizontal="center"/>
      <protection locked="0"/>
    </xf>
    <xf numFmtId="166" fontId="20" fillId="22" borderId="16" xfId="8" applyNumberFormat="1" applyFont="1" applyFill="1" applyBorder="1" applyAlignment="1" applyProtection="1">
      <alignment horizontal="center"/>
      <protection locked="0"/>
    </xf>
    <xf numFmtId="4" fontId="20" fillId="22" borderId="0" xfId="8" applyNumberFormat="1" applyFont="1" applyFill="1" applyAlignment="1" applyProtection="1">
      <alignment horizontal="center"/>
      <protection locked="0"/>
    </xf>
    <xf numFmtId="4" fontId="20" fillId="22" borderId="9" xfId="8" applyNumberFormat="1" applyFont="1" applyFill="1" applyBorder="1" applyAlignment="1" applyProtection="1">
      <alignment horizontal="center"/>
      <protection locked="0"/>
    </xf>
    <xf numFmtId="165" fontId="20" fillId="0" borderId="16" xfId="8" applyNumberFormat="1" applyFont="1" applyBorder="1" applyAlignment="1">
      <alignment horizontal="left"/>
    </xf>
    <xf numFmtId="0" fontId="28" fillId="0" borderId="13" xfId="8" applyFont="1" applyBorder="1" applyAlignment="1">
      <alignment horizontal="center"/>
    </xf>
    <xf numFmtId="0" fontId="28" fillId="0" borderId="0" xfId="8" applyFont="1" applyAlignment="1">
      <alignment horizontal="center"/>
    </xf>
    <xf numFmtId="4" fontId="28" fillId="0" borderId="0" xfId="8" applyNumberFormat="1" applyFont="1" applyAlignment="1">
      <alignment horizontal="center"/>
    </xf>
    <xf numFmtId="165" fontId="28" fillId="0" borderId="0" xfId="8" applyNumberFormat="1" applyFont="1" applyAlignment="1">
      <alignment horizontal="center"/>
    </xf>
    <xf numFmtId="168" fontId="28" fillId="0" borderId="0" xfId="8" applyNumberFormat="1" applyFont="1" applyAlignment="1">
      <alignment horizontal="center"/>
    </xf>
    <xf numFmtId="10" fontId="28" fillId="0" borderId="0" xfId="8" applyNumberFormat="1" applyFont="1" applyAlignment="1">
      <alignment horizontal="center"/>
    </xf>
    <xf numFmtId="0" fontId="21" fillId="0" borderId="13" xfId="8" applyFont="1" applyBorder="1" applyAlignment="1">
      <alignment horizontal="center"/>
    </xf>
    <xf numFmtId="0" fontId="21" fillId="0" borderId="0" xfId="8" applyFont="1" applyAlignment="1">
      <alignment horizontal="center"/>
    </xf>
    <xf numFmtId="4" fontId="21" fillId="0" borderId="0" xfId="8" applyNumberFormat="1" applyFont="1" applyAlignment="1">
      <alignment horizontal="center"/>
    </xf>
    <xf numFmtId="165" fontId="21" fillId="0" borderId="0" xfId="8" applyNumberFormat="1" applyFont="1" applyAlignment="1">
      <alignment horizontal="center"/>
    </xf>
    <xf numFmtId="168" fontId="21" fillId="0" borderId="0" xfId="8" applyNumberFormat="1" applyFont="1" applyAlignment="1">
      <alignment horizontal="center"/>
    </xf>
    <xf numFmtId="166" fontId="21" fillId="0" borderId="0" xfId="8" applyNumberFormat="1" applyFont="1" applyAlignment="1">
      <alignment horizontal="center"/>
    </xf>
    <xf numFmtId="0" fontId="28" fillId="0" borderId="18" xfId="8" applyFont="1" applyBorder="1" applyAlignment="1">
      <alignment horizontal="center"/>
    </xf>
    <xf numFmtId="0" fontId="28" fillId="0" borderId="19" xfId="8" applyFont="1" applyBorder="1" applyAlignment="1">
      <alignment horizontal="center"/>
    </xf>
    <xf numFmtId="4" fontId="28" fillId="0" borderId="19" xfId="8" applyNumberFormat="1" applyFont="1" applyBorder="1" applyAlignment="1">
      <alignment horizontal="center"/>
    </xf>
    <xf numFmtId="165" fontId="28" fillId="0" borderId="20" xfId="8" applyNumberFormat="1" applyFont="1" applyBorder="1" applyAlignment="1">
      <alignment horizontal="center"/>
    </xf>
    <xf numFmtId="168" fontId="20" fillId="0" borderId="15" xfId="8" applyNumberFormat="1" applyFont="1" applyBorder="1" applyAlignment="1">
      <alignment horizontal="center"/>
    </xf>
    <xf numFmtId="168" fontId="20" fillId="0" borderId="9" xfId="8" applyNumberFormat="1" applyFont="1" applyBorder="1" applyAlignment="1">
      <alignment horizontal="center"/>
    </xf>
    <xf numFmtId="166" fontId="20" fillId="0" borderId="9" xfId="8" applyNumberFormat="1" applyFont="1" applyBorder="1" applyAlignment="1">
      <alignment horizontal="center"/>
    </xf>
    <xf numFmtId="0" fontId="20" fillId="0" borderId="9" xfId="8" applyFont="1" applyBorder="1" applyAlignment="1">
      <alignment horizontal="center"/>
    </xf>
    <xf numFmtId="4" fontId="20" fillId="0" borderId="9" xfId="8" applyNumberFormat="1" applyFont="1" applyBorder="1" applyAlignment="1">
      <alignment horizontal="center"/>
    </xf>
    <xf numFmtId="0" fontId="32" fillId="0" borderId="0" xfId="8" applyFont="1" applyAlignment="1">
      <alignment horizontal="left"/>
    </xf>
    <xf numFmtId="4" fontId="32" fillId="0" borderId="0" xfId="8" applyNumberFormat="1" applyFont="1" applyAlignment="1">
      <alignment horizontal="left"/>
    </xf>
    <xf numFmtId="4" fontId="21" fillId="0" borderId="0" xfId="8" applyNumberFormat="1" applyFont="1" applyAlignment="1">
      <alignment horizontal="left"/>
    </xf>
    <xf numFmtId="168" fontId="21" fillId="0" borderId="0" xfId="8" applyNumberFormat="1" applyFont="1" applyAlignment="1">
      <alignment horizontal="left"/>
    </xf>
    <xf numFmtId="166" fontId="21" fillId="0" borderId="0" xfId="8" applyNumberFormat="1" applyFont="1" applyAlignment="1">
      <alignment horizontal="left"/>
    </xf>
    <xf numFmtId="0" fontId="13" fillId="0" borderId="1" xfId="0" applyFont="1" applyBorder="1"/>
    <xf numFmtId="49" fontId="7" fillId="0" borderId="1" xfId="4" applyNumberFormat="1" applyBorder="1" applyAlignment="1">
      <alignment horizontal="right"/>
    </xf>
    <xf numFmtId="0" fontId="34" fillId="0" borderId="0" xfId="0" applyFont="1"/>
    <xf numFmtId="4" fontId="35" fillId="0" borderId="0" xfId="7" applyNumberFormat="1" applyFont="1" applyAlignment="1">
      <alignment horizontal="center"/>
    </xf>
    <xf numFmtId="0" fontId="36" fillId="0" borderId="0" xfId="7" applyFont="1" applyAlignment="1">
      <alignment horizontal="right"/>
    </xf>
    <xf numFmtId="0" fontId="38" fillId="0" borderId="0" xfId="0" applyFont="1"/>
    <xf numFmtId="2" fontId="6" fillId="0" borderId="1" xfId="0" applyNumberFormat="1" applyFont="1" applyBorder="1"/>
    <xf numFmtId="2" fontId="37" fillId="0" borderId="1" xfId="0" applyNumberFormat="1" applyFont="1" applyBorder="1"/>
    <xf numFmtId="2" fontId="34" fillId="0" borderId="0" xfId="0" applyNumberFormat="1" applyFont="1"/>
    <xf numFmtId="0" fontId="8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49" fontId="6" fillId="0" borderId="1" xfId="0" applyNumberFormat="1" applyFont="1" applyBorder="1" applyAlignment="1">
      <alignment vertical="center" textRotation="90"/>
    </xf>
    <xf numFmtId="0" fontId="6" fillId="0" borderId="1" xfId="0" applyFont="1" applyBorder="1" applyAlignment="1">
      <alignment vertical="center" textRotation="90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6" fillId="19" borderId="1" xfId="0" applyNumberFormat="1" applyFont="1" applyFill="1" applyBorder="1" applyAlignment="1">
      <alignment vertical="center" textRotation="90"/>
    </xf>
    <xf numFmtId="0" fontId="6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49" fontId="6" fillId="19" borderId="1" xfId="0" applyNumberFormat="1" applyFont="1" applyFill="1" applyBorder="1" applyAlignment="1">
      <alignment horizontal="center" vertical="center" textRotation="90"/>
    </xf>
    <xf numFmtId="0" fontId="7" fillId="0" borderId="1" xfId="4" applyBorder="1" applyAlignment="1">
      <alignment horizontal="right"/>
    </xf>
    <xf numFmtId="0" fontId="6" fillId="8" borderId="0" xfId="0" applyFont="1" applyFill="1" applyAlignment="1">
      <alignment horizontal="center" vertical="center"/>
    </xf>
    <xf numFmtId="2" fontId="37" fillId="0" borderId="0" xfId="0" applyNumberFormat="1" applyFont="1"/>
    <xf numFmtId="2" fontId="8" fillId="0" borderId="0" xfId="0" applyNumberFormat="1" applyFont="1"/>
    <xf numFmtId="0" fontId="2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23" borderId="0" xfId="0" applyFont="1" applyFill="1" applyAlignment="1">
      <alignment horizontal="right"/>
    </xf>
    <xf numFmtId="2" fontId="6" fillId="23" borderId="0" xfId="0" applyNumberFormat="1" applyFont="1" applyFill="1"/>
    <xf numFmtId="2" fontId="34" fillId="23" borderId="0" xfId="0" applyNumberFormat="1" applyFont="1" applyFill="1"/>
    <xf numFmtId="2" fontId="37" fillId="23" borderId="0" xfId="0" applyNumberFormat="1" applyFont="1" applyFill="1"/>
    <xf numFmtId="2" fontId="8" fillId="23" borderId="0" xfId="0" applyNumberFormat="1" applyFont="1" applyFill="1" applyAlignment="1">
      <alignment horizontal="right"/>
    </xf>
    <xf numFmtId="0" fontId="6" fillId="24" borderId="4" xfId="0" applyFont="1" applyFill="1" applyBorder="1"/>
    <xf numFmtId="0" fontId="6" fillId="19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right"/>
    </xf>
    <xf numFmtId="0" fontId="6" fillId="19" borderId="1" xfId="0" applyFont="1" applyFill="1" applyBorder="1" applyAlignment="1">
      <alignment horizontal="left"/>
    </xf>
    <xf numFmtId="0" fontId="12" fillId="14" borderId="23" xfId="0" applyFont="1" applyFill="1" applyBorder="1" applyAlignment="1">
      <alignment horizontal="center" wrapText="1"/>
    </xf>
    <xf numFmtId="0" fontId="12" fillId="14" borderId="23" xfId="0" applyFont="1" applyFill="1" applyBorder="1" applyAlignment="1">
      <alignment horizontal="center" vertical="top" wrapText="1"/>
    </xf>
    <xf numFmtId="0" fontId="12" fillId="14" borderId="1" xfId="0" applyFont="1" applyFill="1" applyBorder="1" applyAlignment="1">
      <alignment horizontal="center" wrapText="1"/>
    </xf>
    <xf numFmtId="0" fontId="0" fillId="9" borderId="1" xfId="0" applyFill="1" applyBorder="1"/>
    <xf numFmtId="0" fontId="0" fillId="25" borderId="1" xfId="0" applyFill="1" applyBorder="1"/>
    <xf numFmtId="2" fontId="0" fillId="25" borderId="1" xfId="0" applyNumberFormat="1" applyFill="1" applyBorder="1"/>
    <xf numFmtId="0" fontId="2" fillId="25" borderId="1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left"/>
    </xf>
    <xf numFmtId="0" fontId="39" fillId="0" borderId="0" xfId="0" applyFont="1" applyAlignment="1">
      <alignment horizontal="center" vertical="center"/>
    </xf>
    <xf numFmtId="0" fontId="39" fillId="0" borderId="0" xfId="0" applyFont="1"/>
    <xf numFmtId="0" fontId="34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4" fillId="0" borderId="4" xfId="0" applyFont="1" applyBorder="1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40" fillId="0" borderId="0" xfId="0" applyFont="1" applyAlignment="1">
      <alignment horizontal="center"/>
    </xf>
    <xf numFmtId="2" fontId="40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/>
    <xf numFmtId="0" fontId="5" fillId="0" borderId="0" xfId="0" applyFont="1" applyAlignment="1">
      <alignment horizontal="center"/>
    </xf>
    <xf numFmtId="2" fontId="5" fillId="0" borderId="0" xfId="0" applyNumberFormat="1" applyFont="1"/>
    <xf numFmtId="2" fontId="2" fillId="0" borderId="0" xfId="0" applyNumberFormat="1" applyFont="1"/>
    <xf numFmtId="49" fontId="41" fillId="0" borderId="0" xfId="0" applyNumberFormat="1" applyFont="1" applyAlignment="1">
      <alignment horizontal="left" vertical="center"/>
    </xf>
    <xf numFmtId="0" fontId="40" fillId="0" borderId="0" xfId="0" applyFont="1" applyAlignment="1">
      <alignment vertical="center"/>
    </xf>
    <xf numFmtId="49" fontId="40" fillId="0" borderId="1" xfId="0" applyNumberFormat="1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right" vertical="center"/>
    </xf>
    <xf numFmtId="0" fontId="41" fillId="0" borderId="0" xfId="0" applyFont="1" applyAlignment="1">
      <alignment horizontal="left" vertical="center"/>
    </xf>
    <xf numFmtId="2" fontId="41" fillId="0" borderId="0" xfId="0" applyNumberFormat="1" applyFont="1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right" vertical="center"/>
    </xf>
    <xf numFmtId="2" fontId="41" fillId="0" borderId="0" xfId="0" applyNumberFormat="1" applyFont="1" applyAlignment="1">
      <alignment horizontal="center" vertical="center" wrapText="1"/>
    </xf>
    <xf numFmtId="2" fontId="41" fillId="0" borderId="0" xfId="0" applyNumberFormat="1" applyFont="1" applyAlignment="1">
      <alignment horizontal="right" vertical="center"/>
    </xf>
    <xf numFmtId="2" fontId="40" fillId="0" borderId="0" xfId="0" applyNumberFormat="1" applyFont="1" applyAlignment="1">
      <alignment vertical="center"/>
    </xf>
    <xf numFmtId="2" fontId="40" fillId="0" borderId="2" xfId="0" applyNumberFormat="1" applyFont="1" applyBorder="1" applyAlignment="1">
      <alignment horizontal="center" vertical="center"/>
    </xf>
    <xf numFmtId="2" fontId="40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9" borderId="0" xfId="0" applyFill="1"/>
    <xf numFmtId="164" fontId="0" fillId="9" borderId="0" xfId="0" applyNumberFormat="1" applyFill="1" applyAlignment="1">
      <alignment horizontal="center"/>
    </xf>
    <xf numFmtId="164" fontId="0" fillId="9" borderId="0" xfId="0" applyNumberFormat="1" applyFill="1"/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49" fontId="40" fillId="0" borderId="0" xfId="0" applyNumberFormat="1" applyFont="1" applyAlignment="1">
      <alignment horizontal="right" vertical="center"/>
    </xf>
    <xf numFmtId="0" fontId="2" fillId="0" borderId="0" xfId="0" applyFont="1" applyAlignment="1">
      <alignment wrapText="1"/>
    </xf>
    <xf numFmtId="0" fontId="41" fillId="0" borderId="1" xfId="0" applyFont="1" applyBorder="1" applyAlignment="1">
      <alignment horizontal="left" vertical="center"/>
    </xf>
    <xf numFmtId="2" fontId="41" fillId="0" borderId="1" xfId="0" applyNumberFormat="1" applyFont="1" applyBorder="1" applyAlignment="1">
      <alignment horizontal="center" vertical="center" wrapText="1"/>
    </xf>
    <xf numFmtId="0" fontId="0" fillId="0" borderId="17" xfId="0" pivotButton="1" applyBorder="1" applyAlignment="1">
      <alignment horizontal="center" vertical="center"/>
    </xf>
    <xf numFmtId="0" fontId="0" fillId="0" borderId="17" xfId="0" pivotButton="1" applyBorder="1" applyAlignment="1">
      <alignment horizontal="center" vertical="center" wrapText="1"/>
    </xf>
    <xf numFmtId="0" fontId="0" fillId="0" borderId="50" xfId="0" applyBorder="1"/>
    <xf numFmtId="0" fontId="0" fillId="0" borderId="43" xfId="0" applyBorder="1"/>
    <xf numFmtId="0" fontId="0" fillId="0" borderId="44" xfId="0" applyBorder="1"/>
    <xf numFmtId="0" fontId="0" fillId="0" borderId="5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49" fontId="2" fillId="0" borderId="0" xfId="0" applyNumberFormat="1" applyFont="1"/>
    <xf numFmtId="0" fontId="42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43" xfId="0" applyBorder="1" applyAlignment="1">
      <alignment horizontal="right" vertical="center"/>
    </xf>
    <xf numFmtId="0" fontId="0" fillId="27" borderId="1" xfId="0" applyFill="1" applyBorder="1" applyAlignment="1">
      <alignment horizontal="center" vertical="center"/>
    </xf>
    <xf numFmtId="0" fontId="0" fillId="27" borderId="30" xfId="0" applyFill="1" applyBorder="1" applyAlignment="1">
      <alignment horizontal="center" vertical="center"/>
    </xf>
    <xf numFmtId="0" fontId="0" fillId="27" borderId="1" xfId="0" applyFill="1" applyBorder="1" applyAlignment="1">
      <alignment horizontal="right" vertical="center"/>
    </xf>
    <xf numFmtId="2" fontId="5" fillId="27" borderId="30" xfId="0" applyNumberFormat="1" applyFont="1" applyFill="1" applyBorder="1" applyAlignment="1">
      <alignment horizontal="left" vertical="center"/>
    </xf>
    <xf numFmtId="0" fontId="0" fillId="27" borderId="6" xfId="0" applyFill="1" applyBorder="1" applyAlignment="1">
      <alignment horizontal="right" vertical="center"/>
    </xf>
    <xf numFmtId="2" fontId="5" fillId="27" borderId="53" xfId="0" applyNumberFormat="1" applyFont="1" applyFill="1" applyBorder="1" applyAlignment="1">
      <alignment horizontal="left" vertical="center"/>
    </xf>
    <xf numFmtId="2" fontId="5" fillId="27" borderId="44" xfId="0" applyNumberFormat="1" applyFont="1" applyFill="1" applyBorder="1" applyAlignment="1">
      <alignment horizontal="left" vertical="center"/>
    </xf>
    <xf numFmtId="0" fontId="0" fillId="27" borderId="0" xfId="0" applyFill="1" applyAlignment="1">
      <alignment horizontal="right" vertical="center"/>
    </xf>
    <xf numFmtId="2" fontId="5" fillId="27" borderId="14" xfId="0" applyNumberFormat="1" applyFont="1" applyFill="1" applyBorder="1" applyAlignment="1">
      <alignment horizontal="left" vertical="center"/>
    </xf>
    <xf numFmtId="2" fontId="0" fillId="27" borderId="48" xfId="0" applyNumberFormat="1" applyFill="1" applyBorder="1" applyAlignment="1">
      <alignment horizontal="center" vertical="center"/>
    </xf>
    <xf numFmtId="0" fontId="5" fillId="27" borderId="50" xfId="0" applyFont="1" applyFill="1" applyBorder="1"/>
    <xf numFmtId="0" fontId="0" fillId="27" borderId="43" xfId="0" applyFill="1" applyBorder="1"/>
    <xf numFmtId="0" fontId="5" fillId="27" borderId="13" xfId="0" applyFont="1" applyFill="1" applyBorder="1"/>
    <xf numFmtId="0" fontId="0" fillId="27" borderId="0" xfId="0" applyFill="1"/>
    <xf numFmtId="0" fontId="0" fillId="26" borderId="54" xfId="0" applyFill="1" applyBorder="1" applyAlignment="1">
      <alignment horizontal="right" vertical="center"/>
    </xf>
    <xf numFmtId="0" fontId="0" fillId="26" borderId="43" xfId="0" applyFill="1" applyBorder="1" applyAlignment="1">
      <alignment horizontal="right" vertical="center"/>
    </xf>
    <xf numFmtId="0" fontId="5" fillId="0" borderId="49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52" xfId="0" applyFont="1" applyBorder="1" applyAlignment="1">
      <alignment vertical="center"/>
    </xf>
    <xf numFmtId="2" fontId="0" fillId="27" borderId="28" xfId="0" applyNumberFormat="1" applyFill="1" applyBorder="1" applyAlignment="1">
      <alignment horizontal="left" vertical="center"/>
    </xf>
    <xf numFmtId="2" fontId="0" fillId="27" borderId="30" xfId="0" applyNumberFormat="1" applyFill="1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" fontId="2" fillId="7" borderId="27" xfId="0" applyNumberFormat="1" applyFont="1" applyFill="1" applyBorder="1" applyAlignment="1">
      <alignment horizontal="right" vertical="center" wrapText="1"/>
    </xf>
    <xf numFmtId="0" fontId="2" fillId="7" borderId="28" xfId="0" applyFont="1" applyFill="1" applyBorder="1" applyAlignment="1">
      <alignment horizontal="left" vertical="center" wrapText="1"/>
    </xf>
    <xf numFmtId="1" fontId="0" fillId="7" borderId="43" xfId="0" applyNumberFormat="1" applyFill="1" applyBorder="1" applyAlignment="1">
      <alignment horizontal="right" vertical="center"/>
    </xf>
    <xf numFmtId="0" fontId="0" fillId="7" borderId="34" xfId="0" applyFill="1" applyBorder="1" applyAlignment="1">
      <alignment horizontal="right" vertical="center"/>
    </xf>
    <xf numFmtId="2" fontId="0" fillId="7" borderId="35" xfId="0" applyNumberFormat="1" applyFill="1" applyBorder="1" applyAlignment="1">
      <alignment horizontal="left" vertical="center"/>
    </xf>
    <xf numFmtId="2" fontId="5" fillId="7" borderId="44" xfId="0" applyNumberFormat="1" applyFont="1" applyFill="1" applyBorder="1" applyAlignment="1">
      <alignment horizontal="left" vertical="center"/>
    </xf>
    <xf numFmtId="0" fontId="41" fillId="0" borderId="0" xfId="0" applyFont="1" applyAlignment="1">
      <alignment vertical="center"/>
    </xf>
    <xf numFmtId="164" fontId="41" fillId="0" borderId="0" xfId="0" applyNumberFormat="1" applyFont="1" applyAlignment="1">
      <alignment horizontal="center" vertical="center"/>
    </xf>
    <xf numFmtId="2" fontId="41" fillId="0" borderId="0" xfId="0" applyNumberFormat="1" applyFont="1" applyAlignment="1">
      <alignment vertical="center"/>
    </xf>
    <xf numFmtId="2" fontId="40" fillId="0" borderId="0" xfId="0" applyNumberFormat="1" applyFont="1" applyAlignment="1">
      <alignment horizontal="right" vertical="center"/>
    </xf>
    <xf numFmtId="49" fontId="41" fillId="0" borderId="0" xfId="0" applyNumberFormat="1" applyFont="1" applyAlignment="1">
      <alignment vertical="center"/>
    </xf>
    <xf numFmtId="49" fontId="40" fillId="0" borderId="0" xfId="0" applyNumberFormat="1" applyFont="1" applyAlignment="1">
      <alignment vertical="center"/>
    </xf>
    <xf numFmtId="0" fontId="40" fillId="0" borderId="0" xfId="0" applyFont="1" applyAlignment="1">
      <alignment horizontal="right" vertical="center"/>
    </xf>
    <xf numFmtId="49" fontId="40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horizontal="left" vertical="center"/>
    </xf>
    <xf numFmtId="0" fontId="41" fillId="0" borderId="4" xfId="0" applyFont="1" applyBorder="1" applyAlignment="1">
      <alignment vertical="center"/>
    </xf>
    <xf numFmtId="0" fontId="40" fillId="0" borderId="5" xfId="0" applyFont="1" applyBorder="1" applyAlignment="1">
      <alignment vertical="center"/>
    </xf>
    <xf numFmtId="0" fontId="40" fillId="0" borderId="3" xfId="0" applyFont="1" applyBorder="1" applyAlignment="1">
      <alignment vertical="center"/>
    </xf>
    <xf numFmtId="49" fontId="41" fillId="0" borderId="0" xfId="0" applyNumberFormat="1" applyFont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right" vertical="center"/>
    </xf>
    <xf numFmtId="49" fontId="40" fillId="0" borderId="1" xfId="0" applyNumberFormat="1" applyFont="1" applyBorder="1" applyAlignment="1">
      <alignment horizontal="center" vertical="center" wrapText="1"/>
    </xf>
    <xf numFmtId="49" fontId="40" fillId="0" borderId="1" xfId="0" applyNumberFormat="1" applyFont="1" applyBorder="1" applyAlignment="1">
      <alignment vertical="center" wrapText="1"/>
    </xf>
    <xf numFmtId="164" fontId="40" fillId="0" borderId="1" xfId="0" applyNumberFormat="1" applyFont="1" applyBorder="1" applyAlignment="1">
      <alignment horizontal="right" vertical="center" wrapText="1"/>
    </xf>
    <xf numFmtId="164" fontId="40" fillId="0" borderId="1" xfId="0" applyNumberFormat="1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2" fontId="40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49" fontId="0" fillId="0" borderId="0" xfId="0" applyNumberFormat="1" applyAlignment="1">
      <alignment vertical="center"/>
    </xf>
    <xf numFmtId="2" fontId="40" fillId="0" borderId="0" xfId="0" applyNumberFormat="1" applyFont="1" applyAlignment="1">
      <alignment horizontal="left" vertical="center"/>
    </xf>
    <xf numFmtId="49" fontId="40" fillId="0" borderId="4" xfId="0" applyNumberFormat="1" applyFont="1" applyBorder="1" applyAlignment="1">
      <alignment horizontal="center" vertical="center"/>
    </xf>
    <xf numFmtId="49" fontId="40" fillId="0" borderId="3" xfId="0" applyNumberFormat="1" applyFont="1" applyBorder="1" applyAlignment="1">
      <alignment horizontal="center" vertical="center"/>
    </xf>
    <xf numFmtId="0" fontId="40" fillId="0" borderId="4" xfId="0" applyFont="1" applyBorder="1" applyAlignment="1">
      <alignment horizontal="left" vertical="center"/>
    </xf>
    <xf numFmtId="0" fontId="40" fillId="0" borderId="3" xfId="0" applyFont="1" applyBorder="1" applyAlignment="1">
      <alignment horizontal="left" vertical="center"/>
    </xf>
    <xf numFmtId="0" fontId="41" fillId="0" borderId="4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170" fontId="40" fillId="0" borderId="1" xfId="0" applyNumberFormat="1" applyFont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27" borderId="50" xfId="0" applyFont="1" applyFill="1" applyBorder="1" applyAlignment="1">
      <alignment horizontal="center" vertical="center"/>
    </xf>
    <xf numFmtId="0" fontId="2" fillId="27" borderId="45" xfId="0" applyFont="1" applyFill="1" applyBorder="1" applyAlignment="1">
      <alignment horizontal="center" vertical="center" wrapText="1"/>
    </xf>
    <xf numFmtId="0" fontId="2" fillId="27" borderId="43" xfId="0" applyFont="1" applyFill="1" applyBorder="1" applyAlignment="1">
      <alignment horizontal="center" vertical="center" wrapText="1"/>
    </xf>
    <xf numFmtId="0" fontId="2" fillId="27" borderId="44" xfId="0" applyFont="1" applyFill="1" applyBorder="1" applyAlignment="1">
      <alignment horizontal="center" vertical="center" wrapText="1"/>
    </xf>
    <xf numFmtId="0" fontId="0" fillId="27" borderId="21" xfId="0" applyFill="1" applyBorder="1" applyAlignment="1">
      <alignment horizontal="center" vertical="center"/>
    </xf>
    <xf numFmtId="170" fontId="5" fillId="0" borderId="21" xfId="0" applyNumberFormat="1" applyFont="1" applyBorder="1" applyAlignment="1">
      <alignment horizontal="center" vertical="center"/>
    </xf>
    <xf numFmtId="0" fontId="2" fillId="27" borderId="64" xfId="0" applyFont="1" applyFill="1" applyBorder="1" applyAlignment="1">
      <alignment horizontal="center" vertical="center"/>
    </xf>
    <xf numFmtId="170" fontId="0" fillId="0" borderId="21" xfId="0" applyNumberForma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59" borderId="21" xfId="0" applyFill="1" applyBorder="1" applyAlignment="1">
      <alignment horizontal="center" vertical="center"/>
    </xf>
    <xf numFmtId="0" fontId="2" fillId="27" borderId="17" xfId="0" applyFont="1" applyFill="1" applyBorder="1" applyAlignment="1">
      <alignment horizontal="center" vertical="center"/>
    </xf>
    <xf numFmtId="170" fontId="41" fillId="0" borderId="0" xfId="0" applyNumberFormat="1" applyFont="1" applyAlignment="1">
      <alignment horizontal="center" vertical="center"/>
    </xf>
    <xf numFmtId="170" fontId="40" fillId="0" borderId="0" xfId="0" applyNumberFormat="1" applyFont="1" applyAlignment="1">
      <alignment horizontal="center" vertical="center"/>
    </xf>
    <xf numFmtId="170" fontId="40" fillId="0" borderId="0" xfId="0" applyNumberFormat="1" applyFont="1" applyAlignment="1">
      <alignment horizontal="center" vertical="center" wrapText="1"/>
    </xf>
    <xf numFmtId="170" fontId="0" fillId="0" borderId="0" xfId="0" applyNumberFormat="1" applyAlignment="1">
      <alignment vertical="center"/>
    </xf>
    <xf numFmtId="0" fontId="59" fillId="0" borderId="0" xfId="0" applyFont="1"/>
    <xf numFmtId="0" fontId="0" fillId="0" borderId="2" xfId="0" applyBorder="1"/>
    <xf numFmtId="0" fontId="5" fillId="0" borderId="2" xfId="0" applyFont="1" applyBorder="1"/>
    <xf numFmtId="164" fontId="5" fillId="0" borderId="0" xfId="0" applyNumberFormat="1" applyFont="1" applyAlignment="1">
      <alignment horizontal="right" vertical="center"/>
    </xf>
    <xf numFmtId="0" fontId="2" fillId="27" borderId="45" xfId="0" applyFont="1" applyFill="1" applyBorder="1" applyAlignment="1">
      <alignment horizontal="center" vertical="center"/>
    </xf>
    <xf numFmtId="2" fontId="0" fillId="27" borderId="21" xfId="0" applyNumberFormat="1" applyFill="1" applyBorder="1" applyAlignment="1">
      <alignment horizontal="center" vertical="center"/>
    </xf>
    <xf numFmtId="2" fontId="41" fillId="0" borderId="1" xfId="0" applyNumberFormat="1" applyFont="1" applyBorder="1" applyAlignment="1">
      <alignment horizontal="center" vertical="center"/>
    </xf>
    <xf numFmtId="0" fontId="0" fillId="0" borderId="37" xfId="0" applyFill="1" applyBorder="1"/>
    <xf numFmtId="0" fontId="0" fillId="0" borderId="36" xfId="0" applyNumberFormat="1" applyBorder="1"/>
    <xf numFmtId="0" fontId="0" fillId="0" borderId="28" xfId="0" applyNumberFormat="1" applyBorder="1"/>
    <xf numFmtId="0" fontId="0" fillId="0" borderId="38" xfId="0" applyNumberFormat="1" applyBorder="1"/>
    <xf numFmtId="0" fontId="0" fillId="0" borderId="35" xfId="0" applyNumberFormat="1" applyBorder="1"/>
    <xf numFmtId="170" fontId="41" fillId="0" borderId="4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40" fillId="0" borderId="5" xfId="0" applyNumberFormat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39" fillId="0" borderId="0" xfId="0" applyNumberFormat="1" applyFont="1" applyAlignment="1">
      <alignment horizontal="center" vertical="center" wrapText="1"/>
    </xf>
    <xf numFmtId="2" fontId="0" fillId="0" borderId="1" xfId="0" applyNumberForma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2" fontId="4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2" fontId="40" fillId="0" borderId="0" xfId="0" applyNumberFormat="1" applyFont="1" applyBorder="1" applyAlignment="1">
      <alignment horizontal="left" vertical="center"/>
    </xf>
    <xf numFmtId="0" fontId="0" fillId="0" borderId="37" xfId="0" applyNumberFormat="1" applyBorder="1"/>
    <xf numFmtId="0" fontId="0" fillId="0" borderId="30" xfId="0" applyNumberFormat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1" xfId="0" applyNumberFormat="1" applyFill="1" applyBorder="1" applyAlignment="1">
      <alignment horizontal="center" vertical="center"/>
    </xf>
    <xf numFmtId="170" fontId="0" fillId="0" borderId="38" xfId="0" applyNumberFormat="1" applyFill="1" applyBorder="1"/>
    <xf numFmtId="170" fontId="0" fillId="0" borderId="34" xfId="0" applyNumberFormat="1" applyFill="1" applyBorder="1"/>
    <xf numFmtId="0" fontId="5" fillId="0" borderId="0" xfId="0" applyFont="1" applyFill="1"/>
    <xf numFmtId="0" fontId="5" fillId="0" borderId="0" xfId="0" applyFont="1" applyFill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0" fillId="0" borderId="0" xfId="0" applyFill="1"/>
    <xf numFmtId="2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0" fontId="5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170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40" fillId="0" borderId="52" xfId="0" applyNumberFormat="1" applyFont="1" applyBorder="1" applyAlignment="1">
      <alignment horizontal="center" vertical="center" wrapText="1"/>
    </xf>
    <xf numFmtId="2" fontId="40" fillId="0" borderId="6" xfId="0" applyNumberFormat="1" applyFont="1" applyBorder="1" applyAlignment="1">
      <alignment horizontal="center" vertical="center" wrapText="1"/>
    </xf>
    <xf numFmtId="2" fontId="40" fillId="0" borderId="0" xfId="0" applyNumberFormat="1" applyFont="1" applyBorder="1" applyAlignment="1">
      <alignment horizontal="center" vertical="center" wrapText="1"/>
    </xf>
    <xf numFmtId="2" fontId="7" fillId="0" borderId="0" xfId="0" applyNumberFormat="1" applyFont="1" applyBorder="1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2" fontId="2" fillId="0" borderId="0" xfId="0" applyNumberFormat="1" applyFont="1" applyBorder="1" applyAlignment="1">
      <alignment horizontal="center" vertical="center" wrapText="1"/>
    </xf>
    <xf numFmtId="0" fontId="40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right" vertical="center"/>
    </xf>
    <xf numFmtId="1" fontId="0" fillId="0" borderId="1" xfId="0" applyNumberFormat="1" applyFill="1" applyBorder="1"/>
    <xf numFmtId="2" fontId="0" fillId="0" borderId="30" xfId="0" applyNumberFormat="1" applyFill="1" applyBorder="1"/>
    <xf numFmtId="2" fontId="0" fillId="0" borderId="35" xfId="0" applyNumberFormat="1" applyFill="1" applyBorder="1"/>
    <xf numFmtId="0" fontId="60" fillId="14" borderId="6" xfId="0" applyFont="1" applyFill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61" fillId="0" borderId="37" xfId="0" applyFont="1" applyFill="1" applyBorder="1" applyAlignment="1">
      <alignment horizontal="center" vertical="center" wrapText="1"/>
    </xf>
    <xf numFmtId="0" fontId="61" fillId="0" borderId="30" xfId="0" applyFont="1" applyFill="1" applyBorder="1" applyAlignment="1">
      <alignment horizontal="center" vertical="center"/>
    </xf>
    <xf numFmtId="0" fontId="62" fillId="0" borderId="34" xfId="0" applyNumberFormat="1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70" fontId="41" fillId="25" borderId="4" xfId="0" applyNumberFormat="1" applyFont="1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/>
    </xf>
    <xf numFmtId="0" fontId="41" fillId="25" borderId="1" xfId="0" applyFont="1" applyFill="1" applyBorder="1" applyAlignment="1">
      <alignment horizontal="left" vertical="center"/>
    </xf>
    <xf numFmtId="0" fontId="5" fillId="25" borderId="1" xfId="0" applyFont="1" applyFill="1" applyBorder="1" applyAlignment="1">
      <alignment horizontal="center"/>
    </xf>
    <xf numFmtId="0" fontId="41" fillId="25" borderId="1" xfId="0" applyFont="1" applyFill="1" applyBorder="1" applyAlignment="1">
      <alignment horizontal="center" vertical="center"/>
    </xf>
    <xf numFmtId="0" fontId="41" fillId="25" borderId="1" xfId="0" applyFont="1" applyFill="1" applyBorder="1" applyAlignment="1">
      <alignment horizontal="right" vertical="center"/>
    </xf>
    <xf numFmtId="2" fontId="0" fillId="25" borderId="1" xfId="0" applyNumberFormat="1" applyFill="1" applyBorder="1" applyAlignment="1">
      <alignment horizontal="center"/>
    </xf>
    <xf numFmtId="2" fontId="41" fillId="25" borderId="1" xfId="0" applyNumberFormat="1" applyFont="1" applyFill="1" applyBorder="1" applyAlignment="1">
      <alignment horizontal="center" vertical="center" wrapText="1"/>
    </xf>
    <xf numFmtId="2" fontId="41" fillId="25" borderId="1" xfId="0" applyNumberFormat="1" applyFont="1" applyFill="1" applyBorder="1" applyAlignment="1">
      <alignment horizontal="center" vertical="center"/>
    </xf>
    <xf numFmtId="1" fontId="0" fillId="25" borderId="1" xfId="0" applyNumberFormat="1" applyFill="1" applyBorder="1"/>
    <xf numFmtId="0" fontId="0" fillId="25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11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right" vertical="top"/>
    </xf>
    <xf numFmtId="0" fontId="2" fillId="17" borderId="1" xfId="0" applyFont="1" applyFill="1" applyBorder="1" applyAlignment="1">
      <alignment horizontal="right" vertical="top"/>
    </xf>
    <xf numFmtId="0" fontId="2" fillId="13" borderId="1" xfId="0" applyFont="1" applyFill="1" applyBorder="1" applyAlignment="1">
      <alignment horizontal="right" vertical="top"/>
    </xf>
    <xf numFmtId="0" fontId="2" fillId="9" borderId="1" xfId="0" applyFont="1" applyFill="1" applyBorder="1" applyAlignment="1">
      <alignment horizontal="right" vertical="top"/>
    </xf>
    <xf numFmtId="0" fontId="2" fillId="20" borderId="1" xfId="0" applyFont="1" applyFill="1" applyBorder="1" applyAlignment="1">
      <alignment horizontal="right" vertical="top"/>
    </xf>
    <xf numFmtId="0" fontId="6" fillId="20" borderId="1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16" fillId="0" borderId="0" xfId="7" applyFont="1" applyAlignment="1">
      <alignment horizontal="center"/>
    </xf>
    <xf numFmtId="49" fontId="16" fillId="18" borderId="8" xfId="7" applyNumberFormat="1" applyFont="1" applyFill="1" applyBorder="1" applyAlignment="1">
      <alignment horizontal="center" vertical="center" wrapText="1"/>
    </xf>
    <xf numFmtId="49" fontId="16" fillId="18" borderId="0" xfId="7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5" fillId="0" borderId="0" xfId="8" applyFont="1" applyAlignment="1">
      <alignment horizontal="center"/>
    </xf>
    <xf numFmtId="0" fontId="25" fillId="0" borderId="13" xfId="8" applyFont="1" applyBorder="1" applyAlignment="1">
      <alignment horizontal="center"/>
    </xf>
    <xf numFmtId="0" fontId="20" fillId="0" borderId="0" xfId="8" applyFont="1" applyAlignment="1">
      <alignment horizontal="left"/>
    </xf>
    <xf numFmtId="0" fontId="30" fillId="0" borderId="0" xfId="8" applyFont="1" applyAlignment="1">
      <alignment horizontal="left"/>
    </xf>
    <xf numFmtId="0" fontId="23" fillId="0" borderId="0" xfId="9" applyFont="1" applyAlignment="1">
      <alignment horizontal="center"/>
    </xf>
    <xf numFmtId="0" fontId="24" fillId="0" borderId="0" xfId="9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40" fillId="0" borderId="1" xfId="0" applyFont="1" applyBorder="1" applyAlignment="1">
      <alignment horizontal="right" vertical="top"/>
    </xf>
    <xf numFmtId="170" fontId="40" fillId="0" borderId="1" xfId="0" applyNumberFormat="1" applyFont="1" applyBorder="1" applyAlignment="1">
      <alignment horizontal="right" vertical="top"/>
    </xf>
    <xf numFmtId="0" fontId="40" fillId="0" borderId="1" xfId="0" applyFont="1" applyBorder="1" applyAlignment="1">
      <alignment horizontal="center" vertical="top"/>
    </xf>
    <xf numFmtId="49" fontId="40" fillId="0" borderId="1" xfId="0" applyNumberFormat="1" applyFont="1" applyBorder="1" applyAlignment="1">
      <alignment horizontal="left" vertical="center" wrapText="1"/>
    </xf>
    <xf numFmtId="49" fontId="40" fillId="0" borderId="1" xfId="0" applyNumberFormat="1" applyFont="1" applyBorder="1" applyAlignment="1">
      <alignment vertical="center" wrapText="1"/>
    </xf>
    <xf numFmtId="0" fontId="41" fillId="0" borderId="0" xfId="0" applyFont="1" applyAlignment="1">
      <alignment horizontal="left" vertical="center"/>
    </xf>
    <xf numFmtId="170" fontId="41" fillId="0" borderId="0" xfId="0" applyNumberFormat="1" applyFont="1" applyAlignment="1">
      <alignment horizontal="left" vertical="center"/>
    </xf>
    <xf numFmtId="0" fontId="41" fillId="0" borderId="0" xfId="0" applyFont="1" applyAlignment="1">
      <alignment horizontal="center" vertical="center"/>
    </xf>
    <xf numFmtId="0" fontId="40" fillId="0" borderId="1" xfId="0" applyFont="1" applyBorder="1" applyAlignment="1">
      <alignment vertical="center" wrapText="1"/>
    </xf>
    <xf numFmtId="0" fontId="40" fillId="0" borderId="1" xfId="0" applyFont="1" applyBorder="1" applyAlignment="1">
      <alignment vertical="center"/>
    </xf>
    <xf numFmtId="0" fontId="40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/>
    </xf>
    <xf numFmtId="49" fontId="40" fillId="0" borderId="0" xfId="0" applyNumberFormat="1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49" fontId="40" fillId="0" borderId="4" xfId="0" applyNumberFormat="1" applyFont="1" applyBorder="1" applyAlignment="1">
      <alignment horizontal="center" vertical="center"/>
    </xf>
    <xf numFmtId="49" fontId="40" fillId="0" borderId="5" xfId="0" applyNumberFormat="1" applyFont="1" applyBorder="1" applyAlignment="1">
      <alignment horizontal="center" vertical="center"/>
    </xf>
    <xf numFmtId="49" fontId="40" fillId="0" borderId="3" xfId="0" applyNumberFormat="1" applyFont="1" applyBorder="1" applyAlignment="1">
      <alignment horizontal="center" vertical="center"/>
    </xf>
    <xf numFmtId="0" fontId="40" fillId="0" borderId="4" xfId="0" applyFont="1" applyBorder="1" applyAlignment="1">
      <alignment horizontal="right" vertical="top"/>
    </xf>
    <xf numFmtId="170" fontId="40" fillId="0" borderId="5" xfId="0" applyNumberFormat="1" applyFont="1" applyBorder="1" applyAlignment="1">
      <alignment horizontal="right" vertical="top"/>
    </xf>
    <xf numFmtId="0" fontId="40" fillId="0" borderId="5" xfId="0" applyFont="1" applyBorder="1" applyAlignment="1">
      <alignment horizontal="right" vertical="top"/>
    </xf>
    <xf numFmtId="0" fontId="40" fillId="0" borderId="3" xfId="0" applyFont="1" applyBorder="1" applyAlignment="1">
      <alignment horizontal="right" vertical="top"/>
    </xf>
    <xf numFmtId="0" fontId="40" fillId="0" borderId="4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2" fontId="40" fillId="0" borderId="4" xfId="0" applyNumberFormat="1" applyFont="1" applyBorder="1" applyAlignment="1">
      <alignment horizontal="center" vertical="center"/>
    </xf>
    <xf numFmtId="2" fontId="40" fillId="0" borderId="5" xfId="0" applyNumberFormat="1" applyFont="1" applyBorder="1" applyAlignment="1">
      <alignment horizontal="center" vertical="center"/>
    </xf>
    <xf numFmtId="2" fontId="40" fillId="0" borderId="3" xfId="0" applyNumberFormat="1" applyFont="1" applyBorder="1" applyAlignment="1">
      <alignment horizontal="center" vertical="center"/>
    </xf>
    <xf numFmtId="0" fontId="40" fillId="0" borderId="4" xfId="0" applyFont="1" applyBorder="1" applyAlignment="1">
      <alignment horizontal="left" vertical="center" wrapText="1"/>
    </xf>
    <xf numFmtId="0" fontId="40" fillId="0" borderId="3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/>
    </xf>
    <xf numFmtId="0" fontId="40" fillId="0" borderId="3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49" fontId="40" fillId="0" borderId="4" xfId="0" applyNumberFormat="1" applyFont="1" applyBorder="1" applyAlignment="1">
      <alignment horizontal="left" vertical="center" wrapText="1"/>
    </xf>
    <xf numFmtId="49" fontId="40" fillId="0" borderId="5" xfId="0" applyNumberFormat="1" applyFont="1" applyBorder="1" applyAlignment="1">
      <alignment horizontal="left" vertical="center" wrapText="1"/>
    </xf>
    <xf numFmtId="49" fontId="40" fillId="0" borderId="3" xfId="0" applyNumberFormat="1" applyFont="1" applyBorder="1" applyAlignment="1">
      <alignment horizontal="left" vertical="center" wrapText="1"/>
    </xf>
    <xf numFmtId="0" fontId="41" fillId="0" borderId="4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2" fillId="0" borderId="29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2" fontId="2" fillId="0" borderId="1" xfId="0" applyNumberFormat="1" applyFont="1" applyBorder="1" applyAlignment="1">
      <alignment horizontal="left" wrapText="1"/>
    </xf>
    <xf numFmtId="2" fontId="2" fillId="0" borderId="30" xfId="0" applyNumberFormat="1" applyFont="1" applyBorder="1" applyAlignment="1">
      <alignment horizontal="left" wrapText="1"/>
    </xf>
    <xf numFmtId="0" fontId="2" fillId="0" borderId="31" xfId="0" applyFont="1" applyBorder="1" applyAlignment="1">
      <alignment horizontal="right"/>
    </xf>
    <xf numFmtId="0" fontId="2" fillId="0" borderId="32" xfId="0" applyFont="1" applyBorder="1" applyAlignment="1">
      <alignment horizontal="right"/>
    </xf>
    <xf numFmtId="0" fontId="2" fillId="0" borderId="33" xfId="0" applyFont="1" applyBorder="1" applyAlignment="1">
      <alignment horizontal="right"/>
    </xf>
    <xf numFmtId="49" fontId="2" fillId="0" borderId="34" xfId="0" applyNumberFormat="1" applyFont="1" applyBorder="1" applyAlignment="1">
      <alignment horizontal="left" wrapText="1"/>
    </xf>
    <xf numFmtId="0" fontId="2" fillId="0" borderId="34" xfId="0" applyFont="1" applyBorder="1" applyAlignment="1">
      <alignment horizontal="left" wrapText="1"/>
    </xf>
    <xf numFmtId="0" fontId="2" fillId="0" borderId="35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right"/>
    </xf>
    <xf numFmtId="0" fontId="2" fillId="0" borderId="25" xfId="0" applyFont="1" applyBorder="1" applyAlignment="1">
      <alignment horizontal="right"/>
    </xf>
    <xf numFmtId="0" fontId="2" fillId="0" borderId="26" xfId="0" applyFont="1" applyBorder="1" applyAlignment="1">
      <alignment horizontal="right"/>
    </xf>
    <xf numFmtId="0" fontId="2" fillId="0" borderId="27" xfId="0" applyFont="1" applyBorder="1" applyAlignment="1">
      <alignment horizontal="left" wrapText="1"/>
    </xf>
    <xf numFmtId="0" fontId="2" fillId="0" borderId="28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0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6" fillId="9" borderId="1" xfId="0" applyFont="1" applyFill="1" applyBorder="1" applyAlignment="1">
      <alignment horizontal="left" vertical="center"/>
    </xf>
    <xf numFmtId="0" fontId="6" fillId="8" borderId="0" xfId="0" applyFont="1" applyFill="1" applyAlignment="1">
      <alignment horizont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 wrapText="1"/>
    </xf>
    <xf numFmtId="0" fontId="6" fillId="16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13" borderId="1" xfId="0" applyFont="1" applyFill="1" applyBorder="1"/>
    <xf numFmtId="0" fontId="6" fillId="9" borderId="1" xfId="0" applyFont="1" applyFill="1" applyBorder="1"/>
    <xf numFmtId="0" fontId="6" fillId="16" borderId="1" xfId="0" applyFont="1" applyFill="1" applyBorder="1"/>
    <xf numFmtId="0" fontId="6" fillId="7" borderId="0" xfId="0" applyFont="1" applyFill="1" applyAlignment="1">
      <alignment horizontal="left"/>
    </xf>
    <xf numFmtId="0" fontId="2" fillId="9" borderId="4" xfId="0" applyFont="1" applyFill="1" applyBorder="1" applyAlignment="1">
      <alignment horizontal="right" vertical="top"/>
    </xf>
    <xf numFmtId="0" fontId="2" fillId="9" borderId="5" xfId="0" applyFont="1" applyFill="1" applyBorder="1" applyAlignment="1">
      <alignment horizontal="right" vertical="top"/>
    </xf>
    <xf numFmtId="0" fontId="2" fillId="9" borderId="3" xfId="0" applyFont="1" applyFill="1" applyBorder="1" applyAlignment="1">
      <alignment horizontal="right" vertical="top"/>
    </xf>
    <xf numFmtId="0" fontId="2" fillId="17" borderId="4" xfId="0" applyFont="1" applyFill="1" applyBorder="1" applyAlignment="1">
      <alignment horizontal="right" vertical="top"/>
    </xf>
    <xf numFmtId="0" fontId="2" fillId="17" borderId="5" xfId="0" applyFont="1" applyFill="1" applyBorder="1" applyAlignment="1">
      <alignment horizontal="right" vertical="top"/>
    </xf>
    <xf numFmtId="0" fontId="2" fillId="17" borderId="3" xfId="0" applyFont="1" applyFill="1" applyBorder="1" applyAlignment="1">
      <alignment horizontal="right" vertical="top"/>
    </xf>
    <xf numFmtId="0" fontId="2" fillId="13" borderId="4" xfId="0" applyFont="1" applyFill="1" applyBorder="1" applyAlignment="1">
      <alignment horizontal="right" vertical="top"/>
    </xf>
    <xf numFmtId="0" fontId="2" fillId="13" borderId="5" xfId="0" applyFont="1" applyFill="1" applyBorder="1" applyAlignment="1">
      <alignment horizontal="right" vertical="top"/>
    </xf>
    <xf numFmtId="0" fontId="2" fillId="13" borderId="3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0" fontId="2" fillId="5" borderId="4" xfId="0" applyFont="1" applyFill="1" applyBorder="1" applyAlignment="1">
      <alignment horizontal="right" vertical="top"/>
    </xf>
    <xf numFmtId="0" fontId="2" fillId="5" borderId="5" xfId="0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right" vertical="top"/>
    </xf>
    <xf numFmtId="0" fontId="2" fillId="19" borderId="4" xfId="0" applyFont="1" applyFill="1" applyBorder="1" applyAlignment="1">
      <alignment horizontal="right" vertical="top"/>
    </xf>
    <xf numFmtId="0" fontId="2" fillId="19" borderId="5" xfId="0" applyFont="1" applyFill="1" applyBorder="1" applyAlignment="1">
      <alignment horizontal="right" vertical="top"/>
    </xf>
    <xf numFmtId="0" fontId="2" fillId="19" borderId="3" xfId="0" applyFont="1" applyFill="1" applyBorder="1" applyAlignment="1">
      <alignment horizontal="right" vertical="top"/>
    </xf>
    <xf numFmtId="0" fontId="6" fillId="19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1" fillId="14" borderId="1" xfId="0" applyFont="1" applyFill="1" applyBorder="1" applyAlignment="1">
      <alignment horizontal="center" vertical="center" wrapText="1"/>
    </xf>
    <xf numFmtId="49" fontId="6" fillId="7" borderId="0" xfId="0" applyNumberFormat="1" applyFont="1" applyFill="1" applyAlignment="1">
      <alignment horizontal="left"/>
    </xf>
    <xf numFmtId="0" fontId="2" fillId="9" borderId="1" xfId="0" applyFont="1" applyFill="1" applyBorder="1" applyAlignment="1">
      <alignment horizontal="right"/>
    </xf>
    <xf numFmtId="49" fontId="6" fillId="9" borderId="1" xfId="0" applyNumberFormat="1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right"/>
    </xf>
    <xf numFmtId="0" fontId="11" fillId="14" borderId="6" xfId="0" applyFont="1" applyFill="1" applyBorder="1" applyAlignment="1">
      <alignment horizontal="center" vertical="center" textRotation="90"/>
    </xf>
    <xf numFmtId="0" fontId="11" fillId="14" borderId="21" xfId="0" applyFont="1" applyFill="1" applyBorder="1" applyAlignment="1">
      <alignment horizontal="center" vertical="center" textRotation="90"/>
    </xf>
    <xf numFmtId="0" fontId="11" fillId="14" borderId="4" xfId="0" applyFont="1" applyFill="1" applyBorder="1" applyAlignment="1">
      <alignment horizontal="right" vertical="center" wrapText="1"/>
    </xf>
    <xf numFmtId="0" fontId="11" fillId="14" borderId="5" xfId="0" applyFont="1" applyFill="1" applyBorder="1" applyAlignment="1">
      <alignment horizontal="right" vertical="center" wrapText="1"/>
    </xf>
    <xf numFmtId="0" fontId="11" fillId="14" borderId="3" xfId="0" applyFont="1" applyFill="1" applyBorder="1" applyAlignment="1">
      <alignment horizontal="right" vertical="center" wrapText="1"/>
    </xf>
    <xf numFmtId="0" fontId="2" fillId="12" borderId="1" xfId="0" applyFont="1" applyFill="1" applyBorder="1" applyAlignment="1">
      <alignment horizontal="right"/>
    </xf>
    <xf numFmtId="0" fontId="6" fillId="15" borderId="1" xfId="0" applyFont="1" applyFill="1" applyBorder="1" applyAlignment="1">
      <alignment horizontal="left" wrapText="1"/>
    </xf>
    <xf numFmtId="0" fontId="6" fillId="12" borderId="1" xfId="0" applyFont="1" applyFill="1" applyBorder="1" applyAlignment="1">
      <alignment horizontal="left" wrapText="1"/>
    </xf>
    <xf numFmtId="0" fontId="6" fillId="11" borderId="1" xfId="0" applyFont="1" applyFill="1" applyBorder="1" applyAlignment="1">
      <alignment horizontal="left" wrapText="1"/>
    </xf>
    <xf numFmtId="2" fontId="6" fillId="8" borderId="1" xfId="0" applyNumberFormat="1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right"/>
    </xf>
    <xf numFmtId="0" fontId="2" fillId="1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13" borderId="4" xfId="0" applyFont="1" applyFill="1" applyBorder="1" applyAlignment="1">
      <alignment horizontal="right"/>
    </xf>
    <xf numFmtId="0" fontId="2" fillId="13" borderId="5" xfId="0" applyFont="1" applyFill="1" applyBorder="1" applyAlignment="1">
      <alignment horizontal="right"/>
    </xf>
    <xf numFmtId="0" fontId="2" fillId="13" borderId="3" xfId="0" applyFont="1" applyFill="1" applyBorder="1" applyAlignment="1">
      <alignment horizontal="right"/>
    </xf>
    <xf numFmtId="49" fontId="6" fillId="13" borderId="1" xfId="0" applyNumberFormat="1" applyFont="1" applyFill="1" applyBorder="1" applyAlignment="1">
      <alignment horizontal="left" wrapText="1"/>
    </xf>
    <xf numFmtId="0" fontId="6" fillId="13" borderId="1" xfId="0" applyFont="1" applyFill="1" applyBorder="1" applyAlignment="1">
      <alignment horizontal="left" wrapText="1"/>
    </xf>
    <xf numFmtId="0" fontId="2" fillId="16" borderId="1" xfId="0" applyFont="1" applyFill="1" applyBorder="1" applyAlignment="1">
      <alignment horizontal="right"/>
    </xf>
    <xf numFmtId="49" fontId="6" fillId="16" borderId="1" xfId="0" applyNumberFormat="1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left" wrapText="1"/>
    </xf>
    <xf numFmtId="0" fontId="11" fillId="14" borderId="1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2" fontId="2" fillId="0" borderId="1" xfId="0" applyNumberFormat="1" applyFont="1" applyFill="1" applyBorder="1" applyAlignment="1">
      <alignment horizontal="left" wrapText="1"/>
    </xf>
    <xf numFmtId="2" fontId="2" fillId="0" borderId="4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0" fontId="2" fillId="0" borderId="37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8" xfId="0" applyFont="1" applyBorder="1" applyAlignment="1">
      <alignment horizontal="right"/>
    </xf>
    <xf numFmtId="0" fontId="2" fillId="0" borderId="46" xfId="0" applyFont="1" applyBorder="1" applyAlignment="1">
      <alignment horizontal="righ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29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9" xfId="0" applyFont="1" applyBorder="1" applyAlignment="1">
      <alignment horizontal="left" wrapText="1"/>
    </xf>
    <xf numFmtId="49" fontId="2" fillId="0" borderId="29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left"/>
    </xf>
    <xf numFmtId="49" fontId="2" fillId="0" borderId="39" xfId="0" applyNumberFormat="1" applyFont="1" applyBorder="1" applyAlignment="1">
      <alignment horizontal="left"/>
    </xf>
    <xf numFmtId="49" fontId="2" fillId="0" borderId="31" xfId="0" applyNumberFormat="1" applyFont="1" applyBorder="1" applyAlignment="1">
      <alignment horizontal="left"/>
    </xf>
    <xf numFmtId="49" fontId="2" fillId="0" borderId="32" xfId="0" applyNumberFormat="1" applyFont="1" applyBorder="1" applyAlignment="1">
      <alignment horizontal="left"/>
    </xf>
    <xf numFmtId="49" fontId="2" fillId="0" borderId="40" xfId="0" applyNumberFormat="1" applyFont="1" applyBorder="1" applyAlignment="1">
      <alignment horizontal="left"/>
    </xf>
    <xf numFmtId="0" fontId="2" fillId="0" borderId="36" xfId="0" applyFont="1" applyBorder="1" applyAlignment="1">
      <alignment horizontal="right"/>
    </xf>
    <xf numFmtId="0" fontId="2" fillId="0" borderId="41" xfId="0" applyFont="1" applyBorder="1" applyAlignment="1">
      <alignment horizontal="right"/>
    </xf>
    <xf numFmtId="0" fontId="0" fillId="27" borderId="37" xfId="0" applyFill="1" applyBorder="1" applyAlignment="1">
      <alignment horizontal="right" wrapText="1"/>
    </xf>
    <xf numFmtId="0" fontId="0" fillId="27" borderId="1" xfId="0" applyFill="1" applyBorder="1" applyAlignment="1">
      <alignment horizontal="right" wrapText="1"/>
    </xf>
    <xf numFmtId="0" fontId="0" fillId="27" borderId="36" xfId="0" applyFill="1" applyBorder="1" applyAlignment="1">
      <alignment horizontal="right"/>
    </xf>
    <xf numFmtId="0" fontId="0" fillId="27" borderId="27" xfId="0" applyFill="1" applyBorder="1" applyAlignment="1">
      <alignment horizontal="right"/>
    </xf>
    <xf numFmtId="0" fontId="0" fillId="7" borderId="38" xfId="0" applyFill="1" applyBorder="1" applyAlignment="1">
      <alignment horizontal="right"/>
    </xf>
    <xf numFmtId="0" fontId="0" fillId="7" borderId="34" xfId="0" applyFill="1" applyBorder="1" applyAlignment="1">
      <alignment horizontal="right"/>
    </xf>
    <xf numFmtId="0" fontId="0" fillId="27" borderId="18" xfId="0" applyFill="1" applyBorder="1" applyAlignment="1">
      <alignment horizontal="right" wrapText="1"/>
    </xf>
    <xf numFmtId="0" fontId="0" fillId="27" borderId="45" xfId="0" applyFill="1" applyBorder="1" applyAlignment="1">
      <alignment horizontal="right" wrapText="1"/>
    </xf>
    <xf numFmtId="0" fontId="0" fillId="27" borderId="51" xfId="0" applyFill="1" applyBorder="1" applyAlignment="1">
      <alignment horizontal="right" vertical="center"/>
    </xf>
    <xf numFmtId="0" fontId="0" fillId="27" borderId="52" xfId="0" applyFill="1" applyBorder="1" applyAlignment="1">
      <alignment horizontal="right" vertical="center"/>
    </xf>
    <xf numFmtId="0" fontId="5" fillId="27" borderId="29" xfId="0" applyFont="1" applyFill="1" applyBorder="1" applyAlignment="1">
      <alignment horizontal="right" vertical="center"/>
    </xf>
    <xf numFmtId="0" fontId="5" fillId="27" borderId="3" xfId="0" applyFont="1" applyFill="1" applyBorder="1" applyAlignment="1">
      <alignment horizontal="right" vertical="center"/>
    </xf>
    <xf numFmtId="0" fontId="2" fillId="7" borderId="24" xfId="0" applyFont="1" applyFill="1" applyBorder="1" applyAlignment="1">
      <alignment horizontal="right" vertical="center"/>
    </xf>
    <xf numFmtId="0" fontId="2" fillId="7" borderId="26" xfId="0" applyFont="1" applyFill="1" applyBorder="1" applyAlignment="1">
      <alignment horizontal="right" vertical="center"/>
    </xf>
    <xf numFmtId="0" fontId="5" fillId="27" borderId="47" xfId="0" applyFont="1" applyFill="1" applyBorder="1" applyAlignment="1">
      <alignment horizontal="center" wrapText="1"/>
    </xf>
    <xf numFmtId="0" fontId="5" fillId="27" borderId="54" xfId="0" applyFont="1" applyFill="1" applyBorder="1" applyAlignment="1">
      <alignment horizontal="center" wrapText="1"/>
    </xf>
    <xf numFmtId="0" fontId="5" fillId="27" borderId="18" xfId="0" applyFont="1" applyFill="1" applyBorder="1" applyAlignment="1">
      <alignment horizontal="right"/>
    </xf>
    <xf numFmtId="0" fontId="5" fillId="27" borderId="19" xfId="0" applyFont="1" applyFill="1" applyBorder="1" applyAlignment="1">
      <alignment horizontal="right"/>
    </xf>
    <xf numFmtId="0" fontId="5" fillId="27" borderId="18" xfId="0" applyFont="1" applyFill="1" applyBorder="1" applyAlignment="1">
      <alignment horizontal="right" wrapText="1"/>
    </xf>
    <xf numFmtId="0" fontId="5" fillId="27" borderId="45" xfId="0" applyFont="1" applyFill="1" applyBorder="1" applyAlignment="1">
      <alignment horizontal="right" wrapText="1"/>
    </xf>
    <xf numFmtId="0" fontId="0" fillId="27" borderId="50" xfId="0" applyFill="1" applyBorder="1" applyAlignment="1">
      <alignment horizontal="center" wrapText="1"/>
    </xf>
    <xf numFmtId="0" fontId="0" fillId="27" borderId="43" xfId="0" applyFill="1" applyBorder="1" applyAlignment="1">
      <alignment horizontal="center" wrapText="1"/>
    </xf>
    <xf numFmtId="0" fontId="2" fillId="0" borderId="3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2" xfId="0" applyNumberFormat="1" applyFont="1" applyBorder="1" applyAlignment="1">
      <alignment horizontal="center" vertical="center"/>
    </xf>
    <xf numFmtId="49" fontId="2" fillId="0" borderId="40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2" fontId="0" fillId="0" borderId="65" xfId="0" applyNumberFormat="1" applyBorder="1" applyAlignment="1">
      <alignment horizontal="center" vertical="center"/>
    </xf>
  </cellXfs>
  <cellStyles count="54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8" builtinId="27" customBuiltin="1"/>
    <cellStyle name="Calculation" xfId="22" builtinId="22" customBuiltin="1"/>
    <cellStyle name="Check Cell" xfId="24" builtinId="23" customBuiltin="1"/>
    <cellStyle name="Comma 2" xfId="5" xr:uid="{00000000-0005-0000-0000-00001B000000}"/>
    <cellStyle name="Comma 2 2" xfId="10" xr:uid="{00000000-0005-0000-0000-00001C000000}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3" builtinId="24" customBuiltin="1"/>
    <cellStyle name="Neutral" xfId="19" builtinId="28" customBuiltin="1"/>
    <cellStyle name="Normal" xfId="0" builtinId="0"/>
    <cellStyle name="Normal 2" xfId="1" xr:uid="{00000000-0005-0000-0000-000027000000}"/>
    <cellStyle name="Normal 2 2" xfId="3" xr:uid="{00000000-0005-0000-0000-000028000000}"/>
    <cellStyle name="Normal 2 3" xfId="8" xr:uid="{00000000-0005-0000-0000-000029000000}"/>
    <cellStyle name="Normal 3" xfId="4" xr:uid="{00000000-0005-0000-0000-00002A000000}"/>
    <cellStyle name="Normal 4" xfId="7" xr:uid="{00000000-0005-0000-0000-00002B000000}"/>
    <cellStyle name="Normal 5" xfId="11" xr:uid="{00000000-0005-0000-0000-00002C000000}"/>
    <cellStyle name="Normal 6" xfId="52" xr:uid="{00000000-0005-0000-0000-00002D000000}"/>
    <cellStyle name="Normal_Centralizator mat.Hala Depozitare_Doly Trans Company-Arad_23.09.2009" xfId="2" xr:uid="{00000000-0005-0000-0000-00002E000000}"/>
    <cellStyle name="Normal_Sheet1" xfId="9" xr:uid="{00000000-0005-0000-0000-00002F000000}"/>
    <cellStyle name="Note 2" xfId="53" xr:uid="{00000000-0005-0000-0000-000030000000}"/>
    <cellStyle name="Output" xfId="21" builtinId="21" customBuiltin="1"/>
    <cellStyle name="Percent 2" xfId="6" xr:uid="{00000000-0005-0000-0000-000032000000}"/>
    <cellStyle name="Title" xfId="12" builtinId="15" customBuiltin="1"/>
    <cellStyle name="Total" xfId="27" builtinId="25" customBuiltin="1"/>
    <cellStyle name="Warning Text" xfId="25" builtinId="11" customBuiltin="1"/>
  </cellStyles>
  <dxfs count="561"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alignment horizontal="lef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2"/>
      </font>
    </dxf>
    <dxf>
      <fill>
        <patternFill patternType="none">
          <bgColor auto="1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[$-409]d\-mmm\-yy;@"/>
    </dxf>
    <dxf>
      <numFmt numFmtId="170" formatCode="[$-409]d\-mmm\-yy;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vertical="center" readingOrder="0"/>
    </dxf>
    <dxf>
      <alignment horizontal="center" readingOrder="0"/>
    </dxf>
    <dxf>
      <alignment horizontal="left" readingOrder="0"/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vertical="center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2" formatCode="0.00"/>
    </dxf>
    <dxf>
      <alignment horizontal="left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0000"/>
        </patternFill>
      </fill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color theme="2"/>
      </font>
    </dxf>
    <dxf>
      <fill>
        <patternFill patternType="none">
          <bgColor auto="1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70" formatCode="[$-409]d\-mmm\-yy;@"/>
    </dxf>
    <dxf>
      <numFmt numFmtId="170" formatCode="[$-409]d\-mmm\-yy;@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2" formatCode="0.00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i val="0"/>
      </font>
    </dxf>
    <dxf>
      <font>
        <i val="0"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color rgb="FF008000"/>
      </font>
      <fill>
        <patternFill>
          <bgColor theme="6" tint="0.39994506668294322"/>
        </patternFill>
      </fill>
    </dxf>
    <dxf>
      <font>
        <color rgb="FFC00000"/>
      </font>
      <fill>
        <patternFill patternType="solid">
          <bgColor rgb="FFFF999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vertic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alignment horizontal="center" readingOrder="0"/>
    </dxf>
    <dxf>
      <alignment vertic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70" formatCode="[$-409]d\-mmm\-yy;@"/>
    </dxf>
    <dxf>
      <numFmt numFmtId="170" formatCode="[$-409]d\-mmm\-yy;@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wrapText="1" readingOrder="0"/>
    </dxf>
    <dxf>
      <alignment vertical="center" readingOrder="0"/>
    </dxf>
    <dxf>
      <alignment horizontal="center" readingOrder="0"/>
    </dxf>
    <dxf>
      <fill>
        <patternFill patternType="none">
          <bgColor auto="1"/>
        </patternFill>
      </fill>
    </dxf>
    <dxf>
      <font>
        <color theme="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left" readingOrder="0"/>
    </dxf>
    <dxf>
      <numFmt numFmtId="2" formatCode="0.0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ont>
        <b/>
      </font>
    </dxf>
    <dxf>
      <font>
        <b/>
      </font>
    </dxf>
    <dxf>
      <font>
        <i val="0"/>
      </font>
    </dxf>
    <dxf>
      <font>
        <i val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numFmt numFmtId="2" formatCode="0.00"/>
    </dxf>
    <dxf>
      <fill>
        <patternFill patternType="solid">
          <bgColor rgb="FF66FF66"/>
        </patternFill>
      </fill>
    </dxf>
    <dxf>
      <fill>
        <patternFill patternType="solid">
          <bgColor rgb="FF66FF66"/>
        </patternFill>
      </fill>
    </dxf>
    <dxf>
      <fill>
        <patternFill patternType="solid">
          <bgColor rgb="FF66FF66"/>
        </patternFill>
      </fill>
    </dxf>
    <dxf>
      <fill>
        <patternFill patternType="solid">
          <bgColor rgb="FF66FF66"/>
        </patternFill>
      </fill>
    </dxf>
    <dxf>
      <fill>
        <patternFill patternType="solid">
          <bgColor rgb="FF66FF66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horizontal="center" readingOrder="0"/>
    </dxf>
    <dxf>
      <font>
        <color theme="1"/>
      </font>
    </dxf>
    <dxf>
      <fill>
        <patternFill patternType="none">
          <bgColor auto="1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0"/>
      </font>
    </dxf>
    <dxf>
      <fill>
        <patternFill patternType="solid">
          <bgColor rgb="FFFF00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alignment horizontal="center" readingOrder="0"/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  <fill>
        <patternFill patternType="none">
          <bgColor indexed="65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9" defaultPivotStyle="PivotStyleLight16"/>
  <colors>
    <mruColors>
      <color rgb="FF66FF66"/>
      <color rgb="FFFFFF00"/>
      <color rgb="FFFF0066"/>
      <color rgb="FF99CCFF"/>
      <color rgb="FF00FFFF"/>
      <color rgb="FF008000"/>
      <color rgb="FFFF00FF"/>
      <color rgb="FF0000FF"/>
      <color rgb="FFFF0000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1285875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47625</xdr:rowOff>
    </xdr:from>
    <xdr:to>
      <xdr:col>1</xdr:col>
      <xdr:colOff>514351</xdr:colOff>
      <xdr:row>3</xdr:row>
      <xdr:rowOff>107254</xdr:rowOff>
    </xdr:to>
    <xdr:pic>
      <xdr:nvPicPr>
        <xdr:cNvPr id="2" name="Picture 1" descr="MACHETA-SIGLA-2010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47625"/>
          <a:ext cx="1543050" cy="631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68035</xdr:colOff>
      <xdr:row>0</xdr:row>
      <xdr:rowOff>27214</xdr:rowOff>
    </xdr:from>
    <xdr:to>
      <xdr:col>0</xdr:col>
      <xdr:colOff>1957160</xdr:colOff>
      <xdr:row>4</xdr:row>
      <xdr:rowOff>126338</xdr:rowOff>
    </xdr:to>
    <xdr:pic>
      <xdr:nvPicPr>
        <xdr:cNvPr id="2" name="Picture 1" descr="MACHETA-SIGLA-2010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035" y="27214"/>
          <a:ext cx="1889125" cy="7563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1600200</xdr:colOff>
      <xdr:row>3</xdr:row>
      <xdr:rowOff>104775</xdr:rowOff>
    </xdr:to>
    <xdr:pic>
      <xdr:nvPicPr>
        <xdr:cNvPr id="3" name="Picture 2" descr="D:\Flavius Work\ALL\Logo_files\image003.gif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1143000</xdr:colOff>
      <xdr:row>3</xdr:row>
      <xdr:rowOff>104775</xdr:rowOff>
    </xdr:to>
    <xdr:pic>
      <xdr:nvPicPr>
        <xdr:cNvPr id="3" name="Picture 2" descr="D:\Flavius Work\ALL\Logo_files\image003.gif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323850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428625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752475</xdr:colOff>
      <xdr:row>3</xdr:row>
      <xdr:rowOff>104775</xdr:rowOff>
    </xdr:to>
    <xdr:pic>
      <xdr:nvPicPr>
        <xdr:cNvPr id="2" name="Picture 1" descr="D:\Flavius Work\ALL\Logo_files\image003.gif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00200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956.438324074072" missingItemsLimit="0" createdVersion="3" refreshedVersion="6" minRefreshableVersion="3" recordCount="3085" xr:uid="{00000000-000A-0000-FFFF-FFFF00000000}">
  <cacheSource type="worksheet">
    <worksheetSource ref="A12:U3097" sheet="CENTR"/>
  </cacheSource>
  <cacheFields count="21">
    <cacheField name="Ax" numFmtId="0">
      <sharedItems containsNonDate="0" containsString="0" containsBlank="1"/>
    </cacheField>
    <cacheField name="Data Livrarii" numFmtId="0">
      <sharedItems containsNonDate="0" containsString="0" containsBlank="1"/>
    </cacheField>
    <cacheField name="Termen de livrare" numFmtId="0">
      <sharedItems containsBlank="1"/>
    </cacheField>
    <cacheField name="Element" numFmtId="0">
      <sharedItems containsBlank="1" count="607">
        <m/>
        <s v="ACV/1"/>
        <s v="ACV/3"/>
        <s v="ACV/4"/>
        <s v="ACV/6"/>
        <s v="ACV/7"/>
        <s v="ACV/9"/>
        <s v="ACV/10"/>
        <s v="ACV/11"/>
        <s v="ACV/13"/>
        <s v="ACV/15"/>
        <s v="ACV/18"/>
        <s v="ACV/19"/>
        <s v="ACV/20"/>
        <s v="ACV/21"/>
        <s v="ACV/22"/>
        <s v="ACV/23"/>
        <s v="ACV/24"/>
        <s v="ACV/25"/>
        <s v="ACV/26"/>
        <s v="ACV/27"/>
        <s v="ACV/28"/>
        <s v="ACV/29"/>
        <s v="ACV/30"/>
        <s v="ACV/31"/>
        <s v="ACV/32"/>
        <s v="ACV/33"/>
        <s v="ACV/34"/>
        <s v="ACV/35"/>
        <s v="ACV/36"/>
        <s v="ACV/37"/>
        <s v="ACV/38"/>
        <s v="ACV/39"/>
        <s v="ACV/40"/>
        <s v="ACV/41"/>
        <s v="ACV/42"/>
        <s v="ACV/44"/>
        <s v="ACV/45"/>
        <s v="ACV/48"/>
        <s v="ACV/50"/>
        <s v="ACV/52"/>
        <s v="ACV/57"/>
        <s v="ACV/64"/>
        <s v="ACV/68"/>
        <s v="ACV/69"/>
        <s v="ACV/71"/>
        <s v="ACV/73"/>
        <s v="ACV/74"/>
        <s v="ACV/75"/>
        <s v="ACV/77"/>
        <s v="ACV/78"/>
        <s v="ACV/80"/>
        <s v="Adaos CV"/>
        <s v="AIN/1"/>
        <s v="AIN/2"/>
        <s v="AIN/3"/>
        <s v="AIN/4"/>
        <s v="AIN/5"/>
        <s v="AIN/6"/>
        <s v="AIN/7"/>
        <s v="AIN/8"/>
        <s v="AIN/9"/>
        <s v="AIN/10"/>
        <s v="AIN/11"/>
        <s v="AIN/12"/>
        <s v="AIN/13"/>
        <s v="AIN/14"/>
        <s v="AIN/15"/>
        <s v="AIN/16"/>
        <s v="AIN/17"/>
        <s v="AIN/18"/>
        <s v="AIN/19"/>
        <s v="AIN/20"/>
        <s v="AIN/21"/>
        <s v="AIN/22"/>
        <s v="AIN/23"/>
        <s v="AIN/24"/>
        <s v="AIN/25"/>
        <s v="AIN/26"/>
        <s v="AIN/27"/>
        <s v="AIN/28"/>
        <s v="AIN/29"/>
        <s v="AIN/30"/>
        <s v="AIN/31"/>
        <s v="AIN/32"/>
        <s v="AIN/33"/>
        <s v="AIN/34"/>
        <s v="AIN/35"/>
        <s v="AIN/36"/>
        <s v="AIN/38"/>
        <s v="AIN/39"/>
        <s v="AIN/40"/>
        <s v="AIN/41"/>
        <s v="AIN/42"/>
        <s v="AIN/46"/>
        <s v="AIN/49"/>
        <s v="AIN/50"/>
        <s v="AIN/51"/>
        <s v="AIN/52"/>
        <s v="AIN/53"/>
        <s v="AIN/55"/>
        <s v="AIN/57"/>
        <s v="AIN/58"/>
        <s v="AIN/60"/>
        <s v="AIN/61"/>
        <s v="AIN/62"/>
        <s v="AIN/63"/>
        <s v="AIN/65"/>
        <s v="AIN/66"/>
        <s v="AIN/67"/>
        <s v="AIN/68"/>
        <s v="AIN/69"/>
        <s v="AIN/70"/>
        <s v="AIN/71"/>
        <s v="AIN/72"/>
        <s v="AIN/73"/>
        <s v="AIN/74"/>
        <s v="AIN/75"/>
        <s v="AIN/76"/>
        <s v="AIN/77"/>
        <s v="AIN/79"/>
        <s v="AIN/80"/>
        <s v="AIN/81"/>
        <s v="AIN/82"/>
        <s v="AIN/83"/>
        <s v="AIN/84"/>
        <s v="AIN/86"/>
        <s v="AIN/87"/>
        <s v="AIN/88"/>
        <s v="AIN/89"/>
        <s v="AIN/90"/>
        <s v="AIN/91"/>
        <s v="AIN/92"/>
        <s v="AIN/93"/>
        <s v="AIN/94"/>
        <s v="AIN/95"/>
        <s v="AIN/96"/>
        <s v="AIN/97"/>
        <s v="AIN/98"/>
        <s v="AIN/99"/>
        <s v="AIN/101"/>
        <s v="AIN/102"/>
        <s v="AIN/103"/>
        <s v="AIN/104"/>
        <s v="AIN/107"/>
        <s v="AIN/108"/>
        <s v="AIN/109"/>
        <s v="AIN/110"/>
        <s v="AIN/111"/>
        <s v="AIN/112"/>
        <s v="AIN/113"/>
        <s v="AIN/114"/>
        <s v="AIN/115"/>
        <s v="AIN/116"/>
        <s v="AIN/119"/>
        <s v="AIN/120"/>
        <s v="AIN/121"/>
        <s v="AIN/122"/>
        <s v="AIN/123"/>
        <s v="AIN/124"/>
        <s v="AIN/125"/>
        <s v="AIN/128"/>
        <s v="AIN/131"/>
        <s v="AIN/132"/>
        <s v="AIN/133"/>
        <s v="AIN/134"/>
        <s v="AIN/135"/>
        <s v="AIN/136"/>
        <s v="AIN/139"/>
        <s v="AIN/140"/>
        <s v="AIN/141"/>
        <s v="AIN/142"/>
        <s v="AIN/143"/>
        <s v="AIN/144"/>
        <s v="AIN/145"/>
        <s v="AIN/146"/>
        <s v="AIN/147"/>
        <s v="AIN/149"/>
        <s v="AIN/150"/>
        <s v="AIN/151"/>
        <s v="AIN/152"/>
        <s v="AIN/154"/>
        <s v="AIN/155"/>
        <s v="AIN/157"/>
        <s v="AIN/158"/>
        <s v="AIN/159"/>
        <s v="AIN/160"/>
        <s v="Adaos INCHIDERI"/>
        <s v="ACL/2"/>
        <s v="ACL/3"/>
        <s v="ACL/4"/>
        <s v="ACL/5"/>
        <s v="ACL/6"/>
        <s v="ACL/7"/>
        <s v="ACL/8"/>
        <s v="ACL/9"/>
        <s v="ACL/10"/>
        <s v="ACL/11"/>
        <s v="ACL/12"/>
        <s v="ACL/13"/>
        <s v="ACL/14"/>
        <s v="ACL/15"/>
        <s v="ACL/16"/>
        <s v="ACL/17"/>
        <s v="ACL/18"/>
        <s v="ACL/19"/>
        <s v="ACL/20"/>
        <s v="Adaos LUMINATOARE"/>
        <s v="AGI/1"/>
        <s v="AGI/2"/>
        <s v="AGI/3"/>
        <s v="AGI/4"/>
        <s v="AGI/5"/>
        <s v="AGI/7"/>
        <s v="AGI/8"/>
        <s v="AGI/9"/>
        <s v="Adaos GOLURI INSTALATII"/>
        <s v="APE/1"/>
        <s v="APE/2"/>
        <s v="APE/3"/>
        <s v="APE/4"/>
        <s v="APE/5"/>
        <s v="APE/6"/>
        <s v="APE/7"/>
        <s v="APE/8"/>
        <s v="APE/9"/>
        <s v="APE/10"/>
        <s v="APE/11"/>
        <s v="APE/12"/>
        <s v="APE/13"/>
        <s v="APE/14"/>
        <s v="APE/15"/>
        <s v="APE/16"/>
        <s v="APE/17"/>
        <s v="APE/18"/>
        <s v="APE/19"/>
        <s v="APE/20"/>
        <s v="APE/21"/>
        <s v="APE/22"/>
        <s v="APE/23"/>
        <s v="APE/24"/>
        <s v="APE/25"/>
        <s v="APE/26"/>
        <s v="Adaos SCARA C10"/>
        <s v="APF/1"/>
        <s v="APF/2"/>
        <s v="APF/3"/>
        <s v="APF/4"/>
        <s v="APF/5"/>
        <s v="APF/6"/>
        <s v="APF/7"/>
        <s v="APF/8"/>
        <s v="APF/9"/>
        <s v="APF/10"/>
        <s v="APF/11"/>
        <s v="APF/12"/>
        <s v="APF/13"/>
        <s v="APF/14"/>
        <s v="APF/15"/>
        <s v="APF/16"/>
        <s v="APF/17"/>
        <s v="APF/18"/>
        <s v="APF/19"/>
        <s v="APF/20"/>
        <s v="Adaos SCARA C11"/>
        <s v="ASJ/1"/>
        <s v="ASJ/2"/>
        <s v="ASJ/3"/>
        <s v="ASJ/4"/>
        <s v="ASJ/5"/>
        <s v="ASJ/6"/>
        <s v="ASJ/7"/>
        <s v="ASJ/8"/>
        <s v="ASJ/9"/>
        <s v="ASJ/10"/>
        <s v="ASJ/11"/>
        <s v="ASJ/12"/>
        <s v="ASJ/13"/>
        <s v="ASJ/14"/>
        <s v="ASJ/15"/>
        <s v="ASJ/16"/>
        <s v="ASJ/17"/>
        <s v="ASJ/18"/>
        <s v="ASJ/19"/>
        <s v="ASJ/20"/>
        <s v="ASJ/21"/>
        <s v="ASJ/22"/>
        <s v="ASJ/23"/>
        <s v="ASJ/24"/>
        <s v="ASJ/26"/>
        <s v="ASJ/27"/>
        <s v="ASJ/28"/>
        <s v="Adaos SCARA PRODUCRTIE"/>
        <s v="ASE/1"/>
        <s v="ASE/2"/>
        <s v="ASE/4"/>
        <s v="ASE/5"/>
        <s v="ASE/6"/>
        <s v="ASE/7"/>
        <s v="ASE/8"/>
        <s v="ASE/9"/>
        <s v="ASE/10"/>
        <s v="ASE/12"/>
        <s v="ASE/13"/>
        <s v="ASE/14"/>
        <s v="ASE/15"/>
        <s v="ASE/16"/>
        <s v="ASE/17"/>
        <s v="ASE/18"/>
        <s v="ASE/19"/>
        <s v="ASE/20"/>
        <s v="ASE/21"/>
        <s v="ASE/22"/>
        <s v="ASE/23"/>
        <s v="ASE/24"/>
        <s v="ASE/25"/>
        <s v="ASE/26"/>
        <s v="ASE/27"/>
        <s v="ASE/28"/>
        <s v="ASE/29"/>
        <s v="ASE/30"/>
        <s v="ASE/31"/>
        <s v="ASE/32"/>
        <s v="ASE/33"/>
        <s v="ASE/34"/>
        <s v="ASE/35"/>
        <s v="ASE/36"/>
        <s v="ASE/37"/>
        <s v="ASE/38"/>
        <s v="ASE/41"/>
        <s v="ASE/44"/>
        <s v="ASE/45"/>
        <s v="ASE/46"/>
        <s v="ASE/47"/>
        <s v="ASE/49"/>
        <s v="ASE/50"/>
        <s v="ASE/51"/>
        <s v="ASE/52"/>
        <s v="ASE/53"/>
        <s v="ASE/54"/>
        <s v="ASE/55"/>
        <s v="ASE/56"/>
        <s v="ASE/59"/>
        <s v="ASE/60"/>
        <s v="ASE/61"/>
        <s v="ASE/62"/>
        <s v="ASE/65"/>
        <s v="ASE/66"/>
        <s v="ASE/67"/>
        <s v="ASE/70"/>
        <s v="Adaos SCARA ACOPERIS"/>
        <s v="ARF/1"/>
        <s v="ARF/3"/>
        <s v="ARF/5"/>
        <s v="ARF/6"/>
        <s v="ARF/7"/>
        <s v="ARF/8"/>
        <s v="ARF/9"/>
        <s v="ARF/10"/>
        <s v="ARF/11"/>
        <s v="ARF/12"/>
        <s v="ARF/13"/>
        <s v="ARF/14"/>
        <s v="ARF/15"/>
        <s v="ARF/16"/>
        <s v="ARF/19"/>
        <s v="ARF/20"/>
        <s v="ARF/21"/>
        <s v="ARF/22"/>
        <s v="ARF/23"/>
        <s v="Adaos PERETE AX E6"/>
        <s v="ABI/1"/>
        <s v="ABI/2"/>
        <s v="ABI/3"/>
        <s v="ABI/4"/>
        <s v="ABI/5"/>
        <s v="ABI/6"/>
        <s v="ABI/7"/>
        <s v="ABI/8"/>
        <s v="ABI/9"/>
        <s v="ABI/10"/>
        <s v="ABI/11"/>
        <s v="ABI/12"/>
        <s v="ABI/13"/>
        <s v="ABI/14"/>
        <s v="ABI/16"/>
        <s v="ABI/17"/>
        <s v="ABI/18"/>
        <s v="ABI/19"/>
        <s v="ABI/20"/>
        <s v="ABI/21"/>
        <s v="ABI/22"/>
        <s v="ABI/23"/>
        <s v="ABI/24"/>
        <s v="ABI/25"/>
        <s v="ABI/26"/>
        <s v="ABI/27"/>
        <s v="ABI/28"/>
        <s v="ABI/29"/>
        <s v="ABI/30"/>
        <s v="ABI/31"/>
        <s v="ABI/32"/>
        <s v="ABI/33"/>
        <s v="ABI/34"/>
        <s v="ABI/35"/>
        <s v="ABI/36"/>
        <s v="ABI/37"/>
        <s v="ABI/38"/>
        <s v="ABI/39"/>
        <s v="ABI/40"/>
        <s v="ABI/41"/>
        <s v="ABI/42"/>
        <s v="ABI/43"/>
        <s v="ABI/44"/>
        <s v="ABI/45"/>
        <s v="ABI/46"/>
        <s v="ABI/47"/>
        <s v="ABI/48"/>
        <s v="ABI/49"/>
        <s v="ABI/50"/>
        <s v="ABI/51"/>
        <s v="ABI/52"/>
        <s v="ABI/53"/>
        <s v="ABI/57"/>
        <s v="ABI/58"/>
        <s v="ABI/59"/>
        <s v="ABI/60"/>
        <s v="ABI/61"/>
        <s v="ABI/62"/>
        <s v="ABI/63"/>
        <s v="ABI/64"/>
        <s v="ABI/65"/>
        <s v="ABI/66"/>
        <s v="ABI/67"/>
        <s v="ABI/68"/>
        <s v="ABI/69"/>
        <s v="ABI/70"/>
        <s v="ABI/71"/>
        <s v="ABI/72"/>
        <s v="ABI/74"/>
        <s v="ABI/75"/>
        <s v="ABI/77"/>
        <s v="ABI/79"/>
        <s v="ABI/81"/>
        <s v="ABI/82"/>
        <s v="ABI/83"/>
        <s v="ABI/84"/>
        <s v="ABI/85"/>
        <s v="ABI/86"/>
        <s v="ABI/87"/>
        <s v="ABI/88"/>
        <s v="ABI/89"/>
        <s v="ABI/90"/>
        <s v="ABI/91"/>
        <s v="ABI/92"/>
        <s v="ABI/93"/>
        <s v="ABI/94"/>
        <s v="ABI/95"/>
        <s v="ABI/96"/>
        <s v="ABI/97"/>
        <s v="ABI/98"/>
        <s v="ABI/99"/>
        <s v="ABI/100"/>
        <s v="ABI/101"/>
        <s v="ABI/102"/>
        <s v="ABI/103"/>
        <s v="ABI/104"/>
        <s v="ABI/105"/>
        <s v="ABI/106"/>
        <s v="ABI/107"/>
        <s v="ABI/108"/>
        <s v="ABI/109"/>
        <s v="ABI/110"/>
        <s v="ABI/111"/>
        <s v="Adaos BIROURI DEPOZIT"/>
        <s v="ACM/1"/>
        <s v="ACM/2"/>
        <s v="ACM/3"/>
        <s v="ACM/4"/>
        <s v="ACM/5"/>
        <s v="ACM/6"/>
        <s v="ACM/7"/>
        <s v="ACM/8"/>
        <s v="ACM/9"/>
        <s v="ACM/10"/>
        <s v="ACM/11"/>
        <s v="ACM/12"/>
        <s v="ACM/13"/>
        <s v="ACM/14"/>
        <s v="ACM/15"/>
        <s v="ACM/16"/>
        <s v="ACM/17"/>
        <s v="ACM/18"/>
        <s v="ACM/19"/>
        <s v="ACM/20"/>
        <s v="ACM/22"/>
        <s v="ACM/23"/>
        <s v="ACM/24"/>
        <s v="ACM/25"/>
        <s v="ACM/26"/>
        <s v="ACM/27"/>
        <s v="ACM/28"/>
        <s v="ACM/29"/>
        <s v="ACM/30"/>
        <s v="ACM/31"/>
        <s v="ACM/32"/>
        <s v="ACM/33"/>
        <s v="ACM/34"/>
        <s v="ACM/35"/>
        <s v="ACM/36"/>
        <s v="ACM/37"/>
        <s v="ACM/38"/>
        <s v="ACM/39"/>
        <s v="ACM/40"/>
        <s v="ACM/41"/>
        <s v="ACM/42"/>
        <s v="ACM/43"/>
        <s v="ACM/44"/>
        <s v="ACM/45"/>
        <s v="ACM/46"/>
        <s v="ACM/47"/>
        <s v="ACM/48"/>
        <s v="ACM/49"/>
        <s v="ACM/50"/>
        <s v="ACM/51"/>
        <s v="ACM/52"/>
        <s v="ACM/53"/>
        <s v="ACM/54"/>
        <s v="ACM/55"/>
        <s v="ACM/56"/>
        <s v="ACM/57"/>
        <s v="ACM/58"/>
        <s v="ACM/59"/>
        <s v="ACM/60"/>
        <s v="ACM/61"/>
        <s v="ACM/62"/>
        <s v="ACM/63"/>
        <s v="ACM/64"/>
        <s v="ACM/65"/>
        <s v="ACM/66"/>
        <s v="ACM/67"/>
        <s v="ACM/68"/>
        <s v="ACM/69"/>
        <s v="ACM/70"/>
        <s v="ACM/71"/>
        <s v="ACM/72"/>
        <s v="ACM/73"/>
        <s v="ACM/74"/>
        <s v="ACM/75"/>
        <s v="ACM/76"/>
        <s v="ACM/77"/>
        <s v="ACM/78"/>
        <s v="ACM/79"/>
        <s v="ACM/80"/>
        <s v="ACM/81"/>
        <s v="ACM/82"/>
        <s v="ACM/83"/>
        <s v="ACM/84"/>
        <s v="ACM/85"/>
        <s v="ACM/86"/>
        <s v="ACM/87"/>
        <s v="ACM/88"/>
        <s v="ACM/89"/>
        <s v="ACM/90"/>
        <s v="ACM/91"/>
        <s v="ACM/92"/>
        <s v="ACM/93"/>
        <s v="ACM/94"/>
        <s v="ACM/95"/>
        <s v="ACM/96"/>
        <s v="ACM/97"/>
        <s v="ACM/98"/>
        <s v="ACM/99"/>
        <s v="ACM/100"/>
        <s v="ACM/101"/>
        <s v="ACM/102"/>
        <s v="ACM/103"/>
        <s v="ACM/104"/>
        <s v="ACM/105"/>
        <s v="ACM/106"/>
        <s v="ACM/107"/>
        <s v="ACM/108"/>
        <s v="ACM/109"/>
        <s v="ACM/110"/>
        <s v="ACM/111"/>
        <s v="ACM/112"/>
        <s v="ACM/113"/>
        <s v="ACM/114"/>
        <s v="ACM/115"/>
        <s v="ACM/116"/>
        <s v="ACM/117"/>
        <s v="ACM/118"/>
        <s v="ACM/119"/>
        <s v="ACM/120"/>
        <s v="ACM/121"/>
        <s v="ACM/122"/>
        <s v="ACM/123"/>
        <s v="Adaos CULOAR METALIC"/>
        <s v="AUE/1"/>
        <s v="AUE/2"/>
        <s v="AUE/3"/>
        <s v="AUE/4"/>
        <s v="AUE/5"/>
        <s v="AUE/6"/>
        <s v="AUE/7"/>
        <s v="AUE/8"/>
        <s v="Adaos CADRE USI C10"/>
      </sharedItems>
    </cacheField>
    <cacheField name="ETAPA" numFmtId="0">
      <sharedItems containsBlank="1" count="13">
        <m/>
        <s v="CONTRAVANTUIRI"/>
        <s v="INCHIDERI"/>
        <s v="LUMINATOARE"/>
        <s v="GOLURI INSTALATII"/>
        <s v="SCARA C10"/>
        <s v="SCARA C11"/>
        <s v="SCARA PRODUCTIE"/>
        <s v="SCARA ACOPERIS"/>
        <s v="PERETE AX E6"/>
        <s v="BIROURI DEPOZIT"/>
        <s v="CULOAR METALIC"/>
        <s v="CADRE USI C10"/>
      </sharedItems>
    </cacheField>
    <cacheField name="Buc elem." numFmtId="0">
      <sharedItems containsString="0" containsBlank="1" containsNumber="1" containsInteger="1" minValue="1" maxValue="552"/>
    </cacheField>
    <cacheField name="Denum. Reper" numFmtId="0">
      <sharedItems containsBlank="1" count="1430">
        <m/>
        <s v="pcv/37"/>
        <s v="pcv/2"/>
        <s v="pcv/24"/>
        <s v="ACV/3"/>
        <s v="pcv/11"/>
        <s v="pcv/3"/>
        <s v="pcv/35"/>
        <s v="ACV/6"/>
        <s v="ACV/7"/>
        <s v="ACV/9"/>
        <s v="pcv/71"/>
        <s v="pcv/27"/>
        <s v="pcv/28"/>
        <s v="pcv/36"/>
        <s v="pcv/74"/>
        <s v="ACV/11"/>
        <s v="pcv/59"/>
        <s v="pcv/32"/>
        <s v="pcv/20"/>
        <s v="pcv/7"/>
        <s v="pcv/94"/>
        <s v="pcv/6"/>
        <s v="pcv/8"/>
        <s v="pcv/53"/>
        <s v="pcv/55"/>
        <s v="pcv/89"/>
        <s v="ACV/22"/>
        <s v="pcv/22"/>
        <s v="pcv/16"/>
        <s v="pcv/70"/>
        <s v="pcv/14"/>
        <s v="pcv/15"/>
        <s v="pcv/5"/>
        <s v="pcv/1"/>
        <s v="pcv/49"/>
        <s v="pcv/52"/>
        <s v="pcv/62"/>
        <s v="pcv/19"/>
        <s v="pcv/44"/>
        <s v="pcv/72"/>
        <s v="pcv/43"/>
        <s v="pcv/68"/>
        <s v="pcv/57"/>
        <s v="pcv/10"/>
        <s v="pcv/45"/>
        <s v="pcv/17"/>
        <s v="ACV/41"/>
        <s v="pcv/91"/>
        <s v="pcv/69"/>
        <s v="ACV/45"/>
        <s v="pcv/46"/>
        <s v="pcv/18"/>
        <s v="pcv/61"/>
        <s v="pcv/4"/>
        <s v="pcv/64"/>
        <s v="pcv/63"/>
        <s v="pcv/12"/>
        <s v="pcv/56"/>
        <s v="pcv/65"/>
        <s v="pcv/42"/>
        <s v="pcv/23"/>
        <s v="pcv/67"/>
        <s v="Adaos CV"/>
        <s v="AIN/1"/>
        <s v="AIN/2"/>
        <s v="AIN/3"/>
        <s v="pin/120"/>
        <s v="pin/86"/>
        <s v="pin/167"/>
        <s v="pin/251"/>
        <s v="pin/124"/>
        <s v="pin/100"/>
        <s v="pin/235"/>
        <s v="AIN/6"/>
        <s v="AIN/7"/>
        <s v="pin/75"/>
        <s v="pin/7"/>
        <s v="pin/38"/>
        <s v="pin/61"/>
        <s v="pin/63"/>
        <s v="pin/79"/>
        <s v="pin/89"/>
        <s v="pin/180"/>
        <s v="pin/236"/>
        <s v="pin/237"/>
        <s v="AIN/9"/>
        <s v="pin/127"/>
        <s v="pin/161"/>
        <s v="pin/73"/>
        <s v="pin/179"/>
        <s v="AIN/12"/>
        <s v="pin/109"/>
        <s v="pin/18"/>
        <s v="pin/23"/>
        <s v="pin/78"/>
        <s v="pin/60"/>
        <s v="pin/153"/>
        <s v="pin/272"/>
        <s v="pin/287"/>
        <s v="pin/288"/>
        <s v="pin/4"/>
        <s v="pin/98"/>
        <s v="pin/253"/>
        <s v="AIN/16"/>
        <s v="pin/84"/>
        <s v="pin/85"/>
        <s v="pin/99"/>
        <s v="pin/103"/>
        <s v="pin/156"/>
        <s v="pin/157"/>
        <s v="pin/213"/>
        <s v="AIN/19"/>
        <s v="AIN/20"/>
        <s v="pin/70"/>
        <s v="pin/22"/>
        <s v="pin/34"/>
        <s v="pin/41"/>
        <s v="pin/54"/>
        <s v="pin/57"/>
        <s v="pin/177"/>
        <s v="pin/192"/>
        <s v="pin/199"/>
        <s v="pin/200"/>
        <s v="pin/140"/>
        <s v="pin/97"/>
        <s v="pin/105"/>
        <s v="pin/117"/>
        <s v="pin/119"/>
        <s v="pin/160"/>
        <s v="pin/188"/>
        <s v="pin/71"/>
        <s v="pin/24"/>
        <s v="pin/42"/>
        <s v="pin/64"/>
        <s v="pin/67"/>
        <s v="pin/114"/>
        <s v="pin/178"/>
        <s v="pin/193"/>
        <s v="pin/194"/>
        <s v="AIN/24"/>
        <s v="pin/234"/>
        <s v="pin/58"/>
        <s v="pin/83"/>
        <s v="AIN/26"/>
        <s v="AIN/27"/>
        <s v="pin/181"/>
        <s v="pin/168"/>
        <s v="pin/244"/>
        <s v="AIN/29"/>
        <s v="AIN/30"/>
        <s v="AIN/31"/>
        <s v="AIN/32"/>
        <s v="AIN/33"/>
        <s v="pin/33"/>
        <s v="pin/214"/>
        <s v="pin/135"/>
        <s v="pin/158"/>
        <s v="pin/159"/>
        <s v="pin/225"/>
        <s v="pin/226"/>
        <s v="pin/3"/>
        <s v="pin/1"/>
        <s v="pin/26"/>
        <s v="pin/48"/>
        <s v="pin/59"/>
        <s v="pin/176"/>
        <s v="pin/189"/>
        <s v="pin/221"/>
        <s v="pin/222"/>
        <s v="AIN/38"/>
        <s v="pin/17"/>
        <s v="pin/19"/>
        <s v="pin/27"/>
        <s v="pin/55"/>
        <s v="AIN/41"/>
        <s v="pin/2"/>
        <s v="pin/101"/>
        <s v="pin/219"/>
        <s v="pin/220"/>
        <s v="AIN/46"/>
        <s v="pin/74"/>
        <s v="pin/14"/>
        <s v="pin/25"/>
        <s v="pin/43"/>
        <s v="pin/66"/>
        <s v="pin/195"/>
        <s v="pin/294"/>
        <s v="pin/196"/>
        <s v="pin/108"/>
        <s v="pin/6"/>
        <s v="pin/28"/>
        <s v="pin/32"/>
        <s v="pin/39"/>
        <s v="pin/53"/>
        <s v="pin/56"/>
        <s v="pin/62"/>
        <s v="pin/115"/>
        <s v="pin/190"/>
        <s v="pin/113"/>
        <s v="pin/40"/>
        <s v="pin/20"/>
        <s v="pin/197"/>
        <s v="AIN/55"/>
        <s v="AIN/58"/>
        <s v="pin/51"/>
        <s v="pin/31"/>
        <s v="AIN/62"/>
        <s v="pin/49"/>
        <s v="pin/29"/>
        <s v="AIN/65"/>
        <s v="pin/13"/>
        <s v="pin/30"/>
        <s v="AIN/67"/>
        <s v="AIN/68"/>
        <s v="AIN/69"/>
        <s v="AIN/70"/>
        <s v="AIN/71"/>
        <s v="AIN/72"/>
        <s v="AIN/73"/>
        <s v="AIN/74"/>
        <s v="AIN/75"/>
        <s v="AIN/76"/>
        <s v="AIN/77"/>
        <s v="AIN/79"/>
        <s v="AIN/80"/>
        <s v="pin/8"/>
        <s v="pin/9"/>
        <s v="pin/50"/>
        <s v="pin/52"/>
        <s v="pin/65"/>
        <s v="pin/72"/>
        <s v="pin/76"/>
        <s v="pin/77"/>
        <s v="pin/82"/>
        <s v="pin/173"/>
        <s v="pin/174"/>
        <s v="pin/207"/>
        <s v="pin/231"/>
        <s v="pin/232"/>
        <s v="pin/233"/>
        <s v="pin/255"/>
        <s v="pin/256"/>
        <s v="pin/257"/>
        <s v="pin/270"/>
        <s v="pin/122"/>
        <s v="pin/21"/>
        <s v="pin/95"/>
        <s v="pin/130"/>
        <s v="pin/171"/>
        <s v="pin/172"/>
        <s v="pin/238"/>
        <s v="pin/239"/>
        <s v="pin/258"/>
        <s v="pin/273"/>
        <s v="pin/279"/>
        <s v="pin/280"/>
        <s v="pin/281"/>
        <s v="pin/203"/>
        <s v="pin/283"/>
        <s v="pin/132"/>
        <s v="pin/242"/>
        <s v="pin/243"/>
        <s v="AIN/86"/>
        <s v="pin/186"/>
        <s v="pin/162"/>
        <s v="pin/163"/>
        <s v="pin/187"/>
        <s v="pin/210"/>
        <s v="pin/211"/>
        <s v="pin/227"/>
        <s v="pin/228"/>
        <s v="pin/252"/>
        <s v="pin/121"/>
        <s v="pin/87"/>
        <s v="pin/110"/>
        <s v="AIN/92"/>
        <s v="AIN/93"/>
        <s v="AIN/94"/>
        <s v="AIN/95"/>
        <s v="AIN/96"/>
        <s v="AIN/97"/>
        <s v="AIN/98"/>
        <s v="AIN/99"/>
        <s v="pin/68"/>
        <s v="pin/69"/>
        <s v="pin/81"/>
        <s v="pin/263"/>
        <s v="pin/166"/>
        <s v="pin/164"/>
        <s v="pin/155"/>
        <s v="pin/165"/>
        <s v="pin/125"/>
        <s v="pin/245"/>
        <s v="pin/246"/>
        <s v="AIN/107"/>
        <s v="AIN/110"/>
        <s v="pin/264"/>
        <s v="pin/268"/>
        <s v="pin/265"/>
        <s v="pin/269"/>
        <s v="pin/266"/>
        <s v="pin/267"/>
        <s v="AIN/119"/>
        <s v="AIN/120"/>
        <s v="AIN/121"/>
        <s v="AIN/122"/>
        <s v="AIN/123"/>
        <s v="AIN/124"/>
        <s v="pin/217"/>
        <s v="pin/218"/>
        <s v="pin/215"/>
        <s v="pin/216"/>
        <s v="pin/201"/>
        <s v="pin/202"/>
        <s v="pin/204"/>
        <s v="AIN/132"/>
        <s v="AIN/133"/>
        <s v="AIN/134"/>
        <s v="pin/11"/>
        <s v="pin/12"/>
        <s v="pin/205"/>
        <s v="pin/16"/>
        <s v="pin/206"/>
        <s v="pin/291"/>
        <s v="pin/169"/>
        <s v="pin/248"/>
        <s v="pin/285"/>
        <s v="pin/289"/>
        <s v="pin/290"/>
        <s v="pin/292"/>
        <s v="pin/223"/>
        <s v="pin/224"/>
        <s v="pin/191"/>
        <s v="pin/293"/>
        <s v="AIN/143"/>
        <s v="AIN/144"/>
        <s v="AIN/145"/>
        <s v="AIN/146"/>
        <s v="pin/152"/>
        <s v="pin/229"/>
        <s v="pin/230"/>
        <s v="pin/254"/>
        <s v="pin/240"/>
        <s v="pin/241"/>
        <s v="pin/271"/>
        <s v="pin/286"/>
        <s v="pin/170"/>
        <s v="pin/284"/>
        <s v="AIN/154"/>
        <s v="AIN/155"/>
        <s v="pin/295"/>
        <s v="pin/297"/>
        <s v="pin/296"/>
        <s v="pin/298"/>
        <s v="Adaos INCHIDERI"/>
        <s v="ACL/2"/>
        <s v="pcl/8"/>
        <s v="pcl/9"/>
        <s v="pcl/13"/>
        <s v="pcl/14"/>
        <s v="pcl/20"/>
        <s v="pcl/23"/>
        <s v="pcl/32"/>
        <s v="pcl/10"/>
        <s v="pcl/11"/>
        <s v="pcl/12"/>
        <s v="pcl/15"/>
        <s v="pcl/19"/>
        <s v="pcl/21"/>
        <s v="pcl/24"/>
        <s v="pcl/25"/>
        <s v="pcl/26"/>
        <s v="pcl/27"/>
        <s v="pcl/28"/>
        <s v="pcl/29"/>
        <s v="pcl/30"/>
        <s v="pcl/31"/>
        <s v="pcl/6"/>
        <s v="pcl/1"/>
        <s v="pcl/4"/>
        <s v="pcl/5"/>
        <s v="pcl/2"/>
        <s v="pcl/3"/>
        <s v="pcl/18"/>
        <s v="pcl/22"/>
        <s v="Adaos LUMINATOARE"/>
        <s v="AGI/1"/>
        <s v="pgi/3"/>
        <s v="pgi/4"/>
        <s v="pgi/8"/>
        <s v="pgi/9"/>
        <s v="pgi/10"/>
        <s v="pgi/11"/>
        <s v="pgi/13"/>
        <s v="pgi/1"/>
        <s v="pgi/2"/>
        <s v="pgi/5"/>
        <s v="pgi/6"/>
        <s v="pgi/12"/>
        <s v="pgi/14"/>
        <s v="pgi/15"/>
        <s v="pgi/21"/>
        <s v="pgi/18"/>
        <s v="pgi/19"/>
        <s v="pgi/16"/>
        <s v="pgi/17"/>
        <s v="pgi/20"/>
        <s v="pgi/22"/>
        <s v="Adaos GOLURI INSTALATII"/>
        <s v="APE/1"/>
        <s v="ppe/3"/>
        <s v="ppe/17"/>
        <s v="ppe/25"/>
        <s v="ppe/33"/>
        <s v="ppe/4"/>
        <s v="ppe/2"/>
        <s v="ppe/32"/>
        <s v="ppe/1"/>
        <s v="ppe/9"/>
        <s v="ppe/11"/>
        <s v="ppe/13"/>
        <s v="ppe/15"/>
        <s v="ppe/16"/>
        <s v="ppe/8"/>
        <s v="ppe/10"/>
        <s v="ppe/12"/>
        <s v="ppe/35"/>
        <s v="ppe/39"/>
        <s v="ppe/22"/>
        <s v="ppe/23"/>
        <s v="ppe/38"/>
        <s v="ppe/41"/>
        <s v="ppe/40"/>
        <s v="ppe/7"/>
        <s v="ppe/24"/>
        <s v="ppe/30"/>
        <s v="ppe/6"/>
        <s v="ppe/26"/>
        <s v="ppe/29"/>
        <s v="ppe/37"/>
        <s v="ppe/5"/>
        <s v="ppe/18"/>
        <s v="ppe/19"/>
        <s v="ppe/21"/>
        <s v="ppe/34"/>
        <s v="ppe/20"/>
        <s v="ppe/36"/>
        <s v="APE/22"/>
        <s v="APE/23"/>
        <s v="ppe/47"/>
        <s v="ppe/27"/>
        <s v="ppe/44"/>
        <s v="ppe/46"/>
        <s v="ppe/51"/>
        <s v="ppe/52"/>
        <s v="ppe/53"/>
        <s v="ppe/54"/>
        <s v="ppe/50"/>
        <s v="ppe/28"/>
        <s v="ppe/45"/>
        <s v="ppe/55"/>
        <s v="ppe/57"/>
        <s v="ppe/58"/>
        <s v="ppe/48"/>
        <s v="ppe/49"/>
        <s v="ppe/56"/>
        <s v="Adaos SCARA C10"/>
        <s v="APF/1"/>
        <s v="ppf/2"/>
        <s v="ppf/20"/>
        <s v="ppf/30"/>
        <s v="ppf/33"/>
        <s v="ppf/34"/>
        <s v="ppf/1"/>
        <s v="ppf/3"/>
        <s v="ppf/4"/>
        <s v="ppf/6"/>
        <s v="ppf/8"/>
        <s v="ppf/29"/>
        <s v="ppf/31"/>
        <s v="ppf/5"/>
        <s v="ppf/7"/>
        <s v="ppf/9"/>
        <s v="ppf/37"/>
        <s v="ppf/19"/>
        <s v="ppf/17"/>
        <s v="ppf/28"/>
        <s v="ppf/36"/>
        <s v="ppf/35"/>
        <s v="ppf/18"/>
        <s v="ppf/13"/>
        <s v="ppf/24"/>
        <s v="ppf/26"/>
        <s v="ppf/12"/>
        <s v="ppf/21"/>
        <s v="ppf/25"/>
        <s v="ppf/32"/>
        <s v="ppf/11"/>
        <s v="ppf/14"/>
        <s v="ppf/16"/>
        <s v="ppf/15"/>
        <s v="ppf/22"/>
        <s v="ppf/44"/>
        <s v="APF/15"/>
        <s v="APF/16"/>
        <s v="APF/17"/>
        <s v="ppf/40"/>
        <s v="ppf/23"/>
        <s v="ppf/38"/>
        <s v="ppf/41"/>
        <s v="ppf/45"/>
        <s v="ppf/46"/>
        <s v="ppf/47"/>
        <s v="ppf/48"/>
        <s v="ppf/43"/>
        <s v="ppf/27"/>
        <s v="ppf/39"/>
        <s v="ppf/52"/>
        <s v="ppf/53"/>
        <s v="ppf/54"/>
        <s v="ppf/55"/>
        <s v="ppf/42"/>
        <s v="ppf/49"/>
        <s v="ppf/50"/>
        <s v="ppf/51"/>
        <s v="Adaos SCARA C11"/>
        <s v="ASJ/1"/>
        <s v="psj/100"/>
        <s v="psj/58"/>
        <s v="psj/123"/>
        <s v="psj/9"/>
        <s v="psj/12"/>
        <s v="psj/18"/>
        <s v="psj/19"/>
        <s v="psj/20"/>
        <s v="psj/25"/>
        <s v="psj/26"/>
        <s v="psj/28"/>
        <s v="psj/34"/>
        <s v="psj/39"/>
        <s v="psj/44"/>
        <s v="psj/47"/>
        <s v="psj/52"/>
        <s v="psj/55"/>
        <s v="psj/59"/>
        <s v="psj/72"/>
        <s v="psj/10"/>
        <s v="psj/27"/>
        <s v="psj/38"/>
        <s v="psj/51"/>
        <s v="psj/71"/>
        <s v="psj/79"/>
        <s v="psj/46"/>
        <s v="psj/70"/>
        <s v="psj/76"/>
        <s v="psj/81"/>
        <s v="psj/80"/>
        <s v="psj/31"/>
        <s v="psj/30"/>
        <s v="psj/125"/>
        <s v="psj/8"/>
        <s v="psj/35"/>
        <s v="psj/53"/>
        <s v="psj/56"/>
        <s v="psj/83"/>
        <s v="psj/7"/>
        <s v="psj/57"/>
        <s v="psj/101"/>
        <s v="psj/60"/>
        <s v="psj/22"/>
        <s v="psj/41"/>
        <s v="psj/21"/>
        <s v="ASJ/13"/>
        <s v="psj/23"/>
        <s v="psj/32"/>
        <s v="psj/2"/>
        <s v="psj/4"/>
        <s v="psj/11"/>
        <s v="psj/14"/>
        <s v="psj/24"/>
        <s v="psj/33"/>
        <s v="psj/37"/>
        <s v="psj/45"/>
        <s v="psj/48"/>
        <s v="psj/50"/>
        <s v="psj/61"/>
        <s v="psj/63"/>
        <s v="psj/66"/>
        <s v="psj/73"/>
        <s v="psj/1"/>
        <s v="psj/3"/>
        <s v="psj/13"/>
        <s v="psj/49"/>
        <s v="psj/62"/>
        <s v="psj/64"/>
        <s v="psj/65"/>
        <s v="ASJ/17"/>
        <s v="psj/87"/>
        <s v="psj/43"/>
        <s v="psj/84"/>
        <s v="psj/88"/>
        <s v="psj/89"/>
        <s v="psj/102"/>
        <s v="psj/103"/>
        <s v="psj/104"/>
        <s v="psj/105"/>
        <s v="psj/106"/>
        <s v="psj/107"/>
        <s v="psj/108"/>
        <s v="psj/6"/>
        <s v="psj/16"/>
        <s v="psj/17"/>
        <s v="psj/36"/>
        <s v="psj/42"/>
        <s v="psj/69"/>
        <s v="psj/74"/>
        <s v="psj/98"/>
        <s v="psj/75"/>
        <s v="psj/110"/>
        <s v="psj/40"/>
        <s v="psj/111"/>
        <s v="psj/78"/>
        <s v="psj/85"/>
        <s v="psj/91"/>
        <s v="psj/95"/>
        <s v="psj/117"/>
        <s v="psj/118"/>
        <s v="psj/119"/>
        <s v="psj/93"/>
        <s v="psj/94"/>
        <s v="psj/114"/>
        <s v="psj/115"/>
        <s v="psj/116"/>
        <s v="psj/92"/>
        <s v="psj/86"/>
        <s v="psj/90"/>
        <s v="psj/96"/>
        <s v="psj/109"/>
        <s v="psj/120"/>
        <s v="psj/121"/>
        <s v="psj/122"/>
        <s v="psj/5"/>
        <s v="psj/15"/>
        <s v="psj/54"/>
        <s v="psj/67"/>
        <s v="psj/124"/>
        <s v="psj/29"/>
        <s v="psj/77"/>
        <s v="psj/82"/>
        <s v="Adaos SCARA PRODUCRTIE"/>
        <s v="pse/67"/>
        <s v="pse/9"/>
        <s v="pse/27"/>
        <s v="pse/36"/>
        <s v="pse/49"/>
        <s v="pse/72"/>
        <s v="pse/84"/>
        <s v="pse/85"/>
        <s v="pse/88"/>
        <s v="pse/89"/>
        <s v="pse/103"/>
        <s v="pse/105"/>
        <s v="pse/50"/>
        <s v="pse/52"/>
        <s v="pse/56"/>
        <s v="pse/102"/>
        <s v="p/31"/>
        <s v="pse/21"/>
        <s v="pse/40"/>
        <s v="pse/47"/>
        <s v="pse/51"/>
        <s v="pse/53"/>
        <s v="pse/54"/>
        <s v="pse/81"/>
        <s v="pse/1"/>
        <s v="pse/11"/>
        <s v="pse/22"/>
        <s v="pse/158"/>
        <s v="ASE/6"/>
        <s v="pse/109"/>
        <s v="pse/39"/>
        <s v="pse/77"/>
        <s v="pse/153"/>
        <s v="pse/37"/>
        <s v="pse/30"/>
        <s v="pse/32"/>
        <s v="pse/18"/>
        <s v="pse/44"/>
        <s v="pse/45"/>
        <s v="pse/46"/>
        <s v="pse/15"/>
        <s v="pse/17"/>
        <s v="pse/6"/>
        <s v="pse/7"/>
        <s v="pse/4"/>
        <s v="pse/3"/>
        <s v="pse/90"/>
        <s v="pse/8"/>
        <s v="pse/23"/>
        <s v="pse/38"/>
        <s v="pse/55"/>
        <s v="pse/57"/>
        <s v="pse/74"/>
        <s v="pse/92"/>
        <s v="pse/94"/>
        <s v="pse/107"/>
        <s v="pse/113"/>
        <s v="pse/91"/>
        <s v="pse/93"/>
        <s v="pse/95"/>
        <s v="pse/114"/>
        <s v="pse/2"/>
        <s v="pse/161"/>
        <s v="pse/143"/>
        <s v="pse/31"/>
        <s v="pse/140"/>
        <s v="pse/142"/>
        <s v="pse/144"/>
        <s v="pse/189"/>
        <s v="pse/190"/>
        <s v="pse/192"/>
        <s v="pse/193"/>
        <s v="pse/194"/>
        <s v="pse/73"/>
        <s v="pse/120"/>
        <s v="pse/121"/>
        <s v="pse/141"/>
        <s v="pse/145"/>
        <s v="pse/146"/>
        <s v="pse/195"/>
        <s v="pse/33"/>
        <s v="pse/82"/>
        <s v="pse/106"/>
        <s v="pse/64"/>
        <s v="pse/19"/>
        <s v="pse/66"/>
        <s v="pse/28"/>
        <s v="pse/48"/>
        <s v="ASE/32"/>
        <s v="pse/42"/>
        <s v="pse/154"/>
        <s v="pse/5"/>
        <s v="pse/10"/>
        <s v="pse/65"/>
        <s v="ASE/41"/>
        <s v="pse/139"/>
        <s v="pse/129"/>
        <s v="pse/163"/>
        <s v="pse/165"/>
        <s v="pse/166"/>
        <s v="pse/167"/>
        <s v="pse/186"/>
        <s v="pse/187"/>
        <s v="pse/188"/>
        <s v="pse/128"/>
        <s v="pse/159"/>
        <s v="pse/160"/>
        <s v="pse/164"/>
        <s v="pse/86"/>
        <s v="pse/87"/>
        <s v="pse/68"/>
        <s v="pse/13"/>
        <s v="pse/16"/>
        <s v="pse/29"/>
        <s v="pse/63"/>
        <s v="pse/162"/>
        <s v="pse/43"/>
        <s v="pse/12"/>
        <s v="pse/80"/>
        <s v="pse/119"/>
        <s v="pse/101"/>
        <s v="pse/26"/>
        <s v="pse/96"/>
        <s v="pse/98"/>
        <s v="pse/115"/>
        <s v="pse/100"/>
        <s v="pse/60"/>
        <s v="pse/97"/>
        <s v="pse/99"/>
        <s v="pse/116"/>
        <s v="pse/130"/>
        <s v="pse/41"/>
        <s v="pse/59"/>
        <s v="pse/71"/>
        <s v="pse/76"/>
        <s v="pse/79"/>
        <s v="pse/83"/>
        <s v="pse/104"/>
        <s v="pse/58"/>
        <s v="pse/75"/>
        <s v="pse/78"/>
        <s v="pse/111"/>
        <s v="pse/184"/>
        <s v="pse/20"/>
        <s v="pse/24"/>
        <s v="pse/61"/>
        <s v="pse/112"/>
        <s v="pse/62"/>
        <s v="pse/25"/>
        <s v="pse/149"/>
        <s v="pse/108"/>
        <s v="pse/110"/>
        <s v="pse/131"/>
        <s v="pse/134"/>
        <s v="pse/135"/>
        <s v="pse/151"/>
        <s v="pse/152"/>
        <s v="pse/174"/>
        <s v="pse/175"/>
        <s v="pse/176"/>
        <s v="pse/177"/>
        <s v="pse/191"/>
        <s v="pse/199"/>
        <s v="pse/203"/>
        <s v="pse/204"/>
        <s v="pse/205"/>
        <s v="pse/147"/>
        <s v="pse/148"/>
        <s v="pse/150"/>
        <s v="pse/197"/>
        <s v="pse/198"/>
        <s v="pse/200"/>
        <s v="pse/201"/>
        <s v="pse/132"/>
        <s v="pse/127"/>
        <s v="pse/133"/>
        <s v="pse/168"/>
        <s v="pse/169"/>
        <s v="pse/170"/>
        <s v="pse/173"/>
        <s v="pse/137"/>
        <s v="pse/34"/>
        <s v="pse/35"/>
        <s v="pse/118"/>
        <s v="pse/122"/>
        <s v="pse/125"/>
        <s v="pse/126"/>
        <s v="pse/136"/>
        <s v="pse/178"/>
        <s v="pse/179"/>
        <s v="pse/180"/>
        <s v="Adaos SCARA ACOPERIS"/>
        <s v="prf/43"/>
        <s v="prf/39"/>
        <s v="prf/4"/>
        <s v="prf/5"/>
        <s v="prf/19"/>
        <s v="ARF/5"/>
        <s v="prf/10"/>
        <s v="prf/11"/>
        <s v="prf/16"/>
        <s v="ARF/7"/>
        <s v="ARF/8"/>
        <s v="prf/9"/>
        <s v="prf/12"/>
        <s v="prf/23"/>
        <s v="prf/41"/>
        <s v="prf/14"/>
        <s v="prf/26"/>
        <s v="prf/42"/>
        <s v="prf/1"/>
        <s v="prf/6"/>
        <s v="prf/20"/>
        <s v="prf/8"/>
        <s v="prf/3"/>
        <s v="prf/2"/>
        <s v="prf/7"/>
        <s v="prf/21"/>
        <s v="ARF/14"/>
        <s v="prf/44"/>
        <s v="prf/18"/>
        <s v="prf/28"/>
        <s v="prf/38"/>
        <s v="prf/45"/>
        <s v="prf/46"/>
        <s v="prf/29"/>
        <s v="prf/47"/>
        <s v="prf/48"/>
        <s v="prf/13"/>
        <s v="prf/22"/>
        <s v="prf/25"/>
        <s v="prf/27"/>
        <s v="prf/33"/>
        <s v="prf/24"/>
        <s v="prf/37"/>
        <s v="prf/36"/>
        <s v="prf/35"/>
        <s v="prf/34"/>
        <s v="Adaos PERETE AX E6"/>
        <s v="ABI/1"/>
        <s v="ABI/2"/>
        <s v="ABI/3"/>
        <s v="pbi/179"/>
        <s v="pbi/182"/>
        <s v="pbi/173"/>
        <s v="pbi/204"/>
        <s v="pbi/26"/>
        <s v="pbi/21"/>
        <s v="pbi/32"/>
        <s v="pbi/55"/>
        <s v="pbi/70"/>
        <s v="pbi/105"/>
        <s v="pbi/3"/>
        <s v="pbi/16"/>
        <s v="pbi/33"/>
        <s v="pbi/71"/>
        <s v="pbi/36"/>
        <s v="pbi/176"/>
        <s v="pbi/20"/>
        <s v="pbi/54"/>
        <s v="pbi/113"/>
        <s v="pbi/144"/>
        <s v="pbi/134"/>
        <s v="pbi/178"/>
        <s v="pbi/107"/>
        <s v="pbi/174"/>
        <s v="pbi/180"/>
        <s v="pbi/181"/>
        <s v="pbi/28"/>
        <s v="pbi/30"/>
        <s v="pbi/35"/>
        <s v="pbi/74"/>
        <s v="pbi/29"/>
        <s v="pbi/31"/>
        <s v="pbi/34"/>
        <s v="pbi/104"/>
        <s v="pbi/200"/>
        <s v="pbi/72"/>
        <s v="pbi/115"/>
        <s v="pbi/116"/>
        <s v="pbi/117"/>
        <s v="pbi/118"/>
        <s v="pbi/123"/>
        <s v="pbi/125"/>
        <s v="pbi/127"/>
        <s v="pbi/151"/>
        <s v="pbi/152"/>
        <s v="pbi/157"/>
        <s v="pbi/158"/>
        <s v="pbi/159"/>
        <s v="pbi/160"/>
        <s v="pbi/161"/>
        <s v="pbi/177"/>
        <s v="pbi/192"/>
        <s v="pbi/193"/>
        <s v="pbi/195"/>
        <s v="pbi/196"/>
        <s v="pbi/197"/>
        <s v="pbi/198"/>
        <s v="pbi/199"/>
        <s v="pbi/201"/>
        <s v="pbi/202"/>
        <s v="pbi/203"/>
        <s v="pbi/194"/>
        <s v="pbi/73"/>
        <s v="pbi/121"/>
        <s v="pbi/122"/>
        <s v="pbi/164"/>
        <s v="pbi/99"/>
        <s v="pbi/166"/>
        <s v="pbi/183"/>
        <s v="pbi/162"/>
        <s v="pbi/5"/>
        <s v="pbi/41"/>
        <s v="pbi/63"/>
        <s v="pbi/95"/>
        <s v="pbi/112"/>
        <s v="pbi/206"/>
        <s v="pbi/184"/>
        <s v="pbi/205"/>
        <s v="pbi/208"/>
        <s v="pbi/209"/>
        <s v="pbi/80"/>
        <s v="pbi/128"/>
        <s v="pbi/210"/>
        <s v="pbi/11"/>
        <s v="pbi/9"/>
        <s v="pbi/43"/>
        <s v="pbi/82"/>
        <s v="pbi/85"/>
        <s v="pbi/90"/>
        <s v="pbi/111"/>
        <s v="pbi/124"/>
        <s v="pbi/129"/>
        <s v="pbi/7"/>
        <s v="pbi/17"/>
        <s v="pbi/10"/>
        <s v="pbi/51"/>
        <s v="pbi/76"/>
        <s v="pbi/19"/>
        <s v="pbi/18"/>
        <s v="pbi/77"/>
        <s v="pbi/165"/>
        <s v="pbi/140"/>
        <s v="pbi/50"/>
        <s v="pbi/84"/>
        <s v="pbi/135"/>
        <s v="pbi/155"/>
        <s v="pbi/145"/>
        <s v="pbi/8"/>
        <s v="pbi/172"/>
        <s v="pbi/6"/>
        <s v="pbi/141"/>
        <s v="pbi/153"/>
        <s v="pbi/136"/>
        <s v="ABI/44"/>
        <s v="pbi/148"/>
        <s v="pbi/146"/>
        <s v="pbi/137"/>
        <s v="pbi/143"/>
        <s v="pbi/150"/>
        <s v="pbi/138"/>
        <s v="pbi/142"/>
        <s v="pbi/149"/>
        <s v="pbi/139"/>
        <s v="pbi/40"/>
        <s v="pbi/88"/>
        <s v="pbi/109"/>
        <s v="pbi/49"/>
        <s v="pbi/42"/>
        <s v="pbi/106"/>
        <s v="pbi/38"/>
        <s v="pbi/1"/>
        <s v="pbi/53"/>
        <s v="pbi/78"/>
        <s v="pbi/81"/>
        <s v="pbi/87"/>
        <s v="pbi/89"/>
        <s v="pbi/91"/>
        <s v="pbi/93"/>
        <s v="pbi/94"/>
        <s v="pbi/97"/>
        <s v="pbi/163"/>
        <s v="pbi/207"/>
        <s v="pbi/211"/>
        <s v="pbi/212"/>
        <s v="pbi/39"/>
        <s v="pbi/4"/>
        <s v="pbi/2"/>
        <s v="pbi/119"/>
        <s v="pbi/120"/>
        <s v="pbi/79"/>
        <s v="pbi/156"/>
        <s v="pbi/13"/>
        <s v="pbi/37"/>
        <s v="pbi/61"/>
        <s v="pbi/62"/>
        <s v="pbi/75"/>
        <s v="pbi/114"/>
        <s v="pbi/12"/>
        <s v="pbi/60"/>
        <s v="pbi/14"/>
        <s v="pbi/58"/>
        <s v="pbi/59"/>
        <s v="pbi/15"/>
        <s v="pbi/57"/>
        <s v="pbi/44"/>
        <s v="pbi/83"/>
        <s v="pbi/100"/>
        <s v="pbi/46"/>
        <s v="pbi/126"/>
        <s v="pbi/154"/>
        <s v="pbi/175"/>
        <s v="pbi/45"/>
        <s v="pbi/69"/>
        <s v="pbi/47"/>
        <s v="pbi/52"/>
        <s v="pbi/110"/>
        <s v="pbi/96"/>
        <s v="pbi/25"/>
        <s v="pbi/68"/>
        <s v="pbi/24"/>
        <s v="pbi/67"/>
        <s v="pbi/169"/>
        <s v="pbi/27"/>
        <s v="pbi/86"/>
        <s v="pbi/23"/>
        <s v="pbi/66"/>
        <s v="pbi/22"/>
        <s v="pbi/65"/>
        <s v="pbi/171"/>
        <s v="pbi/170"/>
        <s v="pbi/168"/>
        <s v="pbi/167"/>
        <s v="pbi/48"/>
        <s v="pbi/187"/>
        <s v="pbi/191"/>
        <s v="pbi/190"/>
        <s v="pbi/189"/>
        <s v="pbi/188"/>
        <s v="pbi/186"/>
        <s v="pbi/185"/>
        <s v="Adaos BIROURI DEPOZIT"/>
        <s v="pcm/9"/>
        <s v="pcm/59"/>
        <s v="pcm/64"/>
        <s v="pcm/160"/>
        <s v="pcm/10"/>
        <s v="pcm/159"/>
        <s v="pcm/200"/>
        <s v="pcm/12"/>
        <s v="pcm/66"/>
        <s v="pcm/180"/>
        <s v="pcm/13"/>
        <s v="pcm/86"/>
        <s v="pcm/39"/>
        <s v="pcm/87"/>
        <s v="pcm/41"/>
        <s v="pcm/4"/>
        <s v="pcm/28"/>
        <s v="pcm/62"/>
        <s v="pcm/81"/>
        <s v="pcm/99"/>
        <s v="pcm/132"/>
        <s v="pcm/135"/>
        <s v="pcm/163"/>
        <s v="pcm/165"/>
        <s v="pcm/167"/>
        <s v="pcm/173"/>
        <s v="pcm/192"/>
        <s v="pcm/195"/>
        <s v="pcm/3"/>
        <s v="pcm/45"/>
        <s v="pcm/72"/>
        <s v="pcm/95"/>
        <s v="pcm/96"/>
        <s v="pcm/109"/>
        <s v="pcm/16"/>
        <s v="pcm/70"/>
        <s v="pcm/100"/>
        <s v="pcm/105"/>
        <s v="pcm/133"/>
        <s v="pcm/148"/>
        <s v="pcm/161"/>
        <s v="pcm/162"/>
        <s v="pcm/190"/>
        <s v="pcm/191"/>
        <s v="pcm/194"/>
        <s v="pcm/197"/>
        <s v="pcm/201"/>
        <s v="pcm/207"/>
        <s v="pcm/209"/>
        <s v="ACM/15"/>
        <s v="pcm/18"/>
        <s v="pcm/166"/>
        <s v="pcm/193"/>
        <s v="pcm/196"/>
        <s v="pcm/199"/>
        <s v="pcm/210"/>
        <s v="pcm/15"/>
        <s v="pcm/170"/>
        <s v="pcm/177"/>
        <s v="pcm/208"/>
        <s v="pcm/245"/>
        <s v="pcm/303"/>
        <s v="pcm/304"/>
        <s v="pcm/305"/>
        <s v="pcm/308"/>
        <s v="pcm/50"/>
        <s v="pcm/73"/>
        <s v="pcm/93"/>
        <s v="pcm/106"/>
        <s v="pcm/17"/>
        <s v="pcm/29"/>
        <s v="pcm/47"/>
        <s v="pcm/65"/>
        <s v="pcm/82"/>
        <s v="pcm/111"/>
        <s v="pcm/14"/>
        <s v="pcm/54"/>
        <s v="pcm/60"/>
        <s v="pcm/101"/>
        <s v="pcm/102"/>
        <s v="pcm/103"/>
        <s v="pcm/108"/>
        <s v="pcm/112"/>
        <s v="pcm/113"/>
        <s v="pcm/114"/>
        <s v="pcm/119"/>
        <s v="pcm/169"/>
        <s v="pcm/171"/>
        <s v="pcm/294"/>
        <s v="pcm/302"/>
        <s v="pcm/306"/>
        <s v="pcm/307"/>
        <s v="pcm/309"/>
        <s v="pcm/314"/>
        <s v="pcm/315"/>
        <s v="pcm/318"/>
        <s v="pcm/319"/>
        <s v="pcm/136"/>
        <s v="pcm/74"/>
        <s v="pcm/75"/>
        <s v="pcm/104"/>
        <s v="pcm/144"/>
        <s v="pcm/146"/>
        <s v="pcm/183"/>
        <s v="pcm/214"/>
        <s v="pcm/247"/>
        <s v="pcm/249"/>
        <s v="pcm/262"/>
        <s v="pcm/137"/>
        <s v="pcm/145"/>
        <s v="pcm/147"/>
        <s v="pcm/248"/>
        <s v="pcm/263"/>
        <s v="pcm/215"/>
        <s v="pcm/37"/>
        <s v="pcm/71"/>
        <s v="pcm/212"/>
        <s v="pcm/213"/>
        <s v="pcm/11"/>
        <s v="pcm/107"/>
        <s v="pcm/134"/>
        <s v="pcm/151"/>
        <s v="pcm/202"/>
        <s v="pcm/203"/>
        <s v="pcm/8"/>
        <s v="pcm/48"/>
        <s v="pcm/94"/>
        <s v="pcm/57"/>
        <s v="pcm/110"/>
        <s v="pcm/76"/>
        <s v="pcm/179"/>
        <s v="pcm/80"/>
        <s v="pcm/58"/>
        <s v="pcm/63"/>
        <s v="pcm/85"/>
        <s v="pcm/205"/>
        <s v="pcm/126"/>
        <s v="pcm/115"/>
        <s v="pcm/128"/>
        <s v="pcm/142"/>
        <s v="pcm/172"/>
        <s v="pcm/127"/>
        <s v="pcm/129"/>
        <s v="pcm/143"/>
        <s v="pcm/116"/>
        <s v="pcm/117"/>
        <s v="pcm/246"/>
        <s v="pcm/286"/>
        <s v="pcm/291"/>
        <s v="pcm/118"/>
        <s v="pcm/124"/>
        <s v="pcm/122"/>
        <s v="pcm/140"/>
        <s v="pcm/243"/>
        <s v="pcm/125"/>
        <s v="pcm/123"/>
        <s v="pcm/141"/>
        <s v="pcm/242"/>
        <s v="pcm/2"/>
        <s v="pcm/26"/>
        <s v="pcm/27"/>
        <s v="pcm/91"/>
        <s v="pcm/92"/>
        <s v="pcm/97"/>
        <s v="pcm/98"/>
        <s v="pcm/149"/>
        <s v="pcm/150"/>
        <s v="pcm/153"/>
        <s v="pcm/264"/>
        <s v="pcm/6"/>
        <s v="pcm/88"/>
        <s v="pcm/7"/>
        <s v="pcm/30"/>
        <s v="pcm/31"/>
        <s v="pcm/83"/>
        <s v="pcm/89"/>
        <s v="ACM/42"/>
        <s v="pcm/278"/>
        <s v="pcm/55"/>
        <s v="pcm/154"/>
        <s v="pcm/279"/>
        <s v="pcm/280"/>
        <s v="pcm/155"/>
        <s v="pcm/40"/>
        <s v="pcm/295"/>
        <s v="pcm/156"/>
        <s v="pcm/120"/>
        <s v="pcm/130"/>
        <s v="pcm/138"/>
        <s v="pcm/175"/>
        <s v="pcm/121"/>
        <s v="pcm/131"/>
        <s v="pcm/139"/>
        <s v="pcm/157"/>
        <s v="pcm/158"/>
        <s v="pcm/19"/>
        <s v="pcm/204"/>
        <s v="pcm/22"/>
        <s v="pcm/34"/>
        <s v="pcm/68"/>
        <s v="pcm/20"/>
        <s v="pcm/78"/>
        <s v="pcm/21"/>
        <s v="pcm/1"/>
        <s v="pcm/67"/>
        <s v="pcm/84"/>
        <s v="pcm/90"/>
        <s v="pcm/168"/>
        <s v="pcm/178"/>
        <s v="pcm/251"/>
        <s v="pcm/252"/>
        <s v="pcm/253"/>
        <s v="pcm/254"/>
        <s v="pcm/255"/>
        <s v="pcm/322"/>
        <s v="pcm/5"/>
        <s v="pcm/56"/>
        <s v="ACM/56"/>
        <s v="pcm/184"/>
        <s v="pcm/44"/>
        <s v="pcm/188"/>
        <s v="pcm/216"/>
        <s v="pcm/77"/>
        <s v="pcm/185"/>
        <s v="pcm/222"/>
        <s v="pcm/35"/>
        <s v="pcm/69"/>
        <s v="pcm/187"/>
        <s v="pcm/211"/>
        <s v="pcm/217"/>
        <s v="pcm/23"/>
        <s v="pcm/24"/>
        <s v="pcm/52"/>
        <s v="pcm/25"/>
        <s v="pcm/33"/>
        <s v="pcm/32"/>
        <s v="pcm/181"/>
        <s v="pcm/321"/>
        <s v="pcm/224"/>
        <s v="pcm/182"/>
        <s v="pcm/223"/>
        <s v="pcm/206"/>
        <s v="pcm/265"/>
        <s v="pcm/186"/>
        <s v="pcm/273"/>
        <s v="pcm/53"/>
        <s v="pcm/189"/>
        <s v="pcm/277"/>
        <s v="pcm/301"/>
        <s v="pcm/225"/>
        <s v="pcm/43"/>
        <s v="pcm/299"/>
        <s v="pcm/226"/>
        <s v="pcm/49"/>
        <s v="pcm/227"/>
        <s v="pcm/261"/>
        <s v="ACM/78"/>
        <s v="ACM/79"/>
        <s v="pcm/228"/>
        <s v="ACM/81"/>
        <s v="ACM/82"/>
        <s v="pcm/231"/>
        <s v="pcm/232"/>
        <s v="pcm/233"/>
        <s v="pcm/234"/>
        <s v="pcm/235"/>
        <s v="pcm/250"/>
        <s v="pcm/268"/>
        <s v="pcm/198"/>
        <s v="pcm/267"/>
        <s v="pcm/271"/>
        <s v="pcm/269"/>
        <s v="pcm/270"/>
        <s v="pcm/236"/>
        <s v="ACM/93"/>
        <s v="pcm/296"/>
        <s v="pcm/218"/>
        <s v="pcm/219"/>
        <s v="pcm/316"/>
        <s v="pcm/317"/>
        <s v="pcm/297"/>
        <s v="pcm/220"/>
        <s v="pcm/221"/>
        <s v="pcm/320"/>
        <s v="ACM/96"/>
        <s v="ACM/97"/>
        <s v="ACM/98"/>
        <s v="ACM/99"/>
        <s v="pcm/282"/>
        <s v="pcm/46"/>
        <s v="pcm/244"/>
        <s v="pcm/266"/>
        <s v="pcm/289"/>
        <s v="pcm/256"/>
        <s v="pcm/257"/>
        <s v="pcm/258"/>
        <s v="pcm/259"/>
        <s v="pcm/260"/>
        <s v="pcm/272"/>
        <s v="pcm/79"/>
        <s v="pcm/274"/>
        <s v="pcm/310"/>
        <s v="pcm/311"/>
        <s v="pcm/275"/>
        <s v="pcm/312"/>
        <s v="pcm/276"/>
        <s v="pcm/313"/>
        <s v="pcm/281"/>
        <s v="pcm/38"/>
        <s v="pcm/298"/>
        <s v="pcm/283"/>
        <s v="pcm/300"/>
        <s v="pcm/284"/>
        <s v="pcm/285"/>
        <s v="pcm/287"/>
        <s v="pcm/42"/>
        <s v="pcm/288"/>
        <s v="pcm/51"/>
        <s v="ACM/121"/>
        <s v="pcm/292"/>
        <s v="pcm/61"/>
        <s v="pcm/293"/>
        <s v="Adaos CULOAR METALIC"/>
        <s v="pue/4"/>
        <s v="pue/6"/>
        <s v="pue/9"/>
        <s v="pue/12"/>
        <s v="pue/10"/>
        <s v="pue/11"/>
        <s v="pue/1"/>
        <s v="pue/5"/>
        <s v="pue/7"/>
        <s v="pue/2"/>
        <s v="pue/3"/>
        <s v="pue/8"/>
        <s v="Adaos CADRE USI C10"/>
      </sharedItems>
    </cacheField>
    <cacheField name="Tip Elem" numFmtId="0">
      <sharedItems containsBlank="1"/>
    </cacheField>
    <cacheField name="Material" numFmtId="0">
      <sharedItems containsBlank="1" containsMixedTypes="1" containsNumber="1" containsInteger="1" minValue="2" maxValue="20" count="110">
        <m/>
        <n v="10"/>
        <n v="5"/>
        <n v="8"/>
        <s v="D20 TIJA 975"/>
        <s v="D24"/>
        <s v="PD40*8 (DIN1478)"/>
        <s v="80X80X5"/>
        <s v="100X100X5"/>
        <s v="Adaos CV"/>
        <s v="L150X90X10"/>
        <s v="180X100X5"/>
        <n v="15"/>
        <s v="IPE270"/>
        <n v="20"/>
        <s v="IPE220"/>
        <s v="FP_M120-100-40"/>
        <s v="D25"/>
        <s v="140X140X8"/>
        <s v="D16"/>
        <s v="L100X100X6"/>
        <s v="IPE300"/>
        <s v="CC150-2-15-41-"/>
        <s v="CC200-2-30-100"/>
        <s v="IPE400"/>
        <s v="D16 TIJA 975"/>
        <s v="IPE360"/>
        <s v="L100X100X2.5"/>
        <s v="L50X50X2.5"/>
        <s v="CC120-2-30-115"/>
        <s v="U105X130X2"/>
        <s v="200X120X6"/>
        <s v="150X100X5"/>
        <s v="120X120X5"/>
        <s v="Adaos INCHIDERI"/>
        <s v="FP_L30-250-100"/>
        <s v="FP_T50-100-135"/>
        <n v="2"/>
        <s v="CC100-2-30-100"/>
        <s v="CC96-2-30-96"/>
        <s v="FP_T50-110-150"/>
        <s v="FP_T50-25-65-1"/>
        <s v="CC250-2-30-100"/>
        <s v="L150X50X2.5"/>
        <s v="L50X75X2.5"/>
        <s v="L50X25X2.5"/>
        <s v="L25X50X2.5"/>
        <s v="CC246-2-30-96"/>
        <s v="FP_T50-44-95-1"/>
        <s v="Adaos LUMINATOARE"/>
        <s v="FP_T50-125-165"/>
        <s v="FP_T50-115-155"/>
        <s v="Adaos GOLURI INSTALATII"/>
        <s v="TREAPTA"/>
        <s v="HEA140"/>
        <n v="12"/>
        <s v="UNP200"/>
        <s v="PD30*7 (DIN1478)"/>
        <s v="70X70X5"/>
        <s v="IPE160"/>
        <s v="60X40X4"/>
        <s v="40X20X3"/>
        <s v="Adaos SCARA C10"/>
        <s v="Adaos SCARA C11"/>
        <s v="60X60X5"/>
        <s v="HEA160"/>
        <s v="100X100X8"/>
        <s v="IPE200"/>
        <s v="UPN200"/>
        <s v="Adaos SCARA PRODUCRTIE"/>
        <n v="4"/>
        <s v="Adaos SCARA ACOPERIS"/>
        <s v="HEA180"/>
        <s v="D24 TIJA 975"/>
        <s v="L120X120X15"/>
        <s v="Adaos PERETE AX E6"/>
        <s v="L60X60X5"/>
        <s v="L60X60X8"/>
        <s v="UPN180"/>
        <s v="HEA200"/>
        <s v="FP_K2-160-30-1"/>
        <s v="FP_N2-100-35-3"/>
        <s v="D20"/>
        <s v="PD35*7.5 (DIN1478)"/>
        <s v="PD60*18 (DIN1478)"/>
        <s v="IPE180"/>
        <s v="FP_N2-140-35-3"/>
        <s v="Adaos BIROURI DEPOZIT"/>
        <s v="HEA260"/>
        <s v="L150X150X16"/>
        <s v="L70X70X5"/>
        <s v="L50X50X5"/>
        <s v="UPN240"/>
        <s v="HEA240"/>
        <s v="L120X80X8"/>
        <s v="L70X70X7"/>
        <s v="120X80X5"/>
        <s v="80X80X6"/>
        <s v="FP_N2-80-30-30"/>
        <s v="FP_K2-160-30-4"/>
        <s v="L100X100X10"/>
        <s v="FP_N2-80-30-65"/>
        <s v="CC150-2-30-100"/>
        <s v="L80X80X10"/>
        <s v="UPN160"/>
        <s v="FP_K2-160-30-6"/>
        <s v="120X120X6"/>
        <s v="L100X65X7"/>
        <s v="Adaos CULOAR METALIC"/>
        <s v="Adaos CADRE USI C10"/>
      </sharedItems>
    </cacheField>
    <cacheField name="Calitate material" numFmtId="0">
      <sharedItems containsBlank="1" containsMixedTypes="1" containsNumber="1" minValue="8.8000000000000007" maxValue="8.8000000000000007" count="19">
        <m/>
        <s v="S355JR"/>
        <n v="8.8000000000000007"/>
        <s v="Adaos CV"/>
        <s v="S350GD+"/>
        <s v="Adaos INCHIDERI"/>
        <s v="Adaos LUMINATOARE"/>
        <s v="Adaos GOLURI INSTALATII"/>
        <s v="S235JR"/>
        <s v="Zero_we"/>
        <s v="Adaos SCARA C10"/>
        <s v="Adaos SCARA C11"/>
        <s v="Adaos SCARA PRODUCRTIE"/>
        <s v="Adaos SCARA ACOPERIS"/>
        <s v="Adaos PERETE AX E6"/>
        <s v="S350GD"/>
        <s v="Adaos BIROURI DEPOZIT"/>
        <s v="Adaos CULOAR METALIC"/>
        <s v="Adaos CADRE USI C10"/>
      </sharedItems>
    </cacheField>
    <cacheField name="Buc reper" numFmtId="0">
      <sharedItems containsString="0" containsBlank="1" containsNumber="1" containsInteger="1" minValue="1" maxValue="24"/>
    </cacheField>
    <cacheField name="Latimi nete [mm]" numFmtId="0">
      <sharedItems containsBlank="1" containsMixedTypes="1" containsNumber="1" containsInteger="1" minValue="100" maxValue="1500" count="143">
        <m/>
        <s v="150"/>
        <s v="60"/>
        <s v="225"/>
        <s v="50"/>
        <s v="160"/>
        <s v=""/>
        <s v="70"/>
        <s v="74"/>
        <s v="80"/>
        <s v="100"/>
        <s v="90"/>
        <s v="110"/>
        <s v="85"/>
        <s v="180"/>
        <s v="200"/>
        <s v="120"/>
        <s v="164"/>
        <s v="135"/>
        <s v="140"/>
        <s v="210"/>
        <s v="175"/>
        <s v="155"/>
        <s v="130"/>
        <s v="39"/>
        <s v="394"/>
        <s v="154"/>
        <s v="122"/>
        <s v="98"/>
        <n v="100"/>
        <s v="700"/>
        <s v="59"/>
        <n v="300"/>
        <s v="161"/>
        <s v="240"/>
        <s v="40"/>
        <n v="1250"/>
        <s v="237"/>
        <s v="250"/>
        <s v="176"/>
        <s v="172"/>
        <n v="1400"/>
        <s v="142"/>
        <s v="42"/>
        <s v="641"/>
        <s v="73"/>
        <s v="75"/>
        <n v="550"/>
        <s v="171"/>
        <s v="72"/>
        <s v="170"/>
        <n v="1300"/>
        <n v="150"/>
        <n v="140"/>
        <s v="94"/>
        <s v="230"/>
        <s v="45"/>
        <s v="95"/>
        <s v="115"/>
        <n v="120"/>
        <s v="177"/>
        <s v="185"/>
        <s v="205"/>
        <s v="187"/>
        <s v="260"/>
        <s v="61"/>
        <n v="1500"/>
        <s v="86"/>
        <s v="81"/>
        <s v="20"/>
        <s v="29"/>
        <s v="25"/>
        <s v="123"/>
        <s v="35"/>
        <s v="30"/>
        <s v="121"/>
        <s v="108"/>
        <s v="21"/>
        <s v="128"/>
        <s v="77"/>
        <s v="152"/>
        <s v="127"/>
        <s v="77.5"/>
        <s v="66"/>
        <s v="124"/>
        <s v="113"/>
        <s v="111"/>
        <s v="201"/>
        <s v="133"/>
        <s v="112"/>
        <s v="166"/>
        <s v="167"/>
        <s v="136"/>
        <s v="68"/>
        <s v="102"/>
        <s v="153"/>
        <s v="126"/>
        <s v="117"/>
        <s v="67"/>
        <s v="148"/>
        <s v="114"/>
        <s v="190"/>
        <s v="109"/>
        <s v="93"/>
        <s v="87"/>
        <s v="137"/>
        <s v="270"/>
        <s v="937"/>
        <s v="157"/>
        <s v="105"/>
        <s v="143"/>
        <s v="71"/>
        <s v="146"/>
        <s v="183"/>
        <s v="173"/>
        <s v="107"/>
        <s v="246"/>
        <s v="318"/>
        <s v="311"/>
        <s v="280"/>
        <s v="220"/>
        <s v="97"/>
        <s v="101"/>
        <s v="217"/>
        <s v="151"/>
        <s v="149"/>
        <s v="147"/>
        <s v="206"/>
        <s v="132"/>
        <s v="145"/>
        <s v="174"/>
        <s v="350"/>
        <s v="184"/>
        <s v="55"/>
        <s v="245"/>
        <s v="197"/>
        <s v="79"/>
        <s v="224"/>
        <s v="181"/>
        <s v="300"/>
        <s v="116"/>
        <s v="169"/>
        <s v="1396"/>
      </sharedItems>
    </cacheField>
    <cacheField name="Lungimi nete [mm]" numFmtId="0">
      <sharedItems containsString="0" containsBlank="1" containsNumber="1" containsInteger="1" minValue="0" maxValue="15010" count="715">
        <m/>
        <n v="440"/>
        <n v="100"/>
        <n v="50"/>
        <n v="102"/>
        <n v="600"/>
        <n v="480"/>
        <n v="130"/>
        <n v="7809"/>
        <n v="195"/>
        <n v="180"/>
        <n v="1000"/>
        <n v="255"/>
        <n v="70"/>
        <n v="8151"/>
        <n v="4458"/>
        <n v="20"/>
        <n v="28"/>
        <n v="315"/>
        <n v="1882"/>
        <n v="21"/>
        <n v="7134"/>
        <n v="4246"/>
        <n v="30"/>
        <n v="1762"/>
        <n v="7709"/>
        <n v="3223"/>
        <n v="3085"/>
        <n v="3205"/>
        <n v="7871"/>
        <n v="570"/>
        <n v="1770"/>
        <n v="6882"/>
        <n v="450"/>
        <n v="7815"/>
        <n v="8288"/>
        <n v="1766"/>
        <n v="8238"/>
        <n v="4358"/>
        <n v="4237"/>
        <n v="8230"/>
        <n v="8236"/>
        <n v="2963"/>
        <n v="0"/>
        <n v="1200"/>
        <n v="3225"/>
        <n v="295"/>
        <n v="300"/>
        <n v="3580"/>
        <n v="240"/>
        <n v="310"/>
        <n v="3575"/>
        <n v="400"/>
        <n v="250"/>
        <n v="270"/>
        <n v="220"/>
        <n v="4470"/>
        <n v="170"/>
        <n v="4465"/>
        <n v="5550"/>
        <n v="494"/>
        <n v="340"/>
        <n v="202"/>
        <n v="260"/>
        <n v="2620"/>
        <n v="190"/>
        <n v="3500"/>
        <n v="4985"/>
        <n v="124"/>
        <n v="9129"/>
        <n v="750"/>
        <n v="1601"/>
        <n v="149"/>
        <n v="249"/>
        <n v="290"/>
        <n v="248"/>
        <n v="4490"/>
        <n v="1495"/>
        <n v="120"/>
        <n v="320"/>
        <n v="394"/>
        <n v="123"/>
        <n v="278"/>
        <n v="145"/>
        <n v="277"/>
        <n v="281"/>
        <n v="2696"/>
        <n v="275"/>
        <n v="850"/>
        <n v="6525"/>
        <n v="434"/>
        <n v="280"/>
        <n v="3432"/>
        <n v="3665"/>
        <n v="4040"/>
        <n v="4660"/>
        <n v="5030"/>
        <n v="9135"/>
        <n v="140"/>
        <n v="1395"/>
        <n v="14470"/>
        <n v="236"/>
        <n v="373"/>
        <n v="371"/>
        <n v="1960"/>
        <n v="212"/>
        <n v="2160"/>
        <n v="14620"/>
        <n v="2010"/>
        <n v="4489"/>
        <n v="625"/>
        <n v="75"/>
        <n v="116"/>
        <n v="200"/>
        <n v="198"/>
        <n v="204"/>
        <n v="13810"/>
        <n v="1620"/>
        <n v="214"/>
        <n v="336"/>
        <n v="160"/>
        <n v="333"/>
        <n v="15010"/>
        <n v="213"/>
        <n v="2135"/>
        <n v="3532"/>
        <n v="1771"/>
        <n v="2449"/>
        <n v="2195"/>
        <n v="1940"/>
        <n v="1866"/>
        <n v="1236"/>
        <n v="2746"/>
        <n v="1519"/>
        <n v="3591"/>
        <n v="349"/>
        <n v="1719"/>
        <n v="1812"/>
        <n v="150"/>
        <n v="9100"/>
        <n v="2648"/>
        <n v="1300"/>
        <n v="181"/>
        <n v="110"/>
        <n v="112"/>
        <n v="179"/>
        <n v="1927"/>
        <n v="47"/>
        <n v="550"/>
        <n v="2703"/>
        <n v="174"/>
        <n v="1400"/>
        <n v="1777"/>
        <n v="1877"/>
        <n v="8000"/>
        <n v="14975"/>
        <n v="1560"/>
        <n v="5470"/>
        <n v="14410"/>
        <n v="998"/>
        <n v="4293"/>
        <n v="1103"/>
        <n v="774"/>
        <n v="1046"/>
        <n v="2644"/>
        <n v="2349"/>
        <n v="1186"/>
        <n v="285"/>
        <n v="5700"/>
        <n v="215"/>
        <n v="640"/>
        <n v="1832"/>
        <n v="2933"/>
        <n v="4431"/>
        <n v="4830"/>
        <n v="4469"/>
        <n v="3654"/>
        <n v="4535"/>
        <n v="389"/>
        <n v="2185"/>
        <n v="1711"/>
        <n v="187"/>
        <n v="177"/>
        <n v="185"/>
        <n v="3669"/>
        <n v="3340"/>
        <n v="3000"/>
        <n v="4664"/>
        <n v="1701"/>
        <n v="5129"/>
        <n v="2774"/>
        <n v="1454"/>
        <n v="2811"/>
        <n v="1500"/>
        <n v="1727"/>
        <n v="1977"/>
        <n v="335"/>
        <n v="360"/>
        <n v="2724"/>
        <n v="1404"/>
        <n v="3363"/>
        <n v="3219"/>
        <n v="4502"/>
        <n v="4882"/>
        <n v="3584"/>
        <n v="345"/>
        <n v="261"/>
        <n v="3757"/>
        <n v="1919"/>
        <n v="1196"/>
        <n v="1494"/>
        <n v="1419"/>
        <n v="3449"/>
        <n v="90"/>
        <n v="96"/>
        <n v="5211"/>
        <n v="5711"/>
        <n v="2289"/>
        <n v="3538"/>
        <n v="794"/>
        <n v="744"/>
        <n v="2625"/>
        <n v="1709"/>
        <n v="900"/>
        <n v="1129"/>
        <n v="1088"/>
        <n v="153"/>
        <n v="115"/>
        <n v="118"/>
        <n v="1659"/>
        <n v="144"/>
        <n v="210"/>
        <n v="1311"/>
        <n v="500"/>
        <n v="1306"/>
        <n v="1215"/>
        <n v="1235"/>
        <n v="60"/>
        <n v="3397"/>
        <n v="192"/>
        <n v="321"/>
        <n v="1650"/>
        <n v="1689"/>
        <n v="69"/>
        <n v="1109"/>
        <n v="76"/>
        <n v="1233"/>
        <n v="294"/>
        <n v="73"/>
        <n v="83"/>
        <n v="1664"/>
        <n v="1100"/>
        <n v="230"/>
        <n v="1104"/>
        <n v="2367"/>
        <n v="1938"/>
        <n v="1633"/>
        <n v="141"/>
        <n v="698"/>
        <n v="693"/>
        <n v="954"/>
        <n v="975"/>
        <n v="2047"/>
        <n v="323"/>
        <n v="1440"/>
        <n v="1810"/>
        <n v="81"/>
        <n v="1102"/>
        <n v="296"/>
        <n v="1227"/>
        <n v="207"/>
        <n v="1377"/>
        <n v="1181"/>
        <n v="807"/>
        <n v="2227"/>
        <n v="1807"/>
        <n v="609"/>
        <n v="175"/>
        <n v="3220"/>
        <n v="418"/>
        <n v="142"/>
        <n v="134"/>
        <n v="620"/>
        <n v="162"/>
        <n v="3131"/>
        <n v="269"/>
        <n v="610"/>
        <n v="176"/>
        <n v="903"/>
        <n v="874"/>
        <n v="488"/>
        <n v="3099"/>
        <n v="1563"/>
        <n v="665"/>
        <n v="660"/>
        <n v="643"/>
        <n v="702"/>
        <n v="492"/>
        <n v="780"/>
        <n v="5750"/>
        <n v="973"/>
        <n v="509"/>
        <n v="553"/>
        <n v="454"/>
        <n v="199"/>
        <n v="167"/>
        <n v="974"/>
        <n v="466"/>
        <n v="359"/>
        <n v="2425"/>
        <n v="3011"/>
        <n v="82"/>
        <n v="1108"/>
        <n v="2716"/>
        <n v="55"/>
        <n v="1809"/>
        <n v="1982"/>
        <n v="1406"/>
        <n v="106"/>
        <n v="48"/>
        <n v="53"/>
        <n v="2239"/>
        <n v="504"/>
        <n v="2517"/>
        <n v="205"/>
        <n v="196"/>
        <n v="428"/>
        <n v="1083"/>
        <n v="685"/>
        <n v="243"/>
        <n v="2547"/>
        <n v="161"/>
        <n v="1095"/>
        <n v="65"/>
        <n v="2216"/>
        <n v="56"/>
        <n v="1747"/>
        <n v="105"/>
        <n v="286"/>
        <n v="84"/>
        <n v="1486"/>
        <n v="71"/>
        <n v="1146"/>
        <n v="426"/>
        <n v="1550"/>
        <n v="3237"/>
        <n v="152"/>
        <n v="135"/>
        <n v="3112"/>
        <n v="659"/>
        <n v="164"/>
        <n v="183"/>
        <n v="136"/>
        <n v="193"/>
        <n v="5886"/>
        <n v="293"/>
        <n v="217"/>
        <n v="165"/>
        <n v="658"/>
        <n v="1588"/>
        <n v="493"/>
        <n v="2225"/>
        <n v="1339"/>
        <n v="442"/>
        <n v="367"/>
        <n v="420"/>
        <n v="1332"/>
        <n v="1841"/>
        <n v="2392"/>
        <n v="3668"/>
        <n v="383"/>
        <n v="168"/>
        <n v="1006"/>
        <n v="505"/>
        <n v="256"/>
        <n v="184"/>
        <n v="287"/>
        <n v="694"/>
        <n v="3022"/>
        <n v="707"/>
        <n v="59"/>
        <n v="1415"/>
        <n v="516"/>
        <n v="1609"/>
        <n v="61"/>
        <n v="54"/>
        <n v="173"/>
        <n v="40"/>
        <n v="1097"/>
        <n v="857"/>
        <n v="178"/>
        <n v="1572"/>
        <n v="2348"/>
        <n v="1821"/>
        <n v="2085"/>
        <n v="1826"/>
        <n v="546"/>
        <n v="166"/>
        <n v="645"/>
        <n v="2500"/>
        <n v="835"/>
        <n v="2245"/>
        <n v="291"/>
        <n v="155"/>
        <n v="1837"/>
        <n v="414"/>
        <n v="1113"/>
        <n v="623"/>
        <n v="2533"/>
        <n v="2077"/>
        <n v="1259"/>
        <n v="939"/>
        <n v="143"/>
        <n v="298"/>
        <n v="1183"/>
        <n v="85"/>
        <n v="3705"/>
        <n v="800"/>
        <n v="114"/>
        <n v="252"/>
        <n v="912"/>
        <n v="726"/>
        <n v="146"/>
        <n v="139"/>
        <n v="3009"/>
        <n v="1092"/>
        <n v="561"/>
        <n v="1047"/>
        <n v="670"/>
        <n v="636"/>
        <n v="113"/>
        <n v="42"/>
        <n v="581"/>
        <n v="1610"/>
        <n v="1654"/>
        <n v="89"/>
        <n v="157"/>
        <n v="68"/>
        <n v="475"/>
        <n v="63"/>
        <n v="46"/>
        <n v="992"/>
        <n v="1107"/>
        <n v="72"/>
        <n v="319"/>
        <n v="530"/>
        <n v="67"/>
        <n v="1131"/>
        <n v="87"/>
        <n v="2701"/>
        <n v="302"/>
        <n v="977"/>
        <n v="305"/>
        <n v="1091"/>
        <n v="325"/>
        <n v="386"/>
        <n v="365"/>
        <n v="2988"/>
        <n v="7970"/>
        <n v="171"/>
        <n v="348"/>
        <n v="163"/>
        <n v="126"/>
        <n v="6780"/>
        <n v="2200"/>
        <n v="3915"/>
        <n v="1595"/>
        <n v="1800"/>
        <n v="3954"/>
        <n v="1600"/>
        <n v="6430"/>
        <n v="7000"/>
        <n v="129"/>
        <n v="2259"/>
        <n v="97"/>
        <n v="887"/>
        <n v="158"/>
        <n v="2505"/>
        <n v="2605"/>
        <n v="2167"/>
        <n v="986"/>
        <n v="2476"/>
        <n v="967"/>
        <n v="2438"/>
        <n v="945"/>
        <n v="2465"/>
        <n v="1056"/>
        <n v="860"/>
        <n v="156"/>
        <n v="279"/>
        <n v="1937"/>
        <n v="109"/>
        <n v="2117"/>
        <n v="209"/>
        <n v="1190"/>
        <n v="1466"/>
        <n v="1020"/>
        <n v="86"/>
        <n v="2552"/>
        <n v="80"/>
        <n v="960"/>
        <n v="1313"/>
        <n v="1461"/>
        <n v="3612"/>
        <n v="3035"/>
        <n v="526"/>
        <n v="1587"/>
        <n v="239"/>
        <n v="1823"/>
        <n v="3334"/>
        <n v="3240"/>
        <n v="2970"/>
        <n v="2669"/>
        <n v="938"/>
        <n v="651"/>
        <n v="435"/>
        <n v="3210"/>
        <n v="650"/>
        <n v="2164"/>
        <n v="680"/>
        <n v="4860"/>
        <n v="2853"/>
        <n v="3636"/>
        <n v="445"/>
        <n v="776"/>
        <n v="2629"/>
        <n v="2689"/>
        <n v="1039"/>
        <n v="4884"/>
        <n v="3536"/>
        <n v="3656"/>
        <n v="3358"/>
        <n v="1801"/>
        <n v="272"/>
        <n v="805"/>
        <n v="535"/>
        <n v="1942"/>
        <n v="1387"/>
        <n v="437"/>
        <n v="390"/>
        <n v="410"/>
        <n v="271"/>
        <n v="148"/>
        <n v="443"/>
        <n v="122"/>
        <n v="151"/>
        <n v="2612"/>
        <n v="555"/>
        <n v="679"/>
        <n v="422"/>
        <n v="3335"/>
        <n v="3268"/>
        <n v="2795"/>
        <n v="3572"/>
        <n v="2565"/>
        <n v="314"/>
        <n v="1084"/>
        <n v="3650"/>
        <n v="318"/>
        <n v="3294"/>
        <n v="317"/>
        <n v="1411"/>
        <n v="1079"/>
        <n v="1516"/>
        <n v="1229"/>
        <n v="3419"/>
        <n v="957"/>
        <n v="1445"/>
        <n v="1297"/>
        <n v="1568"/>
        <n v="1211"/>
        <n v="1515"/>
        <n v="347"/>
        <n v="1373"/>
        <n v="3070"/>
        <n v="3010"/>
        <n v="7940"/>
        <n v="8260"/>
        <n v="169"/>
        <n v="101"/>
        <n v="103"/>
        <n v="8720"/>
        <n v="8180"/>
        <n v="1115"/>
        <n v="226"/>
        <n v="229"/>
        <n v="8570"/>
        <n v="3230"/>
        <n v="2700"/>
        <n v="13410"/>
        <n v="225"/>
        <n v="8130"/>
        <n v="4460"/>
        <n v="1125"/>
        <n v="1410"/>
        <n v="159"/>
        <n v="223"/>
        <n v="246"/>
        <n v="14440"/>
        <n v="206"/>
        <n v="515"/>
        <n v="3715"/>
        <n v="5850"/>
        <n v="2235"/>
        <n v="2110"/>
        <n v="5760"/>
        <n v="233"/>
        <n v="3150"/>
        <n v="895"/>
        <n v="415"/>
        <n v="4950"/>
        <n v="2650"/>
        <n v="3170"/>
        <n v="425"/>
        <n v="1605"/>
        <n v="865"/>
        <n v="1905"/>
        <n v="930"/>
        <n v="4185"/>
        <n v="257"/>
        <n v="228"/>
        <n v="4476"/>
        <n v="1305"/>
        <n v="5830"/>
        <n v="3080"/>
        <n v="3069"/>
        <n v="5395"/>
        <n v="376"/>
        <n v="4473"/>
        <n v="3101"/>
        <n v="1891"/>
        <n v="485"/>
        <n v="3030"/>
        <n v="3202"/>
        <n v="259"/>
        <n v="491"/>
        <n v="1641"/>
        <n v="490"/>
        <n v="197"/>
        <n v="4180"/>
        <n v="2880"/>
        <n v="330"/>
        <n v="1150"/>
        <n v="297"/>
        <n v="449"/>
        <n v="457"/>
        <n v="447"/>
        <n v="4110"/>
        <n v="6675"/>
        <n v="131"/>
        <n v="2905"/>
        <n v="3103"/>
        <n v="3535"/>
        <n v="1509"/>
        <n v="3015"/>
        <n v="3058"/>
        <n v="7120"/>
        <n v="172"/>
        <n v="4350"/>
        <n v="2040"/>
        <n v="1990"/>
        <n v="1405"/>
        <n v="1290"/>
        <n v="4175"/>
        <n v="6500"/>
        <n v="5445"/>
        <n v="4290"/>
        <n v="6470"/>
        <n v="4530"/>
        <n v="3293"/>
        <n v="3283"/>
        <n v="5713"/>
        <n v="4568"/>
        <n v="4558"/>
        <n v="3176"/>
        <n v="1176"/>
        <n v="3333"/>
        <n v="499"/>
        <n v="6760"/>
        <n v="3298"/>
        <n v="1116"/>
        <n v="4826"/>
        <n v="4816"/>
        <n v="1767"/>
        <n v="1040"/>
        <n v="9294"/>
        <n v="10586"/>
        <n v="8564"/>
        <n v="3771"/>
        <n v="1170"/>
        <n v="730"/>
        <n v="720"/>
        <n v="4790"/>
        <n v="3200"/>
        <n v="380"/>
        <n v="265"/>
        <n v="2990"/>
        <n v="1551"/>
        <n v="1426"/>
        <n v="1581"/>
        <n v="1946"/>
        <n v="1976"/>
        <n v="1543"/>
        <n v="1573"/>
        <n v="2950"/>
        <n v="3300"/>
        <n v="7380"/>
        <n v="8520"/>
        <n v="2900"/>
        <n v="2770"/>
        <n v="2730"/>
        <n v="6690"/>
        <n v="6684"/>
        <n v="6679"/>
        <n v="4726"/>
      </sharedItems>
    </cacheField>
    <cacheField name="Lungimi totale [m]" numFmtId="0">
      <sharedItems containsNonDate="0" containsString="0" containsBlank="1"/>
    </cacheField>
    <cacheField name="Masa neta/ reper [Kg]" numFmtId="2">
      <sharedItems containsString="0" containsBlank="1" containsNumber="1" minValue="0" maxValue="988.63999999999942" count="865">
        <m/>
        <n v="5.17"/>
        <n v="0.24"/>
        <n v="7.77"/>
        <n v="0.16"/>
        <n v="5.54"/>
        <n v="1.46"/>
        <n v="1.1599999999999999"/>
        <n v="0.36"/>
        <n v="27.28"/>
        <n v="1.1299999999999999"/>
        <n v="0.99"/>
        <n v="3.49"/>
        <n v="1.59"/>
        <n v="0.19"/>
        <n v="28.47"/>
        <n v="5.18"/>
        <n v="5.53"/>
        <n v="52.15"/>
        <n v="0.06"/>
        <n v="0.09"/>
        <n v="1.98"/>
        <n v="22.01"/>
        <n v="24.92"/>
        <n v="62.99"/>
        <n v="0.11"/>
        <n v="2.97"/>
        <n v="20.61"/>
        <n v="26.93"/>
        <n v="11.26"/>
        <n v="10.78"/>
        <n v="11.2"/>
        <n v="27.49"/>
        <n v="1.38"/>
        <n v="20.7"/>
        <n v="24.04"/>
        <n v="1.0900000000000001"/>
        <n v="27.3"/>
        <n v="28.95"/>
        <n v="20.66"/>
        <n v="28.78"/>
        <n v="64.66"/>
        <n v="62.87"/>
        <n v="28.75"/>
        <n v="28.77"/>
        <n v="10.35"/>
        <n v="320.35999999999876"/>
        <n v="21.85"/>
        <n v="66.73"/>
        <n v="2.5499999999999998"/>
        <n v="0.33"/>
        <n v="6.36"/>
        <n v="74.08"/>
        <n v="3.77"/>
        <n v="2.12"/>
        <n v="4.1399999999999997"/>
        <n v="0.75"/>
        <n v="128.81"/>
        <n v="14.41"/>
        <n v="3.22"/>
        <n v="1.18"/>
        <n v="2.86"/>
        <n v="4.45"/>
        <n v="8.9"/>
        <n v="4.29"/>
        <n v="6.39"/>
        <n v="4.0199999999999996"/>
        <n v="92.5"/>
        <n v="0.6"/>
        <n v="117.07"/>
        <n v="7.25"/>
        <n v="41.97"/>
        <n v="10.86"/>
        <n v="5.6"/>
        <n v="1.87"/>
        <n v="93.73"/>
        <n v="0.79"/>
        <n v="10.49"/>
        <n v="1.9"/>
        <n v="2.85"/>
        <n v="4.59"/>
        <n v="94.41"/>
        <n v="2.25"/>
        <n v="0.72"/>
        <n v="26.46"/>
        <n v="3.39"/>
        <n v="163.97"/>
        <n v="3.8"/>
        <n v="0.34"/>
        <n v="4.8"/>
        <n v="0.38"/>
        <n v="328.93"/>
        <n v="23.2"/>
        <n v="25.45"/>
        <n v="0.7"/>
        <n v="1.17"/>
        <n v="33.94"/>
        <n v="9.56"/>
        <n v="2.4"/>
        <n v="1.1100000000000001"/>
        <n v="92.91"/>
        <n v="31.69"/>
        <n v="23.76"/>
        <n v="1.1000000000000001"/>
        <n v="0.35"/>
        <n v="1.26"/>
        <n v="385.54"/>
        <n v="21.65"/>
        <n v="0.68"/>
        <n v="0.32"/>
        <n v="1.53"/>
        <n v="3.41"/>
        <n v="10.55"/>
        <n v="2.8"/>
        <n v="10.96"/>
        <n v="5.37"/>
        <n v="3.24"/>
        <n v="6.43"/>
        <n v="46.3"/>
        <n v="9.5399999999999991"/>
        <n v="1.54"/>
        <n v="4.62"/>
        <n v="24.36"/>
        <n v="26.01"/>
        <n v="28.67"/>
        <n v="33.07"/>
        <n v="35.69"/>
        <n v="189.03"/>
        <n v="0.55000000000000004"/>
        <n v="29.57"/>
        <n v="22.18"/>
        <n v="959.83"/>
        <n v="17.66"/>
        <n v="1.48"/>
        <n v="5.57"/>
        <n v="2.34"/>
        <n v="15.7"/>
        <n v="4.09"/>
        <n v="41.54"/>
        <n v="31.16"/>
        <n v="0.4"/>
        <n v="2.14"/>
        <n v="34.340000000000003"/>
        <n v="45.78"/>
        <n v="0.1"/>
        <n v="969.78"/>
        <n v="19.78"/>
        <n v="42.6"/>
        <n v="31.95"/>
        <n v="117.69"/>
        <n v="2.76"/>
        <n v="19.34"/>
        <n v="0.28999999999999998"/>
        <n v="33.93"/>
        <n v="0.46"/>
        <n v="1.78"/>
        <n v="0.52"/>
        <n v="1.82"/>
        <n v="788.13"/>
        <n v="19.829999999999998"/>
        <n v="25.75"/>
        <n v="0.43"/>
        <n v="0.77"/>
        <n v="6.91"/>
        <n v="3.57"/>
        <n v="856.61"/>
        <n v="0.78"/>
        <n v="50.28"/>
        <n v="25.07"/>
        <n v="41.71"/>
        <n v="28.15"/>
        <n v="9.9600000000000009"/>
        <n v="51.69"/>
        <n v="34.89"/>
        <n v="7.89"/>
        <n v="7.59"/>
        <n v="5.03"/>
        <n v="11.17"/>
        <n v="6.18"/>
        <n v="14.6"/>
        <n v="1.42"/>
        <n v="6.99"/>
        <n v="7.37"/>
        <n v="1.37"/>
        <n v="35.270000000000003"/>
        <n v="17.41"/>
        <n v="69.430000000000007"/>
        <n v="34.08"/>
        <n v="1.41"/>
        <n v="1.06"/>
        <n v="0.71"/>
        <n v="0.97"/>
        <n v="2.94"/>
        <n v="2.67"/>
        <n v="0.56999999999999995"/>
        <n v="40.840000000000003"/>
        <n v="30.63"/>
        <n v="11.23"/>
        <n v="3.47"/>
        <n v="55.93"/>
        <n v="0.64"/>
        <n v="4.33"/>
        <n v="28.97"/>
        <n v="0.44"/>
        <n v="0.18"/>
        <n v="37.659999999999997"/>
        <n v="28.25"/>
        <n v="3.12"/>
        <n v="2.2000000000000002"/>
        <n v="0.56000000000000005"/>
        <n v="0.59"/>
        <n v="0.2"/>
        <n v="24.83"/>
        <n v="39.78"/>
        <n v="29.84"/>
        <n v="31.01"/>
        <n v="423.19"/>
        <n v="0.54"/>
        <n v="1.51"/>
        <n v="22.04"/>
        <n v="23.88"/>
        <n v="7.07"/>
        <n v="113.19"/>
        <n v="23.77"/>
        <n v="822.37"/>
        <n v="4.0599999999999996"/>
        <n v="17.45"/>
        <n v="4.49"/>
        <n v="3.15"/>
        <n v="4.25"/>
        <n v="10.75"/>
        <n v="9.5500000000000007"/>
        <n v="4.82"/>
        <n v="2.68"/>
        <n v="2.0099999999999998"/>
        <n v="0.94"/>
        <n v="106.94"/>
        <n v="0.49"/>
        <n v="1.01"/>
        <n v="0.47"/>
        <n v="0.8"/>
        <n v="13.24"/>
        <n v="38.83"/>
        <n v="29.12"/>
        <n v="0.57999999999999996"/>
        <n v="55.03"/>
        <n v="83.12"/>
        <n v="90.62"/>
        <n v="83.84"/>
        <n v="68.56"/>
        <n v="85.08"/>
        <n v="5.26"/>
        <n v="5.19"/>
        <n v="51.46"/>
        <n v="34.729999999999997"/>
        <n v="40.299999999999997"/>
        <n v="27.2"/>
        <n v="1.1499999999999999"/>
        <n v="1.99"/>
        <n v="5.5"/>
        <n v="38.770000000000003"/>
        <n v="40.06"/>
        <n v="2.15"/>
        <n v="52.99"/>
        <n v="2.35"/>
        <n v="64.39"/>
        <n v="2.54"/>
        <n v="3.96"/>
        <n v="3.67"/>
        <n v="58.62"/>
        <n v="52.65"/>
        <n v="81.849999999999994"/>
        <n v="36.06"/>
        <n v="27.04"/>
        <n v="20.85"/>
        <n v="11.28"/>
        <n v="5.91"/>
        <n v="11.43"/>
        <n v="39.33"/>
        <n v="36.6"/>
        <n v="27.45"/>
        <n v="12.95"/>
        <n v="41.9"/>
        <n v="31.43"/>
        <n v="959.84"/>
        <n v="2.5099999999999998"/>
        <n v="12.25"/>
        <n v="2.13"/>
        <n v="11.02"/>
        <n v="11.08"/>
        <n v="5.71"/>
        <n v="63.1"/>
        <n v="60.4"/>
        <n v="84.47"/>
        <n v="91.59"/>
        <n v="956.98999999999796"/>
        <n v="0.02"/>
        <n v="24.66"/>
        <n v="2.08"/>
        <n v="0.62"/>
        <n v="3.04"/>
        <n v="25.85"/>
        <n v="13.2"/>
        <n v="7.66"/>
        <n v="5.58"/>
        <n v="7.84"/>
        <n v="19.059999999999999"/>
        <n v="27.18"/>
        <n v="0.22"/>
        <n v="0.14000000000000001"/>
        <n v="0.92"/>
        <n v="35.85"/>
        <n v="39.29"/>
        <n v="12.15"/>
        <n v="12.65"/>
        <n v="77.5"/>
        <n v="24.34"/>
        <n v="1"/>
        <n v="2.78"/>
        <n v="18.059999999999999"/>
        <n v="9.44"/>
        <n v="6.24"/>
        <n v="16.149999999999977"/>
        <n v="197.82"/>
        <n v="26.84"/>
        <n v="2.59"/>
        <n v="0.81"/>
        <n v="0.45"/>
        <n v="41.92"/>
        <n v="3.64"/>
        <n v="2.4300000000000002"/>
        <n v="2.02"/>
        <n v="0.89"/>
        <n v="0.67"/>
        <n v="11.79"/>
        <n v="1.6"/>
        <n v="0.08"/>
        <n v="11.98"/>
        <n v="53.57"/>
        <n v="1.76"/>
        <n v="1.81"/>
        <n v="1.83"/>
        <n v="3.02"/>
        <n v="0"/>
        <n v="9.65"/>
        <n v="6.34"/>
        <n v="2.91"/>
        <n v="0.69"/>
        <n v="0.17"/>
        <n v="9.51"/>
        <n v="6.29"/>
        <n v="2.61"/>
        <n v="17.14"/>
        <n v="13.53"/>
        <n v="4.58"/>
        <n v="71.730000000000018"/>
        <n v="163.53"/>
        <n v="41.28"/>
        <n v="2.09"/>
        <n v="1.07"/>
        <n v="9.26"/>
        <n v="9.4600000000000009"/>
        <n v="32.28"/>
        <n v="3.07"/>
        <n v="1.22"/>
        <n v="10.34"/>
        <n v="6.3"/>
        <n v="2.9"/>
        <n v="7.87"/>
        <n v="6.75"/>
        <n v="1.91"/>
        <n v="0.61"/>
        <n v="12.73"/>
        <n v="4.2699999999999996"/>
        <n v="38.349999999999909"/>
        <n v="4.96"/>
        <n v="0.93"/>
        <n v="0.04"/>
        <n v="98"/>
        <n v="8.94"/>
        <n v="2.37"/>
        <n v="2.7"/>
        <n v="2.93"/>
        <n v="0.88"/>
        <n v="2.41"/>
        <n v="0.74"/>
        <n v="0.65"/>
        <n v="5.92"/>
        <n v="0.51"/>
        <n v="1.35"/>
        <n v="95.31"/>
        <n v="5.82"/>
        <n v="1.33"/>
        <n v="1.39"/>
        <n v="0.73"/>
        <n v="1.34"/>
        <n v="14.85"/>
        <n v="94.3"/>
        <n v="3.18"/>
        <n v="47.56"/>
        <n v="6.35"/>
        <n v="5.23"/>
        <n v="2.42"/>
        <n v="11.01"/>
        <n v="2.17"/>
        <n v="17.46"/>
        <n v="2.04"/>
        <n v="145.34"/>
        <n v="24.6"/>
        <n v="10.9"/>
        <n v="13.99"/>
        <n v="5.7"/>
        <n v="0.83"/>
        <n v="24.63"/>
        <n v="11.78"/>
        <n v="4.5"/>
        <n v="1.19"/>
        <n v="17.21"/>
        <n v="6.33"/>
        <n v="15.52"/>
        <n v="4.68"/>
        <n v="3.32"/>
        <n v="0.25"/>
        <n v="0.12"/>
        <n v="56.59"/>
        <n v="12.74"/>
        <n v="63.62"/>
        <n v="0.82"/>
        <n v="5.41"/>
        <n v="0.31"/>
        <n v="6.19"/>
        <n v="1.62"/>
        <n v="14.56"/>
        <n v="0.15"/>
        <n v="12.67"/>
        <n v="0.13"/>
        <n v="4.13"/>
        <n v="0.48"/>
        <n v="8.49"/>
        <n v="0.41"/>
        <n v="2.71"/>
        <n v="5.38"/>
        <n v="39.17"/>
        <n v="98.51"/>
        <n v="2.58"/>
        <n v="54.6400000000001"/>
        <n v="76.77"/>
        <n v="1.44"/>
        <n v="2.38"/>
        <n v="2.77"/>
        <n v="0.66"/>
        <n v="2.56"/>
        <n v="5.51"/>
        <n v="1.45"/>
        <n v="1.8"/>
        <n v="1.85"/>
        <n v="145.19"/>
        <n v="1.61"/>
        <n v="1.72"/>
        <n v="1.56"/>
        <n v="0.3"/>
        <n v="5.35"/>
        <n v="12.92"/>
        <n v="1.2"/>
        <n v="4.01"/>
        <n v="18.100000000000001"/>
        <n v="2.06"/>
        <n v="9.8800000000000008"/>
        <n v="8.2100000000000009"/>
        <n v="9.41"/>
        <n v="2.0499999999999998"/>
        <n v="2.83"/>
        <n v="2.82"/>
        <n v="3.68"/>
        <n v="92.72"/>
        <n v="4.8099999999999996"/>
        <n v="1.49"/>
        <n v="25.43"/>
        <n v="12.76"/>
        <n v="0.96"/>
        <n v="25.44"/>
        <n v="5.64"/>
        <n v="17.27"/>
        <n v="4.04"/>
        <n v="3.34"/>
        <n v="0.03"/>
        <n v="6.27"/>
        <n v="4.9000000000000004"/>
        <n v="1.02"/>
        <n v="0.5"/>
        <n v="35.17"/>
        <n v="19.100000000000001"/>
        <n v="2.81"/>
        <n v="4.4400000000000004"/>
        <n v="0.28000000000000003"/>
        <n v="0.26"/>
        <n v="5.25"/>
        <n v="4.7699999999999996"/>
        <n v="12.83"/>
        <n v="0.37"/>
        <n v="4.34"/>
        <n v="0.98"/>
        <n v="1.47"/>
        <n v="64.040000000000006"/>
        <n v="52.51"/>
        <n v="31.05"/>
        <n v="1.68"/>
        <n v="29.18"/>
        <n v="5.39"/>
        <n v="0.53"/>
        <n v="3.58"/>
        <n v="93.65"/>
        <n v="1.32"/>
        <n v="20.23"/>
        <n v="2.89"/>
        <n v="0.95"/>
        <n v="1.77"/>
        <n v="23.05"/>
        <n v="3.21"/>
        <n v="6.46"/>
        <n v="4.08"/>
        <n v="1.05"/>
        <n v="1.5"/>
        <n v="16.239999999999998"/>
        <n v="1.36"/>
        <n v="1.23"/>
        <n v="1.57"/>
        <n v="1.25"/>
        <n v="17.190000000000001"/>
        <n v="5.98"/>
        <n v="3.83"/>
        <n v="0.27"/>
        <n v="3.91"/>
        <n v="0.21"/>
        <n v="0.39"/>
        <n v="5.67"/>
        <n v="15.44"/>
        <n v="2.31"/>
        <n v="6.23"/>
        <n v="0.91"/>
        <n v="0.86"/>
        <n v="74.110000000000127"/>
        <n v="52.44"/>
        <n v="283.10000000000002"/>
        <n v="4.03"/>
        <n v="1.08"/>
        <n v="4.92"/>
        <n v="97.7"/>
        <n v="1.3"/>
        <n v="31.7"/>
        <n v="139.07"/>
        <n v="33.81"/>
        <n v="29.67"/>
        <n v="140.46"/>
        <n v="26.38"/>
        <n v="112.84"/>
        <n v="2.2599999999999998"/>
        <n v="2.4500000000000002"/>
        <n v="4.83"/>
        <n v="186.28"/>
        <n v="2.64"/>
        <n v="3.1"/>
        <n v="3.31"/>
        <n v="1.04"/>
        <n v="1.21"/>
        <n v="1.55"/>
        <n v="148.39000000000033"/>
        <n v="4.57"/>
        <n v="16.96"/>
        <n v="49.66"/>
        <n v="19.5"/>
        <n v="1.7"/>
        <n v="55.06"/>
        <n v="110.08"/>
        <n v="10.41"/>
        <n v="8.51"/>
        <n v="145.72"/>
        <n v="4.42"/>
        <n v="11.44"/>
        <n v="53.58"/>
        <n v="4.74"/>
        <n v="20.77"/>
        <n v="1.27"/>
        <n v="14.09"/>
        <n v="2.5"/>
        <n v="0.85"/>
        <n v="2.0299999999999998"/>
        <n v="5"/>
        <n v="6.8"/>
        <n v="8.3800000000000008"/>
        <n v="5.83"/>
        <n v="13.67"/>
        <n v="14.58"/>
        <n v="2.27"/>
        <n v="3.55"/>
        <n v="94.69"/>
        <n v="2.36"/>
        <n v="4.22"/>
        <n v="10.6"/>
        <n v="4.7300000000000004"/>
        <n v="1.75"/>
        <n v="7.58"/>
        <n v="1.65"/>
        <n v="9.94"/>
        <n v="12.48"/>
        <n v="17.89"/>
        <n v="20.55"/>
        <n v="87.41"/>
        <n v="60.78"/>
        <n v="55.72"/>
        <n v="1.92"/>
        <n v="50.07"/>
        <n v="17.600000000000001"/>
        <n v="3.13"/>
        <n v="15.42"/>
        <n v="10.4"/>
        <n v="3.27"/>
        <n v="68.3"/>
        <n v="0.76"/>
        <n v="127.42"/>
        <n v="13.7"/>
        <n v="17.47"/>
        <n v="3.73"/>
        <n v="12.63"/>
        <n v="4.99"/>
        <n v="23.46"/>
        <n v="16.989999999999998"/>
        <n v="17.57"/>
        <n v="16.13"/>
        <n v="20.3"/>
        <n v="3.05"/>
        <n v="9.07"/>
        <n v="6.03"/>
        <n v="21.89"/>
        <n v="15.63"/>
        <n v="204.25"/>
        <n v="2.23"/>
        <n v="5.73"/>
        <n v="4.51"/>
        <n v="8.67"/>
        <n v="2.73"/>
        <n v="3.9"/>
        <n v="2.99"/>
        <n v="56.96"/>
        <n v="1.28"/>
        <n v="1.96"/>
        <n v="41.08"/>
        <n v="76.650000000000006"/>
        <n v="52.57"/>
        <n v="1.29"/>
        <n v="46.84"/>
        <n v="8.36"/>
        <n v="29.43"/>
        <n v="4.87"/>
        <n v="5.12"/>
        <n v="10.71"/>
        <n v="4.54"/>
        <n v="37.58"/>
        <n v="51.54"/>
        <n v="31.5"/>
        <n v="8.02"/>
        <n v="36.96"/>
        <n v="5.9"/>
        <n v="2.63"/>
        <n v="12.79"/>
        <n v="1.79"/>
        <n v="52.6"/>
        <n v="7.76"/>
        <n v="47.46"/>
        <n v="6.97"/>
        <n v="3.42"/>
        <n v="2.62"/>
        <n v="2.98"/>
        <n v="38.53"/>
        <n v="2.3199999999999998"/>
        <n v="3.5"/>
        <n v="0.84"/>
        <n v="3.33"/>
        <n v="225.34000000000015"/>
        <n v="129.74"/>
        <n v="127.2"/>
        <n v="8.68"/>
        <n v="335.52"/>
        <n v="4.47"/>
        <n v="349.04"/>
        <n v="368.48"/>
        <n v="3.06"/>
        <n v="2.57"/>
        <n v="32.11"/>
        <n v="26.26"/>
        <n v="23.08"/>
        <n v="3.6"/>
        <n v="362.14"/>
        <n v="3.88"/>
        <n v="12.68"/>
        <n v="6.48"/>
        <n v="913.94"/>
        <n v="31.91"/>
        <n v="17.510000000000002"/>
        <n v="26.49"/>
        <n v="23.24"/>
        <n v="6.5"/>
        <n v="7.65"/>
        <n v="5.22"/>
        <n v="2.2200000000000002"/>
        <n v="2.65"/>
        <n v="4.78"/>
        <n v="3.85"/>
        <n v="1.97"/>
        <n v="984.14"/>
        <n v="40.36"/>
        <n v="19.68"/>
        <n v="31"/>
        <n v="11.84"/>
        <n v="4.32"/>
        <n v="8.2799999999999994"/>
        <n v="22.61"/>
        <n v="584.08000000000004"/>
        <n v="5.0999999999999996"/>
        <n v="2.21"/>
        <n v="2.92"/>
        <n v="6.28"/>
        <n v="4.71"/>
        <n v="6.87"/>
        <n v="12.36"/>
        <n v="3.51"/>
        <n v="1.63"/>
        <n v="19.43"/>
        <n v="3.14"/>
        <n v="11.3"/>
        <n v="16.8"/>
        <n v="8.5"/>
        <n v="10.09"/>
        <n v="4.93"/>
        <n v="138.97999999999999"/>
        <n v="8.6300000000000008"/>
        <n v="16.600000000000001"/>
        <n v="5.65"/>
        <n v="1.95"/>
        <n v="54.23"/>
        <n v="54.24"/>
        <n v="158.99"/>
        <n v="3.82"/>
        <n v="4.1500000000000004"/>
        <n v="3.54"/>
        <n v="30.73"/>
        <n v="21.51"/>
        <n v="22.88"/>
        <n v="130.09"/>
        <n v="129.62"/>
        <n v="6.01"/>
        <n v="227.83"/>
        <n v="15.9"/>
        <n v="188.93"/>
        <n v="1.88"/>
        <n v="102.97"/>
        <n v="62.81"/>
        <n v="16.100000000000001"/>
        <n v="3.63"/>
        <n v="3.28"/>
        <n v="43.66"/>
        <n v="46.69"/>
        <n v="106.32"/>
        <n v="8.59"/>
        <n v="16.29"/>
        <n v="54.48"/>
        <n v="16.41"/>
        <n v="5.94"/>
        <n v="7.12"/>
        <n v="7.55"/>
        <n v="13.74"/>
        <n v="6.37"/>
        <n v="6.49"/>
        <n v="177.63"/>
        <n v="3.53"/>
        <n v="2.79"/>
        <n v="32.74"/>
        <n v="34.97"/>
        <n v="117.37"/>
        <n v="50.12"/>
        <n v="6.16"/>
        <n v="33.979999999999997"/>
        <n v="34.47"/>
        <n v="498.24"/>
        <n v="429.47"/>
        <n v="478.93"/>
        <n v="2.29"/>
        <n v="17.07"/>
        <n v="40"/>
        <n v="24.82"/>
        <n v="6.14"/>
        <n v="24.21"/>
        <n v="17.100000000000001"/>
        <n v="176.42"/>
        <n v="12.04"/>
        <n v="230.89"/>
        <n v="193.41"/>
        <n v="152.38999999999999"/>
        <n v="229.82"/>
        <n v="160.91"/>
        <n v="139.08000000000001"/>
        <n v="138.66"/>
        <n v="241.28"/>
        <n v="192.92"/>
        <n v="192.5"/>
        <n v="5.3"/>
        <n v="86.34"/>
        <n v="3.89"/>
        <n v="112.81"/>
        <n v="58.49"/>
        <n v="7.2"/>
        <n v="29.01"/>
        <n v="8.14"/>
        <n v="89.15"/>
        <n v="16.36"/>
        <n v="4.05"/>
        <n v="3.62"/>
        <n v="4.37"/>
        <n v="21.67"/>
        <n v="21.62"/>
        <n v="7.94"/>
        <n v="4.67"/>
        <n v="32.46"/>
        <n v="36.979999999999997"/>
        <n v="29.92"/>
        <n v="16.93"/>
        <n v="11.48"/>
        <n v="6.15"/>
        <n v="10.56"/>
        <n v="3.08"/>
        <n v="4.6100000000000003"/>
        <n v="5.87"/>
        <n v="69.02"/>
        <n v="0.63"/>
        <n v="60.29"/>
        <n v="4.3099999999999996"/>
        <n v="4.63"/>
        <n v="52.47"/>
        <n v="84.96"/>
        <n v="7.35"/>
        <n v="8.17"/>
        <n v="106.61"/>
        <n v="10.26"/>
        <n v="84.56"/>
        <n v="8.1300000000000008"/>
        <n v="43.08"/>
        <n v="11.12"/>
        <n v="48.13"/>
        <n v="12.43"/>
        <n v="97.41"/>
        <n v="106.34"/>
        <n v="122.77"/>
        <n v="1.73"/>
        <n v="41.79"/>
        <n v="57.41"/>
        <n v="3.93"/>
        <n v="24"/>
        <n v="988.63999999999942"/>
        <n v="96.4"/>
        <n v="117.31"/>
        <n v="3.95"/>
        <n v="117.21"/>
        <n v="82.93"/>
        <n v="96.31"/>
        <n v="37.340000000000146"/>
      </sharedItems>
    </cacheField>
    <cacheField name="Masa neta /elem [Kg]" numFmtId="0">
      <sharedItems containsString="0" containsBlank="1" containsNumber="1" minValue="0" maxValue="988.63999999999942"/>
    </cacheField>
    <cacheField name="Buc total proiect" numFmtId="0">
      <sharedItems containsString="0" containsBlank="1" containsNumber="1" containsInteger="1" minValue="1" maxValue="1835"/>
    </cacheField>
    <cacheField name="Masa neta proiect /total [Kg]" numFmtId="0">
      <sharedItems containsBlank="1" containsMixedTypes="1" containsNumber="1" minValue="0" maxValue="3839.32"/>
    </cacheField>
    <cacheField name="Aria [mp]" numFmtId="0">
      <sharedItems containsString="0" containsBlank="1" containsNumber="1" containsInteger="1" minValue="0" maxValue="0"/>
    </cacheField>
    <cacheField name="Supr. [m2]" numFmtId="2">
      <sharedItems containsNonDate="0" containsString="0" containsBlank="1"/>
    </cacheField>
    <cacheField name="Supr. totala [m2]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Bogdan Vasile" refreshedDate="44000.540968402776" missingItemsLimit="0" createdVersion="3" refreshedVersion="6" minRefreshableVersion="3" recordCount="3085" xr:uid="{00000000-000A-0000-FFFF-FFFF0B000000}">
  <cacheSource type="worksheet">
    <worksheetSource ref="A12:U3097" sheet="CENTR"/>
  </cacheSource>
  <cacheFields count="21">
    <cacheField name="Ax" numFmtId="0">
      <sharedItems containsNonDate="0" containsString="0" containsBlank="1" count="1">
        <m/>
      </sharedItems>
    </cacheField>
    <cacheField name="Data Livrarii" numFmtId="0">
      <sharedItems containsNonDate="0" containsString="0" containsBlank="1" count="1">
        <m/>
      </sharedItems>
    </cacheField>
    <cacheField name="Termen de livrare" numFmtId="0">
      <sharedItems containsBlank="1" count="3">
        <m/>
        <s v="IMDO"/>
        <s v="MBS"/>
      </sharedItems>
    </cacheField>
    <cacheField name="Element" numFmtId="0">
      <sharedItems containsBlank="1" count="607">
        <m/>
        <s v="ACV/1"/>
        <s v="ACV/3"/>
        <s v="ACV/4"/>
        <s v="ACV/6"/>
        <s v="ACV/7"/>
        <s v="ACV/9"/>
        <s v="ACV/10"/>
        <s v="ACV/11"/>
        <s v="ACV/13"/>
        <s v="ACV/15"/>
        <s v="ACV/18"/>
        <s v="ACV/19"/>
        <s v="ACV/20"/>
        <s v="ACV/21"/>
        <s v="ACV/22"/>
        <s v="ACV/23"/>
        <s v="ACV/24"/>
        <s v="ACV/25"/>
        <s v="ACV/26"/>
        <s v="ACV/27"/>
        <s v="ACV/28"/>
        <s v="ACV/29"/>
        <s v="ACV/30"/>
        <s v="ACV/31"/>
        <s v="ACV/32"/>
        <s v="ACV/33"/>
        <s v="ACV/34"/>
        <s v="ACV/35"/>
        <s v="ACV/36"/>
        <s v="ACV/37"/>
        <s v="ACV/38"/>
        <s v="ACV/39"/>
        <s v="ACV/40"/>
        <s v="ACV/41"/>
        <s v="ACV/42"/>
        <s v="ACV/44"/>
        <s v="ACV/45"/>
        <s v="ACV/48"/>
        <s v="ACV/50"/>
        <s v="ACV/52"/>
        <s v="ACV/57"/>
        <s v="ACV/64"/>
        <s v="ACV/68"/>
        <s v="ACV/69"/>
        <s v="ACV/71"/>
        <s v="ACV/73"/>
        <s v="ACV/74"/>
        <s v="ACV/75"/>
        <s v="ACV/77"/>
        <s v="ACV/78"/>
        <s v="ACV/80"/>
        <s v="Adaos CV"/>
        <s v="AIN/1"/>
        <s v="AIN/2"/>
        <s v="AIN/3"/>
        <s v="AIN/4"/>
        <s v="AIN/5"/>
        <s v="AIN/6"/>
        <s v="AIN/7"/>
        <s v="AIN/8"/>
        <s v="AIN/9"/>
        <s v="AIN/10"/>
        <s v="AIN/11"/>
        <s v="AIN/12"/>
        <s v="AIN/13"/>
        <s v="AIN/14"/>
        <s v="AIN/15"/>
        <s v="AIN/16"/>
        <s v="AIN/17"/>
        <s v="AIN/18"/>
        <s v="AIN/19"/>
        <s v="AIN/20"/>
        <s v="AIN/21"/>
        <s v="AIN/22"/>
        <s v="AIN/23"/>
        <s v="AIN/24"/>
        <s v="AIN/25"/>
        <s v="AIN/26"/>
        <s v="AIN/27"/>
        <s v="AIN/28"/>
        <s v="AIN/29"/>
        <s v="AIN/30"/>
        <s v="AIN/31"/>
        <s v="AIN/32"/>
        <s v="AIN/33"/>
        <s v="AIN/34"/>
        <s v="AIN/35"/>
        <s v="AIN/36"/>
        <s v="AIN/38"/>
        <s v="AIN/39"/>
        <s v="AIN/40"/>
        <s v="AIN/41"/>
        <s v="AIN/42"/>
        <s v="AIN/46"/>
        <s v="AIN/49"/>
        <s v="AIN/50"/>
        <s v="AIN/51"/>
        <s v="AIN/52"/>
        <s v="AIN/53"/>
        <s v="AIN/55"/>
        <s v="AIN/57"/>
        <s v="AIN/58"/>
        <s v="AIN/60"/>
        <s v="AIN/61"/>
        <s v="AIN/62"/>
        <s v="AIN/63"/>
        <s v="AIN/65"/>
        <s v="AIN/66"/>
        <s v="AIN/67"/>
        <s v="AIN/68"/>
        <s v="AIN/69"/>
        <s v="AIN/70"/>
        <s v="AIN/71"/>
        <s v="AIN/72"/>
        <s v="AIN/73"/>
        <s v="AIN/74"/>
        <s v="AIN/75"/>
        <s v="AIN/76"/>
        <s v="AIN/77"/>
        <s v="AIN/79"/>
        <s v="AIN/80"/>
        <s v="AIN/81"/>
        <s v="AIN/82"/>
        <s v="AIN/83"/>
        <s v="AIN/84"/>
        <s v="AIN/86"/>
        <s v="AIN/87"/>
        <s v="AIN/88"/>
        <s v="AIN/89"/>
        <s v="AIN/90"/>
        <s v="AIN/91"/>
        <s v="AIN/92"/>
        <s v="AIN/93"/>
        <s v="AIN/94"/>
        <s v="AIN/95"/>
        <s v="AIN/96"/>
        <s v="AIN/97"/>
        <s v="AIN/98"/>
        <s v="AIN/99"/>
        <s v="AIN/101"/>
        <s v="AIN/102"/>
        <s v="AIN/103"/>
        <s v="AIN/104"/>
        <s v="AIN/107"/>
        <s v="AIN/108"/>
        <s v="AIN/109"/>
        <s v="AIN/110"/>
        <s v="AIN/111"/>
        <s v="AIN/112"/>
        <s v="AIN/113"/>
        <s v="AIN/114"/>
        <s v="AIN/115"/>
        <s v="AIN/116"/>
        <s v="AIN/119"/>
        <s v="AIN/120"/>
        <s v="AIN/121"/>
        <s v="AIN/122"/>
        <s v="AIN/123"/>
        <s v="AIN/124"/>
        <s v="AIN/125"/>
        <s v="AIN/128"/>
        <s v="AIN/131"/>
        <s v="AIN/132"/>
        <s v="AIN/133"/>
        <s v="AIN/134"/>
        <s v="AIN/135"/>
        <s v="AIN/136"/>
        <s v="AIN/139"/>
        <s v="AIN/140"/>
        <s v="AIN/141"/>
        <s v="AIN/142"/>
        <s v="AIN/143"/>
        <s v="AIN/144"/>
        <s v="AIN/145"/>
        <s v="AIN/146"/>
        <s v="AIN/147"/>
        <s v="AIN/149"/>
        <s v="AIN/150"/>
        <s v="AIN/151"/>
        <s v="AIN/152"/>
        <s v="AIN/154"/>
        <s v="AIN/155"/>
        <s v="AIN/157"/>
        <s v="AIN/158"/>
        <s v="AIN/159"/>
        <s v="AIN/160"/>
        <s v="Adaos INCHIDERI"/>
        <s v="ACL/2"/>
        <s v="ACL/3"/>
        <s v="ACL/4"/>
        <s v="ACL/5"/>
        <s v="ACL/6"/>
        <s v="ACL/7"/>
        <s v="ACL/8"/>
        <s v="ACL/9"/>
        <s v="ACL/10"/>
        <s v="ACL/11"/>
        <s v="ACL/12"/>
        <s v="ACL/13"/>
        <s v="ACL/14"/>
        <s v="ACL/15"/>
        <s v="ACL/16"/>
        <s v="ACL/17"/>
        <s v="ACL/18"/>
        <s v="ACL/19"/>
        <s v="ACL/20"/>
        <s v="Adaos LUMINATOARE"/>
        <s v="AGI/1"/>
        <s v="AGI/2"/>
        <s v="AGI/3"/>
        <s v="AGI/4"/>
        <s v="AGI/5"/>
        <s v="AGI/7"/>
        <s v="AGI/8"/>
        <s v="AGI/9"/>
        <s v="Adaos GOLURI INSTALATII"/>
        <s v="APE/1"/>
        <s v="APE/2"/>
        <s v="APE/3"/>
        <s v="APE/4"/>
        <s v="APE/5"/>
        <s v="APE/6"/>
        <s v="APE/7"/>
        <s v="APE/8"/>
        <s v="APE/9"/>
        <s v="APE/10"/>
        <s v="APE/11"/>
        <s v="APE/12"/>
        <s v="APE/13"/>
        <s v="APE/14"/>
        <s v="APE/15"/>
        <s v="APE/16"/>
        <s v="APE/17"/>
        <s v="APE/18"/>
        <s v="APE/19"/>
        <s v="APE/20"/>
        <s v="APE/21"/>
        <s v="APE/22"/>
        <s v="APE/23"/>
        <s v="APE/24"/>
        <s v="APE/25"/>
        <s v="APE/26"/>
        <s v="Adaos SCARA C10"/>
        <s v="APF/1"/>
        <s v="APF/2"/>
        <s v="APF/3"/>
        <s v="APF/4"/>
        <s v="APF/5"/>
        <s v="APF/6"/>
        <s v="APF/7"/>
        <s v="APF/8"/>
        <s v="APF/9"/>
        <s v="APF/10"/>
        <s v="APF/11"/>
        <s v="APF/12"/>
        <s v="APF/13"/>
        <s v="APF/14"/>
        <s v="APF/15"/>
        <s v="APF/16"/>
        <s v="APF/17"/>
        <s v="APF/18"/>
        <s v="APF/19"/>
        <s v="APF/20"/>
        <s v="Adaos SCARA C11"/>
        <s v="ASJ/1"/>
        <s v="ASJ/2"/>
        <s v="ASJ/3"/>
        <s v="ASJ/4"/>
        <s v="ASJ/5"/>
        <s v="ASJ/6"/>
        <s v="ASJ/7"/>
        <s v="ASJ/8"/>
        <s v="ASJ/9"/>
        <s v="ASJ/10"/>
        <s v="ASJ/11"/>
        <s v="ASJ/12"/>
        <s v="ASJ/13"/>
        <s v="ASJ/14"/>
        <s v="ASJ/15"/>
        <s v="ASJ/16"/>
        <s v="ASJ/17"/>
        <s v="ASJ/18"/>
        <s v="ASJ/19"/>
        <s v="ASJ/20"/>
        <s v="ASJ/21"/>
        <s v="ASJ/22"/>
        <s v="ASJ/23"/>
        <s v="ASJ/24"/>
        <s v="ASJ/26"/>
        <s v="ASJ/27"/>
        <s v="ASJ/28"/>
        <s v="Adaos SCARA PRODUCRTIE"/>
        <s v="ASE/1"/>
        <s v="ASE/2"/>
        <s v="ASE/4"/>
        <s v="ASE/5"/>
        <s v="ASE/6"/>
        <s v="ASE/7"/>
        <s v="ASE/8"/>
        <s v="ASE/9"/>
        <s v="ASE/10"/>
        <s v="ASE/12"/>
        <s v="ASE/13"/>
        <s v="ASE/14"/>
        <s v="ASE/15"/>
        <s v="ASE/16"/>
        <s v="ASE/17"/>
        <s v="ASE/18"/>
        <s v="ASE/19"/>
        <s v="ASE/20"/>
        <s v="ASE/21"/>
        <s v="ASE/22"/>
        <s v="ASE/23"/>
        <s v="ASE/24"/>
        <s v="ASE/25"/>
        <s v="ASE/26"/>
        <s v="ASE/27"/>
        <s v="ASE/28"/>
        <s v="ASE/29"/>
        <s v="ASE/30"/>
        <s v="ASE/31"/>
        <s v="ASE/32"/>
        <s v="ASE/33"/>
        <s v="ASE/34"/>
        <s v="ASE/35"/>
        <s v="ASE/36"/>
        <s v="ASE/37"/>
        <s v="ASE/38"/>
        <s v="ASE/41"/>
        <s v="ASE/44"/>
        <s v="ASE/45"/>
        <s v="ASE/46"/>
        <s v="ASE/47"/>
        <s v="ASE/49"/>
        <s v="ASE/50"/>
        <s v="ASE/51"/>
        <s v="ASE/52"/>
        <s v="ASE/53"/>
        <s v="ASE/54"/>
        <s v="ASE/55"/>
        <s v="ASE/56"/>
        <s v="ASE/59"/>
        <s v="ASE/60"/>
        <s v="ASE/61"/>
        <s v="ASE/62"/>
        <s v="ASE/65"/>
        <s v="ASE/66"/>
        <s v="ASE/67"/>
        <s v="ASE/70"/>
        <s v="Adaos SCARA ACOPERIS"/>
        <s v="ARF/1"/>
        <s v="ARF/3"/>
        <s v="ARF/5"/>
        <s v="ARF/6"/>
        <s v="ARF/7"/>
        <s v="ARF/8"/>
        <s v="ARF/9"/>
        <s v="ARF/10"/>
        <s v="ARF/11"/>
        <s v="ARF/12"/>
        <s v="ARF/13"/>
        <s v="ARF/14"/>
        <s v="ARF/15"/>
        <s v="ARF/16"/>
        <s v="ARF/19"/>
        <s v="ARF/20"/>
        <s v="ARF/21"/>
        <s v="ARF/22"/>
        <s v="ARF/23"/>
        <s v="Adaos PERETE AX E6"/>
        <s v="ABI/1"/>
        <s v="ABI/2"/>
        <s v="ABI/3"/>
        <s v="ABI/4"/>
        <s v="ABI/5"/>
        <s v="ABI/6"/>
        <s v="ABI/7"/>
        <s v="ABI/8"/>
        <s v="ABI/9"/>
        <s v="ABI/10"/>
        <s v="ABI/11"/>
        <s v="ABI/12"/>
        <s v="ABI/13"/>
        <s v="ABI/14"/>
        <s v="ABI/16"/>
        <s v="ABI/17"/>
        <s v="ABI/18"/>
        <s v="ABI/19"/>
        <s v="ABI/20"/>
        <s v="ABI/21"/>
        <s v="ABI/22"/>
        <s v="ABI/23"/>
        <s v="ABI/24"/>
        <s v="ABI/25"/>
        <s v="ABI/26"/>
        <s v="ABI/27"/>
        <s v="ABI/28"/>
        <s v="ABI/29"/>
        <s v="ABI/30"/>
        <s v="ABI/31"/>
        <s v="ABI/32"/>
        <s v="ABI/33"/>
        <s v="ABI/34"/>
        <s v="ABI/35"/>
        <s v="ABI/36"/>
        <s v="ABI/37"/>
        <s v="ABI/38"/>
        <s v="ABI/39"/>
        <s v="ABI/40"/>
        <s v="ABI/41"/>
        <s v="ABI/42"/>
        <s v="ABI/43"/>
        <s v="ABI/44"/>
        <s v="ABI/45"/>
        <s v="ABI/46"/>
        <s v="ABI/47"/>
        <s v="ABI/48"/>
        <s v="ABI/49"/>
        <s v="ABI/50"/>
        <s v="ABI/51"/>
        <s v="ABI/52"/>
        <s v="ABI/53"/>
        <s v="ABI/57"/>
        <s v="ABI/58"/>
        <s v="ABI/59"/>
        <s v="ABI/60"/>
        <s v="ABI/61"/>
        <s v="ABI/62"/>
        <s v="ABI/63"/>
        <s v="ABI/64"/>
        <s v="ABI/65"/>
        <s v="ABI/66"/>
        <s v="ABI/67"/>
        <s v="ABI/68"/>
        <s v="ABI/69"/>
        <s v="ABI/70"/>
        <s v="ABI/71"/>
        <s v="ABI/72"/>
        <s v="ABI/74"/>
        <s v="ABI/75"/>
        <s v="ABI/77"/>
        <s v="ABI/79"/>
        <s v="ABI/81"/>
        <s v="ABI/82"/>
        <s v="ABI/83"/>
        <s v="ABI/84"/>
        <s v="ABI/85"/>
        <s v="ABI/86"/>
        <s v="ABI/87"/>
        <s v="ABI/88"/>
        <s v="ABI/89"/>
        <s v="ABI/90"/>
        <s v="ABI/91"/>
        <s v="ABI/92"/>
        <s v="ABI/93"/>
        <s v="ABI/94"/>
        <s v="ABI/95"/>
        <s v="ABI/96"/>
        <s v="ABI/97"/>
        <s v="ABI/98"/>
        <s v="ABI/99"/>
        <s v="ABI/100"/>
        <s v="ABI/101"/>
        <s v="ABI/102"/>
        <s v="ABI/103"/>
        <s v="ABI/104"/>
        <s v="ABI/105"/>
        <s v="ABI/106"/>
        <s v="ABI/107"/>
        <s v="ABI/108"/>
        <s v="ABI/109"/>
        <s v="ABI/110"/>
        <s v="ABI/111"/>
        <s v="Adaos BIROURI DEPOZIT"/>
        <s v="ACM/1"/>
        <s v="ACM/2"/>
        <s v="ACM/3"/>
        <s v="ACM/4"/>
        <s v="ACM/5"/>
        <s v="ACM/6"/>
        <s v="ACM/7"/>
        <s v="ACM/8"/>
        <s v="ACM/9"/>
        <s v="ACM/10"/>
        <s v="ACM/11"/>
        <s v="ACM/12"/>
        <s v="ACM/13"/>
        <s v="ACM/14"/>
        <s v="ACM/15"/>
        <s v="ACM/16"/>
        <s v="ACM/17"/>
        <s v="ACM/18"/>
        <s v="ACM/19"/>
        <s v="ACM/20"/>
        <s v="ACM/22"/>
        <s v="ACM/23"/>
        <s v="ACM/24"/>
        <s v="ACM/25"/>
        <s v="ACM/26"/>
        <s v="ACM/27"/>
        <s v="ACM/28"/>
        <s v="ACM/29"/>
        <s v="ACM/30"/>
        <s v="ACM/31"/>
        <s v="ACM/32"/>
        <s v="ACM/33"/>
        <s v="ACM/34"/>
        <s v="ACM/35"/>
        <s v="ACM/36"/>
        <s v="ACM/37"/>
        <s v="ACM/38"/>
        <s v="ACM/39"/>
        <s v="ACM/40"/>
        <s v="ACM/41"/>
        <s v="ACM/42"/>
        <s v="ACM/43"/>
        <s v="ACM/44"/>
        <s v="ACM/45"/>
        <s v="ACM/46"/>
        <s v="ACM/47"/>
        <s v="ACM/48"/>
        <s v="ACM/49"/>
        <s v="ACM/50"/>
        <s v="ACM/51"/>
        <s v="ACM/52"/>
        <s v="ACM/53"/>
        <s v="ACM/54"/>
        <s v="ACM/55"/>
        <s v="ACM/56"/>
        <s v="ACM/57"/>
        <s v="ACM/58"/>
        <s v="ACM/59"/>
        <s v="ACM/60"/>
        <s v="ACM/61"/>
        <s v="ACM/62"/>
        <s v="ACM/63"/>
        <s v="ACM/64"/>
        <s v="ACM/65"/>
        <s v="ACM/66"/>
        <s v="ACM/67"/>
        <s v="ACM/68"/>
        <s v="ACM/69"/>
        <s v="ACM/70"/>
        <s v="ACM/71"/>
        <s v="ACM/72"/>
        <s v="ACM/73"/>
        <s v="ACM/74"/>
        <s v="ACM/75"/>
        <s v="ACM/76"/>
        <s v="ACM/77"/>
        <s v="ACM/78"/>
        <s v="ACM/79"/>
        <s v="ACM/80"/>
        <s v="ACM/81"/>
        <s v="ACM/82"/>
        <s v="ACM/83"/>
        <s v="ACM/84"/>
        <s v="ACM/85"/>
        <s v="ACM/86"/>
        <s v="ACM/87"/>
        <s v="ACM/88"/>
        <s v="ACM/89"/>
        <s v="ACM/90"/>
        <s v="ACM/91"/>
        <s v="ACM/92"/>
        <s v="ACM/93"/>
        <s v="ACM/94"/>
        <s v="ACM/95"/>
        <s v="ACM/96"/>
        <s v="ACM/97"/>
        <s v="ACM/98"/>
        <s v="ACM/99"/>
        <s v="ACM/100"/>
        <s v="ACM/101"/>
        <s v="ACM/102"/>
        <s v="ACM/103"/>
        <s v="ACM/104"/>
        <s v="ACM/105"/>
        <s v="ACM/106"/>
        <s v="ACM/107"/>
        <s v="ACM/108"/>
        <s v="ACM/109"/>
        <s v="ACM/110"/>
        <s v="ACM/111"/>
        <s v="ACM/112"/>
        <s v="ACM/113"/>
        <s v="ACM/114"/>
        <s v="ACM/115"/>
        <s v="ACM/116"/>
        <s v="ACM/117"/>
        <s v="ACM/118"/>
        <s v="ACM/119"/>
        <s v="ACM/120"/>
        <s v="ACM/121"/>
        <s v="ACM/122"/>
        <s v="ACM/123"/>
        <s v="Adaos CULOAR METALIC"/>
        <s v="AUE/1"/>
        <s v="AUE/2"/>
        <s v="AUE/3"/>
        <s v="AUE/4"/>
        <s v="AUE/5"/>
        <s v="AUE/6"/>
        <s v="AUE/7"/>
        <s v="AUE/8"/>
        <s v="Adaos CADRE USI C10"/>
      </sharedItems>
    </cacheField>
    <cacheField name="ETAPA" numFmtId="0">
      <sharedItems containsBlank="1" count="13">
        <m/>
        <s v="CONTRAVANTUIRI"/>
        <s v="INCHIDERI"/>
        <s v="LUMINATOARE"/>
        <s v="GOLURI INSTALATII"/>
        <s v="SCARA C10"/>
        <s v="SCARA C11"/>
        <s v="SCARA PRODUCTIE"/>
        <s v="SCARA ACOPERIS"/>
        <s v="PERETE AX E6"/>
        <s v="BIROURI DEPOZIT"/>
        <s v="CULOAR METALIC"/>
        <s v="CADRE USI C10"/>
      </sharedItems>
    </cacheField>
    <cacheField name="Buc elem." numFmtId="0">
      <sharedItems containsString="0" containsBlank="1" containsNumber="1" containsInteger="1" minValue="1" maxValue="552"/>
    </cacheField>
    <cacheField name="Denum. Reper" numFmtId="0">
      <sharedItems containsBlank="1"/>
    </cacheField>
    <cacheField name="Tip Elem" numFmtId="0">
      <sharedItems containsBlank="1" count="4">
        <m/>
        <s v="Profile usoare, zincate"/>
        <s v="TREAPTA"/>
        <s v="PODEST"/>
      </sharedItems>
    </cacheField>
    <cacheField name="Material" numFmtId="0">
      <sharedItems containsBlank="1" containsMixedTypes="1" containsNumber="1" containsInteger="1" minValue="2" maxValue="20" count="110">
        <m/>
        <n v="10"/>
        <n v="5"/>
        <n v="8"/>
        <s v="D20 TIJA 975"/>
        <s v="D24"/>
        <s v="PD40*8 (DIN1478)"/>
        <s v="80X80X5"/>
        <s v="100X100X5"/>
        <s v="Adaos CV"/>
        <s v="L150X90X10"/>
        <s v="180X100X5"/>
        <n v="15"/>
        <s v="IPE270"/>
        <n v="20"/>
        <s v="IPE220"/>
        <s v="FP_M120-100-40"/>
        <s v="D25"/>
        <s v="140X140X8"/>
        <s v="D16"/>
        <s v="L100X100X6"/>
        <s v="IPE300"/>
        <s v="CC150-2-15-41-"/>
        <s v="CC200-2-30-100"/>
        <s v="IPE400"/>
        <s v="D16 TIJA 975"/>
        <s v="IPE360"/>
        <s v="L100X100X2.5"/>
        <s v="L50X50X2.5"/>
        <s v="CC120-2-30-115"/>
        <s v="U105X130X2"/>
        <s v="200X120X6"/>
        <s v="150X100X5"/>
        <s v="120X120X5"/>
        <s v="Adaos INCHIDERI"/>
        <s v="FP_L30-250-100"/>
        <s v="FP_T50-100-135"/>
        <n v="2"/>
        <s v="CC100-2-30-100"/>
        <s v="CC96-2-30-96"/>
        <s v="FP_T50-110-150"/>
        <s v="FP_T50-25-65-1"/>
        <s v="CC250-2-30-100"/>
        <s v="L150X50X2.5"/>
        <s v="L50X75X2.5"/>
        <s v="L50X25X2.5"/>
        <s v="L25X50X2.5"/>
        <s v="CC246-2-30-96"/>
        <s v="FP_T50-44-95-1"/>
        <s v="Adaos LUMINATOARE"/>
        <s v="FP_T50-125-165"/>
        <s v="FP_T50-115-155"/>
        <s v="Adaos GOLURI INSTALATII"/>
        <s v="TREAPTA"/>
        <s v="HEA140"/>
        <n v="12"/>
        <s v="UNP200"/>
        <s v="PD30*7 (DIN1478)"/>
        <s v="70X70X5"/>
        <s v="IPE160"/>
        <s v="60X40X4"/>
        <s v="40X20X3"/>
        <s v="Adaos SCARA C10"/>
        <s v="Adaos SCARA C11"/>
        <s v="60X60X5"/>
        <s v="HEA160"/>
        <s v="100X100X8"/>
        <s v="IPE200"/>
        <s v="UPN200"/>
        <s v="Adaos SCARA PRODUCRTIE"/>
        <n v="4"/>
        <s v="Adaos SCARA ACOPERIS"/>
        <s v="HEA180"/>
        <s v="D24 TIJA 975"/>
        <s v="L120X120X15"/>
        <s v="Adaos PERETE AX E6"/>
        <s v="L60X60X5"/>
        <s v="L60X60X8"/>
        <s v="UPN180"/>
        <s v="HEA200"/>
        <s v="FP_K2-160-30-1"/>
        <s v="FP_N2-100-35-3"/>
        <s v="D20"/>
        <s v="PD35*7.5 (DIN1478)"/>
        <s v="PD60*18 (DIN1478)"/>
        <s v="IPE180"/>
        <s v="FP_N2-140-35-3"/>
        <s v="Adaos BIROURI DEPOZIT"/>
        <s v="HEA260"/>
        <s v="L150X150X16"/>
        <s v="L70X70X5"/>
        <s v="L50X50X5"/>
        <s v="UPN240"/>
        <s v="HEA240"/>
        <s v="L120X80X8"/>
        <s v="L70X70X7"/>
        <s v="120X80X5"/>
        <s v="80X80X6"/>
        <s v="FP_N2-80-30-30"/>
        <s v="FP_K2-160-30-4"/>
        <s v="L100X100X10"/>
        <s v="FP_N2-80-30-65"/>
        <s v="CC150-2-30-100"/>
        <s v="L80X80X10"/>
        <s v="UPN160"/>
        <s v="FP_K2-160-30-6"/>
        <s v="120X120X6"/>
        <s v="L100X65X7"/>
        <s v="Adaos CULOAR METALIC"/>
        <s v="Adaos CADRE USI C10"/>
      </sharedItems>
    </cacheField>
    <cacheField name="Calitate material" numFmtId="0">
      <sharedItems containsBlank="1" containsMixedTypes="1" containsNumber="1" minValue="8.8000000000000007" maxValue="8.8000000000000007" count="19">
        <m/>
        <s v="S355JR"/>
        <n v="8.8000000000000007"/>
        <s v="Adaos CV"/>
        <s v="S350GD+"/>
        <s v="Adaos INCHIDERI"/>
        <s v="Adaos LUMINATOARE"/>
        <s v="Adaos GOLURI INSTALATII"/>
        <s v="S235JR"/>
        <s v="Zero_we"/>
        <s v="Adaos SCARA C10"/>
        <s v="Adaos SCARA C11"/>
        <s v="Adaos SCARA PRODUCRTIE"/>
        <s v="Adaos SCARA ACOPERIS"/>
        <s v="Adaos PERETE AX E6"/>
        <s v="S350GD"/>
        <s v="Adaos BIROURI DEPOZIT"/>
        <s v="Adaos CULOAR METALIC"/>
        <s v="Adaos CADRE USI C10"/>
      </sharedItems>
    </cacheField>
    <cacheField name="Buc reper" numFmtId="0">
      <sharedItems containsString="0" containsBlank="1" containsNumber="1" containsInteger="1" minValue="1" maxValue="24"/>
    </cacheField>
    <cacheField name="Latimi nete [mm]" numFmtId="0">
      <sharedItems containsBlank="1" containsMixedTypes="1" containsNumber="1" containsInteger="1" minValue="100" maxValue="1500"/>
    </cacheField>
    <cacheField name="Lungimi nete [mm]" numFmtId="0">
      <sharedItems containsString="0" containsBlank="1" containsNumber="1" containsInteger="1" minValue="0" maxValue="15010"/>
    </cacheField>
    <cacheField name="Lungimi totale [m]" numFmtId="0">
      <sharedItems containsNonDate="0" containsString="0" containsBlank="1"/>
    </cacheField>
    <cacheField name="Masa neta/ reper [Kg]" numFmtId="2">
      <sharedItems containsString="0" containsBlank="1" containsNumber="1" minValue="0" maxValue="988.63999999999942"/>
    </cacheField>
    <cacheField name="Masa neta /elem [Kg]" numFmtId="0">
      <sharedItems containsString="0" containsBlank="1" containsNumber="1" minValue="0" maxValue="988.63999999999942"/>
    </cacheField>
    <cacheField name="Buc total proiect" numFmtId="0">
      <sharedItems containsString="0" containsBlank="1" containsNumber="1" containsInteger="1" minValue="1" maxValue="552"/>
    </cacheField>
    <cacheField name="Masa neta proiect /total [Kg]" numFmtId="0">
      <sharedItems containsBlank="1" containsMixedTypes="1" containsNumber="1" minValue="0" maxValue="3839.32"/>
    </cacheField>
    <cacheField name="Aria [mp]" numFmtId="0">
      <sharedItems containsString="0" containsBlank="1" containsNumber="1" containsInteger="1" minValue="0" maxValue="0"/>
    </cacheField>
    <cacheField name="Supr. [m2]" numFmtId="2">
      <sharedItems containsNonDate="0" containsString="0" containsBlank="1"/>
    </cacheField>
    <cacheField name="Supr. totala [m2]" numFmtId="2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5"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1"/>
    <x v="1"/>
    <n v="12"/>
    <x v="1"/>
    <m/>
    <x v="1"/>
    <x v="1"/>
    <n v="1"/>
    <x v="1"/>
    <x v="1"/>
    <m/>
    <x v="1"/>
    <n v="5.17"/>
    <n v="12"/>
    <n v="62.04"/>
    <m/>
    <m/>
    <m/>
  </r>
  <r>
    <m/>
    <m/>
    <m/>
    <x v="1"/>
    <x v="1"/>
    <n v="12"/>
    <x v="2"/>
    <m/>
    <x v="2"/>
    <x v="1"/>
    <n v="4"/>
    <x v="2"/>
    <x v="2"/>
    <m/>
    <x v="2"/>
    <n v="0.96"/>
    <n v="48"/>
    <n v="11.52"/>
    <m/>
    <m/>
    <m/>
  </r>
  <r>
    <m/>
    <m/>
    <m/>
    <x v="1"/>
    <x v="1"/>
    <n v="12"/>
    <x v="3"/>
    <m/>
    <x v="1"/>
    <x v="1"/>
    <n v="1"/>
    <x v="3"/>
    <x v="1"/>
    <m/>
    <x v="3"/>
    <n v="7.77"/>
    <n v="12"/>
    <n v="93.24"/>
    <m/>
    <m/>
    <m/>
  </r>
  <r>
    <m/>
    <m/>
    <m/>
    <x v="2"/>
    <x v="1"/>
    <n v="552"/>
    <x v="4"/>
    <m/>
    <x v="3"/>
    <x v="1"/>
    <n v="1"/>
    <x v="4"/>
    <x v="3"/>
    <m/>
    <x v="4"/>
    <n v="0.16"/>
    <n v="552"/>
    <n v="88.320000000000007"/>
    <m/>
    <m/>
    <m/>
  </r>
  <r>
    <m/>
    <m/>
    <m/>
    <x v="3"/>
    <x v="1"/>
    <n v="3"/>
    <x v="5"/>
    <m/>
    <x v="1"/>
    <x v="1"/>
    <n v="1"/>
    <x v="5"/>
    <x v="1"/>
    <m/>
    <x v="5"/>
    <n v="5.54"/>
    <n v="3"/>
    <n v="16.62"/>
    <m/>
    <m/>
    <m/>
  </r>
  <r>
    <m/>
    <m/>
    <m/>
    <x v="3"/>
    <x v="1"/>
    <n v="3"/>
    <x v="2"/>
    <m/>
    <x v="2"/>
    <x v="1"/>
    <n v="2"/>
    <x v="2"/>
    <x v="4"/>
    <m/>
    <x v="2"/>
    <n v="0.48"/>
    <n v="6"/>
    <n v="1.44"/>
    <m/>
    <m/>
    <m/>
  </r>
  <r>
    <m/>
    <m/>
    <m/>
    <x v="3"/>
    <x v="1"/>
    <n v="3"/>
    <x v="6"/>
    <m/>
    <x v="2"/>
    <x v="1"/>
    <n v="2"/>
    <x v="2"/>
    <x v="2"/>
    <m/>
    <x v="2"/>
    <n v="0.48"/>
    <n v="6"/>
    <n v="1.44"/>
    <m/>
    <m/>
    <m/>
  </r>
  <r>
    <m/>
    <m/>
    <m/>
    <x v="3"/>
    <x v="1"/>
    <n v="3"/>
    <x v="7"/>
    <m/>
    <x v="1"/>
    <x v="1"/>
    <n v="1"/>
    <x v="3"/>
    <x v="1"/>
    <m/>
    <x v="3"/>
    <n v="7.77"/>
    <n v="3"/>
    <n v="23.31"/>
    <m/>
    <m/>
    <m/>
  </r>
  <r>
    <m/>
    <m/>
    <m/>
    <x v="4"/>
    <x v="1"/>
    <n v="104"/>
    <x v="8"/>
    <m/>
    <x v="4"/>
    <x v="2"/>
    <n v="1"/>
    <x v="6"/>
    <x v="5"/>
    <m/>
    <x v="6"/>
    <n v="1.46"/>
    <n v="104"/>
    <n v="151.84"/>
    <m/>
    <m/>
    <m/>
  </r>
  <r>
    <m/>
    <m/>
    <m/>
    <x v="5"/>
    <x v="1"/>
    <n v="48"/>
    <x v="9"/>
    <m/>
    <x v="4"/>
    <x v="2"/>
    <n v="1"/>
    <x v="6"/>
    <x v="6"/>
    <m/>
    <x v="7"/>
    <n v="1.1599999999999999"/>
    <n v="48"/>
    <n v="55.679999999999993"/>
    <m/>
    <m/>
    <m/>
  </r>
  <r>
    <m/>
    <m/>
    <m/>
    <x v="6"/>
    <x v="1"/>
    <n v="72"/>
    <x v="10"/>
    <m/>
    <x v="2"/>
    <x v="1"/>
    <n v="1"/>
    <x v="7"/>
    <x v="7"/>
    <m/>
    <x v="8"/>
    <n v="0.36"/>
    <n v="72"/>
    <n v="25.919999999999998"/>
    <m/>
    <m/>
    <m/>
  </r>
  <r>
    <m/>
    <m/>
    <m/>
    <x v="7"/>
    <x v="1"/>
    <n v="4"/>
    <x v="11"/>
    <m/>
    <x v="5"/>
    <x v="1"/>
    <n v="1"/>
    <x v="6"/>
    <x v="8"/>
    <m/>
    <x v="9"/>
    <n v="27.28"/>
    <n v="4"/>
    <n v="109.12"/>
    <m/>
    <m/>
    <m/>
  </r>
  <r>
    <m/>
    <m/>
    <m/>
    <x v="7"/>
    <x v="1"/>
    <n v="4"/>
    <x v="12"/>
    <m/>
    <x v="1"/>
    <x v="1"/>
    <n v="1"/>
    <x v="8"/>
    <x v="9"/>
    <m/>
    <x v="10"/>
    <n v="1.1299999999999999"/>
    <n v="4"/>
    <n v="4.5199999999999996"/>
    <m/>
    <m/>
    <m/>
  </r>
  <r>
    <m/>
    <m/>
    <m/>
    <x v="7"/>
    <x v="1"/>
    <n v="4"/>
    <x v="13"/>
    <m/>
    <x v="1"/>
    <x v="1"/>
    <n v="1"/>
    <x v="7"/>
    <x v="10"/>
    <m/>
    <x v="11"/>
    <n v="0.99"/>
    <n v="4"/>
    <n v="3.96"/>
    <m/>
    <m/>
    <m/>
  </r>
  <r>
    <m/>
    <m/>
    <m/>
    <x v="7"/>
    <x v="1"/>
    <n v="4"/>
    <x v="14"/>
    <m/>
    <x v="5"/>
    <x v="1"/>
    <n v="1"/>
    <x v="6"/>
    <x v="11"/>
    <m/>
    <x v="12"/>
    <n v="3.49"/>
    <n v="4"/>
    <n v="13.96"/>
    <m/>
    <m/>
    <m/>
  </r>
  <r>
    <m/>
    <m/>
    <m/>
    <x v="7"/>
    <x v="1"/>
    <n v="4"/>
    <x v="15"/>
    <m/>
    <x v="6"/>
    <x v="1"/>
    <n v="1"/>
    <x v="6"/>
    <x v="12"/>
    <m/>
    <x v="13"/>
    <n v="1.59"/>
    <n v="4"/>
    <n v="6.36"/>
    <m/>
    <m/>
    <m/>
  </r>
  <r>
    <m/>
    <m/>
    <m/>
    <x v="8"/>
    <x v="1"/>
    <n v="60"/>
    <x v="16"/>
    <m/>
    <x v="2"/>
    <x v="1"/>
    <n v="1"/>
    <x v="7"/>
    <x v="13"/>
    <m/>
    <x v="14"/>
    <n v="0.19"/>
    <n v="60"/>
    <n v="11.4"/>
    <m/>
    <m/>
    <m/>
  </r>
  <r>
    <m/>
    <m/>
    <m/>
    <x v="9"/>
    <x v="1"/>
    <n v="16"/>
    <x v="17"/>
    <m/>
    <x v="5"/>
    <x v="1"/>
    <n v="1"/>
    <x v="6"/>
    <x v="14"/>
    <m/>
    <x v="15"/>
    <n v="28.47"/>
    <n v="16"/>
    <n v="455.52"/>
    <m/>
    <m/>
    <m/>
  </r>
  <r>
    <m/>
    <m/>
    <m/>
    <x v="9"/>
    <x v="1"/>
    <n v="16"/>
    <x v="12"/>
    <m/>
    <x v="1"/>
    <x v="1"/>
    <n v="1"/>
    <x v="8"/>
    <x v="9"/>
    <m/>
    <x v="10"/>
    <n v="1.1299999999999999"/>
    <n v="16"/>
    <n v="18.079999999999998"/>
    <m/>
    <m/>
    <m/>
  </r>
  <r>
    <m/>
    <m/>
    <m/>
    <x v="9"/>
    <x v="1"/>
    <n v="16"/>
    <x v="13"/>
    <m/>
    <x v="1"/>
    <x v="1"/>
    <n v="1"/>
    <x v="7"/>
    <x v="10"/>
    <m/>
    <x v="11"/>
    <n v="0.99"/>
    <n v="16"/>
    <n v="15.84"/>
    <m/>
    <m/>
    <m/>
  </r>
  <r>
    <m/>
    <m/>
    <m/>
    <x v="9"/>
    <x v="1"/>
    <n v="16"/>
    <x v="14"/>
    <m/>
    <x v="5"/>
    <x v="1"/>
    <n v="1"/>
    <x v="6"/>
    <x v="11"/>
    <m/>
    <x v="12"/>
    <n v="3.49"/>
    <n v="16"/>
    <n v="55.84"/>
    <m/>
    <m/>
    <m/>
  </r>
  <r>
    <m/>
    <m/>
    <m/>
    <x v="9"/>
    <x v="1"/>
    <n v="16"/>
    <x v="15"/>
    <m/>
    <x v="6"/>
    <x v="1"/>
    <n v="1"/>
    <x v="6"/>
    <x v="12"/>
    <m/>
    <x v="13"/>
    <n v="1.59"/>
    <n v="16"/>
    <n v="25.44"/>
    <m/>
    <m/>
    <m/>
  </r>
  <r>
    <m/>
    <m/>
    <m/>
    <x v="10"/>
    <x v="1"/>
    <n v="6"/>
    <x v="1"/>
    <m/>
    <x v="1"/>
    <x v="1"/>
    <n v="1"/>
    <x v="1"/>
    <x v="1"/>
    <m/>
    <x v="16"/>
    <n v="5.18"/>
    <n v="6"/>
    <n v="31.08"/>
    <m/>
    <m/>
    <m/>
  </r>
  <r>
    <m/>
    <m/>
    <m/>
    <x v="10"/>
    <x v="1"/>
    <n v="6"/>
    <x v="2"/>
    <m/>
    <x v="2"/>
    <x v="1"/>
    <n v="2"/>
    <x v="2"/>
    <x v="4"/>
    <m/>
    <x v="2"/>
    <n v="0.48"/>
    <n v="12"/>
    <n v="2.88"/>
    <m/>
    <m/>
    <m/>
  </r>
  <r>
    <m/>
    <m/>
    <m/>
    <x v="10"/>
    <x v="1"/>
    <n v="6"/>
    <x v="6"/>
    <m/>
    <x v="2"/>
    <x v="1"/>
    <n v="2"/>
    <x v="2"/>
    <x v="2"/>
    <m/>
    <x v="2"/>
    <n v="0.48"/>
    <n v="12"/>
    <n v="2.88"/>
    <m/>
    <m/>
    <m/>
  </r>
  <r>
    <m/>
    <m/>
    <m/>
    <x v="10"/>
    <x v="1"/>
    <n v="6"/>
    <x v="18"/>
    <m/>
    <x v="1"/>
    <x v="1"/>
    <n v="1"/>
    <x v="3"/>
    <x v="1"/>
    <m/>
    <x v="3"/>
    <n v="7.77"/>
    <n v="6"/>
    <n v="46.62"/>
    <m/>
    <m/>
    <m/>
  </r>
  <r>
    <m/>
    <m/>
    <m/>
    <x v="11"/>
    <x v="1"/>
    <n v="2"/>
    <x v="1"/>
    <m/>
    <x v="1"/>
    <x v="1"/>
    <n v="1"/>
    <x v="1"/>
    <x v="1"/>
    <m/>
    <x v="16"/>
    <n v="5.18"/>
    <n v="2"/>
    <n v="10.36"/>
    <m/>
    <m/>
    <m/>
  </r>
  <r>
    <m/>
    <m/>
    <m/>
    <x v="11"/>
    <x v="1"/>
    <n v="2"/>
    <x v="2"/>
    <m/>
    <x v="2"/>
    <x v="1"/>
    <n v="2"/>
    <x v="2"/>
    <x v="4"/>
    <m/>
    <x v="2"/>
    <n v="0.48"/>
    <n v="4"/>
    <n v="0.96"/>
    <m/>
    <m/>
    <m/>
  </r>
  <r>
    <m/>
    <m/>
    <m/>
    <x v="11"/>
    <x v="1"/>
    <n v="2"/>
    <x v="6"/>
    <m/>
    <x v="2"/>
    <x v="1"/>
    <n v="2"/>
    <x v="2"/>
    <x v="2"/>
    <m/>
    <x v="2"/>
    <n v="0.48"/>
    <n v="4"/>
    <n v="0.96"/>
    <m/>
    <m/>
    <m/>
  </r>
  <r>
    <m/>
    <m/>
    <m/>
    <x v="11"/>
    <x v="1"/>
    <n v="2"/>
    <x v="19"/>
    <m/>
    <x v="1"/>
    <x v="1"/>
    <n v="1"/>
    <x v="3"/>
    <x v="1"/>
    <m/>
    <x v="3"/>
    <n v="7.77"/>
    <n v="2"/>
    <n v="15.54"/>
    <m/>
    <m/>
    <m/>
  </r>
  <r>
    <m/>
    <m/>
    <m/>
    <x v="12"/>
    <x v="1"/>
    <n v="4"/>
    <x v="5"/>
    <m/>
    <x v="1"/>
    <x v="1"/>
    <n v="1"/>
    <x v="5"/>
    <x v="1"/>
    <m/>
    <x v="17"/>
    <n v="5.53"/>
    <n v="4"/>
    <n v="22.12"/>
    <m/>
    <m/>
    <m/>
  </r>
  <r>
    <m/>
    <m/>
    <m/>
    <x v="12"/>
    <x v="1"/>
    <n v="4"/>
    <x v="2"/>
    <m/>
    <x v="2"/>
    <x v="1"/>
    <n v="2"/>
    <x v="2"/>
    <x v="4"/>
    <m/>
    <x v="2"/>
    <n v="0.48"/>
    <n v="8"/>
    <n v="1.92"/>
    <m/>
    <m/>
    <m/>
  </r>
  <r>
    <m/>
    <m/>
    <m/>
    <x v="12"/>
    <x v="1"/>
    <n v="4"/>
    <x v="6"/>
    <m/>
    <x v="2"/>
    <x v="1"/>
    <n v="2"/>
    <x v="2"/>
    <x v="2"/>
    <m/>
    <x v="2"/>
    <n v="0.48"/>
    <n v="8"/>
    <n v="1.92"/>
    <m/>
    <m/>
    <m/>
  </r>
  <r>
    <m/>
    <m/>
    <m/>
    <x v="12"/>
    <x v="1"/>
    <n v="4"/>
    <x v="20"/>
    <m/>
    <x v="1"/>
    <x v="1"/>
    <n v="1"/>
    <x v="3"/>
    <x v="1"/>
    <m/>
    <x v="3"/>
    <n v="7.77"/>
    <n v="4"/>
    <n v="31.08"/>
    <m/>
    <m/>
    <m/>
  </r>
  <r>
    <m/>
    <m/>
    <m/>
    <x v="13"/>
    <x v="1"/>
    <n v="6"/>
    <x v="21"/>
    <m/>
    <x v="7"/>
    <x v="1"/>
    <n v="1"/>
    <x v="6"/>
    <x v="15"/>
    <m/>
    <x v="18"/>
    <n v="52.15"/>
    <n v="6"/>
    <n v="312.89999999999998"/>
    <m/>
    <m/>
    <m/>
  </r>
  <r>
    <m/>
    <m/>
    <m/>
    <x v="13"/>
    <x v="1"/>
    <n v="6"/>
    <x v="22"/>
    <m/>
    <x v="2"/>
    <x v="1"/>
    <n v="4"/>
    <x v="7"/>
    <x v="16"/>
    <m/>
    <x v="19"/>
    <n v="0.24"/>
    <n v="24"/>
    <n v="1.44"/>
    <m/>
    <m/>
    <m/>
  </r>
  <r>
    <m/>
    <m/>
    <m/>
    <x v="13"/>
    <x v="1"/>
    <n v="6"/>
    <x v="23"/>
    <m/>
    <x v="2"/>
    <x v="1"/>
    <n v="2"/>
    <x v="9"/>
    <x v="17"/>
    <m/>
    <x v="20"/>
    <n v="0.18"/>
    <n v="12"/>
    <n v="1.08"/>
    <m/>
    <m/>
    <m/>
  </r>
  <r>
    <m/>
    <m/>
    <m/>
    <x v="13"/>
    <x v="1"/>
    <n v="6"/>
    <x v="24"/>
    <m/>
    <x v="3"/>
    <x v="1"/>
    <n v="2"/>
    <x v="10"/>
    <x v="18"/>
    <m/>
    <x v="21"/>
    <n v="3.96"/>
    <n v="12"/>
    <n v="23.759999999999998"/>
    <m/>
    <m/>
    <m/>
  </r>
  <r>
    <m/>
    <m/>
    <m/>
    <x v="13"/>
    <x v="1"/>
    <n v="6"/>
    <x v="25"/>
    <m/>
    <x v="3"/>
    <x v="1"/>
    <n v="2"/>
    <x v="10"/>
    <x v="18"/>
    <m/>
    <x v="21"/>
    <n v="3.96"/>
    <n v="12"/>
    <n v="23.759999999999998"/>
    <m/>
    <m/>
    <m/>
  </r>
  <r>
    <m/>
    <m/>
    <m/>
    <x v="14"/>
    <x v="1"/>
    <n v="2"/>
    <x v="26"/>
    <m/>
    <x v="7"/>
    <x v="1"/>
    <n v="1"/>
    <x v="6"/>
    <x v="19"/>
    <m/>
    <x v="22"/>
    <n v="22.01"/>
    <n v="2"/>
    <n v="44.02"/>
    <m/>
    <m/>
    <m/>
  </r>
  <r>
    <m/>
    <m/>
    <m/>
    <x v="14"/>
    <x v="1"/>
    <n v="2"/>
    <x v="22"/>
    <m/>
    <x v="2"/>
    <x v="1"/>
    <n v="4"/>
    <x v="7"/>
    <x v="20"/>
    <m/>
    <x v="19"/>
    <n v="0.24"/>
    <n v="8"/>
    <n v="0.48"/>
    <m/>
    <m/>
    <m/>
  </r>
  <r>
    <m/>
    <m/>
    <m/>
    <x v="14"/>
    <x v="1"/>
    <n v="2"/>
    <x v="23"/>
    <m/>
    <x v="2"/>
    <x v="1"/>
    <n v="2"/>
    <x v="9"/>
    <x v="17"/>
    <m/>
    <x v="20"/>
    <n v="0.18"/>
    <n v="4"/>
    <n v="0.36"/>
    <m/>
    <m/>
    <m/>
  </r>
  <r>
    <m/>
    <m/>
    <m/>
    <x v="14"/>
    <x v="1"/>
    <n v="2"/>
    <x v="24"/>
    <m/>
    <x v="3"/>
    <x v="1"/>
    <n v="2"/>
    <x v="10"/>
    <x v="18"/>
    <m/>
    <x v="21"/>
    <n v="3.96"/>
    <n v="4"/>
    <n v="7.92"/>
    <m/>
    <m/>
    <m/>
  </r>
  <r>
    <m/>
    <m/>
    <m/>
    <x v="14"/>
    <x v="1"/>
    <n v="2"/>
    <x v="25"/>
    <m/>
    <x v="3"/>
    <x v="1"/>
    <n v="2"/>
    <x v="10"/>
    <x v="18"/>
    <m/>
    <x v="21"/>
    <n v="3.96"/>
    <n v="4"/>
    <n v="7.92"/>
    <m/>
    <m/>
    <m/>
  </r>
  <r>
    <m/>
    <m/>
    <m/>
    <x v="15"/>
    <x v="1"/>
    <n v="6"/>
    <x v="27"/>
    <m/>
    <x v="1"/>
    <x v="1"/>
    <n v="1"/>
    <x v="1"/>
    <x v="1"/>
    <m/>
    <x v="16"/>
    <n v="5.18"/>
    <n v="6"/>
    <n v="31.08"/>
    <m/>
    <m/>
    <m/>
  </r>
  <r>
    <m/>
    <m/>
    <m/>
    <x v="16"/>
    <x v="1"/>
    <n v="2"/>
    <x v="1"/>
    <m/>
    <x v="1"/>
    <x v="1"/>
    <n v="1"/>
    <x v="1"/>
    <x v="1"/>
    <m/>
    <x v="16"/>
    <n v="5.18"/>
    <n v="2"/>
    <n v="10.36"/>
    <m/>
    <m/>
    <m/>
  </r>
  <r>
    <m/>
    <m/>
    <m/>
    <x v="16"/>
    <x v="1"/>
    <n v="2"/>
    <x v="2"/>
    <m/>
    <x v="2"/>
    <x v="1"/>
    <n v="2"/>
    <x v="2"/>
    <x v="4"/>
    <m/>
    <x v="2"/>
    <n v="0.48"/>
    <n v="4"/>
    <n v="0.96"/>
    <m/>
    <m/>
    <m/>
  </r>
  <r>
    <m/>
    <m/>
    <m/>
    <x v="16"/>
    <x v="1"/>
    <n v="2"/>
    <x v="6"/>
    <m/>
    <x v="2"/>
    <x v="1"/>
    <n v="2"/>
    <x v="2"/>
    <x v="2"/>
    <m/>
    <x v="2"/>
    <n v="0.48"/>
    <n v="4"/>
    <n v="0.96"/>
    <m/>
    <m/>
    <m/>
  </r>
  <r>
    <m/>
    <m/>
    <m/>
    <x v="16"/>
    <x v="1"/>
    <n v="2"/>
    <x v="28"/>
    <m/>
    <x v="1"/>
    <x v="1"/>
    <n v="1"/>
    <x v="3"/>
    <x v="1"/>
    <m/>
    <x v="3"/>
    <n v="7.77"/>
    <n v="2"/>
    <n v="15.54"/>
    <m/>
    <m/>
    <m/>
  </r>
  <r>
    <m/>
    <m/>
    <m/>
    <x v="17"/>
    <x v="1"/>
    <n v="3"/>
    <x v="1"/>
    <m/>
    <x v="1"/>
    <x v="1"/>
    <n v="1"/>
    <x v="1"/>
    <x v="1"/>
    <m/>
    <x v="16"/>
    <n v="5.18"/>
    <n v="3"/>
    <n v="15.54"/>
    <m/>
    <m/>
    <m/>
  </r>
  <r>
    <m/>
    <m/>
    <m/>
    <x v="17"/>
    <x v="1"/>
    <n v="3"/>
    <x v="2"/>
    <m/>
    <x v="2"/>
    <x v="1"/>
    <n v="4"/>
    <x v="2"/>
    <x v="2"/>
    <m/>
    <x v="2"/>
    <n v="0.96"/>
    <n v="12"/>
    <n v="2.88"/>
    <m/>
    <m/>
    <m/>
  </r>
  <r>
    <m/>
    <m/>
    <m/>
    <x v="17"/>
    <x v="1"/>
    <n v="3"/>
    <x v="29"/>
    <m/>
    <x v="1"/>
    <x v="1"/>
    <n v="1"/>
    <x v="3"/>
    <x v="1"/>
    <m/>
    <x v="3"/>
    <n v="7.77"/>
    <n v="3"/>
    <n v="23.31"/>
    <m/>
    <m/>
    <m/>
  </r>
  <r>
    <m/>
    <m/>
    <m/>
    <x v="18"/>
    <x v="1"/>
    <n v="12"/>
    <x v="30"/>
    <m/>
    <x v="5"/>
    <x v="1"/>
    <n v="1"/>
    <x v="6"/>
    <x v="21"/>
    <m/>
    <x v="23"/>
    <n v="24.92"/>
    <n v="12"/>
    <n v="299.04000000000002"/>
    <m/>
    <m/>
    <m/>
  </r>
  <r>
    <m/>
    <m/>
    <m/>
    <x v="18"/>
    <x v="1"/>
    <n v="12"/>
    <x v="12"/>
    <m/>
    <x v="1"/>
    <x v="1"/>
    <n v="1"/>
    <x v="8"/>
    <x v="9"/>
    <m/>
    <x v="10"/>
    <n v="1.1299999999999999"/>
    <n v="12"/>
    <n v="13.559999999999999"/>
    <m/>
    <m/>
    <m/>
  </r>
  <r>
    <m/>
    <m/>
    <m/>
    <x v="18"/>
    <x v="1"/>
    <n v="12"/>
    <x v="13"/>
    <m/>
    <x v="1"/>
    <x v="1"/>
    <n v="1"/>
    <x v="7"/>
    <x v="10"/>
    <m/>
    <x v="11"/>
    <n v="0.99"/>
    <n v="12"/>
    <n v="11.879999999999999"/>
    <m/>
    <m/>
    <m/>
  </r>
  <r>
    <m/>
    <m/>
    <m/>
    <x v="18"/>
    <x v="1"/>
    <n v="12"/>
    <x v="14"/>
    <m/>
    <x v="5"/>
    <x v="1"/>
    <n v="1"/>
    <x v="6"/>
    <x v="11"/>
    <m/>
    <x v="12"/>
    <n v="3.49"/>
    <n v="12"/>
    <n v="41.88"/>
    <m/>
    <m/>
    <m/>
  </r>
  <r>
    <m/>
    <m/>
    <m/>
    <x v="18"/>
    <x v="1"/>
    <n v="12"/>
    <x v="15"/>
    <m/>
    <x v="6"/>
    <x v="1"/>
    <n v="1"/>
    <x v="6"/>
    <x v="12"/>
    <m/>
    <x v="13"/>
    <n v="1.59"/>
    <n v="12"/>
    <n v="19.080000000000002"/>
    <m/>
    <m/>
    <m/>
  </r>
  <r>
    <m/>
    <m/>
    <m/>
    <x v="19"/>
    <x v="1"/>
    <n v="6"/>
    <x v="1"/>
    <m/>
    <x v="1"/>
    <x v="1"/>
    <n v="1"/>
    <x v="1"/>
    <x v="1"/>
    <m/>
    <x v="16"/>
    <n v="5.18"/>
    <n v="6"/>
    <n v="31.08"/>
    <m/>
    <m/>
    <m/>
  </r>
  <r>
    <m/>
    <m/>
    <m/>
    <x v="19"/>
    <x v="1"/>
    <n v="6"/>
    <x v="2"/>
    <m/>
    <x v="2"/>
    <x v="1"/>
    <n v="2"/>
    <x v="2"/>
    <x v="4"/>
    <m/>
    <x v="2"/>
    <n v="0.48"/>
    <n v="12"/>
    <n v="2.88"/>
    <m/>
    <m/>
    <m/>
  </r>
  <r>
    <m/>
    <m/>
    <m/>
    <x v="19"/>
    <x v="1"/>
    <n v="6"/>
    <x v="6"/>
    <m/>
    <x v="2"/>
    <x v="1"/>
    <n v="2"/>
    <x v="2"/>
    <x v="2"/>
    <m/>
    <x v="2"/>
    <n v="0.48"/>
    <n v="12"/>
    <n v="2.88"/>
    <m/>
    <m/>
    <m/>
  </r>
  <r>
    <m/>
    <m/>
    <m/>
    <x v="19"/>
    <x v="1"/>
    <n v="6"/>
    <x v="31"/>
    <m/>
    <x v="1"/>
    <x v="1"/>
    <n v="1"/>
    <x v="3"/>
    <x v="1"/>
    <m/>
    <x v="3"/>
    <n v="7.77"/>
    <n v="6"/>
    <n v="46.62"/>
    <m/>
    <m/>
    <m/>
  </r>
  <r>
    <m/>
    <m/>
    <m/>
    <x v="20"/>
    <x v="1"/>
    <n v="18"/>
    <x v="1"/>
    <m/>
    <x v="1"/>
    <x v="1"/>
    <n v="1"/>
    <x v="1"/>
    <x v="1"/>
    <m/>
    <x v="16"/>
    <n v="5.18"/>
    <n v="18"/>
    <n v="93.24"/>
    <m/>
    <m/>
    <m/>
  </r>
  <r>
    <m/>
    <m/>
    <m/>
    <x v="20"/>
    <x v="1"/>
    <n v="18"/>
    <x v="2"/>
    <m/>
    <x v="2"/>
    <x v="1"/>
    <n v="4"/>
    <x v="2"/>
    <x v="2"/>
    <m/>
    <x v="2"/>
    <n v="0.96"/>
    <n v="72"/>
    <n v="17.28"/>
    <m/>
    <m/>
    <m/>
  </r>
  <r>
    <m/>
    <m/>
    <m/>
    <x v="20"/>
    <x v="1"/>
    <n v="18"/>
    <x v="32"/>
    <m/>
    <x v="1"/>
    <x v="1"/>
    <n v="1"/>
    <x v="3"/>
    <x v="1"/>
    <m/>
    <x v="3"/>
    <n v="7.77"/>
    <n v="18"/>
    <n v="139.85999999999999"/>
    <m/>
    <m/>
    <m/>
  </r>
  <r>
    <m/>
    <m/>
    <m/>
    <x v="21"/>
    <x v="1"/>
    <n v="3"/>
    <x v="1"/>
    <m/>
    <x v="1"/>
    <x v="1"/>
    <n v="1"/>
    <x v="1"/>
    <x v="1"/>
    <m/>
    <x v="16"/>
    <n v="5.18"/>
    <n v="3"/>
    <n v="15.54"/>
    <m/>
    <m/>
    <m/>
  </r>
  <r>
    <m/>
    <m/>
    <m/>
    <x v="21"/>
    <x v="1"/>
    <n v="3"/>
    <x v="2"/>
    <m/>
    <x v="2"/>
    <x v="1"/>
    <n v="4"/>
    <x v="2"/>
    <x v="2"/>
    <m/>
    <x v="2"/>
    <n v="0.96"/>
    <n v="12"/>
    <n v="2.88"/>
    <m/>
    <m/>
    <m/>
  </r>
  <r>
    <m/>
    <m/>
    <m/>
    <x v="21"/>
    <x v="1"/>
    <n v="3"/>
    <x v="29"/>
    <m/>
    <x v="1"/>
    <x v="1"/>
    <n v="1"/>
    <x v="3"/>
    <x v="1"/>
    <m/>
    <x v="3"/>
    <n v="7.77"/>
    <n v="3"/>
    <n v="23.31"/>
    <m/>
    <m/>
    <m/>
  </r>
  <r>
    <m/>
    <m/>
    <m/>
    <x v="22"/>
    <x v="1"/>
    <n v="18"/>
    <x v="33"/>
    <m/>
    <x v="8"/>
    <x v="1"/>
    <n v="1"/>
    <x v="6"/>
    <x v="22"/>
    <m/>
    <x v="24"/>
    <n v="62.99"/>
    <n v="18"/>
    <n v="1133.82"/>
    <m/>
    <m/>
    <m/>
  </r>
  <r>
    <m/>
    <m/>
    <m/>
    <x v="22"/>
    <x v="1"/>
    <n v="18"/>
    <x v="34"/>
    <m/>
    <x v="2"/>
    <x v="1"/>
    <n v="4"/>
    <x v="11"/>
    <x v="23"/>
    <m/>
    <x v="25"/>
    <n v="0.44"/>
    <n v="72"/>
    <n v="7.92"/>
    <m/>
    <m/>
    <m/>
  </r>
  <r>
    <m/>
    <m/>
    <m/>
    <x v="22"/>
    <x v="1"/>
    <n v="18"/>
    <x v="35"/>
    <m/>
    <x v="3"/>
    <x v="1"/>
    <n v="2"/>
    <x v="1"/>
    <x v="18"/>
    <m/>
    <x v="26"/>
    <n v="5.94"/>
    <n v="36"/>
    <n v="106.92"/>
    <m/>
    <m/>
    <m/>
  </r>
  <r>
    <m/>
    <m/>
    <m/>
    <x v="22"/>
    <x v="1"/>
    <n v="18"/>
    <x v="36"/>
    <m/>
    <x v="3"/>
    <x v="1"/>
    <n v="2"/>
    <x v="1"/>
    <x v="18"/>
    <m/>
    <x v="26"/>
    <n v="5.94"/>
    <n v="36"/>
    <n v="106.92"/>
    <m/>
    <m/>
    <m/>
  </r>
  <r>
    <m/>
    <m/>
    <m/>
    <x v="22"/>
    <x v="1"/>
    <n v="18"/>
    <x v="37"/>
    <m/>
    <x v="2"/>
    <x v="1"/>
    <n v="2"/>
    <x v="10"/>
    <x v="17"/>
    <m/>
    <x v="25"/>
    <n v="0.22"/>
    <n v="36"/>
    <n v="3.96"/>
    <m/>
    <m/>
    <m/>
  </r>
  <r>
    <m/>
    <m/>
    <m/>
    <x v="23"/>
    <x v="1"/>
    <n v="4"/>
    <x v="1"/>
    <m/>
    <x v="1"/>
    <x v="1"/>
    <n v="1"/>
    <x v="1"/>
    <x v="1"/>
    <m/>
    <x v="16"/>
    <n v="5.18"/>
    <n v="4"/>
    <n v="20.72"/>
    <m/>
    <m/>
    <m/>
  </r>
  <r>
    <m/>
    <m/>
    <m/>
    <x v="23"/>
    <x v="1"/>
    <n v="4"/>
    <x v="2"/>
    <m/>
    <x v="2"/>
    <x v="1"/>
    <n v="2"/>
    <x v="2"/>
    <x v="4"/>
    <m/>
    <x v="2"/>
    <n v="0.48"/>
    <n v="8"/>
    <n v="1.92"/>
    <m/>
    <m/>
    <m/>
  </r>
  <r>
    <m/>
    <m/>
    <m/>
    <x v="23"/>
    <x v="1"/>
    <n v="4"/>
    <x v="6"/>
    <m/>
    <x v="2"/>
    <x v="1"/>
    <n v="2"/>
    <x v="2"/>
    <x v="2"/>
    <m/>
    <x v="2"/>
    <n v="0.48"/>
    <n v="8"/>
    <n v="1.92"/>
    <m/>
    <m/>
    <m/>
  </r>
  <r>
    <m/>
    <m/>
    <m/>
    <x v="23"/>
    <x v="1"/>
    <n v="4"/>
    <x v="38"/>
    <m/>
    <x v="1"/>
    <x v="1"/>
    <n v="1"/>
    <x v="3"/>
    <x v="1"/>
    <m/>
    <x v="3"/>
    <n v="7.77"/>
    <n v="4"/>
    <n v="31.08"/>
    <m/>
    <m/>
    <m/>
  </r>
  <r>
    <m/>
    <m/>
    <m/>
    <x v="24"/>
    <x v="1"/>
    <n v="4"/>
    <x v="1"/>
    <m/>
    <x v="1"/>
    <x v="1"/>
    <n v="1"/>
    <x v="1"/>
    <x v="1"/>
    <m/>
    <x v="16"/>
    <n v="5.18"/>
    <n v="4"/>
    <n v="20.72"/>
    <m/>
    <m/>
    <m/>
  </r>
  <r>
    <m/>
    <m/>
    <m/>
    <x v="24"/>
    <x v="1"/>
    <n v="4"/>
    <x v="2"/>
    <m/>
    <x v="2"/>
    <x v="1"/>
    <n v="2"/>
    <x v="2"/>
    <x v="4"/>
    <m/>
    <x v="2"/>
    <n v="0.48"/>
    <n v="8"/>
    <n v="1.92"/>
    <m/>
    <m/>
    <m/>
  </r>
  <r>
    <m/>
    <m/>
    <m/>
    <x v="24"/>
    <x v="1"/>
    <n v="4"/>
    <x v="6"/>
    <m/>
    <x v="2"/>
    <x v="1"/>
    <n v="2"/>
    <x v="2"/>
    <x v="2"/>
    <m/>
    <x v="2"/>
    <n v="0.48"/>
    <n v="8"/>
    <n v="1.92"/>
    <m/>
    <m/>
    <m/>
  </r>
  <r>
    <m/>
    <m/>
    <m/>
    <x v="24"/>
    <x v="1"/>
    <n v="4"/>
    <x v="19"/>
    <m/>
    <x v="1"/>
    <x v="1"/>
    <n v="1"/>
    <x v="3"/>
    <x v="1"/>
    <m/>
    <x v="3"/>
    <n v="7.77"/>
    <n v="4"/>
    <n v="31.08"/>
    <m/>
    <m/>
    <m/>
  </r>
  <r>
    <m/>
    <m/>
    <m/>
    <x v="25"/>
    <x v="1"/>
    <n v="4"/>
    <x v="39"/>
    <m/>
    <x v="7"/>
    <x v="1"/>
    <n v="1"/>
    <x v="6"/>
    <x v="24"/>
    <m/>
    <x v="27"/>
    <n v="20.61"/>
    <n v="4"/>
    <n v="82.44"/>
    <m/>
    <m/>
    <m/>
  </r>
  <r>
    <m/>
    <m/>
    <m/>
    <x v="25"/>
    <x v="1"/>
    <n v="4"/>
    <x v="22"/>
    <m/>
    <x v="2"/>
    <x v="1"/>
    <n v="4"/>
    <x v="7"/>
    <x v="20"/>
    <m/>
    <x v="19"/>
    <n v="0.24"/>
    <n v="16"/>
    <n v="0.96"/>
    <m/>
    <m/>
    <m/>
  </r>
  <r>
    <m/>
    <m/>
    <m/>
    <x v="25"/>
    <x v="1"/>
    <n v="4"/>
    <x v="23"/>
    <m/>
    <x v="2"/>
    <x v="1"/>
    <n v="2"/>
    <x v="9"/>
    <x v="17"/>
    <m/>
    <x v="20"/>
    <n v="0.18"/>
    <n v="8"/>
    <n v="0.72"/>
    <m/>
    <m/>
    <m/>
  </r>
  <r>
    <m/>
    <m/>
    <m/>
    <x v="25"/>
    <x v="1"/>
    <n v="4"/>
    <x v="24"/>
    <m/>
    <x v="3"/>
    <x v="1"/>
    <n v="2"/>
    <x v="10"/>
    <x v="18"/>
    <m/>
    <x v="21"/>
    <n v="3.96"/>
    <n v="8"/>
    <n v="15.84"/>
    <m/>
    <m/>
    <m/>
  </r>
  <r>
    <m/>
    <m/>
    <m/>
    <x v="25"/>
    <x v="1"/>
    <n v="4"/>
    <x v="25"/>
    <m/>
    <x v="3"/>
    <x v="1"/>
    <n v="2"/>
    <x v="10"/>
    <x v="18"/>
    <m/>
    <x v="21"/>
    <n v="3.96"/>
    <n v="8"/>
    <n v="15.84"/>
    <m/>
    <m/>
    <m/>
  </r>
  <r>
    <m/>
    <m/>
    <m/>
    <x v="26"/>
    <x v="1"/>
    <n v="8"/>
    <x v="40"/>
    <m/>
    <x v="5"/>
    <x v="1"/>
    <n v="1"/>
    <x v="6"/>
    <x v="25"/>
    <m/>
    <x v="28"/>
    <n v="26.93"/>
    <n v="8"/>
    <n v="215.44"/>
    <m/>
    <m/>
    <m/>
  </r>
  <r>
    <m/>
    <m/>
    <m/>
    <x v="26"/>
    <x v="1"/>
    <n v="8"/>
    <x v="12"/>
    <m/>
    <x v="1"/>
    <x v="1"/>
    <n v="1"/>
    <x v="8"/>
    <x v="9"/>
    <m/>
    <x v="10"/>
    <n v="1.1299999999999999"/>
    <n v="8"/>
    <n v="9.0399999999999991"/>
    <m/>
    <m/>
    <m/>
  </r>
  <r>
    <m/>
    <m/>
    <m/>
    <x v="26"/>
    <x v="1"/>
    <n v="8"/>
    <x v="13"/>
    <m/>
    <x v="1"/>
    <x v="1"/>
    <n v="1"/>
    <x v="7"/>
    <x v="10"/>
    <m/>
    <x v="11"/>
    <n v="0.99"/>
    <n v="8"/>
    <n v="7.92"/>
    <m/>
    <m/>
    <m/>
  </r>
  <r>
    <m/>
    <m/>
    <m/>
    <x v="26"/>
    <x v="1"/>
    <n v="8"/>
    <x v="14"/>
    <m/>
    <x v="5"/>
    <x v="1"/>
    <n v="1"/>
    <x v="6"/>
    <x v="11"/>
    <m/>
    <x v="12"/>
    <n v="3.49"/>
    <n v="8"/>
    <n v="27.92"/>
    <m/>
    <m/>
    <m/>
  </r>
  <r>
    <m/>
    <m/>
    <m/>
    <x v="26"/>
    <x v="1"/>
    <n v="8"/>
    <x v="15"/>
    <m/>
    <x v="6"/>
    <x v="1"/>
    <n v="1"/>
    <x v="6"/>
    <x v="12"/>
    <m/>
    <x v="13"/>
    <n v="1.59"/>
    <n v="8"/>
    <n v="12.72"/>
    <m/>
    <m/>
    <m/>
  </r>
  <r>
    <m/>
    <m/>
    <m/>
    <x v="27"/>
    <x v="1"/>
    <n v="30"/>
    <x v="41"/>
    <m/>
    <x v="5"/>
    <x v="1"/>
    <n v="1"/>
    <x v="6"/>
    <x v="26"/>
    <m/>
    <x v="29"/>
    <n v="11.26"/>
    <n v="30"/>
    <n v="337.8"/>
    <m/>
    <m/>
    <m/>
  </r>
  <r>
    <m/>
    <m/>
    <m/>
    <x v="27"/>
    <x v="1"/>
    <n v="30"/>
    <x v="12"/>
    <m/>
    <x v="1"/>
    <x v="1"/>
    <n v="1"/>
    <x v="8"/>
    <x v="9"/>
    <m/>
    <x v="10"/>
    <n v="1.1299999999999999"/>
    <n v="30"/>
    <n v="33.9"/>
    <m/>
    <m/>
    <m/>
  </r>
  <r>
    <m/>
    <m/>
    <m/>
    <x v="27"/>
    <x v="1"/>
    <n v="30"/>
    <x v="13"/>
    <m/>
    <x v="1"/>
    <x v="1"/>
    <n v="1"/>
    <x v="7"/>
    <x v="10"/>
    <m/>
    <x v="11"/>
    <n v="0.99"/>
    <n v="30"/>
    <n v="29.7"/>
    <m/>
    <m/>
    <m/>
  </r>
  <r>
    <m/>
    <m/>
    <m/>
    <x v="27"/>
    <x v="1"/>
    <n v="30"/>
    <x v="14"/>
    <m/>
    <x v="5"/>
    <x v="1"/>
    <n v="1"/>
    <x v="6"/>
    <x v="11"/>
    <m/>
    <x v="12"/>
    <n v="3.49"/>
    <n v="30"/>
    <n v="104.7"/>
    <m/>
    <m/>
    <m/>
  </r>
  <r>
    <m/>
    <m/>
    <m/>
    <x v="27"/>
    <x v="1"/>
    <n v="30"/>
    <x v="15"/>
    <m/>
    <x v="6"/>
    <x v="1"/>
    <n v="1"/>
    <x v="6"/>
    <x v="12"/>
    <m/>
    <x v="13"/>
    <n v="1.59"/>
    <n v="30"/>
    <n v="47.7"/>
    <m/>
    <m/>
    <m/>
  </r>
  <r>
    <m/>
    <m/>
    <m/>
    <x v="28"/>
    <x v="1"/>
    <n v="6"/>
    <x v="42"/>
    <m/>
    <x v="5"/>
    <x v="1"/>
    <n v="1"/>
    <x v="6"/>
    <x v="27"/>
    <m/>
    <x v="30"/>
    <n v="10.78"/>
    <n v="6"/>
    <n v="64.679999999999993"/>
    <m/>
    <m/>
    <m/>
  </r>
  <r>
    <m/>
    <m/>
    <m/>
    <x v="28"/>
    <x v="1"/>
    <n v="6"/>
    <x v="12"/>
    <m/>
    <x v="1"/>
    <x v="1"/>
    <n v="1"/>
    <x v="8"/>
    <x v="9"/>
    <m/>
    <x v="10"/>
    <n v="1.1299999999999999"/>
    <n v="6"/>
    <n v="6.7799999999999994"/>
    <m/>
    <m/>
    <m/>
  </r>
  <r>
    <m/>
    <m/>
    <m/>
    <x v="28"/>
    <x v="1"/>
    <n v="6"/>
    <x v="13"/>
    <m/>
    <x v="1"/>
    <x v="1"/>
    <n v="1"/>
    <x v="7"/>
    <x v="10"/>
    <m/>
    <x v="11"/>
    <n v="0.99"/>
    <n v="6"/>
    <n v="5.9399999999999995"/>
    <m/>
    <m/>
    <m/>
  </r>
  <r>
    <m/>
    <m/>
    <m/>
    <x v="28"/>
    <x v="1"/>
    <n v="6"/>
    <x v="14"/>
    <m/>
    <x v="5"/>
    <x v="1"/>
    <n v="1"/>
    <x v="6"/>
    <x v="11"/>
    <m/>
    <x v="12"/>
    <n v="3.49"/>
    <n v="6"/>
    <n v="20.94"/>
    <m/>
    <m/>
    <m/>
  </r>
  <r>
    <m/>
    <m/>
    <m/>
    <x v="28"/>
    <x v="1"/>
    <n v="6"/>
    <x v="15"/>
    <m/>
    <x v="6"/>
    <x v="1"/>
    <n v="1"/>
    <x v="6"/>
    <x v="12"/>
    <m/>
    <x v="13"/>
    <n v="1.59"/>
    <n v="6"/>
    <n v="9.5400000000000009"/>
    <m/>
    <m/>
    <m/>
  </r>
  <r>
    <m/>
    <m/>
    <m/>
    <x v="29"/>
    <x v="1"/>
    <n v="6"/>
    <x v="43"/>
    <m/>
    <x v="5"/>
    <x v="1"/>
    <n v="1"/>
    <x v="6"/>
    <x v="28"/>
    <m/>
    <x v="31"/>
    <n v="11.2"/>
    <n v="6"/>
    <n v="67.199999999999989"/>
    <m/>
    <m/>
    <m/>
  </r>
  <r>
    <m/>
    <m/>
    <m/>
    <x v="29"/>
    <x v="1"/>
    <n v="6"/>
    <x v="12"/>
    <m/>
    <x v="1"/>
    <x v="1"/>
    <n v="1"/>
    <x v="8"/>
    <x v="9"/>
    <m/>
    <x v="10"/>
    <n v="1.1299999999999999"/>
    <n v="6"/>
    <n v="6.7799999999999994"/>
    <m/>
    <m/>
    <m/>
  </r>
  <r>
    <m/>
    <m/>
    <m/>
    <x v="29"/>
    <x v="1"/>
    <n v="6"/>
    <x v="13"/>
    <m/>
    <x v="1"/>
    <x v="1"/>
    <n v="1"/>
    <x v="7"/>
    <x v="10"/>
    <m/>
    <x v="11"/>
    <n v="0.99"/>
    <n v="6"/>
    <n v="5.9399999999999995"/>
    <m/>
    <m/>
    <m/>
  </r>
  <r>
    <m/>
    <m/>
    <m/>
    <x v="29"/>
    <x v="1"/>
    <n v="6"/>
    <x v="14"/>
    <m/>
    <x v="5"/>
    <x v="1"/>
    <n v="1"/>
    <x v="6"/>
    <x v="11"/>
    <m/>
    <x v="12"/>
    <n v="3.49"/>
    <n v="6"/>
    <n v="20.94"/>
    <m/>
    <m/>
    <m/>
  </r>
  <r>
    <m/>
    <m/>
    <m/>
    <x v="29"/>
    <x v="1"/>
    <n v="6"/>
    <x v="15"/>
    <m/>
    <x v="6"/>
    <x v="1"/>
    <n v="1"/>
    <x v="6"/>
    <x v="12"/>
    <m/>
    <x v="13"/>
    <n v="1.59"/>
    <n v="6"/>
    <n v="9.5400000000000009"/>
    <m/>
    <m/>
    <m/>
  </r>
  <r>
    <m/>
    <m/>
    <m/>
    <x v="30"/>
    <x v="1"/>
    <n v="12"/>
    <x v="1"/>
    <m/>
    <x v="1"/>
    <x v="1"/>
    <n v="1"/>
    <x v="1"/>
    <x v="1"/>
    <m/>
    <x v="16"/>
    <n v="5.18"/>
    <n v="12"/>
    <n v="62.16"/>
    <m/>
    <m/>
    <m/>
  </r>
  <r>
    <m/>
    <m/>
    <m/>
    <x v="30"/>
    <x v="1"/>
    <n v="12"/>
    <x v="2"/>
    <m/>
    <x v="2"/>
    <x v="1"/>
    <n v="4"/>
    <x v="2"/>
    <x v="2"/>
    <m/>
    <x v="2"/>
    <n v="0.96"/>
    <n v="48"/>
    <n v="11.52"/>
    <m/>
    <m/>
    <m/>
  </r>
  <r>
    <m/>
    <m/>
    <m/>
    <x v="30"/>
    <x v="1"/>
    <n v="12"/>
    <x v="44"/>
    <m/>
    <x v="1"/>
    <x v="1"/>
    <n v="1"/>
    <x v="3"/>
    <x v="1"/>
    <m/>
    <x v="3"/>
    <n v="7.77"/>
    <n v="12"/>
    <n v="93.24"/>
    <m/>
    <m/>
    <m/>
  </r>
  <r>
    <m/>
    <m/>
    <m/>
    <x v="31"/>
    <x v="1"/>
    <n v="12"/>
    <x v="5"/>
    <m/>
    <x v="1"/>
    <x v="1"/>
    <n v="1"/>
    <x v="5"/>
    <x v="1"/>
    <m/>
    <x v="17"/>
    <n v="5.53"/>
    <n v="12"/>
    <n v="66.36"/>
    <m/>
    <m/>
    <m/>
  </r>
  <r>
    <m/>
    <m/>
    <m/>
    <x v="31"/>
    <x v="1"/>
    <n v="12"/>
    <x v="2"/>
    <m/>
    <x v="2"/>
    <x v="1"/>
    <n v="4"/>
    <x v="2"/>
    <x v="2"/>
    <m/>
    <x v="2"/>
    <n v="0.96"/>
    <n v="48"/>
    <n v="11.52"/>
    <m/>
    <m/>
    <m/>
  </r>
  <r>
    <m/>
    <m/>
    <m/>
    <x v="31"/>
    <x v="1"/>
    <n v="12"/>
    <x v="20"/>
    <m/>
    <x v="1"/>
    <x v="1"/>
    <n v="1"/>
    <x v="3"/>
    <x v="1"/>
    <m/>
    <x v="3"/>
    <n v="7.77"/>
    <n v="12"/>
    <n v="93.24"/>
    <m/>
    <m/>
    <m/>
  </r>
  <r>
    <m/>
    <m/>
    <m/>
    <x v="32"/>
    <x v="1"/>
    <n v="4"/>
    <x v="45"/>
    <m/>
    <x v="5"/>
    <x v="1"/>
    <n v="1"/>
    <x v="6"/>
    <x v="29"/>
    <m/>
    <x v="32"/>
    <n v="27.49"/>
    <n v="4"/>
    <n v="109.96"/>
    <m/>
    <m/>
    <m/>
  </r>
  <r>
    <m/>
    <m/>
    <m/>
    <x v="32"/>
    <x v="1"/>
    <n v="4"/>
    <x v="12"/>
    <m/>
    <x v="1"/>
    <x v="1"/>
    <n v="1"/>
    <x v="8"/>
    <x v="9"/>
    <m/>
    <x v="10"/>
    <n v="1.1299999999999999"/>
    <n v="4"/>
    <n v="4.5199999999999996"/>
    <m/>
    <m/>
    <m/>
  </r>
  <r>
    <m/>
    <m/>
    <m/>
    <x v="32"/>
    <x v="1"/>
    <n v="4"/>
    <x v="13"/>
    <m/>
    <x v="1"/>
    <x v="1"/>
    <n v="1"/>
    <x v="7"/>
    <x v="10"/>
    <m/>
    <x v="11"/>
    <n v="0.99"/>
    <n v="4"/>
    <n v="3.96"/>
    <m/>
    <m/>
    <m/>
  </r>
  <r>
    <m/>
    <m/>
    <m/>
    <x v="32"/>
    <x v="1"/>
    <n v="4"/>
    <x v="14"/>
    <m/>
    <x v="5"/>
    <x v="1"/>
    <n v="1"/>
    <x v="6"/>
    <x v="11"/>
    <m/>
    <x v="12"/>
    <n v="3.49"/>
    <n v="4"/>
    <n v="13.96"/>
    <m/>
    <m/>
    <m/>
  </r>
  <r>
    <m/>
    <m/>
    <m/>
    <x v="32"/>
    <x v="1"/>
    <n v="4"/>
    <x v="15"/>
    <m/>
    <x v="6"/>
    <x v="1"/>
    <n v="1"/>
    <x v="6"/>
    <x v="12"/>
    <m/>
    <x v="13"/>
    <n v="1.59"/>
    <n v="4"/>
    <n v="6.36"/>
    <m/>
    <m/>
    <m/>
  </r>
  <r>
    <m/>
    <m/>
    <m/>
    <x v="33"/>
    <x v="1"/>
    <n v="12"/>
    <x v="5"/>
    <m/>
    <x v="1"/>
    <x v="1"/>
    <n v="1"/>
    <x v="5"/>
    <x v="1"/>
    <m/>
    <x v="17"/>
    <n v="5.53"/>
    <n v="12"/>
    <n v="66.36"/>
    <m/>
    <m/>
    <m/>
  </r>
  <r>
    <m/>
    <m/>
    <m/>
    <x v="33"/>
    <x v="1"/>
    <n v="12"/>
    <x v="2"/>
    <m/>
    <x v="2"/>
    <x v="1"/>
    <n v="4"/>
    <x v="2"/>
    <x v="2"/>
    <m/>
    <x v="2"/>
    <n v="0.96"/>
    <n v="48"/>
    <n v="11.52"/>
    <m/>
    <m/>
    <m/>
  </r>
  <r>
    <m/>
    <m/>
    <m/>
    <x v="33"/>
    <x v="1"/>
    <n v="12"/>
    <x v="46"/>
    <m/>
    <x v="1"/>
    <x v="1"/>
    <n v="1"/>
    <x v="3"/>
    <x v="1"/>
    <m/>
    <x v="3"/>
    <n v="7.77"/>
    <n v="12"/>
    <n v="93.24"/>
    <m/>
    <m/>
    <m/>
  </r>
  <r>
    <m/>
    <m/>
    <m/>
    <x v="34"/>
    <x v="1"/>
    <n v="52"/>
    <x v="47"/>
    <m/>
    <x v="4"/>
    <x v="2"/>
    <n v="1"/>
    <x v="6"/>
    <x v="30"/>
    <m/>
    <x v="33"/>
    <n v="1.38"/>
    <n v="52"/>
    <n v="71.759999999999991"/>
    <m/>
    <m/>
    <m/>
  </r>
  <r>
    <m/>
    <m/>
    <m/>
    <x v="35"/>
    <x v="1"/>
    <n v="6"/>
    <x v="48"/>
    <m/>
    <x v="7"/>
    <x v="1"/>
    <n v="1"/>
    <x v="6"/>
    <x v="31"/>
    <m/>
    <x v="34"/>
    <n v="20.7"/>
    <n v="6"/>
    <n v="124.19999999999999"/>
    <m/>
    <m/>
    <m/>
  </r>
  <r>
    <m/>
    <m/>
    <m/>
    <x v="35"/>
    <x v="1"/>
    <n v="6"/>
    <x v="22"/>
    <m/>
    <x v="2"/>
    <x v="1"/>
    <n v="4"/>
    <x v="7"/>
    <x v="16"/>
    <m/>
    <x v="19"/>
    <n v="0.24"/>
    <n v="24"/>
    <n v="1.44"/>
    <m/>
    <m/>
    <m/>
  </r>
  <r>
    <m/>
    <m/>
    <m/>
    <x v="35"/>
    <x v="1"/>
    <n v="6"/>
    <x v="23"/>
    <m/>
    <x v="2"/>
    <x v="1"/>
    <n v="2"/>
    <x v="9"/>
    <x v="17"/>
    <m/>
    <x v="20"/>
    <n v="0.18"/>
    <n v="12"/>
    <n v="1.08"/>
    <m/>
    <m/>
    <m/>
  </r>
  <r>
    <m/>
    <m/>
    <m/>
    <x v="35"/>
    <x v="1"/>
    <n v="6"/>
    <x v="24"/>
    <m/>
    <x v="3"/>
    <x v="1"/>
    <n v="2"/>
    <x v="10"/>
    <x v="18"/>
    <m/>
    <x v="21"/>
    <n v="3.96"/>
    <n v="12"/>
    <n v="23.759999999999998"/>
    <m/>
    <m/>
    <m/>
  </r>
  <r>
    <m/>
    <m/>
    <m/>
    <x v="35"/>
    <x v="1"/>
    <n v="6"/>
    <x v="25"/>
    <m/>
    <x v="3"/>
    <x v="1"/>
    <n v="2"/>
    <x v="10"/>
    <x v="18"/>
    <m/>
    <x v="21"/>
    <n v="3.96"/>
    <n v="12"/>
    <n v="23.759999999999998"/>
    <m/>
    <m/>
    <m/>
  </r>
  <r>
    <m/>
    <m/>
    <m/>
    <x v="36"/>
    <x v="1"/>
    <n v="12"/>
    <x v="49"/>
    <m/>
    <x v="5"/>
    <x v="1"/>
    <n v="1"/>
    <x v="6"/>
    <x v="32"/>
    <m/>
    <x v="35"/>
    <n v="24.04"/>
    <n v="12"/>
    <n v="288.48"/>
    <m/>
    <m/>
    <m/>
  </r>
  <r>
    <m/>
    <m/>
    <m/>
    <x v="36"/>
    <x v="1"/>
    <n v="12"/>
    <x v="12"/>
    <m/>
    <x v="1"/>
    <x v="1"/>
    <n v="1"/>
    <x v="8"/>
    <x v="9"/>
    <m/>
    <x v="10"/>
    <n v="1.1299999999999999"/>
    <n v="12"/>
    <n v="13.559999999999999"/>
    <m/>
    <m/>
    <m/>
  </r>
  <r>
    <m/>
    <m/>
    <m/>
    <x v="36"/>
    <x v="1"/>
    <n v="12"/>
    <x v="13"/>
    <m/>
    <x v="1"/>
    <x v="1"/>
    <n v="1"/>
    <x v="7"/>
    <x v="10"/>
    <m/>
    <x v="11"/>
    <n v="0.99"/>
    <n v="12"/>
    <n v="11.879999999999999"/>
    <m/>
    <m/>
    <m/>
  </r>
  <r>
    <m/>
    <m/>
    <m/>
    <x v="36"/>
    <x v="1"/>
    <n v="12"/>
    <x v="14"/>
    <m/>
    <x v="5"/>
    <x v="1"/>
    <n v="1"/>
    <x v="6"/>
    <x v="11"/>
    <m/>
    <x v="12"/>
    <n v="3.49"/>
    <n v="12"/>
    <n v="41.88"/>
    <m/>
    <m/>
    <m/>
  </r>
  <r>
    <m/>
    <m/>
    <m/>
    <x v="36"/>
    <x v="1"/>
    <n v="12"/>
    <x v="15"/>
    <m/>
    <x v="6"/>
    <x v="1"/>
    <n v="1"/>
    <x v="6"/>
    <x v="12"/>
    <m/>
    <x v="13"/>
    <n v="1.59"/>
    <n v="12"/>
    <n v="19.080000000000002"/>
    <m/>
    <m/>
    <m/>
  </r>
  <r>
    <m/>
    <m/>
    <m/>
    <x v="37"/>
    <x v="1"/>
    <n v="100"/>
    <x v="50"/>
    <m/>
    <x v="4"/>
    <x v="2"/>
    <n v="1"/>
    <x v="6"/>
    <x v="33"/>
    <m/>
    <x v="36"/>
    <n v="1.0900000000000001"/>
    <n v="100"/>
    <n v="109.00000000000001"/>
    <m/>
    <m/>
    <m/>
  </r>
  <r>
    <m/>
    <m/>
    <m/>
    <x v="38"/>
    <x v="1"/>
    <n v="12"/>
    <x v="51"/>
    <m/>
    <x v="5"/>
    <x v="1"/>
    <n v="1"/>
    <x v="6"/>
    <x v="34"/>
    <m/>
    <x v="37"/>
    <n v="27.3"/>
    <n v="12"/>
    <n v="327.60000000000002"/>
    <m/>
    <m/>
    <m/>
  </r>
  <r>
    <m/>
    <m/>
    <m/>
    <x v="38"/>
    <x v="1"/>
    <n v="12"/>
    <x v="12"/>
    <m/>
    <x v="1"/>
    <x v="1"/>
    <n v="1"/>
    <x v="8"/>
    <x v="9"/>
    <m/>
    <x v="10"/>
    <n v="1.1299999999999999"/>
    <n v="12"/>
    <n v="13.559999999999999"/>
    <m/>
    <m/>
    <m/>
  </r>
  <r>
    <m/>
    <m/>
    <m/>
    <x v="38"/>
    <x v="1"/>
    <n v="12"/>
    <x v="13"/>
    <m/>
    <x v="1"/>
    <x v="1"/>
    <n v="1"/>
    <x v="7"/>
    <x v="10"/>
    <m/>
    <x v="11"/>
    <n v="0.99"/>
    <n v="12"/>
    <n v="11.879999999999999"/>
    <m/>
    <m/>
    <m/>
  </r>
  <r>
    <m/>
    <m/>
    <m/>
    <x v="38"/>
    <x v="1"/>
    <n v="12"/>
    <x v="14"/>
    <m/>
    <x v="5"/>
    <x v="1"/>
    <n v="1"/>
    <x v="6"/>
    <x v="11"/>
    <m/>
    <x v="12"/>
    <n v="3.49"/>
    <n v="12"/>
    <n v="41.88"/>
    <m/>
    <m/>
    <m/>
  </r>
  <r>
    <m/>
    <m/>
    <m/>
    <x v="38"/>
    <x v="1"/>
    <n v="12"/>
    <x v="15"/>
    <m/>
    <x v="6"/>
    <x v="1"/>
    <n v="1"/>
    <x v="6"/>
    <x v="12"/>
    <m/>
    <x v="13"/>
    <n v="1.59"/>
    <n v="12"/>
    <n v="19.080000000000002"/>
    <m/>
    <m/>
    <m/>
  </r>
  <r>
    <m/>
    <m/>
    <m/>
    <x v="39"/>
    <x v="1"/>
    <n v="6"/>
    <x v="1"/>
    <m/>
    <x v="1"/>
    <x v="1"/>
    <n v="1"/>
    <x v="1"/>
    <x v="1"/>
    <m/>
    <x v="16"/>
    <n v="5.18"/>
    <n v="6"/>
    <n v="31.08"/>
    <m/>
    <m/>
    <m/>
  </r>
  <r>
    <m/>
    <m/>
    <m/>
    <x v="39"/>
    <x v="1"/>
    <n v="6"/>
    <x v="2"/>
    <m/>
    <x v="2"/>
    <x v="1"/>
    <n v="4"/>
    <x v="2"/>
    <x v="2"/>
    <m/>
    <x v="2"/>
    <n v="0.96"/>
    <n v="24"/>
    <n v="5.76"/>
    <m/>
    <m/>
    <m/>
  </r>
  <r>
    <m/>
    <m/>
    <m/>
    <x v="39"/>
    <x v="1"/>
    <n v="6"/>
    <x v="52"/>
    <m/>
    <x v="1"/>
    <x v="1"/>
    <n v="1"/>
    <x v="3"/>
    <x v="1"/>
    <m/>
    <x v="3"/>
    <n v="7.77"/>
    <n v="6"/>
    <n v="46.62"/>
    <m/>
    <m/>
    <m/>
  </r>
  <r>
    <m/>
    <m/>
    <m/>
    <x v="40"/>
    <x v="1"/>
    <n v="8"/>
    <x v="53"/>
    <m/>
    <x v="5"/>
    <x v="1"/>
    <n v="1"/>
    <x v="6"/>
    <x v="35"/>
    <m/>
    <x v="38"/>
    <n v="28.95"/>
    <n v="8"/>
    <n v="231.6"/>
    <m/>
    <m/>
    <m/>
  </r>
  <r>
    <m/>
    <m/>
    <m/>
    <x v="40"/>
    <x v="1"/>
    <n v="8"/>
    <x v="12"/>
    <m/>
    <x v="1"/>
    <x v="1"/>
    <n v="1"/>
    <x v="8"/>
    <x v="9"/>
    <m/>
    <x v="10"/>
    <n v="1.1299999999999999"/>
    <n v="8"/>
    <n v="9.0399999999999991"/>
    <m/>
    <m/>
    <m/>
  </r>
  <r>
    <m/>
    <m/>
    <m/>
    <x v="40"/>
    <x v="1"/>
    <n v="8"/>
    <x v="13"/>
    <m/>
    <x v="1"/>
    <x v="1"/>
    <n v="1"/>
    <x v="7"/>
    <x v="10"/>
    <m/>
    <x v="11"/>
    <n v="0.99"/>
    <n v="8"/>
    <n v="7.92"/>
    <m/>
    <m/>
    <m/>
  </r>
  <r>
    <m/>
    <m/>
    <m/>
    <x v="40"/>
    <x v="1"/>
    <n v="8"/>
    <x v="14"/>
    <m/>
    <x v="5"/>
    <x v="1"/>
    <n v="1"/>
    <x v="6"/>
    <x v="11"/>
    <m/>
    <x v="12"/>
    <n v="3.49"/>
    <n v="8"/>
    <n v="27.92"/>
    <m/>
    <m/>
    <m/>
  </r>
  <r>
    <m/>
    <m/>
    <m/>
    <x v="40"/>
    <x v="1"/>
    <n v="8"/>
    <x v="15"/>
    <m/>
    <x v="6"/>
    <x v="1"/>
    <n v="1"/>
    <x v="6"/>
    <x v="12"/>
    <m/>
    <x v="13"/>
    <n v="1.59"/>
    <n v="8"/>
    <n v="12.72"/>
    <m/>
    <m/>
    <m/>
  </r>
  <r>
    <m/>
    <m/>
    <m/>
    <x v="41"/>
    <x v="1"/>
    <n v="12"/>
    <x v="54"/>
    <m/>
    <x v="7"/>
    <x v="1"/>
    <n v="1"/>
    <x v="6"/>
    <x v="36"/>
    <m/>
    <x v="39"/>
    <n v="20.66"/>
    <n v="12"/>
    <n v="247.92000000000002"/>
    <m/>
    <m/>
    <m/>
  </r>
  <r>
    <m/>
    <m/>
    <m/>
    <x v="41"/>
    <x v="1"/>
    <n v="12"/>
    <x v="22"/>
    <m/>
    <x v="2"/>
    <x v="1"/>
    <n v="4"/>
    <x v="7"/>
    <x v="16"/>
    <m/>
    <x v="19"/>
    <n v="0.24"/>
    <n v="48"/>
    <n v="2.88"/>
    <m/>
    <m/>
    <m/>
  </r>
  <r>
    <m/>
    <m/>
    <m/>
    <x v="41"/>
    <x v="1"/>
    <n v="12"/>
    <x v="23"/>
    <m/>
    <x v="2"/>
    <x v="1"/>
    <n v="2"/>
    <x v="9"/>
    <x v="17"/>
    <m/>
    <x v="20"/>
    <n v="0.18"/>
    <n v="24"/>
    <n v="2.16"/>
    <m/>
    <m/>
    <m/>
  </r>
  <r>
    <m/>
    <m/>
    <m/>
    <x v="41"/>
    <x v="1"/>
    <n v="12"/>
    <x v="24"/>
    <m/>
    <x v="3"/>
    <x v="1"/>
    <n v="2"/>
    <x v="10"/>
    <x v="18"/>
    <m/>
    <x v="21"/>
    <n v="3.96"/>
    <n v="24"/>
    <n v="47.519999999999996"/>
    <m/>
    <m/>
    <m/>
  </r>
  <r>
    <m/>
    <m/>
    <m/>
    <x v="41"/>
    <x v="1"/>
    <n v="12"/>
    <x v="25"/>
    <m/>
    <x v="3"/>
    <x v="1"/>
    <n v="2"/>
    <x v="10"/>
    <x v="18"/>
    <m/>
    <x v="21"/>
    <n v="3.96"/>
    <n v="24"/>
    <n v="47.519999999999996"/>
    <m/>
    <m/>
    <m/>
  </r>
  <r>
    <m/>
    <m/>
    <m/>
    <x v="42"/>
    <x v="1"/>
    <n v="6"/>
    <x v="1"/>
    <m/>
    <x v="1"/>
    <x v="1"/>
    <n v="1"/>
    <x v="1"/>
    <x v="1"/>
    <m/>
    <x v="16"/>
    <n v="5.18"/>
    <n v="6"/>
    <n v="31.08"/>
    <m/>
    <m/>
    <m/>
  </r>
  <r>
    <m/>
    <m/>
    <m/>
    <x v="42"/>
    <x v="1"/>
    <n v="6"/>
    <x v="2"/>
    <m/>
    <x v="2"/>
    <x v="1"/>
    <n v="2"/>
    <x v="2"/>
    <x v="4"/>
    <m/>
    <x v="2"/>
    <n v="0.48"/>
    <n v="12"/>
    <n v="2.88"/>
    <m/>
    <m/>
    <m/>
  </r>
  <r>
    <m/>
    <m/>
    <m/>
    <x v="42"/>
    <x v="1"/>
    <n v="6"/>
    <x v="6"/>
    <m/>
    <x v="2"/>
    <x v="1"/>
    <n v="2"/>
    <x v="2"/>
    <x v="2"/>
    <m/>
    <x v="2"/>
    <n v="0.48"/>
    <n v="12"/>
    <n v="2.88"/>
    <m/>
    <m/>
    <m/>
  </r>
  <r>
    <m/>
    <m/>
    <m/>
    <x v="42"/>
    <x v="1"/>
    <n v="6"/>
    <x v="19"/>
    <m/>
    <x v="1"/>
    <x v="1"/>
    <n v="1"/>
    <x v="3"/>
    <x v="1"/>
    <m/>
    <x v="3"/>
    <n v="7.77"/>
    <n v="6"/>
    <n v="46.62"/>
    <m/>
    <m/>
    <m/>
  </r>
  <r>
    <m/>
    <m/>
    <m/>
    <x v="43"/>
    <x v="1"/>
    <n v="9"/>
    <x v="55"/>
    <m/>
    <x v="5"/>
    <x v="1"/>
    <n v="1"/>
    <x v="6"/>
    <x v="37"/>
    <m/>
    <x v="40"/>
    <n v="28.78"/>
    <n v="9"/>
    <n v="259.02"/>
    <m/>
    <m/>
    <m/>
  </r>
  <r>
    <m/>
    <m/>
    <m/>
    <x v="43"/>
    <x v="1"/>
    <n v="9"/>
    <x v="12"/>
    <m/>
    <x v="1"/>
    <x v="1"/>
    <n v="1"/>
    <x v="8"/>
    <x v="9"/>
    <m/>
    <x v="10"/>
    <n v="1.1299999999999999"/>
    <n v="9"/>
    <n v="10.169999999999998"/>
    <m/>
    <m/>
    <m/>
  </r>
  <r>
    <m/>
    <m/>
    <m/>
    <x v="43"/>
    <x v="1"/>
    <n v="9"/>
    <x v="13"/>
    <m/>
    <x v="1"/>
    <x v="1"/>
    <n v="1"/>
    <x v="7"/>
    <x v="10"/>
    <m/>
    <x v="11"/>
    <n v="0.99"/>
    <n v="9"/>
    <n v="8.91"/>
    <m/>
    <m/>
    <m/>
  </r>
  <r>
    <m/>
    <m/>
    <m/>
    <x v="43"/>
    <x v="1"/>
    <n v="9"/>
    <x v="14"/>
    <m/>
    <x v="5"/>
    <x v="1"/>
    <n v="1"/>
    <x v="6"/>
    <x v="11"/>
    <m/>
    <x v="12"/>
    <n v="3.49"/>
    <n v="9"/>
    <n v="31.410000000000004"/>
    <m/>
    <m/>
    <m/>
  </r>
  <r>
    <m/>
    <m/>
    <m/>
    <x v="43"/>
    <x v="1"/>
    <n v="9"/>
    <x v="15"/>
    <m/>
    <x v="6"/>
    <x v="1"/>
    <n v="1"/>
    <x v="6"/>
    <x v="12"/>
    <m/>
    <x v="13"/>
    <n v="1.59"/>
    <n v="9"/>
    <n v="14.31"/>
    <m/>
    <m/>
    <m/>
  </r>
  <r>
    <m/>
    <m/>
    <m/>
    <x v="44"/>
    <x v="1"/>
    <n v="12"/>
    <x v="56"/>
    <m/>
    <x v="5"/>
    <x v="1"/>
    <n v="1"/>
    <x v="6"/>
    <x v="37"/>
    <m/>
    <x v="40"/>
    <n v="28.78"/>
    <n v="12"/>
    <n v="345.36"/>
    <m/>
    <m/>
    <m/>
  </r>
  <r>
    <m/>
    <m/>
    <m/>
    <x v="44"/>
    <x v="1"/>
    <n v="12"/>
    <x v="12"/>
    <m/>
    <x v="1"/>
    <x v="1"/>
    <n v="1"/>
    <x v="8"/>
    <x v="9"/>
    <m/>
    <x v="10"/>
    <n v="1.1299999999999999"/>
    <n v="12"/>
    <n v="13.559999999999999"/>
    <m/>
    <m/>
    <m/>
  </r>
  <r>
    <m/>
    <m/>
    <m/>
    <x v="44"/>
    <x v="1"/>
    <n v="12"/>
    <x v="13"/>
    <m/>
    <x v="1"/>
    <x v="1"/>
    <n v="1"/>
    <x v="7"/>
    <x v="10"/>
    <m/>
    <x v="11"/>
    <n v="0.99"/>
    <n v="12"/>
    <n v="11.879999999999999"/>
    <m/>
    <m/>
    <m/>
  </r>
  <r>
    <m/>
    <m/>
    <m/>
    <x v="44"/>
    <x v="1"/>
    <n v="12"/>
    <x v="14"/>
    <m/>
    <x v="5"/>
    <x v="1"/>
    <n v="1"/>
    <x v="6"/>
    <x v="11"/>
    <m/>
    <x v="12"/>
    <n v="3.49"/>
    <n v="12"/>
    <n v="41.88"/>
    <m/>
    <m/>
    <m/>
  </r>
  <r>
    <m/>
    <m/>
    <m/>
    <x v="44"/>
    <x v="1"/>
    <n v="12"/>
    <x v="15"/>
    <m/>
    <x v="6"/>
    <x v="1"/>
    <n v="1"/>
    <x v="6"/>
    <x v="12"/>
    <m/>
    <x v="13"/>
    <n v="1.59"/>
    <n v="12"/>
    <n v="19.080000000000002"/>
    <m/>
    <m/>
    <m/>
  </r>
  <r>
    <m/>
    <m/>
    <m/>
    <x v="45"/>
    <x v="1"/>
    <n v="8"/>
    <x v="5"/>
    <m/>
    <x v="1"/>
    <x v="1"/>
    <n v="1"/>
    <x v="5"/>
    <x v="1"/>
    <m/>
    <x v="17"/>
    <n v="5.53"/>
    <n v="8"/>
    <n v="44.24"/>
    <m/>
    <m/>
    <m/>
  </r>
  <r>
    <m/>
    <m/>
    <m/>
    <x v="45"/>
    <x v="1"/>
    <n v="8"/>
    <x v="2"/>
    <m/>
    <x v="2"/>
    <x v="1"/>
    <n v="2"/>
    <x v="2"/>
    <x v="4"/>
    <m/>
    <x v="2"/>
    <n v="0.48"/>
    <n v="16"/>
    <n v="3.84"/>
    <m/>
    <m/>
    <m/>
  </r>
  <r>
    <m/>
    <m/>
    <m/>
    <x v="45"/>
    <x v="1"/>
    <n v="8"/>
    <x v="6"/>
    <m/>
    <x v="2"/>
    <x v="1"/>
    <n v="2"/>
    <x v="2"/>
    <x v="2"/>
    <m/>
    <x v="2"/>
    <n v="0.48"/>
    <n v="16"/>
    <n v="3.84"/>
    <m/>
    <m/>
    <m/>
  </r>
  <r>
    <m/>
    <m/>
    <m/>
    <x v="45"/>
    <x v="1"/>
    <n v="8"/>
    <x v="28"/>
    <m/>
    <x v="1"/>
    <x v="1"/>
    <n v="1"/>
    <x v="3"/>
    <x v="1"/>
    <m/>
    <x v="3"/>
    <n v="7.77"/>
    <n v="8"/>
    <n v="62.16"/>
    <m/>
    <m/>
    <m/>
  </r>
  <r>
    <m/>
    <m/>
    <m/>
    <x v="46"/>
    <x v="1"/>
    <n v="6"/>
    <x v="57"/>
    <m/>
    <x v="8"/>
    <x v="1"/>
    <n v="1"/>
    <x v="6"/>
    <x v="38"/>
    <m/>
    <x v="41"/>
    <n v="64.66"/>
    <n v="6"/>
    <n v="387.96"/>
    <m/>
    <m/>
    <m/>
  </r>
  <r>
    <m/>
    <m/>
    <m/>
    <x v="46"/>
    <x v="1"/>
    <n v="6"/>
    <x v="34"/>
    <m/>
    <x v="2"/>
    <x v="1"/>
    <n v="4"/>
    <x v="11"/>
    <x v="23"/>
    <m/>
    <x v="25"/>
    <n v="0.44"/>
    <n v="24"/>
    <n v="2.64"/>
    <m/>
    <m/>
    <m/>
  </r>
  <r>
    <m/>
    <m/>
    <m/>
    <x v="46"/>
    <x v="1"/>
    <n v="6"/>
    <x v="35"/>
    <m/>
    <x v="3"/>
    <x v="1"/>
    <n v="2"/>
    <x v="1"/>
    <x v="18"/>
    <m/>
    <x v="26"/>
    <n v="5.94"/>
    <n v="12"/>
    <n v="35.64"/>
    <m/>
    <m/>
    <m/>
  </r>
  <r>
    <m/>
    <m/>
    <m/>
    <x v="46"/>
    <x v="1"/>
    <n v="6"/>
    <x v="36"/>
    <m/>
    <x v="3"/>
    <x v="1"/>
    <n v="2"/>
    <x v="1"/>
    <x v="18"/>
    <m/>
    <x v="26"/>
    <n v="5.94"/>
    <n v="12"/>
    <n v="35.64"/>
    <m/>
    <m/>
    <m/>
  </r>
  <r>
    <m/>
    <m/>
    <m/>
    <x v="46"/>
    <x v="1"/>
    <n v="6"/>
    <x v="37"/>
    <m/>
    <x v="2"/>
    <x v="1"/>
    <n v="2"/>
    <x v="10"/>
    <x v="17"/>
    <m/>
    <x v="25"/>
    <n v="0.22"/>
    <n v="12"/>
    <n v="1.32"/>
    <m/>
    <m/>
    <m/>
  </r>
  <r>
    <m/>
    <m/>
    <m/>
    <x v="47"/>
    <x v="1"/>
    <n v="12"/>
    <x v="58"/>
    <m/>
    <x v="8"/>
    <x v="1"/>
    <n v="1"/>
    <x v="6"/>
    <x v="39"/>
    <m/>
    <x v="42"/>
    <n v="62.87"/>
    <n v="12"/>
    <n v="754.43999999999994"/>
    <m/>
    <m/>
    <m/>
  </r>
  <r>
    <m/>
    <m/>
    <m/>
    <x v="47"/>
    <x v="1"/>
    <n v="12"/>
    <x v="34"/>
    <m/>
    <x v="2"/>
    <x v="1"/>
    <n v="4"/>
    <x v="11"/>
    <x v="23"/>
    <m/>
    <x v="25"/>
    <n v="0.44"/>
    <n v="48"/>
    <n v="5.28"/>
    <m/>
    <m/>
    <m/>
  </r>
  <r>
    <m/>
    <m/>
    <m/>
    <x v="47"/>
    <x v="1"/>
    <n v="12"/>
    <x v="35"/>
    <m/>
    <x v="3"/>
    <x v="1"/>
    <n v="2"/>
    <x v="1"/>
    <x v="18"/>
    <m/>
    <x v="26"/>
    <n v="5.94"/>
    <n v="24"/>
    <n v="71.28"/>
    <m/>
    <m/>
    <m/>
  </r>
  <r>
    <m/>
    <m/>
    <m/>
    <x v="47"/>
    <x v="1"/>
    <n v="12"/>
    <x v="36"/>
    <m/>
    <x v="3"/>
    <x v="1"/>
    <n v="2"/>
    <x v="1"/>
    <x v="18"/>
    <m/>
    <x v="26"/>
    <n v="5.94"/>
    <n v="24"/>
    <n v="71.28"/>
    <m/>
    <m/>
    <m/>
  </r>
  <r>
    <m/>
    <m/>
    <m/>
    <x v="47"/>
    <x v="1"/>
    <n v="12"/>
    <x v="37"/>
    <m/>
    <x v="2"/>
    <x v="1"/>
    <n v="2"/>
    <x v="10"/>
    <x v="17"/>
    <m/>
    <x v="25"/>
    <n v="0.22"/>
    <n v="24"/>
    <n v="2.64"/>
    <m/>
    <m/>
    <m/>
  </r>
  <r>
    <m/>
    <m/>
    <m/>
    <x v="48"/>
    <x v="1"/>
    <n v="8"/>
    <x v="59"/>
    <m/>
    <x v="5"/>
    <x v="1"/>
    <n v="1"/>
    <x v="6"/>
    <x v="40"/>
    <m/>
    <x v="43"/>
    <n v="28.75"/>
    <n v="8"/>
    <n v="230"/>
    <m/>
    <m/>
    <m/>
  </r>
  <r>
    <m/>
    <m/>
    <m/>
    <x v="48"/>
    <x v="1"/>
    <n v="8"/>
    <x v="12"/>
    <m/>
    <x v="1"/>
    <x v="1"/>
    <n v="1"/>
    <x v="8"/>
    <x v="9"/>
    <m/>
    <x v="10"/>
    <n v="1.1299999999999999"/>
    <n v="8"/>
    <n v="9.0399999999999991"/>
    <m/>
    <m/>
    <m/>
  </r>
  <r>
    <m/>
    <m/>
    <m/>
    <x v="48"/>
    <x v="1"/>
    <n v="8"/>
    <x v="13"/>
    <m/>
    <x v="1"/>
    <x v="1"/>
    <n v="1"/>
    <x v="7"/>
    <x v="10"/>
    <m/>
    <x v="11"/>
    <n v="0.99"/>
    <n v="8"/>
    <n v="7.92"/>
    <m/>
    <m/>
    <m/>
  </r>
  <r>
    <m/>
    <m/>
    <m/>
    <x v="48"/>
    <x v="1"/>
    <n v="8"/>
    <x v="14"/>
    <m/>
    <x v="5"/>
    <x v="1"/>
    <n v="1"/>
    <x v="6"/>
    <x v="11"/>
    <m/>
    <x v="12"/>
    <n v="3.49"/>
    <n v="8"/>
    <n v="27.92"/>
    <m/>
    <m/>
    <m/>
  </r>
  <r>
    <m/>
    <m/>
    <m/>
    <x v="48"/>
    <x v="1"/>
    <n v="8"/>
    <x v="15"/>
    <m/>
    <x v="6"/>
    <x v="1"/>
    <n v="1"/>
    <x v="6"/>
    <x v="12"/>
    <m/>
    <x v="13"/>
    <n v="1.59"/>
    <n v="8"/>
    <n v="12.72"/>
    <m/>
    <m/>
    <m/>
  </r>
  <r>
    <m/>
    <m/>
    <m/>
    <x v="49"/>
    <x v="1"/>
    <n v="3"/>
    <x v="60"/>
    <m/>
    <x v="5"/>
    <x v="1"/>
    <n v="1"/>
    <x v="6"/>
    <x v="41"/>
    <m/>
    <x v="44"/>
    <n v="28.77"/>
    <n v="3"/>
    <n v="86.31"/>
    <m/>
    <m/>
    <m/>
  </r>
  <r>
    <m/>
    <m/>
    <m/>
    <x v="49"/>
    <x v="1"/>
    <n v="3"/>
    <x v="12"/>
    <m/>
    <x v="1"/>
    <x v="1"/>
    <n v="1"/>
    <x v="8"/>
    <x v="9"/>
    <m/>
    <x v="10"/>
    <n v="1.1299999999999999"/>
    <n v="3"/>
    <n v="3.3899999999999997"/>
    <m/>
    <m/>
    <m/>
  </r>
  <r>
    <m/>
    <m/>
    <m/>
    <x v="49"/>
    <x v="1"/>
    <n v="3"/>
    <x v="13"/>
    <m/>
    <x v="1"/>
    <x v="1"/>
    <n v="1"/>
    <x v="7"/>
    <x v="10"/>
    <m/>
    <x v="11"/>
    <n v="0.99"/>
    <n v="3"/>
    <n v="2.9699999999999998"/>
    <m/>
    <m/>
    <m/>
  </r>
  <r>
    <m/>
    <m/>
    <m/>
    <x v="49"/>
    <x v="1"/>
    <n v="3"/>
    <x v="14"/>
    <m/>
    <x v="5"/>
    <x v="1"/>
    <n v="1"/>
    <x v="6"/>
    <x v="11"/>
    <m/>
    <x v="12"/>
    <n v="3.49"/>
    <n v="3"/>
    <n v="10.47"/>
    <m/>
    <m/>
    <m/>
  </r>
  <r>
    <m/>
    <m/>
    <m/>
    <x v="49"/>
    <x v="1"/>
    <n v="3"/>
    <x v="15"/>
    <m/>
    <x v="6"/>
    <x v="1"/>
    <n v="1"/>
    <x v="6"/>
    <x v="12"/>
    <m/>
    <x v="13"/>
    <n v="1.59"/>
    <n v="3"/>
    <n v="4.7700000000000005"/>
    <m/>
    <m/>
    <m/>
  </r>
  <r>
    <m/>
    <m/>
    <m/>
    <x v="50"/>
    <x v="1"/>
    <n v="9"/>
    <x v="5"/>
    <m/>
    <x v="1"/>
    <x v="1"/>
    <n v="1"/>
    <x v="5"/>
    <x v="1"/>
    <m/>
    <x v="5"/>
    <n v="5.54"/>
    <n v="9"/>
    <n v="49.86"/>
    <m/>
    <m/>
    <m/>
  </r>
  <r>
    <m/>
    <m/>
    <m/>
    <x v="50"/>
    <x v="1"/>
    <n v="9"/>
    <x v="2"/>
    <m/>
    <x v="2"/>
    <x v="1"/>
    <n v="2"/>
    <x v="2"/>
    <x v="4"/>
    <m/>
    <x v="2"/>
    <n v="0.48"/>
    <n v="18"/>
    <n v="4.32"/>
    <m/>
    <m/>
    <m/>
  </r>
  <r>
    <m/>
    <m/>
    <m/>
    <x v="50"/>
    <x v="1"/>
    <n v="9"/>
    <x v="6"/>
    <m/>
    <x v="2"/>
    <x v="1"/>
    <n v="2"/>
    <x v="2"/>
    <x v="2"/>
    <m/>
    <x v="2"/>
    <n v="0.48"/>
    <n v="18"/>
    <n v="4.32"/>
    <m/>
    <m/>
    <m/>
  </r>
  <r>
    <m/>
    <m/>
    <m/>
    <x v="50"/>
    <x v="1"/>
    <n v="9"/>
    <x v="61"/>
    <m/>
    <x v="1"/>
    <x v="1"/>
    <n v="1"/>
    <x v="3"/>
    <x v="1"/>
    <m/>
    <x v="3"/>
    <n v="7.77"/>
    <n v="9"/>
    <n v="69.929999999999993"/>
    <m/>
    <m/>
    <m/>
  </r>
  <r>
    <m/>
    <m/>
    <m/>
    <x v="51"/>
    <x v="1"/>
    <n v="6"/>
    <x v="62"/>
    <m/>
    <x v="5"/>
    <x v="1"/>
    <n v="1"/>
    <x v="6"/>
    <x v="42"/>
    <m/>
    <x v="45"/>
    <n v="10.35"/>
    <n v="6"/>
    <n v="62.099999999999994"/>
    <m/>
    <m/>
    <m/>
  </r>
  <r>
    <m/>
    <m/>
    <m/>
    <x v="51"/>
    <x v="1"/>
    <n v="6"/>
    <x v="12"/>
    <m/>
    <x v="1"/>
    <x v="1"/>
    <n v="1"/>
    <x v="8"/>
    <x v="9"/>
    <m/>
    <x v="10"/>
    <n v="1.1299999999999999"/>
    <n v="6"/>
    <n v="6.7799999999999994"/>
    <m/>
    <m/>
    <m/>
  </r>
  <r>
    <m/>
    <m/>
    <m/>
    <x v="51"/>
    <x v="1"/>
    <n v="6"/>
    <x v="13"/>
    <m/>
    <x v="1"/>
    <x v="1"/>
    <n v="1"/>
    <x v="7"/>
    <x v="10"/>
    <m/>
    <x v="11"/>
    <n v="0.99"/>
    <n v="6"/>
    <n v="5.9399999999999995"/>
    <m/>
    <m/>
    <m/>
  </r>
  <r>
    <m/>
    <m/>
    <m/>
    <x v="51"/>
    <x v="1"/>
    <n v="6"/>
    <x v="14"/>
    <m/>
    <x v="5"/>
    <x v="1"/>
    <n v="1"/>
    <x v="6"/>
    <x v="11"/>
    <m/>
    <x v="12"/>
    <n v="3.49"/>
    <n v="6"/>
    <n v="20.94"/>
    <m/>
    <m/>
    <m/>
  </r>
  <r>
    <m/>
    <m/>
    <m/>
    <x v="51"/>
    <x v="1"/>
    <n v="6"/>
    <x v="15"/>
    <m/>
    <x v="6"/>
    <x v="1"/>
    <n v="1"/>
    <x v="6"/>
    <x v="12"/>
    <m/>
    <x v="13"/>
    <n v="1.59"/>
    <n v="6"/>
    <n v="9.5400000000000009"/>
    <m/>
    <m/>
    <m/>
  </r>
  <r>
    <m/>
    <m/>
    <m/>
    <x v="52"/>
    <x v="1"/>
    <n v="1"/>
    <x v="63"/>
    <m/>
    <x v="9"/>
    <x v="3"/>
    <n v="1"/>
    <x v="6"/>
    <x v="43"/>
    <m/>
    <x v="46"/>
    <n v="320.35999999999876"/>
    <n v="1"/>
    <n v="320.35999999999876"/>
    <m/>
    <m/>
    <m/>
  </r>
  <r>
    <m/>
    <m/>
    <s v="IMDO"/>
    <x v="53"/>
    <x v="2"/>
    <n v="46"/>
    <x v="64"/>
    <m/>
    <x v="2"/>
    <x v="1"/>
    <n v="1"/>
    <x v="7"/>
    <x v="13"/>
    <m/>
    <x v="14"/>
    <n v="0.19"/>
    <n v="46"/>
    <n v="8.74"/>
    <m/>
    <m/>
    <m/>
  </r>
  <r>
    <m/>
    <m/>
    <s v="IMDO"/>
    <x v="54"/>
    <x v="2"/>
    <n v="1"/>
    <x v="65"/>
    <m/>
    <x v="10"/>
    <x v="1"/>
    <n v="1"/>
    <x v="6"/>
    <x v="44"/>
    <m/>
    <x v="47"/>
    <n v="21.85"/>
    <n v="1"/>
    <n v="21.85"/>
    <m/>
    <m/>
    <m/>
  </r>
  <r>
    <m/>
    <m/>
    <s v="IMDO"/>
    <x v="55"/>
    <x v="2"/>
    <n v="144"/>
    <x v="66"/>
    <m/>
    <x v="3"/>
    <x v="1"/>
    <n v="1"/>
    <x v="4"/>
    <x v="3"/>
    <m/>
    <x v="4"/>
    <n v="0.16"/>
    <n v="144"/>
    <n v="23.04"/>
    <m/>
    <m/>
    <m/>
  </r>
  <r>
    <m/>
    <m/>
    <s v="IMDO"/>
    <x v="56"/>
    <x v="2"/>
    <n v="1"/>
    <x v="67"/>
    <m/>
    <x v="11"/>
    <x v="1"/>
    <n v="1"/>
    <x v="6"/>
    <x v="45"/>
    <m/>
    <x v="48"/>
    <n v="66.73"/>
    <n v="1"/>
    <n v="66.73"/>
    <m/>
    <m/>
    <m/>
  </r>
  <r>
    <m/>
    <m/>
    <s v="IMDO"/>
    <x v="56"/>
    <x v="2"/>
    <n v="1"/>
    <x v="68"/>
    <m/>
    <x v="1"/>
    <x v="1"/>
    <n v="1"/>
    <x v="12"/>
    <x v="46"/>
    <m/>
    <x v="49"/>
    <n v="2.5499999999999998"/>
    <n v="1"/>
    <n v="2.5499999999999998"/>
    <m/>
    <m/>
    <m/>
  </r>
  <r>
    <m/>
    <m/>
    <s v="IMDO"/>
    <x v="56"/>
    <x v="2"/>
    <n v="1"/>
    <x v="69"/>
    <m/>
    <x v="2"/>
    <x v="1"/>
    <n v="2"/>
    <x v="13"/>
    <x v="2"/>
    <m/>
    <x v="50"/>
    <n v="0.66"/>
    <n v="2"/>
    <n v="0.66"/>
    <m/>
    <m/>
    <m/>
  </r>
  <r>
    <m/>
    <m/>
    <s v="IMDO"/>
    <x v="56"/>
    <x v="2"/>
    <n v="1"/>
    <x v="70"/>
    <m/>
    <x v="12"/>
    <x v="1"/>
    <n v="1"/>
    <x v="14"/>
    <x v="47"/>
    <m/>
    <x v="51"/>
    <n v="6.36"/>
    <n v="1"/>
    <n v="6.36"/>
    <m/>
    <m/>
    <m/>
  </r>
  <r>
    <m/>
    <m/>
    <s v="IMDO"/>
    <x v="57"/>
    <x v="2"/>
    <n v="6"/>
    <x v="71"/>
    <m/>
    <x v="11"/>
    <x v="1"/>
    <n v="1"/>
    <x v="6"/>
    <x v="48"/>
    <m/>
    <x v="52"/>
    <n v="74.08"/>
    <n v="6"/>
    <n v="444.48"/>
    <m/>
    <m/>
    <m/>
  </r>
  <r>
    <m/>
    <m/>
    <s v="IMDO"/>
    <x v="57"/>
    <x v="2"/>
    <n v="6"/>
    <x v="72"/>
    <m/>
    <x v="1"/>
    <x v="1"/>
    <n v="1"/>
    <x v="15"/>
    <x v="49"/>
    <m/>
    <x v="53"/>
    <n v="3.77"/>
    <n v="6"/>
    <n v="22.62"/>
    <m/>
    <m/>
    <m/>
  </r>
  <r>
    <m/>
    <m/>
    <s v="IMDO"/>
    <x v="57"/>
    <x v="2"/>
    <n v="6"/>
    <x v="73"/>
    <m/>
    <x v="12"/>
    <x v="1"/>
    <n v="1"/>
    <x v="10"/>
    <x v="10"/>
    <m/>
    <x v="54"/>
    <n v="2.12"/>
    <n v="6"/>
    <n v="12.72"/>
    <m/>
    <m/>
    <m/>
  </r>
  <r>
    <m/>
    <m/>
    <s v="IMDO"/>
    <x v="57"/>
    <x v="2"/>
    <n v="6"/>
    <x v="70"/>
    <m/>
    <x v="12"/>
    <x v="1"/>
    <n v="1"/>
    <x v="14"/>
    <x v="47"/>
    <m/>
    <x v="51"/>
    <n v="6.36"/>
    <n v="6"/>
    <n v="38.160000000000004"/>
    <m/>
    <m/>
    <m/>
  </r>
  <r>
    <m/>
    <m/>
    <s v="IMDO"/>
    <x v="58"/>
    <x v="2"/>
    <n v="19"/>
    <x v="74"/>
    <m/>
    <x v="1"/>
    <x v="1"/>
    <n v="1"/>
    <x v="16"/>
    <x v="1"/>
    <m/>
    <x v="55"/>
    <n v="4.1399999999999997"/>
    <n v="19"/>
    <n v="78.66"/>
    <m/>
    <m/>
    <m/>
  </r>
  <r>
    <m/>
    <m/>
    <s v="IMDO"/>
    <x v="59"/>
    <x v="2"/>
    <n v="9"/>
    <x v="75"/>
    <m/>
    <x v="4"/>
    <x v="2"/>
    <n v="1"/>
    <x v="6"/>
    <x v="50"/>
    <m/>
    <x v="56"/>
    <n v="0.75"/>
    <n v="9"/>
    <n v="6.75"/>
    <m/>
    <m/>
    <m/>
  </r>
  <r>
    <m/>
    <m/>
    <s v="IMDO"/>
    <x v="60"/>
    <x v="2"/>
    <n v="1"/>
    <x v="76"/>
    <m/>
    <x v="13"/>
    <x v="1"/>
    <n v="1"/>
    <x v="6"/>
    <x v="51"/>
    <m/>
    <x v="57"/>
    <n v="128.81"/>
    <n v="1"/>
    <n v="128.81"/>
    <m/>
    <m/>
    <m/>
  </r>
  <r>
    <m/>
    <m/>
    <s v="IMDO"/>
    <x v="60"/>
    <x v="2"/>
    <n v="1"/>
    <x v="77"/>
    <m/>
    <x v="13"/>
    <x v="1"/>
    <n v="1"/>
    <x v="6"/>
    <x v="52"/>
    <m/>
    <x v="58"/>
    <n v="14.41"/>
    <n v="1"/>
    <n v="14.41"/>
    <m/>
    <m/>
    <m/>
  </r>
  <r>
    <m/>
    <m/>
    <s v="IMDO"/>
    <x v="60"/>
    <x v="2"/>
    <n v="1"/>
    <x v="78"/>
    <m/>
    <x v="1"/>
    <x v="1"/>
    <n v="2"/>
    <x v="17"/>
    <x v="53"/>
    <m/>
    <x v="59"/>
    <n v="6.44"/>
    <n v="2"/>
    <n v="6.44"/>
    <m/>
    <m/>
    <m/>
  </r>
  <r>
    <m/>
    <m/>
    <s v="IMDO"/>
    <x v="60"/>
    <x v="2"/>
    <n v="1"/>
    <x v="79"/>
    <m/>
    <x v="1"/>
    <x v="1"/>
    <n v="4"/>
    <x v="2"/>
    <x v="53"/>
    <m/>
    <x v="60"/>
    <n v="4.72"/>
    <n v="4"/>
    <n v="4.72"/>
    <m/>
    <m/>
    <m/>
  </r>
  <r>
    <m/>
    <m/>
    <s v="IMDO"/>
    <x v="60"/>
    <x v="2"/>
    <n v="1"/>
    <x v="80"/>
    <m/>
    <x v="1"/>
    <x v="1"/>
    <n v="1"/>
    <x v="17"/>
    <x v="53"/>
    <m/>
    <x v="59"/>
    <n v="3.22"/>
    <n v="1"/>
    <n v="3.22"/>
    <m/>
    <m/>
    <m/>
  </r>
  <r>
    <m/>
    <m/>
    <s v="IMDO"/>
    <x v="60"/>
    <x v="2"/>
    <n v="1"/>
    <x v="81"/>
    <m/>
    <x v="1"/>
    <x v="1"/>
    <n v="1"/>
    <x v="18"/>
    <x v="54"/>
    <m/>
    <x v="61"/>
    <n v="2.86"/>
    <n v="1"/>
    <n v="2.86"/>
    <m/>
    <m/>
    <m/>
  </r>
  <r>
    <m/>
    <m/>
    <s v="IMDO"/>
    <x v="60"/>
    <x v="2"/>
    <n v="1"/>
    <x v="82"/>
    <m/>
    <x v="12"/>
    <x v="1"/>
    <n v="1"/>
    <x v="19"/>
    <x v="54"/>
    <m/>
    <x v="62"/>
    <n v="4.45"/>
    <n v="1"/>
    <n v="4.45"/>
    <m/>
    <m/>
    <m/>
  </r>
  <r>
    <m/>
    <m/>
    <s v="IMDO"/>
    <x v="60"/>
    <x v="2"/>
    <n v="1"/>
    <x v="83"/>
    <m/>
    <x v="14"/>
    <x v="1"/>
    <n v="1"/>
    <x v="20"/>
    <x v="54"/>
    <m/>
    <x v="63"/>
    <n v="8.9"/>
    <n v="1"/>
    <n v="8.9"/>
    <m/>
    <m/>
    <m/>
  </r>
  <r>
    <m/>
    <m/>
    <s v="IMDO"/>
    <x v="60"/>
    <x v="2"/>
    <n v="1"/>
    <x v="84"/>
    <m/>
    <x v="12"/>
    <x v="1"/>
    <n v="1"/>
    <x v="18"/>
    <x v="54"/>
    <m/>
    <x v="64"/>
    <n v="4.29"/>
    <n v="1"/>
    <n v="4.29"/>
    <m/>
    <m/>
    <m/>
  </r>
  <r>
    <m/>
    <m/>
    <s v="IMDO"/>
    <x v="60"/>
    <x v="2"/>
    <n v="1"/>
    <x v="85"/>
    <m/>
    <x v="12"/>
    <x v="1"/>
    <n v="1"/>
    <x v="21"/>
    <x v="50"/>
    <m/>
    <x v="65"/>
    <n v="6.39"/>
    <n v="1"/>
    <n v="6.39"/>
    <m/>
    <m/>
    <m/>
  </r>
  <r>
    <m/>
    <m/>
    <s v="IMDO"/>
    <x v="61"/>
    <x v="2"/>
    <n v="1"/>
    <x v="86"/>
    <m/>
    <x v="12"/>
    <x v="1"/>
    <n v="1"/>
    <x v="22"/>
    <x v="55"/>
    <m/>
    <x v="66"/>
    <n v="4.0199999999999996"/>
    <n v="1"/>
    <n v="4.0199999999999996"/>
    <m/>
    <m/>
    <m/>
  </r>
  <r>
    <m/>
    <m/>
    <s v="IMDO"/>
    <x v="62"/>
    <x v="2"/>
    <n v="1"/>
    <x v="87"/>
    <m/>
    <x v="11"/>
    <x v="1"/>
    <n v="1"/>
    <x v="6"/>
    <x v="56"/>
    <m/>
    <x v="67"/>
    <n v="92.5"/>
    <n v="1"/>
    <n v="92.5"/>
    <m/>
    <m/>
    <m/>
  </r>
  <r>
    <m/>
    <m/>
    <s v="IMDO"/>
    <x v="62"/>
    <x v="2"/>
    <n v="1"/>
    <x v="88"/>
    <m/>
    <x v="2"/>
    <x v="1"/>
    <n v="1"/>
    <x v="11"/>
    <x v="57"/>
    <m/>
    <x v="68"/>
    <n v="0.6"/>
    <n v="1"/>
    <n v="0.6"/>
    <m/>
    <m/>
    <m/>
  </r>
  <r>
    <m/>
    <m/>
    <s v="IMDO"/>
    <x v="62"/>
    <x v="2"/>
    <n v="1"/>
    <x v="70"/>
    <m/>
    <x v="12"/>
    <x v="1"/>
    <n v="1"/>
    <x v="14"/>
    <x v="47"/>
    <m/>
    <x v="51"/>
    <n v="6.36"/>
    <n v="1"/>
    <n v="6.36"/>
    <m/>
    <m/>
    <m/>
  </r>
  <r>
    <m/>
    <m/>
    <s v="IMDO"/>
    <x v="63"/>
    <x v="2"/>
    <n v="2"/>
    <x v="89"/>
    <m/>
    <x v="15"/>
    <x v="1"/>
    <n v="1"/>
    <x v="6"/>
    <x v="58"/>
    <m/>
    <x v="69"/>
    <n v="117.07"/>
    <n v="2"/>
    <n v="234.14"/>
    <m/>
    <m/>
    <m/>
  </r>
  <r>
    <m/>
    <m/>
    <s v="IMDO"/>
    <x v="63"/>
    <x v="2"/>
    <n v="2"/>
    <x v="90"/>
    <m/>
    <x v="14"/>
    <x v="1"/>
    <n v="1"/>
    <x v="20"/>
    <x v="55"/>
    <m/>
    <x v="70"/>
    <n v="7.25"/>
    <n v="2"/>
    <n v="14.5"/>
    <m/>
    <m/>
    <m/>
  </r>
  <r>
    <m/>
    <m/>
    <s v="MBS"/>
    <x v="64"/>
    <x v="2"/>
    <n v="4"/>
    <x v="91"/>
    <s v="Profile usoare, zincate"/>
    <x v="16"/>
    <x v="4"/>
    <n v="1"/>
    <x v="6"/>
    <x v="59"/>
    <m/>
    <x v="71"/>
    <n v="41.97"/>
    <n v="4"/>
    <n v="167.88"/>
    <m/>
    <m/>
    <m/>
  </r>
  <r>
    <m/>
    <m/>
    <s v="IMDO"/>
    <x v="65"/>
    <x v="2"/>
    <n v="9"/>
    <x v="92"/>
    <m/>
    <x v="14"/>
    <x v="1"/>
    <n v="1"/>
    <x v="19"/>
    <x v="60"/>
    <m/>
    <x v="72"/>
    <n v="10.86"/>
    <n v="9"/>
    <n v="97.74"/>
    <m/>
    <m/>
    <m/>
  </r>
  <r>
    <m/>
    <m/>
    <s v="IMDO"/>
    <x v="65"/>
    <x v="2"/>
    <n v="9"/>
    <x v="93"/>
    <m/>
    <x v="12"/>
    <x v="1"/>
    <n v="2"/>
    <x v="19"/>
    <x v="61"/>
    <m/>
    <x v="73"/>
    <n v="11.2"/>
    <n v="18"/>
    <n v="100.8"/>
    <m/>
    <m/>
    <m/>
  </r>
  <r>
    <m/>
    <m/>
    <s v="IMDO"/>
    <x v="65"/>
    <x v="2"/>
    <n v="9"/>
    <x v="94"/>
    <m/>
    <x v="2"/>
    <x v="1"/>
    <n v="4"/>
    <x v="19"/>
    <x v="61"/>
    <m/>
    <x v="74"/>
    <n v="7.48"/>
    <n v="36"/>
    <n v="67.320000000000007"/>
    <m/>
    <m/>
    <m/>
  </r>
  <r>
    <m/>
    <m/>
    <s v="IMDO"/>
    <x v="66"/>
    <x v="2"/>
    <n v="1"/>
    <x v="95"/>
    <m/>
    <x v="15"/>
    <x v="1"/>
    <n v="1"/>
    <x v="6"/>
    <x v="51"/>
    <m/>
    <x v="75"/>
    <n v="93.73"/>
    <n v="1"/>
    <n v="93.73"/>
    <m/>
    <m/>
    <m/>
  </r>
  <r>
    <m/>
    <m/>
    <s v="IMDO"/>
    <x v="66"/>
    <x v="2"/>
    <n v="1"/>
    <x v="96"/>
    <m/>
    <x v="1"/>
    <x v="1"/>
    <n v="2"/>
    <x v="4"/>
    <x v="62"/>
    <m/>
    <x v="76"/>
    <n v="1.58"/>
    <n v="2"/>
    <n v="1.58"/>
    <m/>
    <m/>
    <m/>
  </r>
  <r>
    <m/>
    <m/>
    <s v="IMDO"/>
    <x v="66"/>
    <x v="2"/>
    <n v="1"/>
    <x v="97"/>
    <m/>
    <x v="15"/>
    <x v="1"/>
    <n v="1"/>
    <x v="6"/>
    <x v="52"/>
    <m/>
    <x v="77"/>
    <n v="10.49"/>
    <n v="1"/>
    <n v="10.49"/>
    <m/>
    <m/>
    <m/>
  </r>
  <r>
    <m/>
    <m/>
    <s v="IMDO"/>
    <x v="66"/>
    <x v="2"/>
    <n v="1"/>
    <x v="90"/>
    <m/>
    <x v="14"/>
    <x v="1"/>
    <n v="1"/>
    <x v="20"/>
    <x v="55"/>
    <m/>
    <x v="70"/>
    <n v="7.25"/>
    <n v="1"/>
    <n v="7.25"/>
    <m/>
    <m/>
    <m/>
  </r>
  <r>
    <m/>
    <m/>
    <s v="IMDO"/>
    <x v="66"/>
    <x v="2"/>
    <n v="1"/>
    <x v="98"/>
    <m/>
    <x v="1"/>
    <x v="1"/>
    <n v="1"/>
    <x v="12"/>
    <x v="55"/>
    <m/>
    <x v="78"/>
    <n v="1.9"/>
    <n v="1"/>
    <n v="1.9"/>
    <m/>
    <m/>
    <m/>
  </r>
  <r>
    <m/>
    <m/>
    <s v="IMDO"/>
    <x v="66"/>
    <x v="2"/>
    <n v="1"/>
    <x v="99"/>
    <m/>
    <x v="12"/>
    <x v="1"/>
    <n v="1"/>
    <x v="12"/>
    <x v="55"/>
    <m/>
    <x v="79"/>
    <n v="2.85"/>
    <n v="1"/>
    <n v="2.85"/>
    <m/>
    <m/>
    <m/>
  </r>
  <r>
    <m/>
    <m/>
    <s v="IMDO"/>
    <x v="66"/>
    <x v="2"/>
    <n v="1"/>
    <x v="100"/>
    <m/>
    <x v="12"/>
    <x v="1"/>
    <n v="1"/>
    <x v="1"/>
    <x v="63"/>
    <m/>
    <x v="80"/>
    <n v="4.59"/>
    <n v="1"/>
    <n v="4.59"/>
    <m/>
    <m/>
    <m/>
  </r>
  <r>
    <m/>
    <m/>
    <s v="IMDO"/>
    <x v="67"/>
    <x v="2"/>
    <n v="1"/>
    <x v="101"/>
    <m/>
    <x v="13"/>
    <x v="1"/>
    <n v="1"/>
    <x v="6"/>
    <x v="64"/>
    <m/>
    <x v="81"/>
    <n v="94.41"/>
    <n v="1"/>
    <n v="94.41"/>
    <m/>
    <m/>
    <m/>
  </r>
  <r>
    <m/>
    <m/>
    <s v="IMDO"/>
    <x v="67"/>
    <x v="2"/>
    <n v="1"/>
    <x v="82"/>
    <m/>
    <x v="12"/>
    <x v="1"/>
    <n v="1"/>
    <x v="19"/>
    <x v="54"/>
    <m/>
    <x v="62"/>
    <n v="4.45"/>
    <n v="1"/>
    <n v="4.45"/>
    <m/>
    <m/>
    <m/>
  </r>
  <r>
    <m/>
    <m/>
    <s v="IMDO"/>
    <x v="67"/>
    <x v="2"/>
    <n v="1"/>
    <x v="102"/>
    <m/>
    <x v="1"/>
    <x v="1"/>
    <n v="1"/>
    <x v="23"/>
    <x v="55"/>
    <m/>
    <x v="82"/>
    <n v="2.25"/>
    <n v="1"/>
    <n v="2.25"/>
    <m/>
    <m/>
    <m/>
  </r>
  <r>
    <m/>
    <m/>
    <s v="IMDO"/>
    <x v="67"/>
    <x v="2"/>
    <n v="1"/>
    <x v="103"/>
    <m/>
    <x v="17"/>
    <x v="1"/>
    <n v="6"/>
    <x v="6"/>
    <x v="65"/>
    <m/>
    <x v="83"/>
    <n v="4.32"/>
    <n v="6"/>
    <n v="4.32"/>
    <m/>
    <m/>
    <m/>
  </r>
  <r>
    <m/>
    <m/>
    <s v="MBS"/>
    <x v="68"/>
    <x v="2"/>
    <n v="3"/>
    <x v="104"/>
    <s v="Profile usoare, zincate"/>
    <x v="16"/>
    <x v="4"/>
    <n v="1"/>
    <x v="6"/>
    <x v="66"/>
    <m/>
    <x v="84"/>
    <n v="26.46"/>
    <n v="3"/>
    <n v="79.38"/>
    <m/>
    <m/>
    <m/>
  </r>
  <r>
    <m/>
    <m/>
    <s v="IMDO"/>
    <x v="69"/>
    <x v="2"/>
    <n v="1"/>
    <x v="105"/>
    <m/>
    <x v="1"/>
    <x v="1"/>
    <n v="1"/>
    <x v="14"/>
    <x v="49"/>
    <m/>
    <x v="85"/>
    <n v="3.39"/>
    <n v="1"/>
    <n v="3.39"/>
    <m/>
    <m/>
    <m/>
  </r>
  <r>
    <m/>
    <m/>
    <s v="IMDO"/>
    <x v="69"/>
    <x v="2"/>
    <n v="1"/>
    <x v="106"/>
    <m/>
    <x v="2"/>
    <x v="1"/>
    <n v="2"/>
    <x v="5"/>
    <x v="10"/>
    <m/>
    <x v="10"/>
    <n v="2.2599999999999998"/>
    <n v="2"/>
    <n v="2.2599999999999998"/>
    <m/>
    <m/>
    <m/>
  </r>
  <r>
    <m/>
    <m/>
    <s v="IMDO"/>
    <x v="70"/>
    <x v="2"/>
    <n v="1"/>
    <x v="107"/>
    <m/>
    <x v="18"/>
    <x v="1"/>
    <n v="1"/>
    <x v="6"/>
    <x v="67"/>
    <m/>
    <x v="86"/>
    <n v="163.97"/>
    <n v="1"/>
    <n v="163.97"/>
    <m/>
    <m/>
    <m/>
  </r>
  <r>
    <m/>
    <m/>
    <s v="IMDO"/>
    <x v="70"/>
    <x v="2"/>
    <n v="1"/>
    <x v="108"/>
    <m/>
    <x v="1"/>
    <x v="1"/>
    <n v="1"/>
    <x v="12"/>
    <x v="1"/>
    <m/>
    <x v="87"/>
    <n v="3.8"/>
    <n v="1"/>
    <n v="3.8"/>
    <m/>
    <m/>
    <m/>
  </r>
  <r>
    <m/>
    <m/>
    <s v="IMDO"/>
    <x v="70"/>
    <x v="2"/>
    <n v="1"/>
    <x v="109"/>
    <m/>
    <x v="2"/>
    <x v="1"/>
    <n v="2"/>
    <x v="7"/>
    <x v="68"/>
    <m/>
    <x v="88"/>
    <n v="0.68"/>
    <n v="2"/>
    <n v="0.68"/>
    <m/>
    <m/>
    <m/>
  </r>
  <r>
    <m/>
    <m/>
    <s v="IMDO"/>
    <x v="70"/>
    <x v="2"/>
    <n v="1"/>
    <x v="110"/>
    <m/>
    <x v="2"/>
    <x v="1"/>
    <n v="2"/>
    <x v="24"/>
    <x v="68"/>
    <m/>
    <x v="14"/>
    <n v="0.38"/>
    <n v="2"/>
    <n v="0.38"/>
    <m/>
    <m/>
    <m/>
  </r>
  <r>
    <m/>
    <m/>
    <s v="IMDO"/>
    <x v="70"/>
    <x v="2"/>
    <n v="1"/>
    <x v="111"/>
    <m/>
    <x v="12"/>
    <x v="1"/>
    <n v="2"/>
    <x v="5"/>
    <x v="12"/>
    <m/>
    <x v="89"/>
    <n v="9.6"/>
    <n v="2"/>
    <n v="9.6"/>
    <m/>
    <m/>
    <m/>
  </r>
  <r>
    <m/>
    <m/>
    <s v="IMDO"/>
    <x v="71"/>
    <x v="2"/>
    <n v="2"/>
    <x v="112"/>
    <m/>
    <x v="12"/>
    <x v="1"/>
    <n v="1"/>
    <x v="1"/>
    <x v="63"/>
    <m/>
    <x v="80"/>
    <n v="4.59"/>
    <n v="2"/>
    <n v="9.18"/>
    <m/>
    <m/>
    <m/>
  </r>
  <r>
    <m/>
    <m/>
    <s v="IMDO"/>
    <x v="72"/>
    <x v="2"/>
    <n v="2"/>
    <x v="113"/>
    <m/>
    <x v="19"/>
    <x v="1"/>
    <n v="1"/>
    <x v="6"/>
    <x v="53"/>
    <m/>
    <x v="90"/>
    <n v="0.38"/>
    <n v="2"/>
    <n v="0.76"/>
    <m/>
    <m/>
    <m/>
  </r>
  <r>
    <m/>
    <m/>
    <s v="IMDO"/>
    <x v="73"/>
    <x v="2"/>
    <n v="1"/>
    <x v="114"/>
    <m/>
    <x v="13"/>
    <x v="1"/>
    <n v="1"/>
    <x v="6"/>
    <x v="69"/>
    <m/>
    <x v="91"/>
    <n v="328.93"/>
    <n v="1"/>
    <n v="328.93"/>
    <m/>
    <m/>
    <m/>
  </r>
  <r>
    <m/>
    <m/>
    <s v="IMDO"/>
    <x v="73"/>
    <x v="2"/>
    <n v="1"/>
    <x v="115"/>
    <m/>
    <x v="1"/>
    <x v="1"/>
    <n v="1"/>
    <x v="25"/>
    <x v="70"/>
    <m/>
    <x v="92"/>
    <n v="23.2"/>
    <n v="1"/>
    <n v="23.2"/>
    <m/>
    <m/>
    <m/>
  </r>
  <r>
    <m/>
    <m/>
    <s v="IMDO"/>
    <x v="73"/>
    <x v="2"/>
    <n v="1"/>
    <x v="116"/>
    <m/>
    <x v="12"/>
    <x v="1"/>
    <n v="1"/>
    <x v="18"/>
    <x v="71"/>
    <m/>
    <x v="93"/>
    <n v="25.45"/>
    <n v="1"/>
    <n v="25.45"/>
    <m/>
    <m/>
    <m/>
  </r>
  <r>
    <m/>
    <m/>
    <s v="IMDO"/>
    <x v="73"/>
    <x v="2"/>
    <n v="1"/>
    <x v="117"/>
    <m/>
    <x v="1"/>
    <x v="1"/>
    <n v="2"/>
    <x v="2"/>
    <x v="72"/>
    <m/>
    <x v="94"/>
    <n v="1.4"/>
    <n v="2"/>
    <n v="1.4"/>
    <m/>
    <m/>
    <m/>
  </r>
  <r>
    <m/>
    <m/>
    <s v="IMDO"/>
    <x v="73"/>
    <x v="2"/>
    <n v="1"/>
    <x v="118"/>
    <m/>
    <x v="1"/>
    <x v="1"/>
    <n v="2"/>
    <x v="2"/>
    <x v="73"/>
    <m/>
    <x v="95"/>
    <n v="2.34"/>
    <n v="2"/>
    <n v="2.34"/>
    <m/>
    <m/>
    <m/>
  </r>
  <r>
    <m/>
    <m/>
    <s v="IMDO"/>
    <x v="73"/>
    <x v="2"/>
    <n v="1"/>
    <x v="119"/>
    <m/>
    <x v="12"/>
    <x v="1"/>
    <n v="1"/>
    <x v="14"/>
    <x v="71"/>
    <m/>
    <x v="96"/>
    <n v="33.94"/>
    <n v="1"/>
    <n v="33.94"/>
    <m/>
    <m/>
    <m/>
  </r>
  <r>
    <m/>
    <m/>
    <s v="IMDO"/>
    <x v="73"/>
    <x v="2"/>
    <n v="1"/>
    <x v="120"/>
    <m/>
    <x v="14"/>
    <x v="1"/>
    <n v="1"/>
    <x v="20"/>
    <x v="74"/>
    <m/>
    <x v="97"/>
    <n v="9.56"/>
    <n v="1"/>
    <n v="9.56"/>
    <m/>
    <m/>
    <m/>
  </r>
  <r>
    <m/>
    <m/>
    <s v="IMDO"/>
    <x v="73"/>
    <x v="2"/>
    <n v="1"/>
    <x v="121"/>
    <m/>
    <x v="3"/>
    <x v="1"/>
    <n v="2"/>
    <x v="26"/>
    <x v="75"/>
    <m/>
    <x v="98"/>
    <n v="4.8"/>
    <n v="2"/>
    <n v="4.8"/>
    <m/>
    <m/>
    <m/>
  </r>
  <r>
    <m/>
    <m/>
    <s v="IMDO"/>
    <x v="73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73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74"/>
    <x v="2"/>
    <n v="1"/>
    <x v="124"/>
    <m/>
    <x v="11"/>
    <x v="1"/>
    <n v="1"/>
    <x v="6"/>
    <x v="76"/>
    <m/>
    <x v="100"/>
    <n v="92.91"/>
    <n v="1"/>
    <n v="92.91"/>
    <m/>
    <m/>
    <m/>
  </r>
  <r>
    <m/>
    <m/>
    <s v="IMDO"/>
    <x v="74"/>
    <x v="2"/>
    <n v="1"/>
    <x v="105"/>
    <m/>
    <x v="1"/>
    <x v="1"/>
    <n v="1"/>
    <x v="14"/>
    <x v="49"/>
    <m/>
    <x v="85"/>
    <n v="3.39"/>
    <n v="1"/>
    <n v="3.39"/>
    <m/>
    <m/>
    <m/>
  </r>
  <r>
    <m/>
    <m/>
    <s v="IMDO"/>
    <x v="74"/>
    <x v="2"/>
    <n v="1"/>
    <x v="125"/>
    <m/>
    <x v="12"/>
    <x v="1"/>
    <n v="1"/>
    <x v="14"/>
    <x v="77"/>
    <m/>
    <x v="101"/>
    <n v="31.69"/>
    <n v="1"/>
    <n v="31.69"/>
    <m/>
    <m/>
    <m/>
  </r>
  <r>
    <m/>
    <m/>
    <s v="IMDO"/>
    <x v="74"/>
    <x v="2"/>
    <n v="1"/>
    <x v="126"/>
    <m/>
    <x v="12"/>
    <x v="1"/>
    <n v="1"/>
    <x v="18"/>
    <x v="77"/>
    <m/>
    <x v="102"/>
    <n v="23.76"/>
    <n v="1"/>
    <n v="23.76"/>
    <m/>
    <m/>
    <m/>
  </r>
  <r>
    <m/>
    <m/>
    <s v="IMDO"/>
    <x v="74"/>
    <x v="2"/>
    <n v="1"/>
    <x v="127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74"/>
    <x v="2"/>
    <n v="1"/>
    <x v="128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74"/>
    <x v="2"/>
    <n v="1"/>
    <x v="129"/>
    <m/>
    <x v="2"/>
    <x v="1"/>
    <n v="2"/>
    <x v="11"/>
    <x v="2"/>
    <m/>
    <x v="104"/>
    <n v="0.7"/>
    <n v="2"/>
    <n v="0.7"/>
    <m/>
    <m/>
    <m/>
  </r>
  <r>
    <m/>
    <m/>
    <s v="IMDO"/>
    <x v="74"/>
    <x v="2"/>
    <n v="1"/>
    <x v="130"/>
    <m/>
    <x v="2"/>
    <x v="1"/>
    <n v="1"/>
    <x v="29"/>
    <x v="79"/>
    <m/>
    <x v="105"/>
    <n v="1.26"/>
    <n v="1"/>
    <n v="1.26"/>
    <m/>
    <m/>
    <m/>
  </r>
  <r>
    <m/>
    <m/>
    <s v="IMDO"/>
    <x v="74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74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75"/>
    <x v="2"/>
    <n v="1"/>
    <x v="131"/>
    <m/>
    <x v="21"/>
    <x v="1"/>
    <n v="1"/>
    <x v="6"/>
    <x v="69"/>
    <m/>
    <x v="106"/>
    <n v="385.54"/>
    <n v="1"/>
    <n v="385.54"/>
    <m/>
    <m/>
    <m/>
  </r>
  <r>
    <m/>
    <m/>
    <s v="IMDO"/>
    <x v="75"/>
    <x v="2"/>
    <n v="1"/>
    <x v="132"/>
    <m/>
    <x v="1"/>
    <x v="1"/>
    <n v="1"/>
    <x v="30"/>
    <x v="80"/>
    <m/>
    <x v="107"/>
    <n v="21.65"/>
    <n v="1"/>
    <n v="21.65"/>
    <m/>
    <m/>
    <m/>
  </r>
  <r>
    <m/>
    <m/>
    <s v="IMDO"/>
    <x v="75"/>
    <x v="2"/>
    <n v="1"/>
    <x v="116"/>
    <m/>
    <x v="12"/>
    <x v="1"/>
    <n v="1"/>
    <x v="18"/>
    <x v="71"/>
    <m/>
    <x v="93"/>
    <n v="25.45"/>
    <n v="1"/>
    <n v="25.45"/>
    <m/>
    <m/>
    <m/>
  </r>
  <r>
    <m/>
    <m/>
    <s v="IMDO"/>
    <x v="75"/>
    <x v="2"/>
    <n v="1"/>
    <x v="133"/>
    <m/>
    <x v="1"/>
    <x v="1"/>
    <n v="4"/>
    <x v="7"/>
    <x v="81"/>
    <m/>
    <x v="108"/>
    <n v="2.72"/>
    <n v="4"/>
    <n v="2.72"/>
    <m/>
    <m/>
    <m/>
  </r>
  <r>
    <m/>
    <m/>
    <s v="IMDO"/>
    <x v="75"/>
    <x v="2"/>
    <n v="1"/>
    <x v="119"/>
    <m/>
    <x v="12"/>
    <x v="1"/>
    <n v="1"/>
    <x v="14"/>
    <x v="71"/>
    <m/>
    <x v="96"/>
    <n v="33.94"/>
    <n v="1"/>
    <n v="33.94"/>
    <m/>
    <m/>
    <m/>
  </r>
  <r>
    <m/>
    <m/>
    <s v="IMDO"/>
    <x v="75"/>
    <x v="2"/>
    <n v="1"/>
    <x v="134"/>
    <m/>
    <x v="1"/>
    <x v="1"/>
    <n v="2"/>
    <x v="31"/>
    <x v="13"/>
    <m/>
    <x v="109"/>
    <n v="0.64"/>
    <n v="2"/>
    <n v="0.64"/>
    <m/>
    <m/>
    <m/>
  </r>
  <r>
    <m/>
    <m/>
    <s v="IMDO"/>
    <x v="75"/>
    <x v="2"/>
    <n v="1"/>
    <x v="135"/>
    <m/>
    <x v="1"/>
    <x v="1"/>
    <n v="2"/>
    <x v="7"/>
    <x v="82"/>
    <m/>
    <x v="110"/>
    <n v="3.06"/>
    <n v="2"/>
    <n v="3.06"/>
    <m/>
    <m/>
    <m/>
  </r>
  <r>
    <m/>
    <m/>
    <s v="IMDO"/>
    <x v="75"/>
    <x v="2"/>
    <n v="1"/>
    <x v="136"/>
    <m/>
    <x v="1"/>
    <x v="1"/>
    <n v="1"/>
    <x v="32"/>
    <x v="83"/>
    <m/>
    <x v="111"/>
    <n v="3.41"/>
    <n v="1"/>
    <n v="3.41"/>
    <m/>
    <m/>
    <m/>
  </r>
  <r>
    <m/>
    <m/>
    <s v="IMDO"/>
    <x v="75"/>
    <x v="2"/>
    <n v="1"/>
    <x v="137"/>
    <m/>
    <x v="14"/>
    <x v="1"/>
    <n v="1"/>
    <x v="20"/>
    <x v="79"/>
    <m/>
    <x v="112"/>
    <n v="10.55"/>
    <n v="1"/>
    <n v="10.55"/>
    <m/>
    <m/>
    <m/>
  </r>
  <r>
    <m/>
    <m/>
    <s v="IMDO"/>
    <x v="75"/>
    <x v="2"/>
    <n v="1"/>
    <x v="138"/>
    <m/>
    <x v="3"/>
    <x v="1"/>
    <n v="2"/>
    <x v="33"/>
    <x v="84"/>
    <m/>
    <x v="113"/>
    <n v="5.6"/>
    <n v="2"/>
    <n v="5.6"/>
    <m/>
    <m/>
    <m/>
  </r>
  <r>
    <m/>
    <m/>
    <s v="IMDO"/>
    <x v="75"/>
    <x v="2"/>
    <n v="1"/>
    <x v="139"/>
    <m/>
    <x v="3"/>
    <x v="1"/>
    <n v="2"/>
    <x v="33"/>
    <x v="85"/>
    <m/>
    <x v="79"/>
    <n v="5.7"/>
    <n v="2"/>
    <n v="5.7"/>
    <m/>
    <m/>
    <m/>
  </r>
  <r>
    <m/>
    <m/>
    <s v="IMDO"/>
    <x v="75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75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MBS"/>
    <x v="76"/>
    <x v="2"/>
    <n v="1"/>
    <x v="140"/>
    <s v="Profile usoare, zincate"/>
    <x v="22"/>
    <x v="4"/>
    <n v="1"/>
    <x v="6"/>
    <x v="86"/>
    <m/>
    <x v="114"/>
    <n v="10.96"/>
    <n v="1"/>
    <n v="10.96"/>
    <m/>
    <m/>
    <m/>
  </r>
  <r>
    <m/>
    <m/>
    <s v="IMDO"/>
    <x v="77"/>
    <x v="2"/>
    <n v="6"/>
    <x v="141"/>
    <m/>
    <x v="12"/>
    <x v="1"/>
    <n v="1"/>
    <x v="34"/>
    <x v="65"/>
    <m/>
    <x v="115"/>
    <n v="5.37"/>
    <n v="6"/>
    <n v="32.22"/>
    <m/>
    <m/>
    <m/>
  </r>
  <r>
    <m/>
    <m/>
    <s v="IMDO"/>
    <x v="77"/>
    <x v="2"/>
    <n v="6"/>
    <x v="142"/>
    <m/>
    <x v="1"/>
    <x v="1"/>
    <n v="2"/>
    <x v="1"/>
    <x v="87"/>
    <m/>
    <x v="116"/>
    <n v="6.48"/>
    <n v="12"/>
    <n v="38.880000000000003"/>
    <m/>
    <m/>
    <m/>
  </r>
  <r>
    <m/>
    <m/>
    <s v="IMDO"/>
    <x v="77"/>
    <x v="2"/>
    <n v="6"/>
    <x v="143"/>
    <m/>
    <x v="1"/>
    <x v="1"/>
    <n v="1"/>
    <x v="34"/>
    <x v="87"/>
    <m/>
    <x v="16"/>
    <n v="5.18"/>
    <n v="6"/>
    <n v="31.08"/>
    <m/>
    <m/>
    <m/>
  </r>
  <r>
    <m/>
    <m/>
    <s v="MBS"/>
    <x v="78"/>
    <x v="2"/>
    <n v="8"/>
    <x v="144"/>
    <s v="Profile usoare, zincate"/>
    <x v="16"/>
    <x v="4"/>
    <n v="1"/>
    <x v="6"/>
    <x v="88"/>
    <m/>
    <x v="117"/>
    <n v="6.43"/>
    <n v="8"/>
    <n v="51.44"/>
    <m/>
    <m/>
    <m/>
  </r>
  <r>
    <m/>
    <m/>
    <s v="MBS"/>
    <x v="79"/>
    <x v="2"/>
    <n v="1"/>
    <x v="145"/>
    <s v="Profile usoare, zincate"/>
    <x v="23"/>
    <x v="4"/>
    <n v="1"/>
    <x v="6"/>
    <x v="89"/>
    <m/>
    <x v="118"/>
    <n v="46.3"/>
    <n v="1"/>
    <n v="46.3"/>
    <m/>
    <m/>
    <m/>
  </r>
  <r>
    <m/>
    <m/>
    <s v="IMDO"/>
    <x v="80"/>
    <x v="2"/>
    <n v="3"/>
    <x v="146"/>
    <m/>
    <x v="14"/>
    <x v="1"/>
    <n v="1"/>
    <x v="19"/>
    <x v="90"/>
    <m/>
    <x v="119"/>
    <n v="9.5399999999999991"/>
    <n v="3"/>
    <n v="28.619999999999997"/>
    <m/>
    <m/>
    <m/>
  </r>
  <r>
    <m/>
    <m/>
    <s v="IMDO"/>
    <x v="80"/>
    <x v="2"/>
    <n v="3"/>
    <x v="147"/>
    <m/>
    <x v="2"/>
    <x v="1"/>
    <n v="4"/>
    <x v="19"/>
    <x v="91"/>
    <m/>
    <x v="120"/>
    <n v="6.16"/>
    <n v="12"/>
    <n v="18.48"/>
    <m/>
    <m/>
    <m/>
  </r>
  <r>
    <m/>
    <m/>
    <s v="IMDO"/>
    <x v="80"/>
    <x v="2"/>
    <n v="3"/>
    <x v="148"/>
    <m/>
    <x v="12"/>
    <x v="1"/>
    <n v="2"/>
    <x v="19"/>
    <x v="91"/>
    <m/>
    <x v="121"/>
    <n v="9.24"/>
    <n v="6"/>
    <n v="27.72"/>
    <m/>
    <m/>
    <m/>
  </r>
  <r>
    <m/>
    <m/>
    <s v="MBS"/>
    <x v="81"/>
    <x v="2"/>
    <n v="1"/>
    <x v="149"/>
    <s v="Profile usoare, zincate"/>
    <x v="23"/>
    <x v="4"/>
    <n v="1"/>
    <x v="6"/>
    <x v="92"/>
    <m/>
    <x v="122"/>
    <n v="24.36"/>
    <n v="1"/>
    <n v="24.36"/>
    <m/>
    <m/>
    <m/>
  </r>
  <r>
    <m/>
    <m/>
    <s v="MBS"/>
    <x v="82"/>
    <x v="2"/>
    <n v="8"/>
    <x v="150"/>
    <s v="Profile usoare, zincate"/>
    <x v="23"/>
    <x v="4"/>
    <n v="1"/>
    <x v="6"/>
    <x v="93"/>
    <m/>
    <x v="123"/>
    <n v="26.01"/>
    <n v="8"/>
    <n v="208.08"/>
    <m/>
    <m/>
    <m/>
  </r>
  <r>
    <m/>
    <m/>
    <s v="MBS"/>
    <x v="83"/>
    <x v="2"/>
    <n v="6"/>
    <x v="151"/>
    <s v="Profile usoare, zincate"/>
    <x v="23"/>
    <x v="4"/>
    <n v="1"/>
    <x v="6"/>
    <x v="94"/>
    <m/>
    <x v="124"/>
    <n v="28.67"/>
    <n v="6"/>
    <n v="172.02"/>
    <m/>
    <m/>
    <m/>
  </r>
  <r>
    <m/>
    <m/>
    <s v="MBS"/>
    <x v="84"/>
    <x v="2"/>
    <n v="12"/>
    <x v="152"/>
    <s v="Profile usoare, zincate"/>
    <x v="23"/>
    <x v="4"/>
    <n v="1"/>
    <x v="6"/>
    <x v="95"/>
    <m/>
    <x v="125"/>
    <n v="33.07"/>
    <n v="12"/>
    <n v="396.84000000000003"/>
    <m/>
    <m/>
    <m/>
  </r>
  <r>
    <m/>
    <m/>
    <s v="MBS"/>
    <x v="85"/>
    <x v="2"/>
    <n v="12"/>
    <x v="153"/>
    <s v="Profile usoare, zincate"/>
    <x v="23"/>
    <x v="4"/>
    <n v="1"/>
    <x v="6"/>
    <x v="96"/>
    <m/>
    <x v="126"/>
    <n v="35.69"/>
    <n v="12"/>
    <n v="428.28"/>
    <m/>
    <m/>
    <m/>
  </r>
  <r>
    <m/>
    <m/>
    <s v="IMDO"/>
    <x v="86"/>
    <x v="2"/>
    <n v="4"/>
    <x v="154"/>
    <m/>
    <x v="14"/>
    <x v="1"/>
    <n v="1"/>
    <x v="19"/>
    <x v="90"/>
    <m/>
    <x v="119"/>
    <n v="9.5399999999999991"/>
    <n v="4"/>
    <n v="38.159999999999997"/>
    <m/>
    <m/>
    <m/>
  </r>
  <r>
    <m/>
    <m/>
    <s v="IMDO"/>
    <x v="86"/>
    <x v="2"/>
    <n v="4"/>
    <x v="147"/>
    <m/>
    <x v="2"/>
    <x v="1"/>
    <n v="4"/>
    <x v="19"/>
    <x v="91"/>
    <m/>
    <x v="120"/>
    <n v="6.16"/>
    <n v="16"/>
    <n v="24.64"/>
    <m/>
    <m/>
    <m/>
  </r>
  <r>
    <m/>
    <m/>
    <s v="IMDO"/>
    <x v="86"/>
    <x v="2"/>
    <n v="4"/>
    <x v="155"/>
    <m/>
    <x v="12"/>
    <x v="1"/>
    <n v="2"/>
    <x v="19"/>
    <x v="91"/>
    <m/>
    <x v="121"/>
    <n v="9.24"/>
    <n v="8"/>
    <n v="36.96"/>
    <m/>
    <m/>
    <m/>
  </r>
  <r>
    <m/>
    <m/>
    <s v="IMDO"/>
    <x v="87"/>
    <x v="2"/>
    <n v="1"/>
    <x v="156"/>
    <m/>
    <x v="11"/>
    <x v="1"/>
    <n v="1"/>
    <x v="6"/>
    <x v="97"/>
    <m/>
    <x v="127"/>
    <n v="189.03"/>
    <n v="1"/>
    <n v="189.03"/>
    <m/>
    <m/>
    <m/>
  </r>
  <r>
    <m/>
    <m/>
    <s v="IMDO"/>
    <x v="87"/>
    <x v="2"/>
    <n v="1"/>
    <x v="127"/>
    <m/>
    <x v="20"/>
    <x v="1"/>
    <n v="4"/>
    <x v="6"/>
    <x v="78"/>
    <m/>
    <x v="103"/>
    <n v="4.4000000000000004"/>
    <n v="4"/>
    <n v="4.4000000000000004"/>
    <m/>
    <m/>
    <m/>
  </r>
  <r>
    <m/>
    <m/>
    <s v="IMDO"/>
    <x v="87"/>
    <x v="2"/>
    <n v="1"/>
    <x v="128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87"/>
    <x v="2"/>
    <n v="1"/>
    <x v="157"/>
    <m/>
    <x v="2"/>
    <x v="1"/>
    <n v="1"/>
    <x v="10"/>
    <x v="98"/>
    <m/>
    <x v="128"/>
    <n v="0.55000000000000004"/>
    <n v="1"/>
    <n v="0.55000000000000004"/>
    <m/>
    <m/>
    <m/>
  </r>
  <r>
    <m/>
    <m/>
    <s v="IMDO"/>
    <x v="87"/>
    <x v="2"/>
    <n v="1"/>
    <x v="158"/>
    <m/>
    <x v="2"/>
    <x v="1"/>
    <n v="1"/>
    <x v="35"/>
    <x v="2"/>
    <m/>
    <x v="4"/>
    <n v="0.16"/>
    <n v="1"/>
    <n v="0.16"/>
    <m/>
    <m/>
    <m/>
  </r>
  <r>
    <m/>
    <m/>
    <s v="IMDO"/>
    <x v="87"/>
    <x v="2"/>
    <n v="1"/>
    <x v="130"/>
    <m/>
    <x v="2"/>
    <x v="1"/>
    <n v="1"/>
    <x v="29"/>
    <x v="79"/>
    <m/>
    <x v="105"/>
    <n v="1.26"/>
    <n v="1"/>
    <n v="1.26"/>
    <m/>
    <m/>
    <m/>
  </r>
  <r>
    <m/>
    <m/>
    <s v="IMDO"/>
    <x v="87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87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87"/>
    <x v="2"/>
    <n v="1"/>
    <x v="159"/>
    <m/>
    <x v="12"/>
    <x v="1"/>
    <n v="1"/>
    <x v="14"/>
    <x v="99"/>
    <m/>
    <x v="129"/>
    <n v="29.57"/>
    <n v="1"/>
    <n v="29.57"/>
    <m/>
    <m/>
    <m/>
  </r>
  <r>
    <m/>
    <m/>
    <s v="IMDO"/>
    <x v="87"/>
    <x v="2"/>
    <n v="1"/>
    <x v="160"/>
    <m/>
    <x v="12"/>
    <x v="1"/>
    <n v="1"/>
    <x v="18"/>
    <x v="99"/>
    <m/>
    <x v="130"/>
    <n v="22.18"/>
    <n v="1"/>
    <n v="22.18"/>
    <m/>
    <m/>
    <m/>
  </r>
  <r>
    <m/>
    <m/>
    <s v="IMDO"/>
    <x v="87"/>
    <x v="2"/>
    <n v="1"/>
    <x v="70"/>
    <m/>
    <x v="12"/>
    <x v="1"/>
    <n v="1"/>
    <x v="14"/>
    <x v="47"/>
    <m/>
    <x v="51"/>
    <n v="6.36"/>
    <n v="1"/>
    <n v="6.36"/>
    <m/>
    <m/>
    <m/>
  </r>
  <r>
    <m/>
    <m/>
    <s v="IMDO"/>
    <x v="88"/>
    <x v="2"/>
    <n v="1"/>
    <x v="161"/>
    <m/>
    <x v="24"/>
    <x v="1"/>
    <n v="1"/>
    <x v="6"/>
    <x v="100"/>
    <m/>
    <x v="131"/>
    <n v="959.83"/>
    <n v="1"/>
    <n v="959.83"/>
    <m/>
    <m/>
    <m/>
  </r>
  <r>
    <m/>
    <m/>
    <s v="IMDO"/>
    <x v="88"/>
    <x v="2"/>
    <n v="1"/>
    <x v="162"/>
    <m/>
    <x v="1"/>
    <x v="1"/>
    <n v="1"/>
    <x v="36"/>
    <x v="10"/>
    <m/>
    <x v="132"/>
    <n v="17.66"/>
    <n v="1"/>
    <n v="17.66"/>
    <m/>
    <m/>
    <m/>
  </r>
  <r>
    <m/>
    <m/>
    <s v="IMDO"/>
    <x v="88"/>
    <x v="2"/>
    <n v="1"/>
    <x v="163"/>
    <m/>
    <x v="1"/>
    <x v="1"/>
    <n v="2"/>
    <x v="9"/>
    <x v="101"/>
    <m/>
    <x v="133"/>
    <n v="2.96"/>
    <n v="2"/>
    <n v="2.96"/>
    <m/>
    <m/>
    <m/>
  </r>
  <r>
    <m/>
    <m/>
    <s v="IMDO"/>
    <x v="88"/>
    <x v="2"/>
    <n v="1"/>
    <x v="164"/>
    <m/>
    <x v="1"/>
    <x v="1"/>
    <n v="2"/>
    <x v="37"/>
    <x v="47"/>
    <m/>
    <x v="134"/>
    <n v="11.14"/>
    <n v="2"/>
    <n v="11.14"/>
    <m/>
    <m/>
    <m/>
  </r>
  <r>
    <m/>
    <m/>
    <s v="IMDO"/>
    <x v="88"/>
    <x v="2"/>
    <n v="1"/>
    <x v="165"/>
    <m/>
    <x v="1"/>
    <x v="1"/>
    <n v="2"/>
    <x v="9"/>
    <x v="102"/>
    <m/>
    <x v="135"/>
    <n v="4.68"/>
    <n v="2"/>
    <n v="4.68"/>
    <m/>
    <m/>
    <m/>
  </r>
  <r>
    <m/>
    <m/>
    <s v="IMDO"/>
    <x v="88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88"/>
    <x v="2"/>
    <n v="1"/>
    <x v="167"/>
    <m/>
    <x v="3"/>
    <x v="1"/>
    <n v="4"/>
    <x v="39"/>
    <x v="103"/>
    <m/>
    <x v="137"/>
    <n v="16.36"/>
    <n v="4"/>
    <n v="16.36"/>
    <m/>
    <m/>
    <m/>
  </r>
  <r>
    <m/>
    <m/>
    <s v="IMDO"/>
    <x v="88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88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88"/>
    <x v="2"/>
    <n v="1"/>
    <x v="168"/>
    <m/>
    <x v="12"/>
    <x v="1"/>
    <n v="1"/>
    <x v="14"/>
    <x v="104"/>
    <m/>
    <x v="138"/>
    <n v="41.54"/>
    <n v="1"/>
    <n v="41.54"/>
    <m/>
    <m/>
    <m/>
  </r>
  <r>
    <m/>
    <m/>
    <s v="IMDO"/>
    <x v="88"/>
    <x v="2"/>
    <n v="1"/>
    <x v="169"/>
    <m/>
    <x v="12"/>
    <x v="1"/>
    <n v="1"/>
    <x v="18"/>
    <x v="104"/>
    <m/>
    <x v="139"/>
    <n v="31.16"/>
    <n v="1"/>
    <n v="31.16"/>
    <m/>
    <m/>
    <m/>
  </r>
  <r>
    <m/>
    <m/>
    <s v="IMDO"/>
    <x v="89"/>
    <x v="2"/>
    <n v="4"/>
    <x v="170"/>
    <m/>
    <x v="25"/>
    <x v="2"/>
    <n v="1"/>
    <x v="6"/>
    <x v="63"/>
    <m/>
    <x v="140"/>
    <n v="0.4"/>
    <n v="4"/>
    <n v="1.6"/>
    <m/>
    <m/>
    <m/>
  </r>
  <r>
    <m/>
    <m/>
    <s v="IMDO"/>
    <x v="90"/>
    <x v="2"/>
    <n v="2"/>
    <x v="171"/>
    <m/>
    <x v="1"/>
    <x v="1"/>
    <n v="1"/>
    <x v="5"/>
    <x v="57"/>
    <m/>
    <x v="141"/>
    <n v="2.14"/>
    <n v="2"/>
    <n v="4.28"/>
    <m/>
    <m/>
    <m/>
  </r>
  <r>
    <m/>
    <m/>
    <s v="IMDO"/>
    <x v="90"/>
    <x v="2"/>
    <n v="2"/>
    <x v="172"/>
    <m/>
    <x v="1"/>
    <x v="1"/>
    <n v="1"/>
    <x v="40"/>
    <x v="105"/>
    <m/>
    <x v="61"/>
    <n v="2.86"/>
    <n v="2"/>
    <n v="5.72"/>
    <m/>
    <m/>
    <m/>
  </r>
  <r>
    <m/>
    <m/>
    <s v="IMDO"/>
    <x v="91"/>
    <x v="2"/>
    <n v="4"/>
    <x v="161"/>
    <m/>
    <x v="24"/>
    <x v="1"/>
    <n v="1"/>
    <x v="6"/>
    <x v="100"/>
    <m/>
    <x v="131"/>
    <n v="959.83"/>
    <n v="4"/>
    <n v="3839.32"/>
    <m/>
    <m/>
    <m/>
  </r>
  <r>
    <m/>
    <m/>
    <s v="IMDO"/>
    <x v="91"/>
    <x v="2"/>
    <n v="4"/>
    <x v="162"/>
    <m/>
    <x v="1"/>
    <x v="1"/>
    <n v="1"/>
    <x v="36"/>
    <x v="10"/>
    <m/>
    <x v="132"/>
    <n v="17.66"/>
    <n v="4"/>
    <n v="70.64"/>
    <m/>
    <m/>
    <m/>
  </r>
  <r>
    <m/>
    <m/>
    <s v="IMDO"/>
    <x v="91"/>
    <x v="2"/>
    <n v="4"/>
    <x v="163"/>
    <m/>
    <x v="1"/>
    <x v="1"/>
    <n v="2"/>
    <x v="9"/>
    <x v="101"/>
    <m/>
    <x v="133"/>
    <n v="2.96"/>
    <n v="8"/>
    <n v="11.84"/>
    <m/>
    <m/>
    <m/>
  </r>
  <r>
    <m/>
    <m/>
    <s v="IMDO"/>
    <x v="91"/>
    <x v="2"/>
    <n v="4"/>
    <x v="173"/>
    <m/>
    <x v="12"/>
    <x v="1"/>
    <n v="1"/>
    <x v="18"/>
    <x v="106"/>
    <m/>
    <x v="142"/>
    <n v="34.340000000000003"/>
    <n v="4"/>
    <n v="137.36000000000001"/>
    <m/>
    <m/>
    <m/>
  </r>
  <r>
    <m/>
    <m/>
    <s v="IMDO"/>
    <x v="91"/>
    <x v="2"/>
    <n v="4"/>
    <x v="164"/>
    <m/>
    <x v="1"/>
    <x v="1"/>
    <n v="2"/>
    <x v="37"/>
    <x v="47"/>
    <m/>
    <x v="134"/>
    <n v="11.14"/>
    <n v="8"/>
    <n v="44.56"/>
    <m/>
    <m/>
    <m/>
  </r>
  <r>
    <m/>
    <m/>
    <s v="IMDO"/>
    <x v="91"/>
    <x v="2"/>
    <n v="4"/>
    <x v="174"/>
    <m/>
    <x v="12"/>
    <x v="1"/>
    <n v="1"/>
    <x v="14"/>
    <x v="106"/>
    <m/>
    <x v="143"/>
    <n v="45.78"/>
    <n v="4"/>
    <n v="183.12"/>
    <m/>
    <m/>
    <m/>
  </r>
  <r>
    <m/>
    <m/>
    <s v="IMDO"/>
    <x v="91"/>
    <x v="2"/>
    <n v="4"/>
    <x v="165"/>
    <m/>
    <x v="1"/>
    <x v="1"/>
    <n v="2"/>
    <x v="9"/>
    <x v="102"/>
    <m/>
    <x v="135"/>
    <n v="4.68"/>
    <n v="8"/>
    <n v="18.72"/>
    <m/>
    <m/>
    <m/>
  </r>
  <r>
    <m/>
    <m/>
    <s v="IMDO"/>
    <x v="91"/>
    <x v="2"/>
    <n v="4"/>
    <x v="166"/>
    <m/>
    <x v="14"/>
    <x v="1"/>
    <n v="1"/>
    <x v="38"/>
    <x v="52"/>
    <m/>
    <x v="136"/>
    <n v="15.7"/>
    <n v="4"/>
    <n v="62.8"/>
    <m/>
    <m/>
    <m/>
  </r>
  <r>
    <m/>
    <m/>
    <s v="IMDO"/>
    <x v="91"/>
    <x v="2"/>
    <n v="4"/>
    <x v="167"/>
    <m/>
    <x v="3"/>
    <x v="1"/>
    <n v="4"/>
    <x v="39"/>
    <x v="103"/>
    <m/>
    <x v="137"/>
    <n v="16.36"/>
    <n v="16"/>
    <n v="65.44"/>
    <m/>
    <m/>
    <m/>
  </r>
  <r>
    <m/>
    <m/>
    <s v="IMDO"/>
    <x v="91"/>
    <x v="2"/>
    <n v="4"/>
    <x v="122"/>
    <m/>
    <x v="3"/>
    <x v="1"/>
    <n v="2"/>
    <x v="27"/>
    <x v="10"/>
    <m/>
    <x v="33"/>
    <n v="2.76"/>
    <n v="8"/>
    <n v="11.04"/>
    <m/>
    <m/>
    <m/>
  </r>
  <r>
    <m/>
    <m/>
    <s v="IMDO"/>
    <x v="91"/>
    <x v="2"/>
    <n v="4"/>
    <x v="123"/>
    <m/>
    <x v="3"/>
    <x v="1"/>
    <n v="1"/>
    <x v="28"/>
    <x v="10"/>
    <m/>
    <x v="99"/>
    <n v="1.1100000000000001"/>
    <n v="4"/>
    <n v="4.4400000000000004"/>
    <m/>
    <m/>
    <m/>
  </r>
  <r>
    <m/>
    <m/>
    <s v="IMDO"/>
    <x v="92"/>
    <x v="2"/>
    <n v="10"/>
    <x v="175"/>
    <m/>
    <x v="2"/>
    <x v="1"/>
    <n v="1"/>
    <x v="4"/>
    <x v="3"/>
    <m/>
    <x v="144"/>
    <n v="0.1"/>
    <n v="10"/>
    <n v="1"/>
    <m/>
    <m/>
    <m/>
  </r>
  <r>
    <m/>
    <m/>
    <s v="IMDO"/>
    <x v="93"/>
    <x v="2"/>
    <n v="3"/>
    <x v="176"/>
    <m/>
    <x v="24"/>
    <x v="1"/>
    <n v="1"/>
    <x v="6"/>
    <x v="107"/>
    <m/>
    <x v="145"/>
    <n v="969.78"/>
    <n v="3"/>
    <n v="2909.34"/>
    <m/>
    <m/>
    <m/>
  </r>
  <r>
    <m/>
    <m/>
    <s v="IMDO"/>
    <x v="93"/>
    <x v="2"/>
    <n v="3"/>
    <x v="163"/>
    <m/>
    <x v="1"/>
    <x v="1"/>
    <n v="2"/>
    <x v="9"/>
    <x v="101"/>
    <m/>
    <x v="133"/>
    <n v="2.96"/>
    <n v="6"/>
    <n v="8.879999999999999"/>
    <m/>
    <m/>
    <m/>
  </r>
  <r>
    <m/>
    <m/>
    <s v="IMDO"/>
    <x v="93"/>
    <x v="2"/>
    <n v="3"/>
    <x v="164"/>
    <m/>
    <x v="1"/>
    <x v="1"/>
    <n v="2"/>
    <x v="37"/>
    <x v="47"/>
    <m/>
    <x v="134"/>
    <n v="11.14"/>
    <n v="6"/>
    <n v="33.42"/>
    <m/>
    <m/>
    <m/>
  </r>
  <r>
    <m/>
    <m/>
    <s v="IMDO"/>
    <x v="93"/>
    <x v="2"/>
    <n v="3"/>
    <x v="165"/>
    <m/>
    <x v="1"/>
    <x v="1"/>
    <n v="2"/>
    <x v="9"/>
    <x v="102"/>
    <m/>
    <x v="135"/>
    <n v="4.68"/>
    <n v="6"/>
    <n v="14.04"/>
    <m/>
    <m/>
    <m/>
  </r>
  <r>
    <m/>
    <m/>
    <s v="IMDO"/>
    <x v="93"/>
    <x v="2"/>
    <n v="3"/>
    <x v="177"/>
    <m/>
    <x v="1"/>
    <x v="1"/>
    <n v="1"/>
    <x v="41"/>
    <x v="10"/>
    <m/>
    <x v="146"/>
    <n v="19.78"/>
    <n v="3"/>
    <n v="59.34"/>
    <m/>
    <m/>
    <m/>
  </r>
  <r>
    <m/>
    <m/>
    <s v="IMDO"/>
    <x v="93"/>
    <x v="2"/>
    <n v="3"/>
    <x v="166"/>
    <m/>
    <x v="14"/>
    <x v="1"/>
    <n v="1"/>
    <x v="38"/>
    <x v="52"/>
    <m/>
    <x v="136"/>
    <n v="15.7"/>
    <n v="3"/>
    <n v="47.099999999999994"/>
    <m/>
    <m/>
    <m/>
  </r>
  <r>
    <m/>
    <m/>
    <s v="IMDO"/>
    <x v="93"/>
    <x v="2"/>
    <n v="3"/>
    <x v="167"/>
    <m/>
    <x v="3"/>
    <x v="1"/>
    <n v="4"/>
    <x v="39"/>
    <x v="103"/>
    <m/>
    <x v="137"/>
    <n v="16.36"/>
    <n v="12"/>
    <n v="49.08"/>
    <m/>
    <m/>
    <m/>
  </r>
  <r>
    <m/>
    <m/>
    <s v="IMDO"/>
    <x v="93"/>
    <x v="2"/>
    <n v="3"/>
    <x v="122"/>
    <m/>
    <x v="3"/>
    <x v="1"/>
    <n v="2"/>
    <x v="27"/>
    <x v="10"/>
    <m/>
    <x v="33"/>
    <n v="2.76"/>
    <n v="6"/>
    <n v="8.2799999999999994"/>
    <m/>
    <m/>
    <m/>
  </r>
  <r>
    <m/>
    <m/>
    <s v="IMDO"/>
    <x v="93"/>
    <x v="2"/>
    <n v="3"/>
    <x v="123"/>
    <m/>
    <x v="3"/>
    <x v="1"/>
    <n v="1"/>
    <x v="28"/>
    <x v="10"/>
    <m/>
    <x v="99"/>
    <n v="1.1100000000000001"/>
    <n v="3"/>
    <n v="3.33"/>
    <m/>
    <m/>
    <m/>
  </r>
  <r>
    <m/>
    <m/>
    <s v="IMDO"/>
    <x v="93"/>
    <x v="2"/>
    <n v="3"/>
    <x v="178"/>
    <m/>
    <x v="12"/>
    <x v="1"/>
    <n v="1"/>
    <x v="14"/>
    <x v="108"/>
    <m/>
    <x v="147"/>
    <n v="42.6"/>
    <n v="3"/>
    <n v="127.80000000000001"/>
    <m/>
    <m/>
    <m/>
  </r>
  <r>
    <m/>
    <m/>
    <s v="IMDO"/>
    <x v="93"/>
    <x v="2"/>
    <n v="3"/>
    <x v="179"/>
    <m/>
    <x v="12"/>
    <x v="1"/>
    <n v="1"/>
    <x v="18"/>
    <x v="108"/>
    <m/>
    <x v="148"/>
    <n v="31.95"/>
    <n v="3"/>
    <n v="95.85"/>
    <m/>
    <m/>
    <m/>
  </r>
  <r>
    <m/>
    <m/>
    <s v="IMDO"/>
    <x v="94"/>
    <x v="2"/>
    <n v="62"/>
    <x v="180"/>
    <m/>
    <x v="2"/>
    <x v="1"/>
    <n v="1"/>
    <x v="4"/>
    <x v="3"/>
    <m/>
    <x v="144"/>
    <n v="0.1"/>
    <n v="62"/>
    <n v="6.2"/>
    <m/>
    <m/>
    <m/>
  </r>
  <r>
    <m/>
    <m/>
    <s v="IMDO"/>
    <x v="95"/>
    <x v="2"/>
    <n v="1"/>
    <x v="181"/>
    <m/>
    <x v="15"/>
    <x v="1"/>
    <n v="1"/>
    <x v="6"/>
    <x v="109"/>
    <m/>
    <x v="149"/>
    <n v="117.69"/>
    <n v="1"/>
    <n v="117.69"/>
    <m/>
    <m/>
    <m/>
  </r>
  <r>
    <m/>
    <m/>
    <s v="IMDO"/>
    <x v="95"/>
    <x v="2"/>
    <n v="1"/>
    <x v="182"/>
    <m/>
    <x v="1"/>
    <x v="1"/>
    <n v="1"/>
    <x v="5"/>
    <x v="55"/>
    <m/>
    <x v="150"/>
    <n v="2.76"/>
    <n v="1"/>
    <n v="2.76"/>
    <m/>
    <m/>
    <m/>
  </r>
  <r>
    <m/>
    <m/>
    <s v="IMDO"/>
    <x v="95"/>
    <x v="2"/>
    <n v="1"/>
    <x v="183"/>
    <m/>
    <x v="1"/>
    <x v="1"/>
    <n v="1"/>
    <x v="25"/>
    <x v="110"/>
    <m/>
    <x v="151"/>
    <n v="19.34"/>
    <n v="1"/>
    <n v="19.34"/>
    <m/>
    <m/>
    <m/>
  </r>
  <r>
    <m/>
    <m/>
    <s v="IMDO"/>
    <x v="95"/>
    <x v="2"/>
    <n v="1"/>
    <x v="116"/>
    <m/>
    <x v="12"/>
    <x v="1"/>
    <n v="1"/>
    <x v="18"/>
    <x v="71"/>
    <m/>
    <x v="93"/>
    <n v="25.45"/>
    <n v="1"/>
    <n v="25.45"/>
    <m/>
    <m/>
    <m/>
  </r>
  <r>
    <m/>
    <m/>
    <s v="IMDO"/>
    <x v="95"/>
    <x v="2"/>
    <n v="1"/>
    <x v="184"/>
    <m/>
    <x v="1"/>
    <x v="1"/>
    <n v="4"/>
    <x v="4"/>
    <x v="111"/>
    <m/>
    <x v="152"/>
    <n v="1.1599999999999999"/>
    <n v="4"/>
    <n v="1.1599999999999999"/>
    <m/>
    <m/>
    <m/>
  </r>
  <r>
    <m/>
    <m/>
    <s v="IMDO"/>
    <x v="95"/>
    <x v="2"/>
    <n v="1"/>
    <x v="119"/>
    <m/>
    <x v="12"/>
    <x v="1"/>
    <n v="1"/>
    <x v="14"/>
    <x v="71"/>
    <m/>
    <x v="153"/>
    <n v="33.93"/>
    <n v="1"/>
    <n v="33.93"/>
    <m/>
    <m/>
    <m/>
  </r>
  <r>
    <m/>
    <m/>
    <s v="IMDO"/>
    <x v="95"/>
    <x v="2"/>
    <n v="1"/>
    <x v="96"/>
    <m/>
    <x v="1"/>
    <x v="1"/>
    <n v="2"/>
    <x v="4"/>
    <x v="62"/>
    <m/>
    <x v="76"/>
    <n v="1.58"/>
    <n v="2"/>
    <n v="1.58"/>
    <m/>
    <m/>
    <m/>
  </r>
  <r>
    <m/>
    <m/>
    <s v="IMDO"/>
    <x v="95"/>
    <x v="2"/>
    <n v="1"/>
    <x v="185"/>
    <m/>
    <x v="1"/>
    <x v="1"/>
    <n v="2"/>
    <x v="4"/>
    <x v="112"/>
    <m/>
    <x v="154"/>
    <n v="0.92"/>
    <n v="2"/>
    <n v="0.92"/>
    <m/>
    <m/>
    <m/>
  </r>
  <r>
    <m/>
    <m/>
    <s v="IMDO"/>
    <x v="95"/>
    <x v="2"/>
    <n v="1"/>
    <x v="186"/>
    <m/>
    <x v="3"/>
    <x v="1"/>
    <n v="1"/>
    <x v="42"/>
    <x v="113"/>
    <m/>
    <x v="155"/>
    <n v="1.78"/>
    <n v="1"/>
    <n v="1.78"/>
    <m/>
    <m/>
    <m/>
  </r>
  <r>
    <m/>
    <m/>
    <s v="IMDO"/>
    <x v="95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95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95"/>
    <x v="2"/>
    <n v="1"/>
    <x v="187"/>
    <m/>
    <x v="3"/>
    <x v="1"/>
    <n v="1"/>
    <x v="43"/>
    <x v="114"/>
    <m/>
    <x v="156"/>
    <n v="0.52"/>
    <n v="1"/>
    <n v="0.52"/>
    <m/>
    <m/>
    <m/>
  </r>
  <r>
    <m/>
    <m/>
    <s v="IMDO"/>
    <x v="96"/>
    <x v="2"/>
    <n v="1"/>
    <x v="181"/>
    <m/>
    <x v="15"/>
    <x v="1"/>
    <n v="1"/>
    <x v="6"/>
    <x v="109"/>
    <m/>
    <x v="149"/>
    <n v="117.69"/>
    <n v="1"/>
    <n v="117.69"/>
    <m/>
    <m/>
    <m/>
  </r>
  <r>
    <m/>
    <m/>
    <s v="IMDO"/>
    <x v="96"/>
    <x v="2"/>
    <n v="1"/>
    <x v="182"/>
    <m/>
    <x v="1"/>
    <x v="1"/>
    <n v="1"/>
    <x v="5"/>
    <x v="55"/>
    <m/>
    <x v="150"/>
    <n v="2.76"/>
    <n v="1"/>
    <n v="2.76"/>
    <m/>
    <m/>
    <m/>
  </r>
  <r>
    <m/>
    <m/>
    <s v="IMDO"/>
    <x v="96"/>
    <x v="2"/>
    <n v="1"/>
    <x v="183"/>
    <m/>
    <x v="1"/>
    <x v="1"/>
    <n v="1"/>
    <x v="25"/>
    <x v="110"/>
    <m/>
    <x v="151"/>
    <n v="19.34"/>
    <n v="1"/>
    <n v="19.34"/>
    <m/>
    <m/>
    <m/>
  </r>
  <r>
    <m/>
    <m/>
    <s v="IMDO"/>
    <x v="96"/>
    <x v="2"/>
    <n v="1"/>
    <x v="116"/>
    <m/>
    <x v="12"/>
    <x v="1"/>
    <n v="1"/>
    <x v="18"/>
    <x v="71"/>
    <m/>
    <x v="93"/>
    <n v="25.45"/>
    <n v="1"/>
    <n v="25.45"/>
    <m/>
    <m/>
    <m/>
  </r>
  <r>
    <m/>
    <m/>
    <s v="IMDO"/>
    <x v="96"/>
    <x v="2"/>
    <n v="1"/>
    <x v="184"/>
    <m/>
    <x v="1"/>
    <x v="1"/>
    <n v="4"/>
    <x v="4"/>
    <x v="111"/>
    <m/>
    <x v="152"/>
    <n v="1.1599999999999999"/>
    <n v="4"/>
    <n v="1.1599999999999999"/>
    <m/>
    <m/>
    <m/>
  </r>
  <r>
    <m/>
    <m/>
    <s v="IMDO"/>
    <x v="96"/>
    <x v="2"/>
    <n v="1"/>
    <x v="119"/>
    <m/>
    <x v="12"/>
    <x v="1"/>
    <n v="1"/>
    <x v="14"/>
    <x v="71"/>
    <m/>
    <x v="153"/>
    <n v="33.93"/>
    <n v="1"/>
    <n v="33.93"/>
    <m/>
    <m/>
    <m/>
  </r>
  <r>
    <m/>
    <m/>
    <s v="IMDO"/>
    <x v="96"/>
    <x v="2"/>
    <n v="1"/>
    <x v="96"/>
    <m/>
    <x v="1"/>
    <x v="1"/>
    <n v="2"/>
    <x v="4"/>
    <x v="62"/>
    <m/>
    <x v="76"/>
    <n v="1.58"/>
    <n v="2"/>
    <n v="1.58"/>
    <m/>
    <m/>
    <m/>
  </r>
  <r>
    <m/>
    <m/>
    <s v="IMDO"/>
    <x v="96"/>
    <x v="2"/>
    <n v="1"/>
    <x v="185"/>
    <m/>
    <x v="1"/>
    <x v="1"/>
    <n v="2"/>
    <x v="4"/>
    <x v="112"/>
    <m/>
    <x v="154"/>
    <n v="0.92"/>
    <n v="2"/>
    <n v="0.92"/>
    <m/>
    <m/>
    <m/>
  </r>
  <r>
    <m/>
    <m/>
    <s v="IMDO"/>
    <x v="96"/>
    <x v="2"/>
    <n v="1"/>
    <x v="186"/>
    <m/>
    <x v="3"/>
    <x v="1"/>
    <n v="1"/>
    <x v="42"/>
    <x v="113"/>
    <m/>
    <x v="155"/>
    <n v="1.78"/>
    <n v="1"/>
    <n v="1.78"/>
    <m/>
    <m/>
    <m/>
  </r>
  <r>
    <m/>
    <m/>
    <s v="IMDO"/>
    <x v="96"/>
    <x v="2"/>
    <n v="1"/>
    <x v="188"/>
    <m/>
    <x v="3"/>
    <x v="1"/>
    <n v="1"/>
    <x v="42"/>
    <x v="115"/>
    <m/>
    <x v="157"/>
    <n v="1.82"/>
    <n v="1"/>
    <n v="1.82"/>
    <m/>
    <m/>
    <m/>
  </r>
  <r>
    <m/>
    <m/>
    <s v="IMDO"/>
    <x v="96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96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97"/>
    <x v="2"/>
    <n v="1"/>
    <x v="189"/>
    <m/>
    <x v="26"/>
    <x v="1"/>
    <n v="1"/>
    <x v="6"/>
    <x v="116"/>
    <m/>
    <x v="158"/>
    <n v="788.13"/>
    <n v="1"/>
    <n v="788.13"/>
    <m/>
    <m/>
    <m/>
  </r>
  <r>
    <m/>
    <m/>
    <s v="IMDO"/>
    <x v="97"/>
    <x v="2"/>
    <n v="1"/>
    <x v="190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97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97"/>
    <x v="2"/>
    <n v="1"/>
    <x v="192"/>
    <m/>
    <x v="1"/>
    <x v="1"/>
    <n v="4"/>
    <x v="45"/>
    <x v="111"/>
    <m/>
    <x v="161"/>
    <n v="1.72"/>
    <n v="4"/>
    <n v="1.72"/>
    <m/>
    <m/>
    <m/>
  </r>
  <r>
    <m/>
    <m/>
    <s v="IMDO"/>
    <x v="97"/>
    <x v="2"/>
    <n v="1"/>
    <x v="193"/>
    <m/>
    <x v="1"/>
    <x v="1"/>
    <n v="2"/>
    <x v="46"/>
    <x v="118"/>
    <m/>
    <x v="105"/>
    <n v="2.52"/>
    <n v="2"/>
    <n v="2.52"/>
    <m/>
    <m/>
    <m/>
  </r>
  <r>
    <m/>
    <m/>
    <s v="IMDO"/>
    <x v="97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97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97"/>
    <x v="2"/>
    <n v="1"/>
    <x v="196"/>
    <m/>
    <x v="1"/>
    <x v="1"/>
    <n v="2"/>
    <x v="46"/>
    <x v="7"/>
    <m/>
    <x v="162"/>
    <n v="1.54"/>
    <n v="2"/>
    <n v="1.54"/>
    <m/>
    <m/>
    <m/>
  </r>
  <r>
    <m/>
    <m/>
    <s v="IMDO"/>
    <x v="97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97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97"/>
    <x v="2"/>
    <n v="1"/>
    <x v="198"/>
    <m/>
    <x v="3"/>
    <x v="1"/>
    <n v="4"/>
    <x v="48"/>
    <x v="121"/>
    <m/>
    <x v="164"/>
    <n v="14.28"/>
    <n v="4"/>
    <n v="14.28"/>
    <m/>
    <m/>
    <m/>
  </r>
  <r>
    <m/>
    <m/>
    <s v="IMDO"/>
    <x v="97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97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98"/>
    <x v="2"/>
    <n v="1"/>
    <x v="199"/>
    <m/>
    <x v="26"/>
    <x v="1"/>
    <n v="1"/>
    <x v="6"/>
    <x v="122"/>
    <m/>
    <x v="165"/>
    <n v="856.61"/>
    <n v="1"/>
    <n v="856.61"/>
    <m/>
    <m/>
    <m/>
  </r>
  <r>
    <m/>
    <m/>
    <s v="IMDO"/>
    <x v="98"/>
    <x v="2"/>
    <n v="1"/>
    <x v="190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98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98"/>
    <x v="2"/>
    <n v="1"/>
    <x v="192"/>
    <m/>
    <x v="1"/>
    <x v="1"/>
    <n v="4"/>
    <x v="45"/>
    <x v="111"/>
    <m/>
    <x v="161"/>
    <n v="1.72"/>
    <n v="4"/>
    <n v="1.72"/>
    <m/>
    <m/>
    <m/>
  </r>
  <r>
    <m/>
    <m/>
    <s v="IMDO"/>
    <x v="98"/>
    <x v="2"/>
    <n v="1"/>
    <x v="193"/>
    <m/>
    <x v="1"/>
    <x v="1"/>
    <n v="2"/>
    <x v="46"/>
    <x v="123"/>
    <m/>
    <x v="105"/>
    <n v="2.52"/>
    <n v="2"/>
    <n v="2.52"/>
    <m/>
    <m/>
    <m/>
  </r>
  <r>
    <m/>
    <m/>
    <s v="IMDO"/>
    <x v="98"/>
    <x v="2"/>
    <n v="1"/>
    <x v="200"/>
    <m/>
    <x v="1"/>
    <x v="1"/>
    <n v="1"/>
    <x v="46"/>
    <x v="7"/>
    <m/>
    <x v="162"/>
    <n v="0.77"/>
    <n v="1"/>
    <n v="0.77"/>
    <m/>
    <m/>
    <m/>
  </r>
  <r>
    <m/>
    <m/>
    <s v="IMDO"/>
    <x v="98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98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98"/>
    <x v="2"/>
    <n v="1"/>
    <x v="196"/>
    <m/>
    <x v="1"/>
    <x v="1"/>
    <n v="1"/>
    <x v="46"/>
    <x v="7"/>
    <m/>
    <x v="162"/>
    <n v="0.77"/>
    <n v="1"/>
    <n v="0.77"/>
    <m/>
    <m/>
    <m/>
  </r>
  <r>
    <m/>
    <m/>
    <s v="IMDO"/>
    <x v="98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98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98"/>
    <x v="2"/>
    <n v="1"/>
    <x v="198"/>
    <m/>
    <x v="3"/>
    <x v="1"/>
    <n v="4"/>
    <x v="48"/>
    <x v="121"/>
    <m/>
    <x v="164"/>
    <n v="14.28"/>
    <n v="4"/>
    <n v="14.28"/>
    <m/>
    <m/>
    <m/>
  </r>
  <r>
    <m/>
    <m/>
    <s v="IMDO"/>
    <x v="98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98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99"/>
    <x v="2"/>
    <n v="1"/>
    <x v="199"/>
    <m/>
    <x v="26"/>
    <x v="1"/>
    <n v="1"/>
    <x v="6"/>
    <x v="122"/>
    <m/>
    <x v="165"/>
    <n v="856.61"/>
    <n v="1"/>
    <n v="856.61"/>
    <m/>
    <m/>
    <m/>
  </r>
  <r>
    <m/>
    <m/>
    <s v="IMDO"/>
    <x v="99"/>
    <x v="2"/>
    <n v="1"/>
    <x v="201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99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99"/>
    <x v="2"/>
    <n v="1"/>
    <x v="192"/>
    <m/>
    <x v="1"/>
    <x v="1"/>
    <n v="4"/>
    <x v="49"/>
    <x v="111"/>
    <m/>
    <x v="161"/>
    <n v="1.72"/>
    <n v="4"/>
    <n v="1.72"/>
    <m/>
    <m/>
    <m/>
  </r>
  <r>
    <m/>
    <m/>
    <s v="IMDO"/>
    <x v="99"/>
    <x v="2"/>
    <n v="1"/>
    <x v="193"/>
    <m/>
    <x v="1"/>
    <x v="1"/>
    <n v="2"/>
    <x v="46"/>
    <x v="118"/>
    <m/>
    <x v="105"/>
    <n v="2.52"/>
    <n v="2"/>
    <n v="2.52"/>
    <m/>
    <m/>
    <m/>
  </r>
  <r>
    <m/>
    <m/>
    <s v="IMDO"/>
    <x v="99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99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99"/>
    <x v="2"/>
    <n v="1"/>
    <x v="196"/>
    <m/>
    <x v="1"/>
    <x v="1"/>
    <n v="2"/>
    <x v="46"/>
    <x v="7"/>
    <m/>
    <x v="162"/>
    <n v="1.54"/>
    <n v="2"/>
    <n v="1.54"/>
    <m/>
    <m/>
    <m/>
  </r>
  <r>
    <m/>
    <m/>
    <s v="IMDO"/>
    <x v="99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99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99"/>
    <x v="2"/>
    <n v="1"/>
    <x v="198"/>
    <m/>
    <x v="3"/>
    <x v="1"/>
    <n v="2"/>
    <x v="48"/>
    <x v="121"/>
    <m/>
    <x v="164"/>
    <n v="7.14"/>
    <n v="2"/>
    <n v="7.14"/>
    <m/>
    <m/>
    <m/>
  </r>
  <r>
    <m/>
    <m/>
    <s v="IMDO"/>
    <x v="99"/>
    <x v="2"/>
    <n v="1"/>
    <x v="202"/>
    <m/>
    <x v="3"/>
    <x v="1"/>
    <n v="3"/>
    <x v="48"/>
    <x v="121"/>
    <m/>
    <x v="164"/>
    <n v="10.709999999999999"/>
    <n v="3"/>
    <n v="10.709999999999999"/>
    <m/>
    <m/>
    <m/>
  </r>
  <r>
    <m/>
    <m/>
    <s v="IMDO"/>
    <x v="99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99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00"/>
    <x v="2"/>
    <n v="38"/>
    <x v="203"/>
    <m/>
    <x v="4"/>
    <x v="2"/>
    <n v="1"/>
    <x v="6"/>
    <x v="79"/>
    <m/>
    <x v="166"/>
    <n v="0.78"/>
    <n v="38"/>
    <n v="29.64"/>
    <m/>
    <m/>
    <m/>
  </r>
  <r>
    <m/>
    <m/>
    <s v="IMDO"/>
    <x v="101"/>
    <x v="2"/>
    <n v="7"/>
    <x v="156"/>
    <m/>
    <x v="11"/>
    <x v="1"/>
    <n v="1"/>
    <x v="6"/>
    <x v="97"/>
    <m/>
    <x v="127"/>
    <n v="189.03"/>
    <n v="7"/>
    <n v="1323.21"/>
    <m/>
    <m/>
    <m/>
  </r>
  <r>
    <m/>
    <m/>
    <s v="IMDO"/>
    <x v="101"/>
    <x v="2"/>
    <n v="7"/>
    <x v="125"/>
    <m/>
    <x v="12"/>
    <x v="1"/>
    <n v="1"/>
    <x v="14"/>
    <x v="77"/>
    <m/>
    <x v="101"/>
    <n v="31.69"/>
    <n v="7"/>
    <n v="221.83"/>
    <m/>
    <m/>
    <m/>
  </r>
  <r>
    <m/>
    <m/>
    <s v="IMDO"/>
    <x v="101"/>
    <x v="2"/>
    <n v="7"/>
    <x v="126"/>
    <m/>
    <x v="12"/>
    <x v="1"/>
    <n v="1"/>
    <x v="18"/>
    <x v="77"/>
    <m/>
    <x v="102"/>
    <n v="23.76"/>
    <n v="7"/>
    <n v="166.32000000000002"/>
    <m/>
    <m/>
    <m/>
  </r>
  <r>
    <m/>
    <m/>
    <s v="IMDO"/>
    <x v="101"/>
    <x v="2"/>
    <n v="7"/>
    <x v="127"/>
    <m/>
    <x v="20"/>
    <x v="1"/>
    <n v="4"/>
    <x v="6"/>
    <x v="78"/>
    <m/>
    <x v="103"/>
    <n v="4.4000000000000004"/>
    <n v="28"/>
    <n v="30.800000000000004"/>
    <m/>
    <m/>
    <m/>
  </r>
  <r>
    <m/>
    <m/>
    <s v="IMDO"/>
    <x v="101"/>
    <x v="2"/>
    <n v="7"/>
    <x v="128"/>
    <m/>
    <x v="20"/>
    <x v="1"/>
    <n v="2"/>
    <x v="6"/>
    <x v="78"/>
    <m/>
    <x v="103"/>
    <n v="2.2000000000000002"/>
    <n v="14"/>
    <n v="15.400000000000002"/>
    <m/>
    <m/>
    <m/>
  </r>
  <r>
    <m/>
    <m/>
    <s v="IMDO"/>
    <x v="101"/>
    <x v="2"/>
    <n v="7"/>
    <x v="157"/>
    <m/>
    <x v="2"/>
    <x v="1"/>
    <n v="1"/>
    <x v="10"/>
    <x v="98"/>
    <m/>
    <x v="128"/>
    <n v="0.55000000000000004"/>
    <n v="7"/>
    <n v="3.8500000000000005"/>
    <m/>
    <m/>
    <m/>
  </r>
  <r>
    <m/>
    <m/>
    <s v="IMDO"/>
    <x v="101"/>
    <x v="2"/>
    <n v="7"/>
    <x v="158"/>
    <m/>
    <x v="2"/>
    <x v="1"/>
    <n v="1"/>
    <x v="35"/>
    <x v="2"/>
    <m/>
    <x v="4"/>
    <n v="0.16"/>
    <n v="7"/>
    <n v="1.1200000000000001"/>
    <m/>
    <m/>
    <m/>
  </r>
  <r>
    <m/>
    <m/>
    <s v="IMDO"/>
    <x v="101"/>
    <x v="2"/>
    <n v="7"/>
    <x v="130"/>
    <m/>
    <x v="2"/>
    <x v="1"/>
    <n v="1"/>
    <x v="29"/>
    <x v="79"/>
    <m/>
    <x v="105"/>
    <n v="1.26"/>
    <n v="7"/>
    <n v="8.82"/>
    <m/>
    <m/>
    <m/>
  </r>
  <r>
    <m/>
    <m/>
    <s v="IMDO"/>
    <x v="101"/>
    <x v="2"/>
    <n v="7"/>
    <x v="122"/>
    <m/>
    <x v="3"/>
    <x v="1"/>
    <n v="2"/>
    <x v="27"/>
    <x v="10"/>
    <m/>
    <x v="33"/>
    <n v="2.76"/>
    <n v="14"/>
    <n v="19.32"/>
    <m/>
    <m/>
    <m/>
  </r>
  <r>
    <m/>
    <m/>
    <s v="IMDO"/>
    <x v="101"/>
    <x v="2"/>
    <n v="7"/>
    <x v="123"/>
    <m/>
    <x v="3"/>
    <x v="1"/>
    <n v="1"/>
    <x v="28"/>
    <x v="10"/>
    <m/>
    <x v="99"/>
    <n v="1.1100000000000001"/>
    <n v="7"/>
    <n v="7.7700000000000005"/>
    <m/>
    <m/>
    <m/>
  </r>
  <r>
    <m/>
    <m/>
    <s v="IMDO"/>
    <x v="101"/>
    <x v="2"/>
    <n v="7"/>
    <x v="70"/>
    <m/>
    <x v="12"/>
    <x v="1"/>
    <n v="1"/>
    <x v="14"/>
    <x v="47"/>
    <m/>
    <x v="51"/>
    <n v="6.36"/>
    <n v="7"/>
    <n v="44.52"/>
    <m/>
    <m/>
    <m/>
  </r>
  <r>
    <m/>
    <m/>
    <s v="IMDO"/>
    <x v="102"/>
    <x v="2"/>
    <n v="1"/>
    <x v="204"/>
    <m/>
    <x v="1"/>
    <x v="1"/>
    <n v="1"/>
    <x v="14"/>
    <x v="49"/>
    <m/>
    <x v="85"/>
    <n v="3.39"/>
    <n v="1"/>
    <n v="3.39"/>
    <m/>
    <m/>
    <m/>
  </r>
  <r>
    <m/>
    <m/>
    <s v="IMDO"/>
    <x v="103"/>
    <x v="2"/>
    <n v="1"/>
    <x v="205"/>
    <m/>
    <x v="12"/>
    <x v="1"/>
    <n v="1"/>
    <x v="15"/>
    <x v="124"/>
    <m/>
    <x v="167"/>
    <n v="50.28"/>
    <n v="1"/>
    <n v="50.28"/>
    <m/>
    <m/>
    <m/>
  </r>
  <r>
    <m/>
    <m/>
    <s v="IMDO"/>
    <x v="103"/>
    <x v="2"/>
    <n v="1"/>
    <x v="206"/>
    <m/>
    <x v="12"/>
    <x v="1"/>
    <n v="1"/>
    <x v="18"/>
    <x v="124"/>
    <m/>
    <x v="96"/>
    <n v="33.94"/>
    <n v="1"/>
    <n v="33.94"/>
    <m/>
    <m/>
    <m/>
  </r>
  <r>
    <m/>
    <m/>
    <s v="IMDO"/>
    <x v="103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03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04"/>
    <x v="2"/>
    <n v="1"/>
    <x v="205"/>
    <m/>
    <x v="12"/>
    <x v="1"/>
    <n v="1"/>
    <x v="15"/>
    <x v="124"/>
    <m/>
    <x v="167"/>
    <n v="50.28"/>
    <n v="1"/>
    <n v="50.28"/>
    <m/>
    <m/>
    <m/>
  </r>
  <r>
    <m/>
    <m/>
    <s v="IMDO"/>
    <x v="104"/>
    <x v="2"/>
    <n v="1"/>
    <x v="206"/>
    <m/>
    <x v="12"/>
    <x v="1"/>
    <n v="1"/>
    <x v="18"/>
    <x v="124"/>
    <m/>
    <x v="96"/>
    <n v="33.94"/>
    <n v="1"/>
    <n v="33.94"/>
    <m/>
    <m/>
    <m/>
  </r>
  <r>
    <m/>
    <m/>
    <s v="IMDO"/>
    <x v="104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04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MBS"/>
    <x v="105"/>
    <x v="2"/>
    <n v="1"/>
    <x v="207"/>
    <s v="Profile usoare, zincate"/>
    <x v="23"/>
    <x v="4"/>
    <n v="1"/>
    <x v="6"/>
    <x v="125"/>
    <m/>
    <x v="168"/>
    <n v="25.07"/>
    <n v="1"/>
    <n v="25.07"/>
    <m/>
    <m/>
    <m/>
  </r>
  <r>
    <m/>
    <m/>
    <s v="IMDO"/>
    <x v="106"/>
    <x v="2"/>
    <n v="1"/>
    <x v="208"/>
    <m/>
    <x v="12"/>
    <x v="1"/>
    <n v="1"/>
    <x v="15"/>
    <x v="126"/>
    <m/>
    <x v="169"/>
    <n v="41.71"/>
    <n v="1"/>
    <n v="41.71"/>
    <m/>
    <m/>
    <m/>
  </r>
  <r>
    <m/>
    <m/>
    <s v="IMDO"/>
    <x v="106"/>
    <x v="2"/>
    <n v="1"/>
    <x v="209"/>
    <m/>
    <x v="12"/>
    <x v="1"/>
    <n v="1"/>
    <x v="18"/>
    <x v="126"/>
    <m/>
    <x v="170"/>
    <n v="28.15"/>
    <n v="1"/>
    <n v="28.15"/>
    <m/>
    <m/>
    <m/>
  </r>
  <r>
    <m/>
    <m/>
    <s v="IMDO"/>
    <x v="106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06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MBS"/>
    <x v="107"/>
    <x v="2"/>
    <n v="1"/>
    <x v="210"/>
    <s v="Profile usoare, zincate"/>
    <x v="22"/>
    <x v="4"/>
    <n v="1"/>
    <x v="6"/>
    <x v="127"/>
    <m/>
    <x v="171"/>
    <n v="9.9600000000000009"/>
    <n v="1"/>
    <n v="9.9600000000000009"/>
    <m/>
    <m/>
    <m/>
  </r>
  <r>
    <m/>
    <m/>
    <s v="IMDO"/>
    <x v="108"/>
    <x v="2"/>
    <n v="3"/>
    <x v="211"/>
    <m/>
    <x v="12"/>
    <x v="1"/>
    <n v="1"/>
    <x v="15"/>
    <x v="128"/>
    <m/>
    <x v="172"/>
    <n v="51.69"/>
    <n v="3"/>
    <n v="155.07"/>
    <m/>
    <m/>
    <m/>
  </r>
  <r>
    <m/>
    <m/>
    <s v="IMDO"/>
    <x v="108"/>
    <x v="2"/>
    <n v="3"/>
    <x v="212"/>
    <m/>
    <x v="12"/>
    <x v="1"/>
    <n v="1"/>
    <x v="18"/>
    <x v="128"/>
    <m/>
    <x v="173"/>
    <n v="34.89"/>
    <n v="3"/>
    <n v="104.67"/>
    <m/>
    <m/>
    <m/>
  </r>
  <r>
    <m/>
    <m/>
    <s v="IMDO"/>
    <x v="108"/>
    <x v="2"/>
    <n v="3"/>
    <x v="122"/>
    <m/>
    <x v="3"/>
    <x v="1"/>
    <n v="2"/>
    <x v="27"/>
    <x v="10"/>
    <m/>
    <x v="33"/>
    <n v="2.76"/>
    <n v="6"/>
    <n v="8.2799999999999994"/>
    <m/>
    <m/>
    <m/>
  </r>
  <r>
    <m/>
    <m/>
    <s v="IMDO"/>
    <x v="108"/>
    <x v="2"/>
    <n v="3"/>
    <x v="123"/>
    <m/>
    <x v="3"/>
    <x v="1"/>
    <n v="1"/>
    <x v="28"/>
    <x v="10"/>
    <m/>
    <x v="99"/>
    <n v="1.1100000000000001"/>
    <n v="3"/>
    <n v="3.33"/>
    <m/>
    <m/>
    <m/>
  </r>
  <r>
    <m/>
    <m/>
    <s v="MBS"/>
    <x v="109"/>
    <x v="2"/>
    <n v="6"/>
    <x v="213"/>
    <s v="Profile usoare, zincate"/>
    <x v="22"/>
    <x v="4"/>
    <n v="1"/>
    <x v="6"/>
    <x v="129"/>
    <m/>
    <x v="174"/>
    <n v="7.89"/>
    <n v="6"/>
    <n v="47.339999999999996"/>
    <m/>
    <m/>
    <m/>
  </r>
  <r>
    <m/>
    <m/>
    <s v="MBS"/>
    <x v="110"/>
    <x v="2"/>
    <n v="2"/>
    <x v="214"/>
    <s v="Profile usoare, zincate"/>
    <x v="22"/>
    <x v="4"/>
    <n v="1"/>
    <x v="6"/>
    <x v="130"/>
    <m/>
    <x v="175"/>
    <n v="7.59"/>
    <n v="2"/>
    <n v="15.18"/>
    <m/>
    <m/>
    <m/>
  </r>
  <r>
    <m/>
    <m/>
    <s v="MBS"/>
    <x v="111"/>
    <x v="2"/>
    <n v="1"/>
    <x v="215"/>
    <s v="Profile usoare, zincate"/>
    <x v="22"/>
    <x v="4"/>
    <n v="1"/>
    <x v="6"/>
    <x v="131"/>
    <m/>
    <x v="176"/>
    <n v="5.03"/>
    <n v="1"/>
    <n v="5.03"/>
    <m/>
    <m/>
    <m/>
  </r>
  <r>
    <m/>
    <m/>
    <s v="MBS"/>
    <x v="112"/>
    <x v="2"/>
    <n v="1"/>
    <x v="216"/>
    <s v="Profile usoare, zincate"/>
    <x v="22"/>
    <x v="4"/>
    <n v="1"/>
    <x v="6"/>
    <x v="132"/>
    <m/>
    <x v="177"/>
    <n v="11.17"/>
    <n v="1"/>
    <n v="11.17"/>
    <m/>
    <m/>
    <m/>
  </r>
  <r>
    <m/>
    <m/>
    <s v="MBS"/>
    <x v="113"/>
    <x v="2"/>
    <n v="2"/>
    <x v="217"/>
    <s v="Profile usoare, zincate"/>
    <x v="22"/>
    <x v="4"/>
    <n v="1"/>
    <x v="6"/>
    <x v="133"/>
    <m/>
    <x v="178"/>
    <n v="6.18"/>
    <n v="2"/>
    <n v="12.36"/>
    <m/>
    <m/>
    <m/>
  </r>
  <r>
    <m/>
    <m/>
    <s v="MBS"/>
    <x v="114"/>
    <x v="2"/>
    <n v="2"/>
    <x v="218"/>
    <s v="Profile usoare, zincate"/>
    <x v="22"/>
    <x v="4"/>
    <n v="1"/>
    <x v="6"/>
    <x v="134"/>
    <m/>
    <x v="179"/>
    <n v="14.6"/>
    <n v="2"/>
    <n v="29.2"/>
    <m/>
    <m/>
    <m/>
  </r>
  <r>
    <m/>
    <m/>
    <s v="MBS"/>
    <x v="115"/>
    <x v="2"/>
    <n v="3"/>
    <x v="219"/>
    <s v="Profile usoare, zincate"/>
    <x v="22"/>
    <x v="4"/>
    <n v="1"/>
    <x v="6"/>
    <x v="135"/>
    <m/>
    <x v="180"/>
    <n v="1.42"/>
    <n v="3"/>
    <n v="4.26"/>
    <m/>
    <m/>
    <m/>
  </r>
  <r>
    <m/>
    <m/>
    <s v="MBS"/>
    <x v="116"/>
    <x v="2"/>
    <n v="3"/>
    <x v="220"/>
    <s v="Profile usoare, zincate"/>
    <x v="22"/>
    <x v="4"/>
    <n v="1"/>
    <x v="6"/>
    <x v="136"/>
    <m/>
    <x v="181"/>
    <n v="6.99"/>
    <n v="3"/>
    <n v="20.97"/>
    <m/>
    <m/>
    <m/>
  </r>
  <r>
    <m/>
    <m/>
    <s v="MBS"/>
    <x v="117"/>
    <x v="2"/>
    <n v="3"/>
    <x v="221"/>
    <s v="Profile usoare, zincate"/>
    <x v="22"/>
    <x v="4"/>
    <n v="1"/>
    <x v="6"/>
    <x v="137"/>
    <m/>
    <x v="182"/>
    <n v="7.37"/>
    <n v="3"/>
    <n v="22.11"/>
    <m/>
    <m/>
    <m/>
  </r>
  <r>
    <m/>
    <m/>
    <s v="IMDO"/>
    <x v="118"/>
    <x v="2"/>
    <n v="23"/>
    <x v="222"/>
    <m/>
    <x v="20"/>
    <x v="1"/>
    <n v="1"/>
    <x v="6"/>
    <x v="120"/>
    <m/>
    <x v="6"/>
    <n v="1.46"/>
    <n v="23"/>
    <n v="33.58"/>
    <m/>
    <m/>
    <m/>
  </r>
  <r>
    <m/>
    <m/>
    <s v="IMDO"/>
    <x v="119"/>
    <x v="2"/>
    <n v="11"/>
    <x v="223"/>
    <m/>
    <x v="20"/>
    <x v="1"/>
    <n v="1"/>
    <x v="6"/>
    <x v="138"/>
    <m/>
    <x v="183"/>
    <n v="1.37"/>
    <n v="11"/>
    <n v="15.07"/>
    <m/>
    <m/>
    <m/>
  </r>
  <r>
    <m/>
    <m/>
    <s v="MBS"/>
    <x v="120"/>
    <x v="2"/>
    <n v="2"/>
    <x v="224"/>
    <s v="Profile usoare, zincate"/>
    <x v="27"/>
    <x v="4"/>
    <n v="1"/>
    <x v="6"/>
    <x v="139"/>
    <m/>
    <x v="184"/>
    <n v="35.270000000000003"/>
    <n v="2"/>
    <n v="70.540000000000006"/>
    <m/>
    <m/>
    <m/>
  </r>
  <r>
    <m/>
    <m/>
    <s v="MBS"/>
    <x v="121"/>
    <x v="2"/>
    <n v="35"/>
    <x v="225"/>
    <s v="Profile usoare, zincate"/>
    <x v="28"/>
    <x v="4"/>
    <n v="1"/>
    <x v="6"/>
    <x v="139"/>
    <m/>
    <x v="185"/>
    <n v="17.41"/>
    <n v="35"/>
    <n v="609.35"/>
    <m/>
    <m/>
    <m/>
  </r>
  <r>
    <m/>
    <m/>
    <s v="IMDO"/>
    <x v="122"/>
    <x v="2"/>
    <n v="1"/>
    <x v="226"/>
    <m/>
    <x v="15"/>
    <x v="1"/>
    <n v="1"/>
    <x v="6"/>
    <x v="140"/>
    <m/>
    <x v="186"/>
    <n v="69.430000000000007"/>
    <n v="1"/>
    <n v="69.430000000000007"/>
    <m/>
    <m/>
    <m/>
  </r>
  <r>
    <m/>
    <m/>
    <s v="IMDO"/>
    <x v="122"/>
    <x v="2"/>
    <n v="1"/>
    <x v="227"/>
    <m/>
    <x v="15"/>
    <x v="1"/>
    <n v="1"/>
    <x v="6"/>
    <x v="141"/>
    <m/>
    <x v="187"/>
    <n v="34.08"/>
    <n v="1"/>
    <n v="34.08"/>
    <m/>
    <m/>
    <m/>
  </r>
  <r>
    <m/>
    <m/>
    <s v="IMDO"/>
    <x v="122"/>
    <x v="2"/>
    <n v="1"/>
    <x v="228"/>
    <m/>
    <x v="1"/>
    <x v="1"/>
    <n v="1"/>
    <x v="16"/>
    <x v="138"/>
    <m/>
    <x v="188"/>
    <n v="1.41"/>
    <n v="1"/>
    <n v="1.41"/>
    <m/>
    <m/>
    <m/>
  </r>
  <r>
    <m/>
    <m/>
    <s v="IMDO"/>
    <x v="122"/>
    <x v="2"/>
    <n v="1"/>
    <x v="229"/>
    <m/>
    <x v="1"/>
    <x v="1"/>
    <n v="1"/>
    <x v="11"/>
    <x v="138"/>
    <m/>
    <x v="189"/>
    <n v="1.06"/>
    <n v="1"/>
    <n v="1.06"/>
    <m/>
    <m/>
    <m/>
  </r>
  <r>
    <m/>
    <m/>
    <s v="IMDO"/>
    <x v="122"/>
    <x v="2"/>
    <n v="1"/>
    <x v="96"/>
    <m/>
    <x v="1"/>
    <x v="1"/>
    <n v="2"/>
    <x v="4"/>
    <x v="62"/>
    <m/>
    <x v="76"/>
    <n v="1.58"/>
    <n v="2"/>
    <n v="1.58"/>
    <m/>
    <m/>
    <m/>
  </r>
  <r>
    <m/>
    <m/>
    <s v="IMDO"/>
    <x v="122"/>
    <x v="2"/>
    <n v="1"/>
    <x v="230"/>
    <m/>
    <x v="1"/>
    <x v="1"/>
    <n v="2"/>
    <x v="4"/>
    <x v="142"/>
    <m/>
    <x v="190"/>
    <n v="1.42"/>
    <n v="2"/>
    <n v="1.42"/>
    <m/>
    <m/>
    <m/>
  </r>
  <r>
    <m/>
    <m/>
    <s v="IMDO"/>
    <x v="122"/>
    <x v="2"/>
    <n v="1"/>
    <x v="231"/>
    <m/>
    <x v="1"/>
    <x v="1"/>
    <n v="1"/>
    <x v="4"/>
    <x v="143"/>
    <m/>
    <x v="161"/>
    <n v="0.43"/>
    <n v="1"/>
    <n v="0.43"/>
    <m/>
    <m/>
    <m/>
  </r>
  <r>
    <m/>
    <m/>
    <s v="IMDO"/>
    <x v="122"/>
    <x v="2"/>
    <n v="1"/>
    <x v="232"/>
    <m/>
    <x v="1"/>
    <x v="1"/>
    <n v="1"/>
    <x v="12"/>
    <x v="144"/>
    <m/>
    <x v="191"/>
    <n v="0.97"/>
    <n v="1"/>
    <n v="0.97"/>
    <m/>
    <m/>
    <m/>
  </r>
  <r>
    <m/>
    <m/>
    <s v="IMDO"/>
    <x v="122"/>
    <x v="2"/>
    <n v="1"/>
    <x v="233"/>
    <m/>
    <x v="1"/>
    <x v="1"/>
    <n v="1"/>
    <x v="35"/>
    <x v="143"/>
    <m/>
    <x v="104"/>
    <n v="0.35"/>
    <n v="1"/>
    <n v="0.35"/>
    <m/>
    <m/>
    <m/>
  </r>
  <r>
    <m/>
    <m/>
    <s v="IMDO"/>
    <x v="122"/>
    <x v="2"/>
    <n v="1"/>
    <x v="234"/>
    <m/>
    <x v="1"/>
    <x v="1"/>
    <n v="1"/>
    <x v="50"/>
    <x v="55"/>
    <m/>
    <x v="192"/>
    <n v="2.94"/>
    <n v="1"/>
    <n v="2.94"/>
    <m/>
    <m/>
    <m/>
  </r>
  <r>
    <m/>
    <m/>
    <s v="IMDO"/>
    <x v="122"/>
    <x v="2"/>
    <n v="1"/>
    <x v="235"/>
    <m/>
    <x v="2"/>
    <x v="1"/>
    <n v="2"/>
    <x v="15"/>
    <x v="61"/>
    <m/>
    <x v="193"/>
    <n v="5.34"/>
    <n v="2"/>
    <n v="5.34"/>
    <m/>
    <m/>
    <m/>
  </r>
  <r>
    <m/>
    <m/>
    <s v="IMDO"/>
    <x v="122"/>
    <x v="2"/>
    <n v="1"/>
    <x v="236"/>
    <m/>
    <x v="2"/>
    <x v="1"/>
    <n v="2"/>
    <x v="4"/>
    <x v="145"/>
    <m/>
    <x v="104"/>
    <n v="0.7"/>
    <n v="2"/>
    <n v="0.7"/>
    <m/>
    <m/>
    <m/>
  </r>
  <r>
    <m/>
    <m/>
    <s v="IMDO"/>
    <x v="122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22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22"/>
    <x v="2"/>
    <n v="1"/>
    <x v="237"/>
    <m/>
    <x v="3"/>
    <x v="1"/>
    <n v="2"/>
    <x v="4"/>
    <x v="142"/>
    <m/>
    <x v="194"/>
    <n v="1.1399999999999999"/>
    <n v="2"/>
    <n v="1.1399999999999999"/>
    <m/>
    <m/>
    <m/>
  </r>
  <r>
    <m/>
    <m/>
    <s v="IMDO"/>
    <x v="122"/>
    <x v="2"/>
    <n v="1"/>
    <x v="238"/>
    <m/>
    <x v="12"/>
    <x v="1"/>
    <n v="1"/>
    <x v="12"/>
    <x v="79"/>
    <m/>
    <x v="55"/>
    <n v="4.1399999999999997"/>
    <n v="1"/>
    <n v="4.1399999999999997"/>
    <m/>
    <m/>
    <m/>
  </r>
  <r>
    <m/>
    <m/>
    <s v="IMDO"/>
    <x v="122"/>
    <x v="2"/>
    <n v="1"/>
    <x v="239"/>
    <m/>
    <x v="12"/>
    <x v="1"/>
    <n v="1"/>
    <x v="14"/>
    <x v="146"/>
    <m/>
    <x v="195"/>
    <n v="40.840000000000003"/>
    <n v="1"/>
    <n v="40.840000000000003"/>
    <m/>
    <m/>
    <m/>
  </r>
  <r>
    <m/>
    <m/>
    <s v="IMDO"/>
    <x v="122"/>
    <x v="2"/>
    <n v="1"/>
    <x v="240"/>
    <m/>
    <x v="12"/>
    <x v="1"/>
    <n v="1"/>
    <x v="18"/>
    <x v="146"/>
    <m/>
    <x v="196"/>
    <n v="30.63"/>
    <n v="1"/>
    <n v="30.63"/>
    <m/>
    <m/>
    <m/>
  </r>
  <r>
    <m/>
    <m/>
    <s v="IMDO"/>
    <x v="122"/>
    <x v="2"/>
    <n v="1"/>
    <x v="241"/>
    <m/>
    <x v="1"/>
    <x v="1"/>
    <n v="1"/>
    <x v="51"/>
    <x v="143"/>
    <m/>
    <x v="197"/>
    <n v="11.23"/>
    <n v="1"/>
    <n v="11.23"/>
    <m/>
    <m/>
    <m/>
  </r>
  <r>
    <m/>
    <m/>
    <s v="IMDO"/>
    <x v="122"/>
    <x v="2"/>
    <n v="1"/>
    <x v="242"/>
    <m/>
    <x v="1"/>
    <x v="1"/>
    <n v="2"/>
    <x v="52"/>
    <x v="147"/>
    <m/>
    <x v="128"/>
    <n v="1.1000000000000001"/>
    <n v="2"/>
    <n v="1.1000000000000001"/>
    <m/>
    <m/>
    <m/>
  </r>
  <r>
    <m/>
    <m/>
    <s v="IMDO"/>
    <x v="122"/>
    <x v="2"/>
    <n v="1"/>
    <x v="243"/>
    <m/>
    <x v="1"/>
    <x v="1"/>
    <n v="2"/>
    <x v="53"/>
    <x v="147"/>
    <m/>
    <x v="156"/>
    <n v="1.04"/>
    <n v="2"/>
    <n v="1.04"/>
    <m/>
    <m/>
    <m/>
  </r>
  <r>
    <m/>
    <m/>
    <s v="MBS"/>
    <x v="122"/>
    <x v="2"/>
    <n v="1"/>
    <x v="244"/>
    <s v="Profile usoare, zincate"/>
    <x v="29"/>
    <x v="4"/>
    <n v="4"/>
    <x v="6"/>
    <x v="148"/>
    <m/>
    <x v="198"/>
    <n v="13.88"/>
    <n v="4"/>
    <n v="13.88"/>
    <m/>
    <m/>
    <m/>
  </r>
  <r>
    <m/>
    <m/>
    <s v="IMDO"/>
    <x v="123"/>
    <x v="2"/>
    <n v="3"/>
    <x v="245"/>
    <m/>
    <x v="11"/>
    <x v="1"/>
    <n v="1"/>
    <x v="6"/>
    <x v="149"/>
    <m/>
    <x v="199"/>
    <n v="55.93"/>
    <n v="3"/>
    <n v="167.79"/>
    <m/>
    <m/>
    <m/>
  </r>
  <r>
    <m/>
    <m/>
    <s v="IMDO"/>
    <x v="123"/>
    <x v="2"/>
    <n v="3"/>
    <x v="246"/>
    <m/>
    <x v="2"/>
    <x v="1"/>
    <n v="1"/>
    <x v="54"/>
    <x v="150"/>
    <m/>
    <x v="200"/>
    <n v="0.64"/>
    <n v="3"/>
    <n v="1.92"/>
    <m/>
    <m/>
    <m/>
  </r>
  <r>
    <m/>
    <m/>
    <s v="IMDO"/>
    <x v="123"/>
    <x v="2"/>
    <n v="3"/>
    <x v="247"/>
    <m/>
    <x v="1"/>
    <x v="1"/>
    <n v="1"/>
    <x v="55"/>
    <x v="49"/>
    <m/>
    <x v="201"/>
    <n v="4.33"/>
    <n v="3"/>
    <n v="12.99"/>
    <m/>
    <m/>
    <m/>
  </r>
  <r>
    <m/>
    <m/>
    <s v="IMDO"/>
    <x v="123"/>
    <x v="2"/>
    <n v="3"/>
    <x v="248"/>
    <m/>
    <x v="11"/>
    <x v="1"/>
    <n v="1"/>
    <x v="6"/>
    <x v="151"/>
    <m/>
    <x v="202"/>
    <n v="28.97"/>
    <n v="3"/>
    <n v="86.91"/>
    <m/>
    <m/>
    <m/>
  </r>
  <r>
    <m/>
    <m/>
    <s v="IMDO"/>
    <x v="123"/>
    <x v="2"/>
    <n v="3"/>
    <x v="249"/>
    <m/>
    <x v="2"/>
    <x v="1"/>
    <n v="1"/>
    <x v="10"/>
    <x v="144"/>
    <m/>
    <x v="203"/>
    <n v="0.44"/>
    <n v="3"/>
    <n v="1.32"/>
    <m/>
    <m/>
    <m/>
  </r>
  <r>
    <m/>
    <m/>
    <s v="IMDO"/>
    <x v="123"/>
    <x v="2"/>
    <n v="3"/>
    <x v="250"/>
    <m/>
    <x v="2"/>
    <x v="1"/>
    <n v="1"/>
    <x v="56"/>
    <x v="2"/>
    <m/>
    <x v="204"/>
    <n v="0.18"/>
    <n v="3"/>
    <n v="0.54"/>
    <m/>
    <m/>
    <m/>
  </r>
  <r>
    <m/>
    <m/>
    <s v="IMDO"/>
    <x v="123"/>
    <x v="2"/>
    <n v="3"/>
    <x v="122"/>
    <m/>
    <x v="3"/>
    <x v="1"/>
    <n v="2"/>
    <x v="27"/>
    <x v="10"/>
    <m/>
    <x v="33"/>
    <n v="2.76"/>
    <n v="6"/>
    <n v="8.2799999999999994"/>
    <m/>
    <m/>
    <m/>
  </r>
  <r>
    <m/>
    <m/>
    <s v="IMDO"/>
    <x v="123"/>
    <x v="2"/>
    <n v="3"/>
    <x v="123"/>
    <m/>
    <x v="3"/>
    <x v="1"/>
    <n v="1"/>
    <x v="28"/>
    <x v="10"/>
    <m/>
    <x v="99"/>
    <n v="1.1100000000000001"/>
    <n v="3"/>
    <n v="3.33"/>
    <m/>
    <m/>
    <m/>
  </r>
  <r>
    <m/>
    <m/>
    <s v="IMDO"/>
    <x v="123"/>
    <x v="2"/>
    <n v="3"/>
    <x v="251"/>
    <m/>
    <x v="12"/>
    <x v="1"/>
    <n v="1"/>
    <x v="14"/>
    <x v="152"/>
    <m/>
    <x v="205"/>
    <n v="37.659999999999997"/>
    <n v="3"/>
    <n v="112.97999999999999"/>
    <m/>
    <m/>
    <m/>
  </r>
  <r>
    <m/>
    <m/>
    <s v="IMDO"/>
    <x v="123"/>
    <x v="2"/>
    <n v="3"/>
    <x v="252"/>
    <m/>
    <x v="12"/>
    <x v="1"/>
    <n v="1"/>
    <x v="18"/>
    <x v="152"/>
    <m/>
    <x v="206"/>
    <n v="28.25"/>
    <n v="3"/>
    <n v="84.75"/>
    <m/>
    <m/>
    <m/>
  </r>
  <r>
    <m/>
    <m/>
    <s v="MBS"/>
    <x v="123"/>
    <x v="2"/>
    <n v="3"/>
    <x v="253"/>
    <s v="Profile usoare, zincate"/>
    <x v="30"/>
    <x v="4"/>
    <n v="4"/>
    <x v="6"/>
    <x v="148"/>
    <m/>
    <x v="207"/>
    <n v="12.48"/>
    <n v="12"/>
    <n v="37.44"/>
    <m/>
    <m/>
    <m/>
  </r>
  <r>
    <m/>
    <m/>
    <s v="IMDO"/>
    <x v="123"/>
    <x v="2"/>
    <n v="3"/>
    <x v="254"/>
    <m/>
    <x v="1"/>
    <x v="1"/>
    <n v="1"/>
    <x v="10"/>
    <x v="91"/>
    <m/>
    <x v="208"/>
    <n v="2.2000000000000002"/>
    <n v="3"/>
    <n v="6.6000000000000005"/>
    <m/>
    <m/>
    <m/>
  </r>
  <r>
    <m/>
    <m/>
    <s v="IMDO"/>
    <x v="123"/>
    <x v="2"/>
    <n v="3"/>
    <x v="255"/>
    <m/>
    <x v="2"/>
    <x v="1"/>
    <n v="2"/>
    <x v="57"/>
    <x v="138"/>
    <m/>
    <x v="209"/>
    <n v="1.1200000000000001"/>
    <n v="6"/>
    <n v="3.3600000000000003"/>
    <m/>
    <m/>
    <m/>
  </r>
  <r>
    <m/>
    <m/>
    <s v="IMDO"/>
    <x v="123"/>
    <x v="2"/>
    <n v="3"/>
    <x v="256"/>
    <m/>
    <x v="2"/>
    <x v="1"/>
    <n v="2"/>
    <x v="10"/>
    <x v="138"/>
    <m/>
    <x v="210"/>
    <n v="1.18"/>
    <n v="6"/>
    <n v="3.54"/>
    <m/>
    <m/>
    <m/>
  </r>
  <r>
    <m/>
    <m/>
    <s v="IMDO"/>
    <x v="123"/>
    <x v="2"/>
    <n v="3"/>
    <x v="257"/>
    <m/>
    <x v="2"/>
    <x v="1"/>
    <n v="1"/>
    <x v="4"/>
    <x v="2"/>
    <m/>
    <x v="211"/>
    <n v="0.2"/>
    <n v="3"/>
    <n v="0.60000000000000009"/>
    <m/>
    <m/>
    <m/>
  </r>
  <r>
    <m/>
    <m/>
    <s v="IMDO"/>
    <x v="124"/>
    <x v="2"/>
    <n v="1"/>
    <x v="245"/>
    <m/>
    <x v="11"/>
    <x v="1"/>
    <n v="1"/>
    <x v="6"/>
    <x v="149"/>
    <m/>
    <x v="199"/>
    <n v="55.93"/>
    <n v="1"/>
    <n v="55.93"/>
    <m/>
    <m/>
    <m/>
  </r>
  <r>
    <m/>
    <m/>
    <s v="IMDO"/>
    <x v="124"/>
    <x v="2"/>
    <n v="1"/>
    <x v="246"/>
    <m/>
    <x v="2"/>
    <x v="1"/>
    <n v="1"/>
    <x v="54"/>
    <x v="150"/>
    <m/>
    <x v="200"/>
    <n v="0.64"/>
    <n v="1"/>
    <n v="0.64"/>
    <m/>
    <m/>
    <m/>
  </r>
  <r>
    <m/>
    <m/>
    <s v="IMDO"/>
    <x v="124"/>
    <x v="2"/>
    <n v="1"/>
    <x v="247"/>
    <m/>
    <x v="1"/>
    <x v="1"/>
    <n v="1"/>
    <x v="55"/>
    <x v="49"/>
    <m/>
    <x v="201"/>
    <n v="4.33"/>
    <n v="1"/>
    <n v="4.33"/>
    <m/>
    <m/>
    <m/>
  </r>
  <r>
    <m/>
    <m/>
    <s v="IMDO"/>
    <x v="124"/>
    <x v="2"/>
    <n v="1"/>
    <x v="249"/>
    <m/>
    <x v="2"/>
    <x v="1"/>
    <n v="1"/>
    <x v="10"/>
    <x v="144"/>
    <m/>
    <x v="203"/>
    <n v="0.44"/>
    <n v="1"/>
    <n v="0.44"/>
    <m/>
    <m/>
    <m/>
  </r>
  <r>
    <m/>
    <m/>
    <s v="IMDO"/>
    <x v="124"/>
    <x v="2"/>
    <n v="1"/>
    <x v="250"/>
    <m/>
    <x v="2"/>
    <x v="1"/>
    <n v="1"/>
    <x v="56"/>
    <x v="2"/>
    <m/>
    <x v="204"/>
    <n v="0.18"/>
    <n v="1"/>
    <n v="0.18"/>
    <m/>
    <m/>
    <m/>
  </r>
  <r>
    <m/>
    <m/>
    <s v="IMDO"/>
    <x v="124"/>
    <x v="2"/>
    <n v="1"/>
    <x v="122"/>
    <m/>
    <x v="3"/>
    <x v="1"/>
    <n v="1"/>
    <x v="27"/>
    <x v="10"/>
    <m/>
    <x v="33"/>
    <n v="1.38"/>
    <n v="1"/>
    <n v="1.38"/>
    <m/>
    <m/>
    <m/>
  </r>
  <r>
    <m/>
    <m/>
    <s v="IMDO"/>
    <x v="124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24"/>
    <x v="2"/>
    <n v="1"/>
    <x v="258"/>
    <m/>
    <x v="3"/>
    <x v="1"/>
    <n v="1"/>
    <x v="27"/>
    <x v="10"/>
    <m/>
    <x v="33"/>
    <n v="1.38"/>
    <n v="1"/>
    <n v="1.38"/>
    <m/>
    <m/>
    <m/>
  </r>
  <r>
    <m/>
    <m/>
    <s v="IMDO"/>
    <x v="124"/>
    <x v="2"/>
    <n v="1"/>
    <x v="251"/>
    <m/>
    <x v="12"/>
    <x v="1"/>
    <n v="1"/>
    <x v="14"/>
    <x v="152"/>
    <m/>
    <x v="205"/>
    <n v="37.659999999999997"/>
    <n v="1"/>
    <n v="37.659999999999997"/>
    <m/>
    <m/>
    <m/>
  </r>
  <r>
    <m/>
    <m/>
    <s v="IMDO"/>
    <x v="124"/>
    <x v="2"/>
    <n v="1"/>
    <x v="252"/>
    <m/>
    <x v="12"/>
    <x v="1"/>
    <n v="1"/>
    <x v="18"/>
    <x v="152"/>
    <m/>
    <x v="206"/>
    <n v="28.25"/>
    <n v="1"/>
    <n v="28.25"/>
    <m/>
    <m/>
    <m/>
  </r>
  <r>
    <m/>
    <m/>
    <s v="MBS"/>
    <x v="124"/>
    <x v="2"/>
    <n v="1"/>
    <x v="253"/>
    <s v="Profile usoare, zincate"/>
    <x v="30"/>
    <x v="4"/>
    <n v="4"/>
    <x v="6"/>
    <x v="148"/>
    <m/>
    <x v="207"/>
    <n v="12.48"/>
    <n v="4"/>
    <n v="12.48"/>
    <m/>
    <m/>
    <m/>
  </r>
  <r>
    <m/>
    <m/>
    <s v="IMDO"/>
    <x v="124"/>
    <x v="2"/>
    <n v="1"/>
    <x v="254"/>
    <m/>
    <x v="1"/>
    <x v="1"/>
    <n v="1"/>
    <x v="10"/>
    <x v="91"/>
    <m/>
    <x v="208"/>
    <n v="2.2000000000000002"/>
    <n v="1"/>
    <n v="2.2000000000000002"/>
    <m/>
    <m/>
    <m/>
  </r>
  <r>
    <m/>
    <m/>
    <s v="IMDO"/>
    <x v="124"/>
    <x v="2"/>
    <n v="1"/>
    <x v="255"/>
    <m/>
    <x v="2"/>
    <x v="1"/>
    <n v="2"/>
    <x v="57"/>
    <x v="138"/>
    <m/>
    <x v="209"/>
    <n v="1.1200000000000001"/>
    <n v="2"/>
    <n v="1.1200000000000001"/>
    <m/>
    <m/>
    <m/>
  </r>
  <r>
    <m/>
    <m/>
    <s v="IMDO"/>
    <x v="124"/>
    <x v="2"/>
    <n v="1"/>
    <x v="256"/>
    <m/>
    <x v="2"/>
    <x v="1"/>
    <n v="2"/>
    <x v="10"/>
    <x v="138"/>
    <m/>
    <x v="210"/>
    <n v="1.18"/>
    <n v="2"/>
    <n v="1.18"/>
    <m/>
    <m/>
    <m/>
  </r>
  <r>
    <m/>
    <m/>
    <s v="IMDO"/>
    <x v="124"/>
    <x v="2"/>
    <n v="1"/>
    <x v="257"/>
    <m/>
    <x v="2"/>
    <x v="1"/>
    <n v="1"/>
    <x v="4"/>
    <x v="2"/>
    <m/>
    <x v="211"/>
    <n v="0.2"/>
    <n v="1"/>
    <n v="0.2"/>
    <m/>
    <m/>
    <m/>
  </r>
  <r>
    <m/>
    <m/>
    <s v="IMDO"/>
    <x v="124"/>
    <x v="2"/>
    <n v="1"/>
    <x v="259"/>
    <m/>
    <x v="11"/>
    <x v="1"/>
    <n v="1"/>
    <x v="6"/>
    <x v="151"/>
    <m/>
    <x v="202"/>
    <n v="28.97"/>
    <n v="1"/>
    <n v="28.97"/>
    <m/>
    <m/>
    <m/>
  </r>
  <r>
    <m/>
    <m/>
    <s v="IMDO"/>
    <x v="125"/>
    <x v="2"/>
    <n v="1"/>
    <x v="245"/>
    <m/>
    <x v="11"/>
    <x v="1"/>
    <n v="1"/>
    <x v="6"/>
    <x v="149"/>
    <m/>
    <x v="199"/>
    <n v="55.93"/>
    <n v="1"/>
    <n v="55.93"/>
    <m/>
    <m/>
    <m/>
  </r>
  <r>
    <m/>
    <m/>
    <s v="IMDO"/>
    <x v="125"/>
    <x v="2"/>
    <n v="1"/>
    <x v="246"/>
    <m/>
    <x v="2"/>
    <x v="1"/>
    <n v="1"/>
    <x v="54"/>
    <x v="150"/>
    <m/>
    <x v="200"/>
    <n v="0.64"/>
    <n v="1"/>
    <n v="0.64"/>
    <m/>
    <m/>
    <m/>
  </r>
  <r>
    <m/>
    <m/>
    <s v="IMDO"/>
    <x v="125"/>
    <x v="2"/>
    <n v="1"/>
    <x v="247"/>
    <m/>
    <x v="1"/>
    <x v="1"/>
    <n v="1"/>
    <x v="55"/>
    <x v="49"/>
    <m/>
    <x v="201"/>
    <n v="4.33"/>
    <n v="1"/>
    <n v="4.33"/>
    <m/>
    <m/>
    <m/>
  </r>
  <r>
    <m/>
    <m/>
    <s v="IMDO"/>
    <x v="125"/>
    <x v="2"/>
    <n v="1"/>
    <x v="260"/>
    <m/>
    <x v="11"/>
    <x v="1"/>
    <n v="1"/>
    <x v="6"/>
    <x v="44"/>
    <m/>
    <x v="212"/>
    <n v="24.83"/>
    <n v="1"/>
    <n v="24.83"/>
    <m/>
    <m/>
    <m/>
  </r>
  <r>
    <m/>
    <m/>
    <s v="IMDO"/>
    <x v="125"/>
    <x v="2"/>
    <n v="1"/>
    <x v="249"/>
    <m/>
    <x v="2"/>
    <x v="1"/>
    <n v="1"/>
    <x v="10"/>
    <x v="144"/>
    <m/>
    <x v="203"/>
    <n v="0.44"/>
    <n v="1"/>
    <n v="0.44"/>
    <m/>
    <m/>
    <m/>
  </r>
  <r>
    <m/>
    <m/>
    <s v="IMDO"/>
    <x v="125"/>
    <x v="2"/>
    <n v="1"/>
    <x v="250"/>
    <m/>
    <x v="2"/>
    <x v="1"/>
    <n v="1"/>
    <x v="56"/>
    <x v="2"/>
    <m/>
    <x v="204"/>
    <n v="0.18"/>
    <n v="1"/>
    <n v="0.18"/>
    <m/>
    <m/>
    <m/>
  </r>
  <r>
    <m/>
    <m/>
    <s v="IMDO"/>
    <x v="125"/>
    <x v="2"/>
    <n v="1"/>
    <x v="122"/>
    <m/>
    <x v="3"/>
    <x v="1"/>
    <n v="1"/>
    <x v="27"/>
    <x v="10"/>
    <m/>
    <x v="33"/>
    <n v="1.38"/>
    <n v="1"/>
    <n v="1.38"/>
    <m/>
    <m/>
    <m/>
  </r>
  <r>
    <m/>
    <m/>
    <s v="IMDO"/>
    <x v="125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25"/>
    <x v="2"/>
    <n v="1"/>
    <x v="258"/>
    <m/>
    <x v="3"/>
    <x v="1"/>
    <n v="1"/>
    <x v="27"/>
    <x v="10"/>
    <m/>
    <x v="33"/>
    <n v="1.38"/>
    <n v="1"/>
    <n v="1.38"/>
    <m/>
    <m/>
    <m/>
  </r>
  <r>
    <m/>
    <m/>
    <s v="IMDO"/>
    <x v="125"/>
    <x v="2"/>
    <n v="1"/>
    <x v="261"/>
    <m/>
    <x v="12"/>
    <x v="1"/>
    <n v="1"/>
    <x v="14"/>
    <x v="153"/>
    <m/>
    <x v="213"/>
    <n v="39.78"/>
    <n v="1"/>
    <n v="39.78"/>
    <m/>
    <m/>
    <m/>
  </r>
  <r>
    <m/>
    <m/>
    <s v="IMDO"/>
    <x v="125"/>
    <x v="2"/>
    <n v="1"/>
    <x v="262"/>
    <m/>
    <x v="12"/>
    <x v="1"/>
    <n v="1"/>
    <x v="18"/>
    <x v="153"/>
    <m/>
    <x v="214"/>
    <n v="29.84"/>
    <n v="1"/>
    <n v="29.84"/>
    <m/>
    <m/>
    <m/>
  </r>
  <r>
    <m/>
    <m/>
    <s v="MBS"/>
    <x v="125"/>
    <x v="2"/>
    <n v="1"/>
    <x v="253"/>
    <s v="Profile usoare, zincate"/>
    <x v="30"/>
    <x v="4"/>
    <n v="4"/>
    <x v="6"/>
    <x v="148"/>
    <m/>
    <x v="207"/>
    <n v="12.48"/>
    <n v="4"/>
    <n v="12.48"/>
    <m/>
    <m/>
    <m/>
  </r>
  <r>
    <m/>
    <m/>
    <s v="IMDO"/>
    <x v="125"/>
    <x v="2"/>
    <n v="1"/>
    <x v="254"/>
    <m/>
    <x v="1"/>
    <x v="1"/>
    <n v="1"/>
    <x v="10"/>
    <x v="91"/>
    <m/>
    <x v="208"/>
    <n v="2.2000000000000002"/>
    <n v="1"/>
    <n v="2.2000000000000002"/>
    <m/>
    <m/>
    <m/>
  </r>
  <r>
    <m/>
    <m/>
    <s v="IMDO"/>
    <x v="125"/>
    <x v="2"/>
    <n v="1"/>
    <x v="255"/>
    <m/>
    <x v="2"/>
    <x v="1"/>
    <n v="2"/>
    <x v="57"/>
    <x v="138"/>
    <m/>
    <x v="209"/>
    <n v="1.1200000000000001"/>
    <n v="2"/>
    <n v="1.1200000000000001"/>
    <m/>
    <m/>
    <m/>
  </r>
  <r>
    <m/>
    <m/>
    <s v="IMDO"/>
    <x v="125"/>
    <x v="2"/>
    <n v="1"/>
    <x v="256"/>
    <m/>
    <x v="2"/>
    <x v="1"/>
    <n v="2"/>
    <x v="10"/>
    <x v="138"/>
    <m/>
    <x v="210"/>
    <n v="1.18"/>
    <n v="2"/>
    <n v="1.18"/>
    <m/>
    <m/>
    <m/>
  </r>
  <r>
    <m/>
    <m/>
    <s v="IMDO"/>
    <x v="125"/>
    <x v="2"/>
    <n v="1"/>
    <x v="257"/>
    <m/>
    <x v="2"/>
    <x v="1"/>
    <n v="1"/>
    <x v="4"/>
    <x v="2"/>
    <m/>
    <x v="211"/>
    <n v="0.2"/>
    <n v="1"/>
    <n v="0.2"/>
    <m/>
    <m/>
    <m/>
  </r>
  <r>
    <m/>
    <m/>
    <s v="MBS"/>
    <x v="126"/>
    <x v="2"/>
    <n v="4"/>
    <x v="263"/>
    <s v="Profile usoare, zincate"/>
    <x v="27"/>
    <x v="4"/>
    <n v="1"/>
    <x v="6"/>
    <x v="154"/>
    <m/>
    <x v="215"/>
    <n v="31.01"/>
    <n v="4"/>
    <n v="124.04"/>
    <m/>
    <m/>
    <m/>
  </r>
  <r>
    <m/>
    <m/>
    <s v="IMDO"/>
    <x v="127"/>
    <x v="2"/>
    <n v="1"/>
    <x v="264"/>
    <m/>
    <x v="31"/>
    <x v="1"/>
    <n v="1"/>
    <x v="6"/>
    <x v="155"/>
    <m/>
    <x v="216"/>
    <n v="423.19"/>
    <n v="1"/>
    <n v="423.19"/>
    <m/>
    <m/>
    <m/>
  </r>
  <r>
    <m/>
    <m/>
    <s v="IMDO"/>
    <x v="127"/>
    <x v="2"/>
    <n v="1"/>
    <x v="265"/>
    <m/>
    <x v="2"/>
    <x v="1"/>
    <n v="1"/>
    <x v="58"/>
    <x v="78"/>
    <m/>
    <x v="217"/>
    <n v="0.54"/>
    <n v="1"/>
    <n v="0.54"/>
    <m/>
    <m/>
    <m/>
  </r>
  <r>
    <m/>
    <m/>
    <s v="IMDO"/>
    <x v="127"/>
    <x v="2"/>
    <n v="1"/>
    <x v="266"/>
    <m/>
    <x v="2"/>
    <x v="1"/>
    <n v="1"/>
    <x v="13"/>
    <x v="78"/>
    <m/>
    <x v="140"/>
    <n v="0.4"/>
    <n v="1"/>
    <n v="0.4"/>
    <m/>
    <m/>
    <m/>
  </r>
  <r>
    <m/>
    <m/>
    <s v="IMDO"/>
    <x v="127"/>
    <x v="2"/>
    <n v="1"/>
    <x v="267"/>
    <m/>
    <x v="2"/>
    <x v="1"/>
    <n v="1"/>
    <x v="59"/>
    <x v="79"/>
    <m/>
    <x v="218"/>
    <n v="1.51"/>
    <n v="1"/>
    <n v="1.51"/>
    <m/>
    <m/>
    <m/>
  </r>
  <r>
    <m/>
    <m/>
    <s v="IMDO"/>
    <x v="127"/>
    <x v="2"/>
    <n v="1"/>
    <x v="268"/>
    <m/>
    <x v="20"/>
    <x v="1"/>
    <n v="6"/>
    <x v="6"/>
    <x v="78"/>
    <m/>
    <x v="103"/>
    <n v="6.6000000000000005"/>
    <n v="6"/>
    <n v="6.6000000000000005"/>
    <m/>
    <m/>
    <m/>
  </r>
  <r>
    <m/>
    <m/>
    <s v="IMDO"/>
    <x v="127"/>
    <x v="2"/>
    <n v="1"/>
    <x v="269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127"/>
    <x v="2"/>
    <n v="1"/>
    <x v="270"/>
    <m/>
    <x v="12"/>
    <x v="1"/>
    <n v="1"/>
    <x v="16"/>
    <x v="156"/>
    <m/>
    <x v="219"/>
    <n v="22.04"/>
    <n v="1"/>
    <n v="22.04"/>
    <m/>
    <m/>
    <m/>
  </r>
  <r>
    <m/>
    <m/>
    <s v="IMDO"/>
    <x v="127"/>
    <x v="2"/>
    <n v="1"/>
    <x v="271"/>
    <m/>
    <x v="12"/>
    <x v="1"/>
    <n v="1"/>
    <x v="23"/>
    <x v="156"/>
    <m/>
    <x v="220"/>
    <n v="23.88"/>
    <n v="1"/>
    <n v="23.88"/>
    <m/>
    <m/>
    <m/>
  </r>
  <r>
    <m/>
    <m/>
    <s v="IMDO"/>
    <x v="127"/>
    <x v="2"/>
    <n v="1"/>
    <x v="272"/>
    <m/>
    <x v="12"/>
    <x v="1"/>
    <n v="1"/>
    <x v="15"/>
    <x v="47"/>
    <m/>
    <x v="221"/>
    <n v="7.07"/>
    <n v="1"/>
    <n v="7.07"/>
    <m/>
    <m/>
    <m/>
  </r>
  <r>
    <m/>
    <m/>
    <s v="IMDO"/>
    <x v="128"/>
    <x v="2"/>
    <n v="1"/>
    <x v="199"/>
    <m/>
    <x v="26"/>
    <x v="1"/>
    <n v="1"/>
    <x v="6"/>
    <x v="122"/>
    <m/>
    <x v="165"/>
    <n v="856.61"/>
    <n v="1"/>
    <n v="856.61"/>
    <m/>
    <m/>
    <m/>
  </r>
  <r>
    <m/>
    <m/>
    <s v="IMDO"/>
    <x v="128"/>
    <x v="2"/>
    <n v="1"/>
    <x v="190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128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128"/>
    <x v="2"/>
    <n v="1"/>
    <x v="192"/>
    <m/>
    <x v="1"/>
    <x v="1"/>
    <n v="4"/>
    <x v="49"/>
    <x v="111"/>
    <m/>
    <x v="161"/>
    <n v="1.72"/>
    <n v="4"/>
    <n v="1.72"/>
    <m/>
    <m/>
    <m/>
  </r>
  <r>
    <m/>
    <m/>
    <s v="IMDO"/>
    <x v="128"/>
    <x v="2"/>
    <n v="1"/>
    <x v="193"/>
    <m/>
    <x v="1"/>
    <x v="1"/>
    <n v="2"/>
    <x v="46"/>
    <x v="118"/>
    <m/>
    <x v="105"/>
    <n v="2.52"/>
    <n v="2"/>
    <n v="2.52"/>
    <m/>
    <m/>
    <m/>
  </r>
  <r>
    <m/>
    <m/>
    <s v="IMDO"/>
    <x v="128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128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128"/>
    <x v="2"/>
    <n v="1"/>
    <x v="196"/>
    <m/>
    <x v="1"/>
    <x v="1"/>
    <n v="2"/>
    <x v="46"/>
    <x v="7"/>
    <m/>
    <x v="162"/>
    <n v="1.54"/>
    <n v="2"/>
    <n v="1.54"/>
    <m/>
    <m/>
    <m/>
  </r>
  <r>
    <m/>
    <m/>
    <s v="IMDO"/>
    <x v="128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128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128"/>
    <x v="2"/>
    <n v="1"/>
    <x v="198"/>
    <m/>
    <x v="3"/>
    <x v="1"/>
    <n v="2"/>
    <x v="48"/>
    <x v="121"/>
    <m/>
    <x v="164"/>
    <n v="7.14"/>
    <n v="2"/>
    <n v="7.14"/>
    <m/>
    <m/>
    <m/>
  </r>
  <r>
    <m/>
    <m/>
    <s v="IMDO"/>
    <x v="128"/>
    <x v="2"/>
    <n v="1"/>
    <x v="202"/>
    <m/>
    <x v="3"/>
    <x v="1"/>
    <n v="3"/>
    <x v="48"/>
    <x v="121"/>
    <m/>
    <x v="164"/>
    <n v="10.709999999999999"/>
    <n v="3"/>
    <n v="10.709999999999999"/>
    <m/>
    <m/>
    <m/>
  </r>
  <r>
    <m/>
    <m/>
    <s v="IMDO"/>
    <x v="128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28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29"/>
    <x v="2"/>
    <n v="1"/>
    <x v="273"/>
    <m/>
    <x v="11"/>
    <x v="1"/>
    <n v="1"/>
    <x v="6"/>
    <x v="157"/>
    <m/>
    <x v="222"/>
    <n v="113.19"/>
    <n v="1"/>
    <n v="113.19"/>
    <m/>
    <m/>
    <m/>
  </r>
  <r>
    <m/>
    <m/>
    <s v="IMDO"/>
    <x v="129"/>
    <x v="2"/>
    <n v="1"/>
    <x v="274"/>
    <m/>
    <x v="1"/>
    <x v="1"/>
    <n v="1"/>
    <x v="12"/>
    <x v="12"/>
    <m/>
    <x v="208"/>
    <n v="2.2000000000000002"/>
    <n v="1"/>
    <n v="2.2000000000000002"/>
    <m/>
    <m/>
    <m/>
  </r>
  <r>
    <m/>
    <m/>
    <s v="IMDO"/>
    <x v="129"/>
    <x v="2"/>
    <n v="1"/>
    <x v="125"/>
    <m/>
    <x v="12"/>
    <x v="1"/>
    <n v="1"/>
    <x v="14"/>
    <x v="77"/>
    <m/>
    <x v="101"/>
    <n v="31.69"/>
    <n v="1"/>
    <n v="31.69"/>
    <m/>
    <m/>
    <m/>
  </r>
  <r>
    <m/>
    <m/>
    <s v="IMDO"/>
    <x v="129"/>
    <x v="2"/>
    <n v="1"/>
    <x v="126"/>
    <m/>
    <x v="12"/>
    <x v="1"/>
    <n v="1"/>
    <x v="18"/>
    <x v="77"/>
    <m/>
    <x v="223"/>
    <n v="23.77"/>
    <n v="1"/>
    <n v="23.77"/>
    <m/>
    <m/>
    <m/>
  </r>
  <r>
    <m/>
    <m/>
    <s v="IMDO"/>
    <x v="129"/>
    <x v="2"/>
    <n v="1"/>
    <x v="127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129"/>
    <x v="2"/>
    <n v="1"/>
    <x v="128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129"/>
    <x v="2"/>
    <n v="1"/>
    <x v="129"/>
    <m/>
    <x v="2"/>
    <x v="1"/>
    <n v="2"/>
    <x v="11"/>
    <x v="2"/>
    <m/>
    <x v="104"/>
    <n v="0.7"/>
    <n v="2"/>
    <n v="0.7"/>
    <m/>
    <m/>
    <m/>
  </r>
  <r>
    <m/>
    <m/>
    <s v="IMDO"/>
    <x v="129"/>
    <x v="2"/>
    <n v="1"/>
    <x v="69"/>
    <m/>
    <x v="2"/>
    <x v="1"/>
    <n v="2"/>
    <x v="13"/>
    <x v="2"/>
    <m/>
    <x v="50"/>
    <n v="0.66"/>
    <n v="2"/>
    <n v="0.66"/>
    <m/>
    <m/>
    <m/>
  </r>
  <r>
    <m/>
    <m/>
    <s v="IMDO"/>
    <x v="129"/>
    <x v="2"/>
    <n v="1"/>
    <x v="130"/>
    <m/>
    <x v="2"/>
    <x v="1"/>
    <n v="1"/>
    <x v="29"/>
    <x v="79"/>
    <m/>
    <x v="105"/>
    <n v="1.26"/>
    <n v="1"/>
    <n v="1.26"/>
    <m/>
    <m/>
    <m/>
  </r>
  <r>
    <m/>
    <m/>
    <s v="IMDO"/>
    <x v="129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29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30"/>
    <x v="2"/>
    <n v="1"/>
    <x v="275"/>
    <m/>
    <x v="26"/>
    <x v="1"/>
    <n v="1"/>
    <x v="6"/>
    <x v="158"/>
    <m/>
    <x v="224"/>
    <n v="822.37"/>
    <n v="1"/>
    <n v="822.37"/>
    <m/>
    <m/>
    <m/>
  </r>
  <r>
    <m/>
    <m/>
    <s v="IMDO"/>
    <x v="130"/>
    <x v="2"/>
    <n v="1"/>
    <x v="190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130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130"/>
    <x v="2"/>
    <n v="1"/>
    <x v="192"/>
    <m/>
    <x v="1"/>
    <x v="1"/>
    <n v="4"/>
    <x v="49"/>
    <x v="111"/>
    <m/>
    <x v="161"/>
    <n v="1.72"/>
    <n v="4"/>
    <n v="1.72"/>
    <m/>
    <m/>
    <m/>
  </r>
  <r>
    <m/>
    <m/>
    <s v="IMDO"/>
    <x v="130"/>
    <x v="2"/>
    <n v="1"/>
    <x v="193"/>
    <m/>
    <x v="1"/>
    <x v="1"/>
    <n v="2"/>
    <x v="46"/>
    <x v="118"/>
    <m/>
    <x v="105"/>
    <n v="2.52"/>
    <n v="2"/>
    <n v="2.52"/>
    <m/>
    <m/>
    <m/>
  </r>
  <r>
    <m/>
    <m/>
    <s v="IMDO"/>
    <x v="130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130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130"/>
    <x v="2"/>
    <n v="1"/>
    <x v="196"/>
    <m/>
    <x v="1"/>
    <x v="1"/>
    <n v="2"/>
    <x v="46"/>
    <x v="7"/>
    <m/>
    <x v="162"/>
    <n v="1.54"/>
    <n v="2"/>
    <n v="1.54"/>
    <m/>
    <m/>
    <m/>
  </r>
  <r>
    <m/>
    <m/>
    <s v="IMDO"/>
    <x v="130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130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130"/>
    <x v="2"/>
    <n v="1"/>
    <x v="198"/>
    <m/>
    <x v="3"/>
    <x v="1"/>
    <n v="4"/>
    <x v="48"/>
    <x v="121"/>
    <m/>
    <x v="164"/>
    <n v="14.28"/>
    <n v="4"/>
    <n v="14.28"/>
    <m/>
    <m/>
    <m/>
  </r>
  <r>
    <m/>
    <m/>
    <s v="IMDO"/>
    <x v="130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30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31"/>
    <x v="2"/>
    <n v="1"/>
    <x v="124"/>
    <m/>
    <x v="11"/>
    <x v="1"/>
    <n v="1"/>
    <x v="6"/>
    <x v="76"/>
    <m/>
    <x v="100"/>
    <n v="92.91"/>
    <n v="1"/>
    <n v="92.91"/>
    <m/>
    <m/>
    <m/>
  </r>
  <r>
    <m/>
    <m/>
    <s v="IMDO"/>
    <x v="131"/>
    <x v="2"/>
    <n v="1"/>
    <x v="105"/>
    <m/>
    <x v="1"/>
    <x v="1"/>
    <n v="1"/>
    <x v="14"/>
    <x v="49"/>
    <m/>
    <x v="85"/>
    <n v="3.39"/>
    <n v="1"/>
    <n v="3.39"/>
    <m/>
    <m/>
    <m/>
  </r>
  <r>
    <m/>
    <m/>
    <s v="IMDO"/>
    <x v="131"/>
    <x v="2"/>
    <n v="1"/>
    <x v="125"/>
    <m/>
    <x v="12"/>
    <x v="1"/>
    <n v="1"/>
    <x v="14"/>
    <x v="77"/>
    <m/>
    <x v="101"/>
    <n v="31.69"/>
    <n v="1"/>
    <n v="31.69"/>
    <m/>
    <m/>
    <m/>
  </r>
  <r>
    <m/>
    <m/>
    <s v="IMDO"/>
    <x v="131"/>
    <x v="2"/>
    <n v="1"/>
    <x v="126"/>
    <m/>
    <x v="12"/>
    <x v="1"/>
    <n v="1"/>
    <x v="18"/>
    <x v="77"/>
    <m/>
    <x v="102"/>
    <n v="23.76"/>
    <n v="1"/>
    <n v="23.76"/>
    <m/>
    <m/>
    <m/>
  </r>
  <r>
    <m/>
    <m/>
    <s v="IMDO"/>
    <x v="131"/>
    <x v="2"/>
    <n v="1"/>
    <x v="127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131"/>
    <x v="2"/>
    <n v="1"/>
    <x v="128"/>
    <m/>
    <x v="20"/>
    <x v="1"/>
    <n v="2"/>
    <x v="6"/>
    <x v="78"/>
    <m/>
    <x v="103"/>
    <n v="2.2000000000000002"/>
    <n v="2"/>
    <n v="2.2000000000000002"/>
    <m/>
    <m/>
    <m/>
  </r>
  <r>
    <m/>
    <m/>
    <s v="IMDO"/>
    <x v="131"/>
    <x v="2"/>
    <n v="1"/>
    <x v="129"/>
    <m/>
    <x v="2"/>
    <x v="1"/>
    <n v="2"/>
    <x v="11"/>
    <x v="2"/>
    <m/>
    <x v="104"/>
    <n v="0.7"/>
    <n v="2"/>
    <n v="0.7"/>
    <m/>
    <m/>
    <m/>
  </r>
  <r>
    <m/>
    <m/>
    <s v="IMDO"/>
    <x v="131"/>
    <x v="2"/>
    <n v="1"/>
    <x v="130"/>
    <m/>
    <x v="2"/>
    <x v="1"/>
    <n v="1"/>
    <x v="29"/>
    <x v="79"/>
    <m/>
    <x v="105"/>
    <n v="1.26"/>
    <n v="1"/>
    <n v="1.26"/>
    <m/>
    <m/>
    <m/>
  </r>
  <r>
    <m/>
    <m/>
    <s v="IMDO"/>
    <x v="131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31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MBS"/>
    <x v="132"/>
    <x v="2"/>
    <n v="1"/>
    <x v="276"/>
    <s v="Profile usoare, zincate"/>
    <x v="22"/>
    <x v="4"/>
    <n v="1"/>
    <x v="6"/>
    <x v="159"/>
    <m/>
    <x v="225"/>
    <n v="4.0599999999999996"/>
    <n v="1"/>
    <n v="4.0599999999999996"/>
    <m/>
    <m/>
    <m/>
  </r>
  <r>
    <m/>
    <m/>
    <s v="MBS"/>
    <x v="133"/>
    <x v="2"/>
    <n v="1"/>
    <x v="277"/>
    <s v="Profile usoare, zincate"/>
    <x v="22"/>
    <x v="4"/>
    <n v="1"/>
    <x v="6"/>
    <x v="160"/>
    <m/>
    <x v="226"/>
    <n v="17.45"/>
    <n v="1"/>
    <n v="17.45"/>
    <m/>
    <m/>
    <m/>
  </r>
  <r>
    <m/>
    <m/>
    <s v="MBS"/>
    <x v="134"/>
    <x v="2"/>
    <n v="1"/>
    <x v="278"/>
    <s v="Profile usoare, zincate"/>
    <x v="22"/>
    <x v="4"/>
    <n v="1"/>
    <x v="6"/>
    <x v="161"/>
    <m/>
    <x v="227"/>
    <n v="4.49"/>
    <n v="1"/>
    <n v="4.49"/>
    <m/>
    <m/>
    <m/>
  </r>
  <r>
    <m/>
    <m/>
    <s v="MBS"/>
    <x v="135"/>
    <x v="2"/>
    <n v="1"/>
    <x v="279"/>
    <s v="Profile usoare, zincate"/>
    <x v="22"/>
    <x v="4"/>
    <n v="1"/>
    <x v="6"/>
    <x v="162"/>
    <m/>
    <x v="228"/>
    <n v="3.15"/>
    <n v="1"/>
    <n v="3.15"/>
    <m/>
    <m/>
    <m/>
  </r>
  <r>
    <m/>
    <m/>
    <s v="MBS"/>
    <x v="136"/>
    <x v="2"/>
    <n v="1"/>
    <x v="280"/>
    <s v="Profile usoare, zincate"/>
    <x v="22"/>
    <x v="4"/>
    <n v="1"/>
    <x v="6"/>
    <x v="163"/>
    <m/>
    <x v="229"/>
    <n v="4.25"/>
    <n v="1"/>
    <n v="4.25"/>
    <m/>
    <m/>
    <m/>
  </r>
  <r>
    <m/>
    <m/>
    <s v="MBS"/>
    <x v="137"/>
    <x v="2"/>
    <n v="1"/>
    <x v="281"/>
    <s v="Profile usoare, zincate"/>
    <x v="22"/>
    <x v="4"/>
    <n v="1"/>
    <x v="6"/>
    <x v="164"/>
    <m/>
    <x v="230"/>
    <n v="10.75"/>
    <n v="1"/>
    <n v="10.75"/>
    <m/>
    <m/>
    <m/>
  </r>
  <r>
    <m/>
    <m/>
    <s v="MBS"/>
    <x v="138"/>
    <x v="2"/>
    <n v="1"/>
    <x v="282"/>
    <s v="Profile usoare, zincate"/>
    <x v="22"/>
    <x v="4"/>
    <n v="1"/>
    <x v="6"/>
    <x v="165"/>
    <m/>
    <x v="231"/>
    <n v="9.5500000000000007"/>
    <n v="1"/>
    <n v="9.5500000000000007"/>
    <m/>
    <m/>
    <m/>
  </r>
  <r>
    <m/>
    <m/>
    <s v="MBS"/>
    <x v="139"/>
    <x v="2"/>
    <n v="1"/>
    <x v="283"/>
    <s v="Profile usoare, zincate"/>
    <x v="22"/>
    <x v="4"/>
    <n v="1"/>
    <x v="6"/>
    <x v="166"/>
    <m/>
    <x v="232"/>
    <n v="4.82"/>
    <n v="1"/>
    <n v="4.82"/>
    <m/>
    <m/>
    <m/>
  </r>
  <r>
    <m/>
    <m/>
    <s v="IMDO"/>
    <x v="140"/>
    <x v="2"/>
    <n v="34"/>
    <x v="284"/>
    <m/>
    <x v="1"/>
    <x v="1"/>
    <n v="1"/>
    <x v="16"/>
    <x v="167"/>
    <m/>
    <x v="233"/>
    <n v="2.68"/>
    <n v="34"/>
    <n v="91.12"/>
    <m/>
    <m/>
    <m/>
  </r>
  <r>
    <m/>
    <m/>
    <s v="IMDO"/>
    <x v="140"/>
    <x v="2"/>
    <n v="34"/>
    <x v="285"/>
    <m/>
    <x v="1"/>
    <x v="1"/>
    <n v="2"/>
    <x v="11"/>
    <x v="167"/>
    <m/>
    <x v="234"/>
    <n v="4.0199999999999996"/>
    <n v="68"/>
    <n v="136.67999999999998"/>
    <m/>
    <m/>
    <m/>
  </r>
  <r>
    <m/>
    <m/>
    <s v="IMDO"/>
    <x v="140"/>
    <x v="2"/>
    <n v="34"/>
    <x v="286"/>
    <m/>
    <x v="1"/>
    <x v="1"/>
    <n v="1"/>
    <x v="10"/>
    <x v="78"/>
    <m/>
    <x v="235"/>
    <n v="0.94"/>
    <n v="34"/>
    <n v="31.959999999999997"/>
    <m/>
    <m/>
    <m/>
  </r>
  <r>
    <m/>
    <m/>
    <s v="IMDO"/>
    <x v="141"/>
    <x v="2"/>
    <n v="1"/>
    <x v="287"/>
    <m/>
    <x v="32"/>
    <x v="1"/>
    <n v="1"/>
    <x v="6"/>
    <x v="168"/>
    <m/>
    <x v="236"/>
    <n v="106.94"/>
    <n v="1"/>
    <n v="106.94"/>
    <m/>
    <m/>
    <m/>
  </r>
  <r>
    <m/>
    <m/>
    <s v="IMDO"/>
    <x v="141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42"/>
    <x v="2"/>
    <n v="10"/>
    <x v="289"/>
    <m/>
    <x v="2"/>
    <x v="1"/>
    <n v="1"/>
    <x v="16"/>
    <x v="169"/>
    <m/>
    <x v="238"/>
    <n v="1.01"/>
    <n v="10"/>
    <n v="10.1"/>
    <m/>
    <m/>
    <m/>
  </r>
  <r>
    <m/>
    <m/>
    <s v="IMDO"/>
    <x v="142"/>
    <x v="2"/>
    <n v="10"/>
    <x v="290"/>
    <m/>
    <x v="2"/>
    <x v="1"/>
    <n v="1"/>
    <x v="10"/>
    <x v="78"/>
    <m/>
    <x v="239"/>
    <n v="0.47"/>
    <n v="10"/>
    <n v="4.6999999999999993"/>
    <m/>
    <m/>
    <m/>
  </r>
  <r>
    <m/>
    <m/>
    <s v="IMDO"/>
    <x v="142"/>
    <x v="2"/>
    <n v="10"/>
    <x v="291"/>
    <m/>
    <x v="2"/>
    <x v="1"/>
    <n v="2"/>
    <x v="57"/>
    <x v="169"/>
    <m/>
    <x v="240"/>
    <n v="1.6"/>
    <n v="20"/>
    <n v="16"/>
    <m/>
    <m/>
    <m/>
  </r>
  <r>
    <m/>
    <m/>
    <s v="IMDO"/>
    <x v="143"/>
    <x v="2"/>
    <n v="3"/>
    <x v="292"/>
    <m/>
    <x v="11"/>
    <x v="1"/>
    <n v="1"/>
    <x v="6"/>
    <x v="170"/>
    <m/>
    <x v="241"/>
    <n v="13.24"/>
    <n v="3"/>
    <n v="39.72"/>
    <m/>
    <m/>
    <m/>
  </r>
  <r>
    <m/>
    <m/>
    <s v="IMDO"/>
    <x v="143"/>
    <x v="2"/>
    <n v="3"/>
    <x v="88"/>
    <m/>
    <x v="2"/>
    <x v="1"/>
    <n v="2"/>
    <x v="11"/>
    <x v="57"/>
    <m/>
    <x v="68"/>
    <n v="1.2"/>
    <n v="6"/>
    <n v="3.5999999999999996"/>
    <m/>
    <m/>
    <m/>
  </r>
  <r>
    <m/>
    <m/>
    <s v="IMDO"/>
    <x v="143"/>
    <x v="2"/>
    <n v="3"/>
    <x v="122"/>
    <m/>
    <x v="3"/>
    <x v="1"/>
    <n v="2"/>
    <x v="27"/>
    <x v="10"/>
    <m/>
    <x v="33"/>
    <n v="2.76"/>
    <n v="6"/>
    <n v="8.2799999999999994"/>
    <m/>
    <m/>
    <m/>
  </r>
  <r>
    <m/>
    <m/>
    <s v="IMDO"/>
    <x v="143"/>
    <x v="2"/>
    <n v="3"/>
    <x v="123"/>
    <m/>
    <x v="3"/>
    <x v="1"/>
    <n v="1"/>
    <x v="28"/>
    <x v="10"/>
    <m/>
    <x v="99"/>
    <n v="1.1100000000000001"/>
    <n v="3"/>
    <n v="3.33"/>
    <m/>
    <m/>
    <m/>
  </r>
  <r>
    <m/>
    <m/>
    <s v="IMDO"/>
    <x v="143"/>
    <x v="2"/>
    <n v="3"/>
    <x v="293"/>
    <m/>
    <x v="12"/>
    <x v="1"/>
    <n v="1"/>
    <x v="14"/>
    <x v="171"/>
    <m/>
    <x v="242"/>
    <n v="38.83"/>
    <n v="3"/>
    <n v="116.49"/>
    <m/>
    <m/>
    <m/>
  </r>
  <r>
    <m/>
    <m/>
    <s v="IMDO"/>
    <x v="143"/>
    <x v="2"/>
    <n v="3"/>
    <x v="294"/>
    <m/>
    <x v="12"/>
    <x v="1"/>
    <n v="1"/>
    <x v="18"/>
    <x v="171"/>
    <m/>
    <x v="243"/>
    <n v="29.12"/>
    <n v="3"/>
    <n v="87.36"/>
    <m/>
    <m/>
    <m/>
  </r>
  <r>
    <m/>
    <m/>
    <s v="IMDO"/>
    <x v="144"/>
    <x v="2"/>
    <n v="11"/>
    <x v="295"/>
    <m/>
    <x v="4"/>
    <x v="2"/>
    <n v="1"/>
    <x v="6"/>
    <x v="49"/>
    <m/>
    <x v="244"/>
    <n v="0.57999999999999996"/>
    <n v="11"/>
    <n v="6.38"/>
    <m/>
    <m/>
    <m/>
  </r>
  <r>
    <m/>
    <m/>
    <s v="IMDO"/>
    <x v="145"/>
    <x v="2"/>
    <n v="2"/>
    <x v="146"/>
    <m/>
    <x v="14"/>
    <x v="1"/>
    <n v="1"/>
    <x v="19"/>
    <x v="90"/>
    <m/>
    <x v="119"/>
    <n v="9.5399999999999991"/>
    <n v="2"/>
    <n v="19.079999999999998"/>
    <m/>
    <m/>
    <m/>
  </r>
  <r>
    <m/>
    <m/>
    <s v="IMDO"/>
    <x v="145"/>
    <x v="2"/>
    <n v="2"/>
    <x v="147"/>
    <m/>
    <x v="2"/>
    <x v="1"/>
    <n v="4"/>
    <x v="19"/>
    <x v="91"/>
    <m/>
    <x v="120"/>
    <n v="6.16"/>
    <n v="8"/>
    <n v="12.32"/>
    <m/>
    <m/>
    <m/>
  </r>
  <r>
    <m/>
    <m/>
    <s v="IMDO"/>
    <x v="145"/>
    <x v="2"/>
    <n v="2"/>
    <x v="155"/>
    <m/>
    <x v="12"/>
    <x v="1"/>
    <n v="2"/>
    <x v="19"/>
    <x v="91"/>
    <m/>
    <x v="121"/>
    <n v="9.24"/>
    <n v="4"/>
    <n v="18.48"/>
    <m/>
    <m/>
    <m/>
  </r>
  <r>
    <m/>
    <m/>
    <s v="IMDO"/>
    <x v="146"/>
    <x v="2"/>
    <n v="5"/>
    <x v="146"/>
    <m/>
    <x v="14"/>
    <x v="1"/>
    <n v="1"/>
    <x v="19"/>
    <x v="90"/>
    <m/>
    <x v="119"/>
    <n v="9.5399999999999991"/>
    <n v="5"/>
    <n v="47.699999999999996"/>
    <m/>
    <m/>
    <m/>
  </r>
  <r>
    <m/>
    <m/>
    <s v="IMDO"/>
    <x v="146"/>
    <x v="2"/>
    <n v="5"/>
    <x v="147"/>
    <m/>
    <x v="2"/>
    <x v="1"/>
    <n v="4"/>
    <x v="19"/>
    <x v="91"/>
    <m/>
    <x v="120"/>
    <n v="6.16"/>
    <n v="20"/>
    <n v="30.8"/>
    <m/>
    <m/>
    <m/>
  </r>
  <r>
    <m/>
    <m/>
    <s v="IMDO"/>
    <x v="146"/>
    <x v="2"/>
    <n v="5"/>
    <x v="155"/>
    <m/>
    <x v="12"/>
    <x v="1"/>
    <n v="2"/>
    <x v="19"/>
    <x v="91"/>
    <m/>
    <x v="121"/>
    <n v="9.24"/>
    <n v="10"/>
    <n v="46.2"/>
    <m/>
    <m/>
    <m/>
  </r>
  <r>
    <m/>
    <m/>
    <s v="IMDO"/>
    <x v="147"/>
    <x v="2"/>
    <n v="8"/>
    <x v="296"/>
    <m/>
    <x v="3"/>
    <x v="1"/>
    <n v="1"/>
    <x v="4"/>
    <x v="3"/>
    <m/>
    <x v="4"/>
    <n v="0.16"/>
    <n v="8"/>
    <n v="1.28"/>
    <m/>
    <m/>
    <m/>
  </r>
  <r>
    <m/>
    <m/>
    <s v="IMDO"/>
    <x v="148"/>
    <x v="2"/>
    <n v="1"/>
    <x v="297"/>
    <m/>
    <x v="32"/>
    <x v="1"/>
    <n v="1"/>
    <x v="6"/>
    <x v="172"/>
    <m/>
    <x v="245"/>
    <n v="55.03"/>
    <n v="1"/>
    <n v="55.03"/>
    <m/>
    <m/>
    <m/>
  </r>
  <r>
    <m/>
    <m/>
    <s v="IMDO"/>
    <x v="148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49"/>
    <x v="2"/>
    <n v="1"/>
    <x v="298"/>
    <m/>
    <x v="32"/>
    <x v="1"/>
    <n v="1"/>
    <x v="6"/>
    <x v="173"/>
    <m/>
    <x v="246"/>
    <n v="83.12"/>
    <n v="1"/>
    <n v="83.12"/>
    <m/>
    <m/>
    <m/>
  </r>
  <r>
    <m/>
    <m/>
    <s v="IMDO"/>
    <x v="149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50"/>
    <x v="2"/>
    <n v="1"/>
    <x v="299"/>
    <m/>
    <x v="32"/>
    <x v="1"/>
    <n v="1"/>
    <x v="6"/>
    <x v="174"/>
    <m/>
    <x v="247"/>
    <n v="90.62"/>
    <n v="1"/>
    <n v="90.62"/>
    <m/>
    <m/>
    <m/>
  </r>
  <r>
    <m/>
    <m/>
    <s v="IMDO"/>
    <x v="150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51"/>
    <x v="2"/>
    <n v="1"/>
    <x v="300"/>
    <m/>
    <x v="32"/>
    <x v="1"/>
    <n v="1"/>
    <x v="6"/>
    <x v="175"/>
    <m/>
    <x v="248"/>
    <n v="83.84"/>
    <n v="1"/>
    <n v="83.84"/>
    <m/>
    <m/>
    <m/>
  </r>
  <r>
    <m/>
    <m/>
    <s v="IMDO"/>
    <x v="151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52"/>
    <x v="2"/>
    <n v="1"/>
    <x v="301"/>
    <m/>
    <x v="32"/>
    <x v="1"/>
    <n v="1"/>
    <x v="6"/>
    <x v="176"/>
    <m/>
    <x v="249"/>
    <n v="68.56"/>
    <n v="1"/>
    <n v="68.56"/>
    <m/>
    <m/>
    <m/>
  </r>
  <r>
    <m/>
    <m/>
    <s v="IMDO"/>
    <x v="152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53"/>
    <x v="2"/>
    <n v="1"/>
    <x v="302"/>
    <m/>
    <x v="32"/>
    <x v="1"/>
    <n v="1"/>
    <x v="6"/>
    <x v="177"/>
    <m/>
    <x v="250"/>
    <n v="85.08"/>
    <n v="1"/>
    <n v="85.08"/>
    <m/>
    <m/>
    <m/>
  </r>
  <r>
    <m/>
    <m/>
    <s v="IMDO"/>
    <x v="153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54"/>
    <x v="2"/>
    <n v="20"/>
    <x v="303"/>
    <m/>
    <x v="4"/>
    <x v="2"/>
    <n v="1"/>
    <x v="6"/>
    <x v="5"/>
    <m/>
    <x v="6"/>
    <n v="1.46"/>
    <n v="20"/>
    <n v="29.2"/>
    <m/>
    <m/>
    <m/>
  </r>
  <r>
    <m/>
    <m/>
    <s v="IMDO"/>
    <x v="155"/>
    <x v="2"/>
    <n v="1"/>
    <x v="304"/>
    <m/>
    <x v="2"/>
    <x v="1"/>
    <n v="1"/>
    <x v="29"/>
    <x v="79"/>
    <m/>
    <x v="105"/>
    <n v="1.26"/>
    <n v="1"/>
    <n v="1.26"/>
    <m/>
    <m/>
    <m/>
  </r>
  <r>
    <m/>
    <m/>
    <s v="IMDO"/>
    <x v="156"/>
    <x v="2"/>
    <n v="2"/>
    <x v="305"/>
    <m/>
    <x v="1"/>
    <x v="1"/>
    <n v="1"/>
    <x v="50"/>
    <x v="80"/>
    <m/>
    <x v="251"/>
    <n v="5.26"/>
    <n v="2"/>
    <n v="10.52"/>
    <m/>
    <m/>
    <m/>
  </r>
  <r>
    <m/>
    <m/>
    <s v="IMDO"/>
    <x v="157"/>
    <x v="2"/>
    <n v="3"/>
    <x v="306"/>
    <m/>
    <x v="1"/>
    <x v="1"/>
    <n v="1"/>
    <x v="50"/>
    <x v="178"/>
    <m/>
    <x v="252"/>
    <n v="5.19"/>
    <n v="3"/>
    <n v="15.57"/>
    <m/>
    <m/>
    <m/>
  </r>
  <r>
    <m/>
    <m/>
    <s v="IMDO"/>
    <x v="158"/>
    <x v="2"/>
    <n v="1"/>
    <x v="307"/>
    <m/>
    <x v="1"/>
    <x v="1"/>
    <n v="1"/>
    <x v="50"/>
    <x v="178"/>
    <m/>
    <x v="252"/>
    <n v="5.19"/>
    <n v="1"/>
    <n v="5.19"/>
    <m/>
    <m/>
    <m/>
  </r>
  <r>
    <m/>
    <m/>
    <s v="IMDO"/>
    <x v="159"/>
    <x v="2"/>
    <n v="1"/>
    <x v="308"/>
    <m/>
    <x v="1"/>
    <x v="1"/>
    <n v="1"/>
    <x v="1"/>
    <x v="1"/>
    <m/>
    <x v="16"/>
    <n v="5.18"/>
    <n v="1"/>
    <n v="5.18"/>
    <m/>
    <m/>
    <m/>
  </r>
  <r>
    <m/>
    <m/>
    <s v="IMDO"/>
    <x v="160"/>
    <x v="2"/>
    <n v="1"/>
    <x v="309"/>
    <m/>
    <x v="12"/>
    <x v="1"/>
    <n v="1"/>
    <x v="15"/>
    <x v="179"/>
    <m/>
    <x v="253"/>
    <n v="51.46"/>
    <n v="1"/>
    <n v="51.46"/>
    <m/>
    <m/>
    <m/>
  </r>
  <r>
    <m/>
    <m/>
    <s v="IMDO"/>
    <x v="160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60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60"/>
    <x v="2"/>
    <n v="1"/>
    <x v="310"/>
    <m/>
    <x v="12"/>
    <x v="1"/>
    <n v="1"/>
    <x v="18"/>
    <x v="179"/>
    <m/>
    <x v="254"/>
    <n v="34.729999999999997"/>
    <n v="1"/>
    <n v="34.729999999999997"/>
    <m/>
    <m/>
    <m/>
  </r>
  <r>
    <m/>
    <m/>
    <s v="IMDO"/>
    <x v="161"/>
    <x v="2"/>
    <n v="4"/>
    <x v="311"/>
    <m/>
    <x v="12"/>
    <x v="1"/>
    <n v="1"/>
    <x v="15"/>
    <x v="180"/>
    <m/>
    <x v="255"/>
    <n v="40.299999999999997"/>
    <n v="4"/>
    <n v="161.19999999999999"/>
    <m/>
    <m/>
    <m/>
  </r>
  <r>
    <m/>
    <m/>
    <s v="IMDO"/>
    <x v="161"/>
    <x v="2"/>
    <n v="4"/>
    <x v="122"/>
    <m/>
    <x v="3"/>
    <x v="1"/>
    <n v="2"/>
    <x v="27"/>
    <x v="10"/>
    <m/>
    <x v="33"/>
    <n v="2.76"/>
    <n v="8"/>
    <n v="11.04"/>
    <m/>
    <m/>
    <m/>
  </r>
  <r>
    <m/>
    <m/>
    <s v="IMDO"/>
    <x v="161"/>
    <x v="2"/>
    <n v="4"/>
    <x v="123"/>
    <m/>
    <x v="3"/>
    <x v="1"/>
    <n v="1"/>
    <x v="28"/>
    <x v="10"/>
    <m/>
    <x v="99"/>
    <n v="1.1100000000000001"/>
    <n v="4"/>
    <n v="4.4400000000000004"/>
    <m/>
    <m/>
    <m/>
  </r>
  <r>
    <m/>
    <m/>
    <s v="IMDO"/>
    <x v="161"/>
    <x v="2"/>
    <n v="4"/>
    <x v="312"/>
    <m/>
    <x v="12"/>
    <x v="1"/>
    <n v="1"/>
    <x v="18"/>
    <x v="180"/>
    <m/>
    <x v="256"/>
    <n v="27.2"/>
    <n v="4"/>
    <n v="108.8"/>
    <m/>
    <m/>
    <m/>
  </r>
  <r>
    <m/>
    <m/>
    <s v="IMDO"/>
    <x v="162"/>
    <x v="2"/>
    <n v="1"/>
    <x v="205"/>
    <m/>
    <x v="12"/>
    <x v="1"/>
    <n v="1"/>
    <x v="15"/>
    <x v="124"/>
    <m/>
    <x v="167"/>
    <n v="50.28"/>
    <n v="1"/>
    <n v="50.28"/>
    <m/>
    <m/>
    <m/>
  </r>
  <r>
    <m/>
    <m/>
    <s v="IMDO"/>
    <x v="162"/>
    <x v="2"/>
    <n v="1"/>
    <x v="205"/>
    <m/>
    <x v="12"/>
    <x v="1"/>
    <n v="1"/>
    <x v="15"/>
    <x v="124"/>
    <m/>
    <x v="167"/>
    <n v="50.28"/>
    <n v="1"/>
    <n v="50.28"/>
    <m/>
    <m/>
    <m/>
  </r>
  <r>
    <m/>
    <m/>
    <s v="IMDO"/>
    <x v="162"/>
    <x v="2"/>
    <n v="1"/>
    <x v="313"/>
    <m/>
    <x v="3"/>
    <x v="1"/>
    <n v="1"/>
    <x v="28"/>
    <x v="181"/>
    <m/>
    <x v="257"/>
    <n v="1.1499999999999999"/>
    <n v="1"/>
    <n v="1.1499999999999999"/>
    <m/>
    <m/>
    <m/>
  </r>
  <r>
    <m/>
    <m/>
    <s v="IMDO"/>
    <x v="162"/>
    <x v="2"/>
    <n v="1"/>
    <x v="314"/>
    <m/>
    <x v="3"/>
    <x v="1"/>
    <n v="1"/>
    <x v="28"/>
    <x v="182"/>
    <m/>
    <x v="36"/>
    <n v="1.0900000000000001"/>
    <n v="1"/>
    <n v="1.0900000000000001"/>
    <m/>
    <m/>
    <m/>
  </r>
  <r>
    <m/>
    <m/>
    <s v="IMDO"/>
    <x v="162"/>
    <x v="2"/>
    <n v="1"/>
    <x v="315"/>
    <m/>
    <x v="3"/>
    <x v="1"/>
    <n v="2"/>
    <x v="60"/>
    <x v="145"/>
    <m/>
    <x v="258"/>
    <n v="3.98"/>
    <n v="2"/>
    <n v="3.98"/>
    <m/>
    <m/>
    <m/>
  </r>
  <r>
    <m/>
    <m/>
    <s v="IMDO"/>
    <x v="163"/>
    <x v="2"/>
    <n v="5"/>
    <x v="316"/>
    <m/>
    <x v="1"/>
    <x v="1"/>
    <n v="1"/>
    <x v="14"/>
    <x v="178"/>
    <m/>
    <x v="259"/>
    <n v="5.5"/>
    <n v="5"/>
    <n v="27.5"/>
    <m/>
    <m/>
    <m/>
  </r>
  <r>
    <m/>
    <m/>
    <s v="IMDO"/>
    <x v="164"/>
    <x v="2"/>
    <n v="1"/>
    <x v="317"/>
    <m/>
    <x v="1"/>
    <x v="1"/>
    <n v="1"/>
    <x v="14"/>
    <x v="178"/>
    <m/>
    <x v="259"/>
    <n v="5.5"/>
    <n v="1"/>
    <n v="5.5"/>
    <m/>
    <m/>
    <m/>
  </r>
  <r>
    <m/>
    <m/>
    <s v="IMDO"/>
    <x v="165"/>
    <x v="2"/>
    <n v="4"/>
    <x v="318"/>
    <m/>
    <x v="1"/>
    <x v="1"/>
    <n v="1"/>
    <x v="5"/>
    <x v="1"/>
    <m/>
    <x v="17"/>
    <n v="5.53"/>
    <n v="4"/>
    <n v="22.12"/>
    <m/>
    <m/>
    <m/>
  </r>
  <r>
    <m/>
    <m/>
    <s v="IMDO"/>
    <x v="166"/>
    <x v="2"/>
    <n v="1"/>
    <x v="319"/>
    <m/>
    <x v="12"/>
    <x v="1"/>
    <n v="1"/>
    <x v="1"/>
    <x v="128"/>
    <m/>
    <x v="260"/>
    <n v="38.770000000000003"/>
    <n v="1"/>
    <n v="38.770000000000003"/>
    <m/>
    <m/>
    <m/>
  </r>
  <r>
    <m/>
    <m/>
    <s v="IMDO"/>
    <x v="166"/>
    <x v="2"/>
    <n v="1"/>
    <x v="320"/>
    <m/>
    <x v="12"/>
    <x v="1"/>
    <n v="1"/>
    <x v="22"/>
    <x v="128"/>
    <m/>
    <x v="261"/>
    <n v="40.06"/>
    <n v="1"/>
    <n v="40.06"/>
    <m/>
    <m/>
    <m/>
  </r>
  <r>
    <m/>
    <m/>
    <s v="IMDO"/>
    <x v="166"/>
    <x v="2"/>
    <n v="1"/>
    <x v="321"/>
    <m/>
    <x v="3"/>
    <x v="1"/>
    <n v="2"/>
    <x v="61"/>
    <x v="183"/>
    <m/>
    <x v="262"/>
    <n v="4.3"/>
    <n v="2"/>
    <n v="4.3"/>
    <m/>
    <m/>
    <m/>
  </r>
  <r>
    <m/>
    <m/>
    <s v="IMDO"/>
    <x v="167"/>
    <x v="2"/>
    <n v="1"/>
    <x v="322"/>
    <m/>
    <x v="12"/>
    <x v="1"/>
    <n v="1"/>
    <x v="62"/>
    <x v="128"/>
    <m/>
    <x v="263"/>
    <n v="52.99"/>
    <n v="1"/>
    <n v="52.99"/>
    <m/>
    <m/>
    <m/>
  </r>
  <r>
    <m/>
    <m/>
    <s v="IMDO"/>
    <x v="167"/>
    <x v="2"/>
    <n v="1"/>
    <x v="211"/>
    <m/>
    <x v="12"/>
    <x v="1"/>
    <n v="1"/>
    <x v="15"/>
    <x v="128"/>
    <m/>
    <x v="172"/>
    <n v="51.69"/>
    <n v="1"/>
    <n v="51.69"/>
    <m/>
    <m/>
    <m/>
  </r>
  <r>
    <m/>
    <m/>
    <s v="IMDO"/>
    <x v="167"/>
    <x v="2"/>
    <n v="1"/>
    <x v="323"/>
    <m/>
    <x v="3"/>
    <x v="1"/>
    <n v="2"/>
    <x v="63"/>
    <x v="113"/>
    <m/>
    <x v="264"/>
    <n v="4.7"/>
    <n v="2"/>
    <n v="4.7"/>
    <m/>
    <m/>
    <m/>
  </r>
  <r>
    <m/>
    <m/>
    <s v="IMDO"/>
    <x v="168"/>
    <x v="2"/>
    <n v="1"/>
    <x v="324"/>
    <m/>
    <x v="33"/>
    <x v="1"/>
    <n v="1"/>
    <x v="6"/>
    <x v="184"/>
    <m/>
    <x v="265"/>
    <n v="64.39"/>
    <n v="1"/>
    <n v="64.39"/>
    <m/>
    <m/>
    <m/>
  </r>
  <r>
    <m/>
    <m/>
    <s v="IMDO"/>
    <x v="168"/>
    <x v="2"/>
    <n v="1"/>
    <x v="325"/>
    <m/>
    <x v="1"/>
    <x v="1"/>
    <n v="2"/>
    <x v="14"/>
    <x v="10"/>
    <m/>
    <x v="266"/>
    <n v="5.08"/>
    <n v="2"/>
    <n v="5.08"/>
    <m/>
    <m/>
    <m/>
  </r>
  <r>
    <m/>
    <m/>
    <s v="IMDO"/>
    <x v="168"/>
    <x v="2"/>
    <n v="1"/>
    <x v="326"/>
    <m/>
    <x v="12"/>
    <x v="1"/>
    <n v="1"/>
    <x v="16"/>
    <x v="91"/>
    <m/>
    <x v="267"/>
    <n v="3.96"/>
    <n v="1"/>
    <n v="3.96"/>
    <m/>
    <m/>
    <m/>
  </r>
  <r>
    <m/>
    <m/>
    <s v="IMDO"/>
    <x v="168"/>
    <x v="2"/>
    <n v="1"/>
    <x v="327"/>
    <m/>
    <x v="12"/>
    <x v="1"/>
    <n v="1"/>
    <x v="64"/>
    <x v="78"/>
    <m/>
    <x v="268"/>
    <n v="3.67"/>
    <n v="1"/>
    <n v="3.67"/>
    <m/>
    <m/>
    <m/>
  </r>
  <r>
    <m/>
    <m/>
    <s v="IMDO"/>
    <x v="168"/>
    <x v="2"/>
    <n v="1"/>
    <x v="328"/>
    <m/>
    <x v="33"/>
    <x v="1"/>
    <n v="2"/>
    <x v="6"/>
    <x v="185"/>
    <m/>
    <x v="269"/>
    <n v="117.24"/>
    <n v="2"/>
    <n v="117.24"/>
    <m/>
    <m/>
    <m/>
  </r>
  <r>
    <m/>
    <m/>
    <s v="IMDO"/>
    <x v="168"/>
    <x v="2"/>
    <n v="1"/>
    <x v="329"/>
    <m/>
    <x v="33"/>
    <x v="1"/>
    <n v="1"/>
    <x v="6"/>
    <x v="186"/>
    <m/>
    <x v="270"/>
    <n v="52.65"/>
    <n v="1"/>
    <n v="52.65"/>
    <m/>
    <m/>
    <m/>
  </r>
  <r>
    <m/>
    <m/>
    <s v="IMDO"/>
    <x v="169"/>
    <x v="2"/>
    <n v="1"/>
    <x v="330"/>
    <m/>
    <x v="33"/>
    <x v="1"/>
    <n v="1"/>
    <x v="6"/>
    <x v="187"/>
    <m/>
    <x v="271"/>
    <n v="81.849999999999994"/>
    <n v="1"/>
    <n v="81.849999999999994"/>
    <m/>
    <m/>
    <m/>
  </r>
  <r>
    <m/>
    <m/>
    <s v="IMDO"/>
    <x v="169"/>
    <x v="2"/>
    <n v="1"/>
    <x v="325"/>
    <m/>
    <x v="1"/>
    <x v="1"/>
    <n v="2"/>
    <x v="14"/>
    <x v="10"/>
    <m/>
    <x v="266"/>
    <n v="5.08"/>
    <n v="2"/>
    <n v="5.08"/>
    <m/>
    <m/>
    <m/>
  </r>
  <r>
    <m/>
    <m/>
    <s v="IMDO"/>
    <x v="169"/>
    <x v="2"/>
    <n v="1"/>
    <x v="326"/>
    <m/>
    <x v="12"/>
    <x v="1"/>
    <n v="1"/>
    <x v="16"/>
    <x v="91"/>
    <m/>
    <x v="267"/>
    <n v="3.96"/>
    <n v="1"/>
    <n v="3.96"/>
    <m/>
    <m/>
    <m/>
  </r>
  <r>
    <m/>
    <m/>
    <s v="IMDO"/>
    <x v="169"/>
    <x v="2"/>
    <n v="1"/>
    <x v="327"/>
    <m/>
    <x v="12"/>
    <x v="1"/>
    <n v="1"/>
    <x v="64"/>
    <x v="78"/>
    <m/>
    <x v="268"/>
    <n v="3.67"/>
    <n v="1"/>
    <n v="3.67"/>
    <m/>
    <m/>
    <m/>
  </r>
  <r>
    <m/>
    <m/>
    <s v="IMDO"/>
    <x v="169"/>
    <x v="2"/>
    <n v="1"/>
    <x v="328"/>
    <m/>
    <x v="33"/>
    <x v="1"/>
    <n v="2"/>
    <x v="6"/>
    <x v="185"/>
    <m/>
    <x v="269"/>
    <n v="117.24"/>
    <n v="2"/>
    <n v="117.24"/>
    <m/>
    <m/>
    <m/>
  </r>
  <r>
    <m/>
    <m/>
    <s v="IMDO"/>
    <x v="169"/>
    <x v="2"/>
    <n v="1"/>
    <x v="329"/>
    <m/>
    <x v="33"/>
    <x v="1"/>
    <n v="1"/>
    <x v="6"/>
    <x v="186"/>
    <m/>
    <x v="270"/>
    <n v="52.65"/>
    <n v="1"/>
    <n v="52.65"/>
    <m/>
    <m/>
    <m/>
  </r>
  <r>
    <m/>
    <m/>
    <s v="IMDO"/>
    <x v="170"/>
    <x v="2"/>
    <n v="1"/>
    <x v="131"/>
    <m/>
    <x v="21"/>
    <x v="1"/>
    <n v="1"/>
    <x v="6"/>
    <x v="69"/>
    <m/>
    <x v="106"/>
    <n v="385.54"/>
    <n v="1"/>
    <n v="385.54"/>
    <m/>
    <m/>
    <m/>
  </r>
  <r>
    <m/>
    <m/>
    <s v="IMDO"/>
    <x v="170"/>
    <x v="2"/>
    <n v="1"/>
    <x v="132"/>
    <m/>
    <x v="1"/>
    <x v="1"/>
    <n v="1"/>
    <x v="30"/>
    <x v="80"/>
    <m/>
    <x v="107"/>
    <n v="21.65"/>
    <n v="1"/>
    <n v="21.65"/>
    <m/>
    <m/>
    <m/>
  </r>
  <r>
    <m/>
    <m/>
    <s v="IMDO"/>
    <x v="170"/>
    <x v="2"/>
    <n v="1"/>
    <x v="133"/>
    <m/>
    <x v="1"/>
    <x v="1"/>
    <n v="4"/>
    <x v="7"/>
    <x v="81"/>
    <m/>
    <x v="108"/>
    <n v="2.72"/>
    <n v="4"/>
    <n v="2.72"/>
    <m/>
    <m/>
    <m/>
  </r>
  <r>
    <m/>
    <m/>
    <s v="IMDO"/>
    <x v="170"/>
    <x v="2"/>
    <n v="1"/>
    <x v="134"/>
    <m/>
    <x v="1"/>
    <x v="1"/>
    <n v="2"/>
    <x v="31"/>
    <x v="13"/>
    <m/>
    <x v="109"/>
    <n v="0.64"/>
    <n v="2"/>
    <n v="0.64"/>
    <m/>
    <m/>
    <m/>
  </r>
  <r>
    <m/>
    <m/>
    <s v="IMDO"/>
    <x v="170"/>
    <x v="2"/>
    <n v="1"/>
    <x v="135"/>
    <m/>
    <x v="1"/>
    <x v="1"/>
    <n v="2"/>
    <x v="7"/>
    <x v="82"/>
    <m/>
    <x v="110"/>
    <n v="3.06"/>
    <n v="2"/>
    <n v="3.06"/>
    <m/>
    <m/>
    <m/>
  </r>
  <r>
    <m/>
    <m/>
    <s v="IMDO"/>
    <x v="170"/>
    <x v="2"/>
    <n v="1"/>
    <x v="136"/>
    <m/>
    <x v="1"/>
    <x v="1"/>
    <n v="1"/>
    <x v="32"/>
    <x v="83"/>
    <m/>
    <x v="111"/>
    <n v="3.41"/>
    <n v="1"/>
    <n v="3.41"/>
    <m/>
    <m/>
    <m/>
  </r>
  <r>
    <m/>
    <m/>
    <s v="IMDO"/>
    <x v="170"/>
    <x v="2"/>
    <n v="1"/>
    <x v="137"/>
    <m/>
    <x v="14"/>
    <x v="1"/>
    <n v="1"/>
    <x v="20"/>
    <x v="79"/>
    <m/>
    <x v="112"/>
    <n v="10.55"/>
    <n v="1"/>
    <n v="10.55"/>
    <m/>
    <m/>
    <m/>
  </r>
  <r>
    <m/>
    <m/>
    <s v="IMDO"/>
    <x v="170"/>
    <x v="2"/>
    <n v="1"/>
    <x v="138"/>
    <m/>
    <x v="3"/>
    <x v="1"/>
    <n v="2"/>
    <x v="33"/>
    <x v="84"/>
    <m/>
    <x v="113"/>
    <n v="5.6"/>
    <n v="2"/>
    <n v="5.6"/>
    <m/>
    <m/>
    <m/>
  </r>
  <r>
    <m/>
    <m/>
    <s v="IMDO"/>
    <x v="170"/>
    <x v="2"/>
    <n v="1"/>
    <x v="139"/>
    <m/>
    <x v="3"/>
    <x v="1"/>
    <n v="2"/>
    <x v="33"/>
    <x v="85"/>
    <m/>
    <x v="79"/>
    <n v="5.7"/>
    <n v="2"/>
    <n v="5.7"/>
    <m/>
    <m/>
    <m/>
  </r>
  <r>
    <m/>
    <m/>
    <s v="IMDO"/>
    <x v="170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70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70"/>
    <x v="2"/>
    <n v="1"/>
    <x v="331"/>
    <m/>
    <x v="12"/>
    <x v="1"/>
    <n v="1"/>
    <x v="14"/>
    <x v="188"/>
    <m/>
    <x v="272"/>
    <n v="36.06"/>
    <n v="1"/>
    <n v="36.06"/>
    <m/>
    <m/>
    <m/>
  </r>
  <r>
    <m/>
    <m/>
    <s v="IMDO"/>
    <x v="170"/>
    <x v="2"/>
    <n v="1"/>
    <x v="332"/>
    <m/>
    <x v="12"/>
    <x v="1"/>
    <n v="1"/>
    <x v="18"/>
    <x v="188"/>
    <m/>
    <x v="273"/>
    <n v="27.04"/>
    <n v="1"/>
    <n v="27.04"/>
    <m/>
    <m/>
    <m/>
  </r>
  <r>
    <m/>
    <m/>
    <s v="IMDO"/>
    <x v="171"/>
    <x v="2"/>
    <n v="1"/>
    <x v="131"/>
    <m/>
    <x v="21"/>
    <x v="1"/>
    <n v="1"/>
    <x v="6"/>
    <x v="69"/>
    <m/>
    <x v="106"/>
    <n v="385.54"/>
    <n v="1"/>
    <n v="385.54"/>
    <m/>
    <m/>
    <m/>
  </r>
  <r>
    <m/>
    <m/>
    <s v="IMDO"/>
    <x v="171"/>
    <x v="2"/>
    <n v="1"/>
    <x v="132"/>
    <m/>
    <x v="1"/>
    <x v="1"/>
    <n v="1"/>
    <x v="30"/>
    <x v="80"/>
    <m/>
    <x v="107"/>
    <n v="21.65"/>
    <n v="1"/>
    <n v="21.65"/>
    <m/>
    <m/>
    <m/>
  </r>
  <r>
    <m/>
    <m/>
    <s v="IMDO"/>
    <x v="171"/>
    <x v="2"/>
    <n v="1"/>
    <x v="116"/>
    <m/>
    <x v="12"/>
    <x v="1"/>
    <n v="1"/>
    <x v="18"/>
    <x v="71"/>
    <m/>
    <x v="93"/>
    <n v="25.45"/>
    <n v="1"/>
    <n v="25.45"/>
    <m/>
    <m/>
    <m/>
  </r>
  <r>
    <m/>
    <m/>
    <s v="IMDO"/>
    <x v="171"/>
    <x v="2"/>
    <n v="1"/>
    <x v="133"/>
    <m/>
    <x v="1"/>
    <x v="1"/>
    <n v="4"/>
    <x v="7"/>
    <x v="81"/>
    <m/>
    <x v="108"/>
    <n v="2.72"/>
    <n v="4"/>
    <n v="2.72"/>
    <m/>
    <m/>
    <m/>
  </r>
  <r>
    <m/>
    <m/>
    <s v="IMDO"/>
    <x v="171"/>
    <x v="2"/>
    <n v="1"/>
    <x v="119"/>
    <m/>
    <x v="12"/>
    <x v="1"/>
    <n v="1"/>
    <x v="14"/>
    <x v="71"/>
    <m/>
    <x v="96"/>
    <n v="33.94"/>
    <n v="1"/>
    <n v="33.94"/>
    <m/>
    <m/>
    <m/>
  </r>
  <r>
    <m/>
    <m/>
    <s v="IMDO"/>
    <x v="171"/>
    <x v="2"/>
    <n v="1"/>
    <x v="134"/>
    <m/>
    <x v="1"/>
    <x v="1"/>
    <n v="2"/>
    <x v="31"/>
    <x v="13"/>
    <m/>
    <x v="109"/>
    <n v="0.64"/>
    <n v="2"/>
    <n v="0.64"/>
    <m/>
    <m/>
    <m/>
  </r>
  <r>
    <m/>
    <m/>
    <s v="IMDO"/>
    <x v="171"/>
    <x v="2"/>
    <n v="1"/>
    <x v="135"/>
    <m/>
    <x v="1"/>
    <x v="1"/>
    <n v="2"/>
    <x v="7"/>
    <x v="82"/>
    <m/>
    <x v="110"/>
    <n v="3.06"/>
    <n v="2"/>
    <n v="3.06"/>
    <m/>
    <m/>
    <m/>
  </r>
  <r>
    <m/>
    <m/>
    <s v="IMDO"/>
    <x v="171"/>
    <x v="2"/>
    <n v="1"/>
    <x v="136"/>
    <m/>
    <x v="1"/>
    <x v="1"/>
    <n v="1"/>
    <x v="32"/>
    <x v="83"/>
    <m/>
    <x v="111"/>
    <n v="3.41"/>
    <n v="1"/>
    <n v="3.41"/>
    <m/>
    <m/>
    <m/>
  </r>
  <r>
    <m/>
    <m/>
    <s v="IMDO"/>
    <x v="171"/>
    <x v="2"/>
    <n v="1"/>
    <x v="137"/>
    <m/>
    <x v="14"/>
    <x v="1"/>
    <n v="1"/>
    <x v="20"/>
    <x v="79"/>
    <m/>
    <x v="112"/>
    <n v="10.55"/>
    <n v="1"/>
    <n v="10.55"/>
    <m/>
    <m/>
    <m/>
  </r>
  <r>
    <m/>
    <m/>
    <s v="IMDO"/>
    <x v="171"/>
    <x v="2"/>
    <n v="1"/>
    <x v="333"/>
    <m/>
    <x v="3"/>
    <x v="1"/>
    <n v="1"/>
    <x v="33"/>
    <x v="84"/>
    <m/>
    <x v="113"/>
    <n v="2.8"/>
    <n v="1"/>
    <n v="2.8"/>
    <m/>
    <m/>
    <m/>
  </r>
  <r>
    <m/>
    <m/>
    <s v="IMDO"/>
    <x v="171"/>
    <x v="2"/>
    <n v="1"/>
    <x v="138"/>
    <m/>
    <x v="3"/>
    <x v="1"/>
    <n v="2"/>
    <x v="33"/>
    <x v="84"/>
    <m/>
    <x v="113"/>
    <n v="5.6"/>
    <n v="2"/>
    <n v="5.6"/>
    <m/>
    <m/>
    <m/>
  </r>
  <r>
    <m/>
    <m/>
    <s v="IMDO"/>
    <x v="171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71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71"/>
    <x v="2"/>
    <n v="1"/>
    <x v="334"/>
    <m/>
    <x v="3"/>
    <x v="1"/>
    <n v="1"/>
    <x v="65"/>
    <x v="87"/>
    <m/>
    <x v="189"/>
    <n v="1.06"/>
    <n v="1"/>
    <n v="1.06"/>
    <m/>
    <m/>
    <m/>
  </r>
  <r>
    <m/>
    <m/>
    <s v="MBS"/>
    <x v="172"/>
    <x v="2"/>
    <n v="2"/>
    <x v="335"/>
    <s v="Profile usoare, zincate"/>
    <x v="22"/>
    <x v="4"/>
    <n v="1"/>
    <x v="6"/>
    <x v="189"/>
    <m/>
    <x v="274"/>
    <n v="20.85"/>
    <n v="2"/>
    <n v="41.7"/>
    <m/>
    <m/>
    <m/>
  </r>
  <r>
    <m/>
    <m/>
    <s v="MBS"/>
    <x v="173"/>
    <x v="2"/>
    <n v="1"/>
    <x v="336"/>
    <s v="Profile usoare, zincate"/>
    <x v="22"/>
    <x v="4"/>
    <n v="1"/>
    <x v="6"/>
    <x v="190"/>
    <m/>
    <x v="275"/>
    <n v="11.28"/>
    <n v="1"/>
    <n v="11.28"/>
    <m/>
    <m/>
    <m/>
  </r>
  <r>
    <m/>
    <m/>
    <s v="MBS"/>
    <x v="174"/>
    <x v="2"/>
    <n v="1"/>
    <x v="337"/>
    <s v="Profile usoare, zincate"/>
    <x v="22"/>
    <x v="4"/>
    <n v="1"/>
    <x v="6"/>
    <x v="191"/>
    <m/>
    <x v="276"/>
    <n v="5.91"/>
    <n v="1"/>
    <n v="5.91"/>
    <m/>
    <m/>
    <m/>
  </r>
  <r>
    <m/>
    <m/>
    <s v="MBS"/>
    <x v="175"/>
    <x v="2"/>
    <n v="2"/>
    <x v="338"/>
    <s v="Profile usoare, zincate"/>
    <x v="22"/>
    <x v="4"/>
    <n v="1"/>
    <x v="6"/>
    <x v="192"/>
    <m/>
    <x v="277"/>
    <n v="11.43"/>
    <n v="2"/>
    <n v="22.86"/>
    <m/>
    <m/>
    <m/>
  </r>
  <r>
    <m/>
    <m/>
    <s v="IMDO"/>
    <x v="176"/>
    <x v="2"/>
    <n v="1"/>
    <x v="226"/>
    <m/>
    <x v="15"/>
    <x v="1"/>
    <n v="1"/>
    <x v="6"/>
    <x v="140"/>
    <m/>
    <x v="186"/>
    <n v="69.430000000000007"/>
    <n v="1"/>
    <n v="69.430000000000007"/>
    <m/>
    <m/>
    <m/>
  </r>
  <r>
    <m/>
    <m/>
    <s v="IMDO"/>
    <x v="176"/>
    <x v="2"/>
    <n v="1"/>
    <x v="228"/>
    <m/>
    <x v="1"/>
    <x v="1"/>
    <n v="1"/>
    <x v="16"/>
    <x v="138"/>
    <m/>
    <x v="188"/>
    <n v="1.41"/>
    <n v="1"/>
    <n v="1.41"/>
    <m/>
    <m/>
    <m/>
  </r>
  <r>
    <m/>
    <m/>
    <s v="IMDO"/>
    <x v="176"/>
    <x v="2"/>
    <n v="1"/>
    <x v="229"/>
    <m/>
    <x v="1"/>
    <x v="1"/>
    <n v="1"/>
    <x v="11"/>
    <x v="138"/>
    <m/>
    <x v="189"/>
    <n v="1.06"/>
    <n v="1"/>
    <n v="1.06"/>
    <m/>
    <m/>
    <m/>
  </r>
  <r>
    <m/>
    <m/>
    <s v="IMDO"/>
    <x v="176"/>
    <x v="2"/>
    <n v="1"/>
    <x v="96"/>
    <m/>
    <x v="1"/>
    <x v="1"/>
    <n v="2"/>
    <x v="4"/>
    <x v="62"/>
    <m/>
    <x v="76"/>
    <n v="1.58"/>
    <n v="2"/>
    <n v="1.58"/>
    <m/>
    <m/>
    <m/>
  </r>
  <r>
    <m/>
    <m/>
    <s v="IMDO"/>
    <x v="176"/>
    <x v="2"/>
    <n v="1"/>
    <x v="230"/>
    <m/>
    <x v="1"/>
    <x v="1"/>
    <n v="2"/>
    <x v="4"/>
    <x v="142"/>
    <m/>
    <x v="190"/>
    <n v="1.42"/>
    <n v="2"/>
    <n v="1.42"/>
    <m/>
    <m/>
    <m/>
  </r>
  <r>
    <m/>
    <m/>
    <s v="IMDO"/>
    <x v="176"/>
    <x v="2"/>
    <n v="1"/>
    <x v="231"/>
    <m/>
    <x v="1"/>
    <x v="1"/>
    <n v="1"/>
    <x v="4"/>
    <x v="143"/>
    <m/>
    <x v="161"/>
    <n v="0.43"/>
    <n v="1"/>
    <n v="0.43"/>
    <m/>
    <m/>
    <m/>
  </r>
  <r>
    <m/>
    <m/>
    <s v="IMDO"/>
    <x v="176"/>
    <x v="2"/>
    <n v="1"/>
    <x v="232"/>
    <m/>
    <x v="1"/>
    <x v="1"/>
    <n v="1"/>
    <x v="12"/>
    <x v="144"/>
    <m/>
    <x v="191"/>
    <n v="0.97"/>
    <n v="1"/>
    <n v="0.97"/>
    <m/>
    <m/>
    <m/>
  </r>
  <r>
    <m/>
    <m/>
    <s v="IMDO"/>
    <x v="176"/>
    <x v="2"/>
    <n v="1"/>
    <x v="233"/>
    <m/>
    <x v="1"/>
    <x v="1"/>
    <n v="1"/>
    <x v="35"/>
    <x v="143"/>
    <m/>
    <x v="104"/>
    <n v="0.35"/>
    <n v="1"/>
    <n v="0.35"/>
    <m/>
    <m/>
    <m/>
  </r>
  <r>
    <m/>
    <m/>
    <s v="IMDO"/>
    <x v="176"/>
    <x v="2"/>
    <n v="1"/>
    <x v="234"/>
    <m/>
    <x v="1"/>
    <x v="1"/>
    <n v="1"/>
    <x v="50"/>
    <x v="55"/>
    <m/>
    <x v="192"/>
    <n v="2.94"/>
    <n v="1"/>
    <n v="2.94"/>
    <m/>
    <m/>
    <m/>
  </r>
  <r>
    <m/>
    <m/>
    <s v="IMDO"/>
    <x v="176"/>
    <x v="2"/>
    <n v="1"/>
    <x v="339"/>
    <m/>
    <x v="15"/>
    <x v="1"/>
    <n v="1"/>
    <x v="6"/>
    <x v="193"/>
    <m/>
    <x v="278"/>
    <n v="39.33"/>
    <n v="1"/>
    <n v="39.33"/>
    <m/>
    <m/>
    <m/>
  </r>
  <r>
    <m/>
    <m/>
    <s v="IMDO"/>
    <x v="176"/>
    <x v="2"/>
    <n v="1"/>
    <x v="235"/>
    <m/>
    <x v="2"/>
    <x v="1"/>
    <n v="2"/>
    <x v="15"/>
    <x v="61"/>
    <m/>
    <x v="193"/>
    <n v="5.34"/>
    <n v="2"/>
    <n v="5.34"/>
    <m/>
    <m/>
    <m/>
  </r>
  <r>
    <m/>
    <m/>
    <s v="IMDO"/>
    <x v="176"/>
    <x v="2"/>
    <n v="1"/>
    <x v="236"/>
    <m/>
    <x v="2"/>
    <x v="1"/>
    <n v="2"/>
    <x v="4"/>
    <x v="145"/>
    <m/>
    <x v="104"/>
    <n v="0.7"/>
    <n v="2"/>
    <n v="0.7"/>
    <m/>
    <m/>
    <m/>
  </r>
  <r>
    <m/>
    <m/>
    <s v="IMDO"/>
    <x v="176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76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76"/>
    <x v="2"/>
    <n v="1"/>
    <x v="237"/>
    <m/>
    <x v="3"/>
    <x v="1"/>
    <n v="2"/>
    <x v="4"/>
    <x v="142"/>
    <m/>
    <x v="194"/>
    <n v="1.1399999999999999"/>
    <n v="2"/>
    <n v="1.1399999999999999"/>
    <m/>
    <m/>
    <m/>
  </r>
  <r>
    <m/>
    <m/>
    <s v="IMDO"/>
    <x v="176"/>
    <x v="2"/>
    <n v="1"/>
    <x v="340"/>
    <m/>
    <x v="12"/>
    <x v="1"/>
    <n v="1"/>
    <x v="14"/>
    <x v="194"/>
    <m/>
    <x v="279"/>
    <n v="36.6"/>
    <n v="1"/>
    <n v="36.6"/>
    <m/>
    <m/>
    <m/>
  </r>
  <r>
    <m/>
    <m/>
    <s v="IMDO"/>
    <x v="176"/>
    <x v="2"/>
    <n v="1"/>
    <x v="341"/>
    <m/>
    <x v="12"/>
    <x v="1"/>
    <n v="1"/>
    <x v="18"/>
    <x v="194"/>
    <m/>
    <x v="280"/>
    <n v="27.45"/>
    <n v="1"/>
    <n v="27.45"/>
    <m/>
    <m/>
    <m/>
  </r>
  <r>
    <m/>
    <m/>
    <s v="IMDO"/>
    <x v="176"/>
    <x v="2"/>
    <n v="1"/>
    <x v="238"/>
    <m/>
    <x v="12"/>
    <x v="1"/>
    <n v="1"/>
    <x v="12"/>
    <x v="79"/>
    <m/>
    <x v="55"/>
    <n v="4.1399999999999997"/>
    <n v="1"/>
    <n v="4.1399999999999997"/>
    <m/>
    <m/>
    <m/>
  </r>
  <r>
    <m/>
    <m/>
    <s v="IMDO"/>
    <x v="176"/>
    <x v="2"/>
    <n v="1"/>
    <x v="342"/>
    <m/>
    <x v="1"/>
    <x v="1"/>
    <n v="1"/>
    <x v="66"/>
    <x v="143"/>
    <m/>
    <x v="281"/>
    <n v="12.95"/>
    <n v="1"/>
    <n v="12.95"/>
    <m/>
    <m/>
    <m/>
  </r>
  <r>
    <m/>
    <m/>
    <s v="IMDO"/>
    <x v="176"/>
    <x v="2"/>
    <n v="1"/>
    <x v="242"/>
    <m/>
    <x v="1"/>
    <x v="1"/>
    <n v="2"/>
    <x v="52"/>
    <x v="147"/>
    <m/>
    <x v="128"/>
    <n v="1.1000000000000001"/>
    <n v="2"/>
    <n v="1.1000000000000001"/>
    <m/>
    <m/>
    <m/>
  </r>
  <r>
    <m/>
    <m/>
    <s v="IMDO"/>
    <x v="176"/>
    <x v="2"/>
    <n v="1"/>
    <x v="243"/>
    <m/>
    <x v="1"/>
    <x v="1"/>
    <n v="2"/>
    <x v="53"/>
    <x v="147"/>
    <m/>
    <x v="156"/>
    <n v="1.04"/>
    <n v="2"/>
    <n v="1.04"/>
    <m/>
    <m/>
    <m/>
  </r>
  <r>
    <m/>
    <m/>
    <s v="MBS"/>
    <x v="176"/>
    <x v="2"/>
    <n v="1"/>
    <x v="244"/>
    <s v="Profile usoare, zincate"/>
    <x v="29"/>
    <x v="4"/>
    <n v="4"/>
    <x v="6"/>
    <x v="148"/>
    <m/>
    <x v="198"/>
    <n v="13.88"/>
    <n v="4"/>
    <n v="13.88"/>
    <m/>
    <m/>
    <m/>
  </r>
  <r>
    <m/>
    <m/>
    <s v="IMDO"/>
    <x v="177"/>
    <x v="2"/>
    <n v="3"/>
    <x v="245"/>
    <m/>
    <x v="11"/>
    <x v="1"/>
    <n v="1"/>
    <x v="6"/>
    <x v="149"/>
    <m/>
    <x v="199"/>
    <n v="55.93"/>
    <n v="3"/>
    <n v="167.79"/>
    <m/>
    <m/>
    <m/>
  </r>
  <r>
    <m/>
    <m/>
    <s v="IMDO"/>
    <x v="177"/>
    <x v="2"/>
    <n v="3"/>
    <x v="246"/>
    <m/>
    <x v="2"/>
    <x v="1"/>
    <n v="1"/>
    <x v="54"/>
    <x v="150"/>
    <m/>
    <x v="200"/>
    <n v="0.64"/>
    <n v="3"/>
    <n v="1.92"/>
    <m/>
    <m/>
    <m/>
  </r>
  <r>
    <m/>
    <m/>
    <s v="IMDO"/>
    <x v="177"/>
    <x v="2"/>
    <n v="3"/>
    <x v="247"/>
    <m/>
    <x v="1"/>
    <x v="1"/>
    <n v="1"/>
    <x v="55"/>
    <x v="49"/>
    <m/>
    <x v="201"/>
    <n v="4.33"/>
    <n v="3"/>
    <n v="12.99"/>
    <m/>
    <m/>
    <m/>
  </r>
  <r>
    <m/>
    <m/>
    <s v="IMDO"/>
    <x v="177"/>
    <x v="2"/>
    <n v="3"/>
    <x v="249"/>
    <m/>
    <x v="2"/>
    <x v="1"/>
    <n v="1"/>
    <x v="10"/>
    <x v="144"/>
    <m/>
    <x v="203"/>
    <n v="0.44"/>
    <n v="3"/>
    <n v="1.32"/>
    <m/>
    <m/>
    <m/>
  </r>
  <r>
    <m/>
    <m/>
    <s v="IMDO"/>
    <x v="177"/>
    <x v="2"/>
    <n v="3"/>
    <x v="250"/>
    <m/>
    <x v="2"/>
    <x v="1"/>
    <n v="1"/>
    <x v="56"/>
    <x v="2"/>
    <m/>
    <x v="204"/>
    <n v="0.18"/>
    <n v="3"/>
    <n v="0.54"/>
    <m/>
    <m/>
    <m/>
  </r>
  <r>
    <m/>
    <m/>
    <s v="IMDO"/>
    <x v="177"/>
    <x v="2"/>
    <n v="3"/>
    <x v="122"/>
    <m/>
    <x v="3"/>
    <x v="1"/>
    <n v="2"/>
    <x v="27"/>
    <x v="10"/>
    <m/>
    <x v="33"/>
    <n v="2.76"/>
    <n v="6"/>
    <n v="8.2799999999999994"/>
    <m/>
    <m/>
    <m/>
  </r>
  <r>
    <m/>
    <m/>
    <s v="IMDO"/>
    <x v="177"/>
    <x v="2"/>
    <n v="3"/>
    <x v="123"/>
    <m/>
    <x v="3"/>
    <x v="1"/>
    <n v="1"/>
    <x v="28"/>
    <x v="10"/>
    <m/>
    <x v="99"/>
    <n v="1.1100000000000001"/>
    <n v="3"/>
    <n v="3.33"/>
    <m/>
    <m/>
    <m/>
  </r>
  <r>
    <m/>
    <m/>
    <s v="IMDO"/>
    <x v="177"/>
    <x v="2"/>
    <n v="3"/>
    <x v="251"/>
    <m/>
    <x v="12"/>
    <x v="1"/>
    <n v="1"/>
    <x v="14"/>
    <x v="152"/>
    <m/>
    <x v="205"/>
    <n v="37.659999999999997"/>
    <n v="3"/>
    <n v="112.97999999999999"/>
    <m/>
    <m/>
    <m/>
  </r>
  <r>
    <m/>
    <m/>
    <s v="IMDO"/>
    <x v="177"/>
    <x v="2"/>
    <n v="3"/>
    <x v="252"/>
    <m/>
    <x v="12"/>
    <x v="1"/>
    <n v="1"/>
    <x v="18"/>
    <x v="152"/>
    <m/>
    <x v="206"/>
    <n v="28.25"/>
    <n v="3"/>
    <n v="84.75"/>
    <m/>
    <m/>
    <m/>
  </r>
  <r>
    <m/>
    <m/>
    <s v="MBS"/>
    <x v="177"/>
    <x v="2"/>
    <n v="3"/>
    <x v="253"/>
    <s v="Profile usoare, zincate"/>
    <x v="30"/>
    <x v="4"/>
    <n v="4"/>
    <x v="6"/>
    <x v="148"/>
    <m/>
    <x v="207"/>
    <n v="12.48"/>
    <n v="12"/>
    <n v="37.44"/>
    <m/>
    <m/>
    <m/>
  </r>
  <r>
    <m/>
    <m/>
    <s v="IMDO"/>
    <x v="177"/>
    <x v="2"/>
    <n v="3"/>
    <x v="254"/>
    <m/>
    <x v="1"/>
    <x v="1"/>
    <n v="1"/>
    <x v="10"/>
    <x v="91"/>
    <m/>
    <x v="208"/>
    <n v="2.2000000000000002"/>
    <n v="3"/>
    <n v="6.6000000000000005"/>
    <m/>
    <m/>
    <m/>
  </r>
  <r>
    <m/>
    <m/>
    <s v="IMDO"/>
    <x v="177"/>
    <x v="2"/>
    <n v="3"/>
    <x v="255"/>
    <m/>
    <x v="2"/>
    <x v="1"/>
    <n v="2"/>
    <x v="57"/>
    <x v="138"/>
    <m/>
    <x v="209"/>
    <n v="1.1200000000000001"/>
    <n v="6"/>
    <n v="3.3600000000000003"/>
    <m/>
    <m/>
    <m/>
  </r>
  <r>
    <m/>
    <m/>
    <s v="IMDO"/>
    <x v="177"/>
    <x v="2"/>
    <n v="3"/>
    <x v="256"/>
    <m/>
    <x v="2"/>
    <x v="1"/>
    <n v="2"/>
    <x v="10"/>
    <x v="138"/>
    <m/>
    <x v="210"/>
    <n v="1.18"/>
    <n v="6"/>
    <n v="3.54"/>
    <m/>
    <m/>
    <m/>
  </r>
  <r>
    <m/>
    <m/>
    <s v="IMDO"/>
    <x v="177"/>
    <x v="2"/>
    <n v="3"/>
    <x v="257"/>
    <m/>
    <x v="2"/>
    <x v="1"/>
    <n v="1"/>
    <x v="4"/>
    <x v="2"/>
    <m/>
    <x v="211"/>
    <n v="0.2"/>
    <n v="3"/>
    <n v="0.60000000000000009"/>
    <m/>
    <m/>
    <m/>
  </r>
  <r>
    <m/>
    <m/>
    <s v="IMDO"/>
    <x v="177"/>
    <x v="2"/>
    <n v="3"/>
    <x v="259"/>
    <m/>
    <x v="11"/>
    <x v="1"/>
    <n v="1"/>
    <x v="6"/>
    <x v="151"/>
    <m/>
    <x v="202"/>
    <n v="28.97"/>
    <n v="3"/>
    <n v="86.91"/>
    <m/>
    <m/>
    <m/>
  </r>
  <r>
    <m/>
    <m/>
    <s v="IMDO"/>
    <x v="178"/>
    <x v="2"/>
    <n v="1"/>
    <x v="245"/>
    <m/>
    <x v="11"/>
    <x v="1"/>
    <n v="1"/>
    <x v="6"/>
    <x v="149"/>
    <m/>
    <x v="199"/>
    <n v="55.93"/>
    <n v="1"/>
    <n v="55.93"/>
    <m/>
    <m/>
    <m/>
  </r>
  <r>
    <m/>
    <m/>
    <s v="IMDO"/>
    <x v="178"/>
    <x v="2"/>
    <n v="1"/>
    <x v="246"/>
    <m/>
    <x v="2"/>
    <x v="1"/>
    <n v="1"/>
    <x v="54"/>
    <x v="150"/>
    <m/>
    <x v="200"/>
    <n v="0.64"/>
    <n v="1"/>
    <n v="0.64"/>
    <m/>
    <m/>
    <m/>
  </r>
  <r>
    <m/>
    <m/>
    <s v="IMDO"/>
    <x v="178"/>
    <x v="2"/>
    <n v="1"/>
    <x v="247"/>
    <m/>
    <x v="1"/>
    <x v="1"/>
    <n v="1"/>
    <x v="55"/>
    <x v="49"/>
    <m/>
    <x v="201"/>
    <n v="4.33"/>
    <n v="1"/>
    <n v="4.33"/>
    <m/>
    <m/>
    <m/>
  </r>
  <r>
    <m/>
    <m/>
    <s v="IMDO"/>
    <x v="178"/>
    <x v="2"/>
    <n v="1"/>
    <x v="260"/>
    <m/>
    <x v="11"/>
    <x v="1"/>
    <n v="1"/>
    <x v="6"/>
    <x v="44"/>
    <m/>
    <x v="212"/>
    <n v="24.83"/>
    <n v="1"/>
    <n v="24.83"/>
    <m/>
    <m/>
    <m/>
  </r>
  <r>
    <m/>
    <m/>
    <s v="IMDO"/>
    <x v="178"/>
    <x v="2"/>
    <n v="1"/>
    <x v="249"/>
    <m/>
    <x v="2"/>
    <x v="1"/>
    <n v="1"/>
    <x v="10"/>
    <x v="144"/>
    <m/>
    <x v="203"/>
    <n v="0.44"/>
    <n v="1"/>
    <n v="0.44"/>
    <m/>
    <m/>
    <m/>
  </r>
  <r>
    <m/>
    <m/>
    <s v="IMDO"/>
    <x v="178"/>
    <x v="2"/>
    <n v="1"/>
    <x v="250"/>
    <m/>
    <x v="2"/>
    <x v="1"/>
    <n v="1"/>
    <x v="56"/>
    <x v="2"/>
    <m/>
    <x v="204"/>
    <n v="0.18"/>
    <n v="1"/>
    <n v="0.18"/>
    <m/>
    <m/>
    <m/>
  </r>
  <r>
    <m/>
    <m/>
    <s v="IMDO"/>
    <x v="178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78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78"/>
    <x v="2"/>
    <n v="1"/>
    <x v="343"/>
    <m/>
    <x v="12"/>
    <x v="1"/>
    <n v="1"/>
    <x v="14"/>
    <x v="195"/>
    <m/>
    <x v="282"/>
    <n v="41.9"/>
    <n v="1"/>
    <n v="41.9"/>
    <m/>
    <m/>
    <m/>
  </r>
  <r>
    <m/>
    <m/>
    <s v="IMDO"/>
    <x v="178"/>
    <x v="2"/>
    <n v="1"/>
    <x v="344"/>
    <m/>
    <x v="12"/>
    <x v="1"/>
    <n v="1"/>
    <x v="18"/>
    <x v="195"/>
    <m/>
    <x v="283"/>
    <n v="31.43"/>
    <n v="1"/>
    <n v="31.43"/>
    <m/>
    <m/>
    <m/>
  </r>
  <r>
    <m/>
    <m/>
    <s v="MBS"/>
    <x v="178"/>
    <x v="2"/>
    <n v="1"/>
    <x v="253"/>
    <s v="Profile usoare, zincate"/>
    <x v="30"/>
    <x v="4"/>
    <n v="4"/>
    <x v="6"/>
    <x v="148"/>
    <m/>
    <x v="207"/>
    <n v="12.48"/>
    <n v="4"/>
    <n v="12.48"/>
    <m/>
    <m/>
    <m/>
  </r>
  <r>
    <m/>
    <m/>
    <s v="IMDO"/>
    <x v="178"/>
    <x v="2"/>
    <n v="1"/>
    <x v="254"/>
    <m/>
    <x v="1"/>
    <x v="1"/>
    <n v="1"/>
    <x v="10"/>
    <x v="91"/>
    <m/>
    <x v="208"/>
    <n v="2.2000000000000002"/>
    <n v="1"/>
    <n v="2.2000000000000002"/>
    <m/>
    <m/>
    <m/>
  </r>
  <r>
    <m/>
    <m/>
    <s v="IMDO"/>
    <x v="178"/>
    <x v="2"/>
    <n v="1"/>
    <x v="255"/>
    <m/>
    <x v="2"/>
    <x v="1"/>
    <n v="2"/>
    <x v="57"/>
    <x v="138"/>
    <m/>
    <x v="209"/>
    <n v="1.1200000000000001"/>
    <n v="2"/>
    <n v="1.1200000000000001"/>
    <m/>
    <m/>
    <m/>
  </r>
  <r>
    <m/>
    <m/>
    <s v="IMDO"/>
    <x v="178"/>
    <x v="2"/>
    <n v="1"/>
    <x v="256"/>
    <m/>
    <x v="2"/>
    <x v="1"/>
    <n v="2"/>
    <x v="10"/>
    <x v="138"/>
    <m/>
    <x v="210"/>
    <n v="1.18"/>
    <n v="2"/>
    <n v="1.18"/>
    <m/>
    <m/>
    <m/>
  </r>
  <r>
    <m/>
    <m/>
    <s v="IMDO"/>
    <x v="178"/>
    <x v="2"/>
    <n v="1"/>
    <x v="257"/>
    <m/>
    <x v="2"/>
    <x v="1"/>
    <n v="1"/>
    <x v="4"/>
    <x v="2"/>
    <m/>
    <x v="211"/>
    <n v="0.2"/>
    <n v="1"/>
    <n v="0.2"/>
    <m/>
    <m/>
    <m/>
  </r>
  <r>
    <m/>
    <m/>
    <s v="IMDO"/>
    <x v="179"/>
    <x v="2"/>
    <n v="1"/>
    <x v="161"/>
    <m/>
    <x v="24"/>
    <x v="1"/>
    <n v="1"/>
    <x v="6"/>
    <x v="100"/>
    <m/>
    <x v="284"/>
    <n v="959.84"/>
    <n v="1"/>
    <n v="959.84"/>
    <m/>
    <m/>
    <m/>
  </r>
  <r>
    <m/>
    <m/>
    <s v="IMDO"/>
    <x v="179"/>
    <x v="2"/>
    <n v="1"/>
    <x v="162"/>
    <m/>
    <x v="1"/>
    <x v="1"/>
    <n v="1"/>
    <x v="36"/>
    <x v="10"/>
    <m/>
    <x v="132"/>
    <n v="17.66"/>
    <n v="1"/>
    <n v="17.66"/>
    <m/>
    <m/>
    <m/>
  </r>
  <r>
    <m/>
    <m/>
    <s v="IMDO"/>
    <x v="179"/>
    <x v="2"/>
    <n v="1"/>
    <x v="163"/>
    <m/>
    <x v="1"/>
    <x v="1"/>
    <n v="2"/>
    <x v="9"/>
    <x v="101"/>
    <m/>
    <x v="133"/>
    <n v="2.96"/>
    <n v="2"/>
    <n v="2.96"/>
    <m/>
    <m/>
    <m/>
  </r>
  <r>
    <m/>
    <m/>
    <s v="IMDO"/>
    <x v="179"/>
    <x v="2"/>
    <n v="1"/>
    <x v="173"/>
    <m/>
    <x v="12"/>
    <x v="1"/>
    <n v="1"/>
    <x v="18"/>
    <x v="106"/>
    <m/>
    <x v="142"/>
    <n v="34.340000000000003"/>
    <n v="1"/>
    <n v="34.340000000000003"/>
    <m/>
    <m/>
    <m/>
  </r>
  <r>
    <m/>
    <m/>
    <s v="IMDO"/>
    <x v="179"/>
    <x v="2"/>
    <n v="1"/>
    <x v="164"/>
    <m/>
    <x v="1"/>
    <x v="1"/>
    <n v="2"/>
    <x v="37"/>
    <x v="47"/>
    <m/>
    <x v="134"/>
    <n v="11.14"/>
    <n v="2"/>
    <n v="11.14"/>
    <m/>
    <m/>
    <m/>
  </r>
  <r>
    <m/>
    <m/>
    <s v="IMDO"/>
    <x v="179"/>
    <x v="2"/>
    <n v="1"/>
    <x v="174"/>
    <m/>
    <x v="12"/>
    <x v="1"/>
    <n v="1"/>
    <x v="14"/>
    <x v="106"/>
    <m/>
    <x v="143"/>
    <n v="45.78"/>
    <n v="1"/>
    <n v="45.78"/>
    <m/>
    <m/>
    <m/>
  </r>
  <r>
    <m/>
    <m/>
    <s v="IMDO"/>
    <x v="179"/>
    <x v="2"/>
    <n v="1"/>
    <x v="165"/>
    <m/>
    <x v="1"/>
    <x v="1"/>
    <n v="2"/>
    <x v="9"/>
    <x v="102"/>
    <m/>
    <x v="135"/>
    <n v="4.68"/>
    <n v="2"/>
    <n v="4.68"/>
    <m/>
    <m/>
    <m/>
  </r>
  <r>
    <m/>
    <m/>
    <s v="IMDO"/>
    <x v="179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179"/>
    <x v="2"/>
    <n v="1"/>
    <x v="167"/>
    <m/>
    <x v="3"/>
    <x v="1"/>
    <n v="4"/>
    <x v="39"/>
    <x v="103"/>
    <m/>
    <x v="137"/>
    <n v="16.36"/>
    <n v="4"/>
    <n v="16.36"/>
    <m/>
    <m/>
    <m/>
  </r>
  <r>
    <m/>
    <m/>
    <s v="IMDO"/>
    <x v="179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79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79"/>
    <x v="2"/>
    <n v="1"/>
    <x v="345"/>
    <m/>
    <x v="1"/>
    <x v="1"/>
    <n v="2"/>
    <x v="67"/>
    <x v="102"/>
    <m/>
    <x v="285"/>
    <n v="5.0199999999999996"/>
    <n v="2"/>
    <n v="5.0199999999999996"/>
    <m/>
    <m/>
    <m/>
  </r>
  <r>
    <m/>
    <m/>
    <s v="IMDO"/>
    <x v="179"/>
    <x v="2"/>
    <n v="1"/>
    <x v="346"/>
    <m/>
    <x v="12"/>
    <x v="1"/>
    <n v="1"/>
    <x v="64"/>
    <x v="52"/>
    <m/>
    <x v="286"/>
    <n v="12.25"/>
    <n v="1"/>
    <n v="12.25"/>
    <m/>
    <m/>
    <m/>
  </r>
  <r>
    <m/>
    <m/>
    <s v="IMDO"/>
    <x v="180"/>
    <x v="2"/>
    <n v="1"/>
    <x v="199"/>
    <m/>
    <x v="26"/>
    <x v="1"/>
    <n v="1"/>
    <x v="6"/>
    <x v="122"/>
    <m/>
    <x v="165"/>
    <n v="856.61"/>
    <n v="1"/>
    <n v="856.61"/>
    <m/>
    <m/>
    <m/>
  </r>
  <r>
    <m/>
    <m/>
    <s v="IMDO"/>
    <x v="180"/>
    <x v="2"/>
    <n v="1"/>
    <x v="190"/>
    <m/>
    <x v="1"/>
    <x v="1"/>
    <n v="1"/>
    <x v="44"/>
    <x v="80"/>
    <m/>
    <x v="159"/>
    <n v="19.829999999999998"/>
    <n v="1"/>
    <n v="19.829999999999998"/>
    <m/>
    <m/>
    <m/>
  </r>
  <r>
    <m/>
    <m/>
    <s v="IMDO"/>
    <x v="180"/>
    <x v="2"/>
    <n v="1"/>
    <x v="191"/>
    <m/>
    <x v="12"/>
    <x v="1"/>
    <n v="1"/>
    <x v="18"/>
    <x v="117"/>
    <m/>
    <x v="160"/>
    <n v="25.75"/>
    <n v="1"/>
    <n v="25.75"/>
    <m/>
    <m/>
    <m/>
  </r>
  <r>
    <m/>
    <m/>
    <s v="IMDO"/>
    <x v="180"/>
    <x v="2"/>
    <n v="1"/>
    <x v="192"/>
    <m/>
    <x v="1"/>
    <x v="1"/>
    <n v="4"/>
    <x v="45"/>
    <x v="111"/>
    <m/>
    <x v="161"/>
    <n v="1.72"/>
    <n v="4"/>
    <n v="1.72"/>
    <m/>
    <m/>
    <m/>
  </r>
  <r>
    <m/>
    <m/>
    <s v="IMDO"/>
    <x v="180"/>
    <x v="2"/>
    <n v="1"/>
    <x v="193"/>
    <m/>
    <x v="1"/>
    <x v="1"/>
    <n v="2"/>
    <x v="46"/>
    <x v="123"/>
    <m/>
    <x v="105"/>
    <n v="2.52"/>
    <n v="2"/>
    <n v="2.52"/>
    <m/>
    <m/>
    <m/>
  </r>
  <r>
    <m/>
    <m/>
    <s v="IMDO"/>
    <x v="180"/>
    <x v="2"/>
    <n v="1"/>
    <x v="194"/>
    <m/>
    <x v="1"/>
    <x v="1"/>
    <n v="2"/>
    <x v="46"/>
    <x v="119"/>
    <m/>
    <x v="21"/>
    <n v="3.96"/>
    <n v="2"/>
    <n v="3.96"/>
    <m/>
    <m/>
    <m/>
  </r>
  <r>
    <m/>
    <m/>
    <s v="IMDO"/>
    <x v="180"/>
    <x v="2"/>
    <n v="1"/>
    <x v="195"/>
    <m/>
    <x v="12"/>
    <x v="1"/>
    <n v="1"/>
    <x v="14"/>
    <x v="117"/>
    <m/>
    <x v="142"/>
    <n v="34.340000000000003"/>
    <n v="1"/>
    <n v="34.340000000000003"/>
    <m/>
    <m/>
    <m/>
  </r>
  <r>
    <m/>
    <m/>
    <s v="IMDO"/>
    <x v="180"/>
    <x v="2"/>
    <n v="1"/>
    <x v="196"/>
    <m/>
    <x v="1"/>
    <x v="1"/>
    <n v="2"/>
    <x v="46"/>
    <x v="7"/>
    <m/>
    <x v="162"/>
    <n v="1.54"/>
    <n v="2"/>
    <n v="1.54"/>
    <m/>
    <m/>
    <m/>
  </r>
  <r>
    <m/>
    <m/>
    <s v="IMDO"/>
    <x v="180"/>
    <x v="2"/>
    <n v="1"/>
    <x v="197"/>
    <m/>
    <x v="1"/>
    <x v="1"/>
    <n v="1"/>
    <x v="47"/>
    <x v="120"/>
    <m/>
    <x v="163"/>
    <n v="6.91"/>
    <n v="1"/>
    <n v="6.91"/>
    <m/>
    <m/>
    <m/>
  </r>
  <r>
    <m/>
    <m/>
    <s v="IMDO"/>
    <x v="180"/>
    <x v="2"/>
    <n v="1"/>
    <x v="347"/>
    <m/>
    <x v="1"/>
    <x v="1"/>
    <n v="2"/>
    <x v="68"/>
    <x v="196"/>
    <m/>
    <x v="287"/>
    <n v="4.26"/>
    <n v="2"/>
    <n v="4.26"/>
    <m/>
    <m/>
    <m/>
  </r>
  <r>
    <m/>
    <m/>
    <s v="IMDO"/>
    <x v="180"/>
    <x v="2"/>
    <n v="1"/>
    <x v="166"/>
    <m/>
    <x v="14"/>
    <x v="1"/>
    <n v="1"/>
    <x v="38"/>
    <x v="52"/>
    <m/>
    <x v="136"/>
    <n v="15.7"/>
    <n v="1"/>
    <n v="15.7"/>
    <m/>
    <m/>
    <m/>
  </r>
  <r>
    <m/>
    <m/>
    <s v="IMDO"/>
    <x v="180"/>
    <x v="2"/>
    <n v="1"/>
    <x v="198"/>
    <m/>
    <x v="3"/>
    <x v="1"/>
    <n v="4"/>
    <x v="48"/>
    <x v="121"/>
    <m/>
    <x v="164"/>
    <n v="14.28"/>
    <n v="4"/>
    <n v="14.28"/>
    <m/>
    <m/>
    <m/>
  </r>
  <r>
    <m/>
    <m/>
    <s v="IMDO"/>
    <x v="180"/>
    <x v="2"/>
    <n v="1"/>
    <x v="122"/>
    <m/>
    <x v="3"/>
    <x v="1"/>
    <n v="2"/>
    <x v="27"/>
    <x v="10"/>
    <m/>
    <x v="33"/>
    <n v="2.76"/>
    <n v="2"/>
    <n v="2.76"/>
    <m/>
    <m/>
    <m/>
  </r>
  <r>
    <m/>
    <m/>
    <s v="IMDO"/>
    <x v="180"/>
    <x v="2"/>
    <n v="1"/>
    <x v="123"/>
    <m/>
    <x v="3"/>
    <x v="1"/>
    <n v="1"/>
    <x v="28"/>
    <x v="10"/>
    <m/>
    <x v="99"/>
    <n v="1.1100000000000001"/>
    <n v="1"/>
    <n v="1.1100000000000001"/>
    <m/>
    <m/>
    <m/>
  </r>
  <r>
    <m/>
    <m/>
    <s v="IMDO"/>
    <x v="180"/>
    <x v="2"/>
    <n v="1"/>
    <x v="348"/>
    <m/>
    <x v="12"/>
    <x v="1"/>
    <n v="1"/>
    <x v="64"/>
    <x v="197"/>
    <m/>
    <x v="288"/>
    <n v="11.02"/>
    <n v="1"/>
    <n v="11.02"/>
    <m/>
    <m/>
    <m/>
  </r>
  <r>
    <m/>
    <m/>
    <s v="MBS"/>
    <x v="181"/>
    <x v="2"/>
    <n v="1"/>
    <x v="349"/>
    <s v="Profile usoare, zincate"/>
    <x v="22"/>
    <x v="4"/>
    <n v="1"/>
    <x v="6"/>
    <x v="198"/>
    <m/>
    <x v="289"/>
    <n v="11.08"/>
    <n v="1"/>
    <n v="11.08"/>
    <m/>
    <m/>
    <m/>
  </r>
  <r>
    <m/>
    <m/>
    <s v="MBS"/>
    <x v="182"/>
    <x v="2"/>
    <n v="1"/>
    <x v="350"/>
    <s v="Profile usoare, zincate"/>
    <x v="22"/>
    <x v="4"/>
    <n v="1"/>
    <x v="6"/>
    <x v="199"/>
    <m/>
    <x v="290"/>
    <n v="5.71"/>
    <n v="1"/>
    <n v="5.71"/>
    <m/>
    <m/>
    <m/>
  </r>
  <r>
    <m/>
    <m/>
    <s v="IMDO"/>
    <x v="183"/>
    <x v="2"/>
    <n v="1"/>
    <x v="351"/>
    <m/>
    <x v="32"/>
    <x v="1"/>
    <n v="1"/>
    <x v="6"/>
    <x v="200"/>
    <m/>
    <x v="291"/>
    <n v="63.1"/>
    <n v="1"/>
    <n v="63.1"/>
    <m/>
    <m/>
    <m/>
  </r>
  <r>
    <m/>
    <m/>
    <s v="IMDO"/>
    <x v="183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84"/>
    <x v="2"/>
    <n v="1"/>
    <x v="352"/>
    <m/>
    <x v="32"/>
    <x v="1"/>
    <n v="1"/>
    <x v="6"/>
    <x v="201"/>
    <m/>
    <x v="292"/>
    <n v="60.4"/>
    <n v="1"/>
    <n v="60.4"/>
    <m/>
    <m/>
    <m/>
  </r>
  <r>
    <m/>
    <m/>
    <s v="IMDO"/>
    <x v="184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85"/>
    <x v="2"/>
    <n v="1"/>
    <x v="353"/>
    <m/>
    <x v="32"/>
    <x v="1"/>
    <n v="1"/>
    <x v="6"/>
    <x v="202"/>
    <m/>
    <x v="293"/>
    <n v="84.47"/>
    <n v="1"/>
    <n v="84.47"/>
    <m/>
    <m/>
    <m/>
  </r>
  <r>
    <m/>
    <m/>
    <s v="IMDO"/>
    <x v="185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86"/>
    <x v="2"/>
    <n v="1"/>
    <x v="354"/>
    <m/>
    <x v="32"/>
    <x v="1"/>
    <n v="1"/>
    <x v="6"/>
    <x v="203"/>
    <m/>
    <x v="294"/>
    <n v="91.59"/>
    <n v="1"/>
    <n v="91.59"/>
    <m/>
    <m/>
    <m/>
  </r>
  <r>
    <m/>
    <m/>
    <s v="IMDO"/>
    <x v="186"/>
    <x v="2"/>
    <n v="1"/>
    <x v="288"/>
    <m/>
    <x v="2"/>
    <x v="1"/>
    <n v="2"/>
    <x v="11"/>
    <x v="98"/>
    <m/>
    <x v="237"/>
    <n v="0.98"/>
    <n v="2"/>
    <n v="0.98"/>
    <m/>
    <m/>
    <m/>
  </r>
  <r>
    <m/>
    <m/>
    <s v="IMDO"/>
    <x v="187"/>
    <x v="2"/>
    <n v="1"/>
    <x v="355"/>
    <m/>
    <x v="34"/>
    <x v="5"/>
    <n v="1"/>
    <x v="6"/>
    <x v="43"/>
    <m/>
    <x v="295"/>
    <n v="956.98999999999796"/>
    <n v="1"/>
    <n v="956.98999999999796"/>
    <m/>
    <m/>
    <m/>
  </r>
  <r>
    <m/>
    <m/>
    <m/>
    <x v="188"/>
    <x v="3"/>
    <n v="47"/>
    <x v="356"/>
    <m/>
    <x v="2"/>
    <x v="1"/>
    <n v="1"/>
    <x v="69"/>
    <x v="16"/>
    <m/>
    <x v="296"/>
    <n v="0.02"/>
    <n v="47"/>
    <n v="0.94000000000000006"/>
    <m/>
    <m/>
    <m/>
  </r>
  <r>
    <m/>
    <m/>
    <m/>
    <x v="189"/>
    <x v="3"/>
    <n v="1"/>
    <x v="357"/>
    <s v="Profile usoare, zincate"/>
    <x v="35"/>
    <x v="4"/>
    <n v="1"/>
    <x v="6"/>
    <x v="204"/>
    <m/>
    <x v="297"/>
    <n v="24.66"/>
    <n v="1"/>
    <n v="24.66"/>
    <m/>
    <m/>
    <m/>
  </r>
  <r>
    <m/>
    <m/>
    <m/>
    <x v="189"/>
    <x v="3"/>
    <n v="1"/>
    <x v="358"/>
    <s v="Profile usoare, zincate"/>
    <x v="35"/>
    <x v="4"/>
    <n v="1"/>
    <x v="6"/>
    <x v="204"/>
    <m/>
    <x v="297"/>
    <n v="24.66"/>
    <n v="1"/>
    <n v="24.66"/>
    <m/>
    <m/>
    <m/>
  </r>
  <r>
    <m/>
    <m/>
    <m/>
    <x v="189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89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89"/>
    <x v="3"/>
    <n v="1"/>
    <x v="361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189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89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0"/>
    <x v="3"/>
    <n v="1"/>
    <x v="364"/>
    <s v="Profile usoare, zincate"/>
    <x v="35"/>
    <x v="4"/>
    <n v="1"/>
    <x v="6"/>
    <x v="207"/>
    <m/>
    <x v="301"/>
    <n v="25.85"/>
    <n v="1"/>
    <n v="25.85"/>
    <m/>
    <m/>
    <m/>
  </r>
  <r>
    <m/>
    <m/>
    <m/>
    <x v="190"/>
    <x v="3"/>
    <n v="1"/>
    <x v="365"/>
    <s v="Profile usoare, zincate"/>
    <x v="35"/>
    <x v="4"/>
    <n v="1"/>
    <x v="6"/>
    <x v="208"/>
    <m/>
    <x v="302"/>
    <n v="13.2"/>
    <n v="1"/>
    <n v="13.2"/>
    <m/>
    <m/>
    <m/>
  </r>
  <r>
    <m/>
    <m/>
    <m/>
    <x v="190"/>
    <x v="3"/>
    <n v="1"/>
    <x v="366"/>
    <s v="Profile usoare, zincate"/>
    <x v="35"/>
    <x v="4"/>
    <n v="1"/>
    <x v="6"/>
    <x v="207"/>
    <m/>
    <x v="301"/>
    <n v="25.85"/>
    <n v="1"/>
    <n v="25.85"/>
    <m/>
    <m/>
    <m/>
  </r>
  <r>
    <m/>
    <m/>
    <m/>
    <x v="190"/>
    <x v="3"/>
    <n v="1"/>
    <x v="367"/>
    <s v="Profile usoare, zincate"/>
    <x v="28"/>
    <x v="4"/>
    <n v="14"/>
    <x v="6"/>
    <x v="2"/>
    <m/>
    <x v="14"/>
    <n v="2.66"/>
    <n v="14"/>
    <n v="2.66"/>
    <m/>
    <m/>
    <m/>
  </r>
  <r>
    <m/>
    <m/>
    <m/>
    <x v="190"/>
    <x v="3"/>
    <n v="1"/>
    <x v="368"/>
    <s v="Profile usoare, zincate"/>
    <x v="40"/>
    <x v="4"/>
    <n v="2"/>
    <x v="6"/>
    <x v="209"/>
    <m/>
    <x v="303"/>
    <n v="15.32"/>
    <n v="2"/>
    <n v="15.32"/>
    <m/>
    <m/>
    <m/>
  </r>
  <r>
    <m/>
    <m/>
    <m/>
    <x v="190"/>
    <x v="3"/>
    <n v="1"/>
    <x v="361"/>
    <s v="Profile usoare, zincate"/>
    <x v="37"/>
    <x v="4"/>
    <n v="8"/>
    <x v="52"/>
    <x v="206"/>
    <m/>
    <x v="299"/>
    <n v="4.96"/>
    <n v="8"/>
    <n v="4.96"/>
    <m/>
    <m/>
    <m/>
  </r>
  <r>
    <m/>
    <m/>
    <m/>
    <x v="190"/>
    <x v="3"/>
    <n v="1"/>
    <x v="369"/>
    <s v="Profile usoare, zincate"/>
    <x v="41"/>
    <x v="4"/>
    <n v="2"/>
    <x v="6"/>
    <x v="210"/>
    <m/>
    <x v="304"/>
    <n v="11.16"/>
    <n v="2"/>
    <n v="11.16"/>
    <m/>
    <m/>
    <m/>
  </r>
  <r>
    <m/>
    <m/>
    <m/>
    <x v="190"/>
    <x v="3"/>
    <n v="1"/>
    <x v="370"/>
    <s v="Profile usoare, zincate"/>
    <x v="38"/>
    <x v="4"/>
    <n v="2"/>
    <x v="6"/>
    <x v="211"/>
    <m/>
    <x v="305"/>
    <n v="15.68"/>
    <n v="2"/>
    <n v="15.68"/>
    <m/>
    <m/>
    <m/>
  </r>
  <r>
    <m/>
    <m/>
    <m/>
    <x v="190"/>
    <x v="3"/>
    <n v="1"/>
    <x v="371"/>
    <s v="Profile usoare, zincate"/>
    <x v="38"/>
    <x v="4"/>
    <n v="1"/>
    <x v="6"/>
    <x v="212"/>
    <m/>
    <x v="306"/>
    <n v="19.059999999999999"/>
    <n v="1"/>
    <n v="19.059999999999999"/>
    <m/>
    <m/>
    <m/>
  </r>
  <r>
    <m/>
    <m/>
    <m/>
    <x v="190"/>
    <x v="3"/>
    <n v="1"/>
    <x v="372"/>
    <s v="Profile usoare, zincate"/>
    <x v="42"/>
    <x v="4"/>
    <n v="1"/>
    <x v="6"/>
    <x v="212"/>
    <m/>
    <x v="307"/>
    <n v="27.18"/>
    <n v="1"/>
    <n v="27.18"/>
    <m/>
    <m/>
    <m/>
  </r>
  <r>
    <m/>
    <m/>
    <m/>
    <x v="190"/>
    <x v="3"/>
    <n v="1"/>
    <x v="373"/>
    <s v="Profile usoare, zincate"/>
    <x v="43"/>
    <x v="4"/>
    <n v="1"/>
    <x v="6"/>
    <x v="138"/>
    <m/>
    <x v="244"/>
    <n v="0.57999999999999996"/>
    <n v="1"/>
    <n v="0.57999999999999996"/>
    <m/>
    <m/>
    <m/>
  </r>
  <r>
    <m/>
    <m/>
    <m/>
    <x v="190"/>
    <x v="3"/>
    <n v="1"/>
    <x v="374"/>
    <s v="Profile usoare, zincate"/>
    <x v="44"/>
    <x v="4"/>
    <n v="2"/>
    <x v="6"/>
    <x v="213"/>
    <m/>
    <x v="308"/>
    <n v="0.44"/>
    <n v="2"/>
    <n v="0.44"/>
    <m/>
    <m/>
    <m/>
  </r>
  <r>
    <m/>
    <m/>
    <m/>
    <x v="190"/>
    <x v="3"/>
    <n v="1"/>
    <x v="375"/>
    <s v="Profile usoare, zincate"/>
    <x v="45"/>
    <x v="4"/>
    <n v="1"/>
    <x v="6"/>
    <x v="214"/>
    <m/>
    <x v="309"/>
    <n v="0.14000000000000001"/>
    <n v="1"/>
    <n v="0.14000000000000001"/>
    <m/>
    <m/>
    <m/>
  </r>
  <r>
    <m/>
    <m/>
    <m/>
    <x v="190"/>
    <x v="3"/>
    <n v="1"/>
    <x v="376"/>
    <s v="Profile usoare, zincate"/>
    <x v="46"/>
    <x v="4"/>
    <n v="1"/>
    <x v="6"/>
    <x v="2"/>
    <m/>
    <x v="309"/>
    <n v="0.14000000000000001"/>
    <n v="1"/>
    <n v="0.14000000000000001"/>
    <m/>
    <m/>
    <m/>
  </r>
  <r>
    <m/>
    <m/>
    <m/>
    <x v="190"/>
    <x v="3"/>
    <n v="1"/>
    <x v="377"/>
    <s v="Profile usoare, zincate"/>
    <x v="47"/>
    <x v="4"/>
    <n v="3"/>
    <x v="6"/>
    <x v="78"/>
    <m/>
    <x v="310"/>
    <n v="2.7600000000000002"/>
    <n v="3"/>
    <n v="2.7600000000000002"/>
    <m/>
    <m/>
    <m/>
  </r>
  <r>
    <m/>
    <m/>
    <m/>
    <x v="190"/>
    <x v="3"/>
    <n v="1"/>
    <x v="363"/>
    <s v="Profile usoare, zincate"/>
    <x v="39"/>
    <x v="4"/>
    <n v="7"/>
    <x v="6"/>
    <x v="78"/>
    <m/>
    <x v="200"/>
    <n v="4.4800000000000004"/>
    <n v="7"/>
    <n v="4.4800000000000004"/>
    <m/>
    <m/>
    <m/>
  </r>
  <r>
    <m/>
    <m/>
    <m/>
    <x v="191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1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1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1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1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1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1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2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2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2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2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2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2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2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3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3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3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3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3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3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3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4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4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4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4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4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4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4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5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5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5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5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5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5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5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6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6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6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6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6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6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6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7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7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7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7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7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7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7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8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198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198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8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8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8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8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199"/>
    <x v="3"/>
    <n v="1"/>
    <x v="380"/>
    <s v="Profile usoare, zincate"/>
    <x v="35"/>
    <x v="4"/>
    <n v="1"/>
    <x v="6"/>
    <x v="215"/>
    <m/>
    <x v="311"/>
    <n v="35.85"/>
    <n v="1"/>
    <n v="35.85"/>
    <m/>
    <m/>
    <m/>
  </r>
  <r>
    <m/>
    <m/>
    <m/>
    <x v="199"/>
    <x v="3"/>
    <n v="1"/>
    <x v="381"/>
    <s v="Profile usoare, zincate"/>
    <x v="35"/>
    <x v="4"/>
    <n v="1"/>
    <x v="6"/>
    <x v="215"/>
    <m/>
    <x v="311"/>
    <n v="35.85"/>
    <n v="1"/>
    <n v="35.85"/>
    <m/>
    <m/>
    <m/>
  </r>
  <r>
    <m/>
    <m/>
    <m/>
    <x v="199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199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199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199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199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200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200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200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200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200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200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200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201"/>
    <x v="3"/>
    <n v="1"/>
    <x v="378"/>
    <s v="Profile usoare, zincate"/>
    <x v="35"/>
    <x v="4"/>
    <n v="1"/>
    <x v="6"/>
    <x v="215"/>
    <m/>
    <x v="311"/>
    <n v="35.85"/>
    <n v="1"/>
    <n v="35.85"/>
    <m/>
    <m/>
    <m/>
  </r>
  <r>
    <m/>
    <m/>
    <m/>
    <x v="201"/>
    <x v="3"/>
    <n v="1"/>
    <x v="379"/>
    <s v="Profile usoare, zincate"/>
    <x v="35"/>
    <x v="4"/>
    <n v="1"/>
    <x v="6"/>
    <x v="215"/>
    <m/>
    <x v="311"/>
    <n v="35.85"/>
    <n v="1"/>
    <n v="35.85"/>
    <m/>
    <m/>
    <m/>
  </r>
  <r>
    <m/>
    <m/>
    <m/>
    <x v="201"/>
    <x v="3"/>
    <n v="1"/>
    <x v="359"/>
    <s v="Profile usoare, zincate"/>
    <x v="36"/>
    <x v="4"/>
    <n v="2"/>
    <x v="6"/>
    <x v="205"/>
    <m/>
    <x v="298"/>
    <n v="4.16"/>
    <n v="2"/>
    <n v="4.16"/>
    <m/>
    <m/>
    <m/>
  </r>
  <r>
    <m/>
    <m/>
    <m/>
    <x v="201"/>
    <x v="3"/>
    <n v="1"/>
    <x v="360"/>
    <m/>
    <x v="28"/>
    <x v="1"/>
    <n v="8"/>
    <x v="6"/>
    <x v="2"/>
    <m/>
    <x v="14"/>
    <n v="1.52"/>
    <n v="8"/>
    <n v="1.52"/>
    <m/>
    <m/>
    <m/>
  </r>
  <r>
    <m/>
    <m/>
    <m/>
    <x v="201"/>
    <x v="3"/>
    <n v="1"/>
    <x v="361"/>
    <s v="Profile usoare, zincate"/>
    <x v="37"/>
    <x v="4"/>
    <n v="10"/>
    <x v="52"/>
    <x v="206"/>
    <m/>
    <x v="299"/>
    <n v="6.2"/>
    <n v="10"/>
    <n v="6.2"/>
    <m/>
    <m/>
    <m/>
  </r>
  <r>
    <m/>
    <m/>
    <m/>
    <x v="201"/>
    <x v="3"/>
    <n v="1"/>
    <x v="362"/>
    <s v="Profile usoare, zincate"/>
    <x v="38"/>
    <x v="4"/>
    <n v="2"/>
    <x v="6"/>
    <x v="148"/>
    <m/>
    <x v="300"/>
    <n v="6.08"/>
    <n v="2"/>
    <n v="6.08"/>
    <m/>
    <m/>
    <m/>
  </r>
  <r>
    <m/>
    <m/>
    <m/>
    <x v="201"/>
    <x v="3"/>
    <n v="1"/>
    <x v="363"/>
    <s v="Profile usoare, zincate"/>
    <x v="39"/>
    <x v="4"/>
    <n v="2"/>
    <x v="6"/>
    <x v="78"/>
    <m/>
    <x v="200"/>
    <n v="1.28"/>
    <n v="2"/>
    <n v="1.28"/>
    <m/>
    <m/>
    <m/>
  </r>
  <r>
    <m/>
    <m/>
    <m/>
    <x v="202"/>
    <x v="3"/>
    <n v="2"/>
    <x v="382"/>
    <s v="Profile usoare, zincate"/>
    <x v="35"/>
    <x v="4"/>
    <n v="1"/>
    <x v="6"/>
    <x v="216"/>
    <m/>
    <x v="312"/>
    <n v="39.29"/>
    <n v="2"/>
    <n v="78.58"/>
    <m/>
    <m/>
    <m/>
  </r>
  <r>
    <m/>
    <m/>
    <m/>
    <x v="202"/>
    <x v="3"/>
    <n v="2"/>
    <x v="383"/>
    <s v="Profile usoare, zincate"/>
    <x v="35"/>
    <x v="4"/>
    <n v="1"/>
    <x v="6"/>
    <x v="216"/>
    <m/>
    <x v="312"/>
    <n v="39.29"/>
    <n v="2"/>
    <n v="78.58"/>
    <m/>
    <m/>
    <m/>
  </r>
  <r>
    <m/>
    <m/>
    <m/>
    <x v="202"/>
    <x v="3"/>
    <n v="2"/>
    <x v="367"/>
    <s v="Profile usoare, zincate"/>
    <x v="28"/>
    <x v="4"/>
    <n v="8"/>
    <x v="6"/>
    <x v="2"/>
    <m/>
    <x v="14"/>
    <n v="1.52"/>
    <n v="16"/>
    <n v="3.04"/>
    <m/>
    <m/>
    <m/>
  </r>
  <r>
    <m/>
    <m/>
    <m/>
    <x v="202"/>
    <x v="3"/>
    <n v="2"/>
    <x v="384"/>
    <s v="Profile usoare, zincate"/>
    <x v="48"/>
    <x v="4"/>
    <n v="2"/>
    <x v="6"/>
    <x v="86"/>
    <m/>
    <x v="313"/>
    <n v="24.3"/>
    <n v="4"/>
    <n v="48.6"/>
    <m/>
    <m/>
    <m/>
  </r>
  <r>
    <m/>
    <m/>
    <m/>
    <x v="202"/>
    <x v="3"/>
    <n v="2"/>
    <x v="361"/>
    <s v="Profile usoare, zincate"/>
    <x v="37"/>
    <x v="4"/>
    <n v="10"/>
    <x v="52"/>
    <x v="206"/>
    <m/>
    <x v="299"/>
    <n v="6.2"/>
    <n v="20"/>
    <n v="12.4"/>
    <m/>
    <m/>
    <m/>
  </r>
  <r>
    <m/>
    <m/>
    <m/>
    <x v="202"/>
    <x v="3"/>
    <n v="2"/>
    <x v="385"/>
    <s v="Profile usoare, zincate"/>
    <x v="38"/>
    <x v="4"/>
    <n v="2"/>
    <x v="6"/>
    <x v="217"/>
    <m/>
    <x v="314"/>
    <n v="25.3"/>
    <n v="4"/>
    <n v="50.6"/>
    <m/>
    <m/>
    <m/>
  </r>
  <r>
    <m/>
    <m/>
    <m/>
    <x v="202"/>
    <x v="3"/>
    <n v="2"/>
    <x v="363"/>
    <s v="Profile usoare, zincate"/>
    <x v="39"/>
    <x v="4"/>
    <n v="4"/>
    <x v="6"/>
    <x v="78"/>
    <m/>
    <x v="200"/>
    <n v="2.56"/>
    <n v="8"/>
    <n v="5.12"/>
    <m/>
    <m/>
    <m/>
  </r>
  <r>
    <m/>
    <m/>
    <m/>
    <x v="203"/>
    <x v="3"/>
    <n v="2"/>
    <x v="382"/>
    <s v="Profile usoare, zincate"/>
    <x v="35"/>
    <x v="4"/>
    <n v="1"/>
    <x v="6"/>
    <x v="216"/>
    <m/>
    <x v="312"/>
    <n v="39.29"/>
    <n v="2"/>
    <n v="78.58"/>
    <m/>
    <m/>
    <m/>
  </r>
  <r>
    <m/>
    <m/>
    <m/>
    <x v="203"/>
    <x v="3"/>
    <n v="2"/>
    <x v="383"/>
    <s v="Profile usoare, zincate"/>
    <x v="35"/>
    <x v="4"/>
    <n v="1"/>
    <x v="6"/>
    <x v="216"/>
    <m/>
    <x v="312"/>
    <n v="39.29"/>
    <n v="2"/>
    <n v="78.58"/>
    <m/>
    <m/>
    <m/>
  </r>
  <r>
    <m/>
    <m/>
    <m/>
    <x v="203"/>
    <x v="3"/>
    <n v="2"/>
    <x v="367"/>
    <s v="Profile usoare, zincate"/>
    <x v="28"/>
    <x v="4"/>
    <n v="8"/>
    <x v="6"/>
    <x v="2"/>
    <m/>
    <x v="14"/>
    <n v="1.52"/>
    <n v="16"/>
    <n v="3.04"/>
    <m/>
    <m/>
    <m/>
  </r>
  <r>
    <m/>
    <m/>
    <m/>
    <x v="203"/>
    <x v="3"/>
    <n v="2"/>
    <x v="384"/>
    <s v="Profile usoare, zincate"/>
    <x v="48"/>
    <x v="4"/>
    <n v="2"/>
    <x v="6"/>
    <x v="86"/>
    <m/>
    <x v="313"/>
    <n v="24.3"/>
    <n v="4"/>
    <n v="48.6"/>
    <m/>
    <m/>
    <m/>
  </r>
  <r>
    <m/>
    <m/>
    <m/>
    <x v="203"/>
    <x v="3"/>
    <n v="2"/>
    <x v="361"/>
    <s v="Profile usoare, zincate"/>
    <x v="37"/>
    <x v="4"/>
    <n v="10"/>
    <x v="52"/>
    <x v="206"/>
    <m/>
    <x v="299"/>
    <n v="6.2"/>
    <n v="20"/>
    <n v="12.4"/>
    <m/>
    <m/>
    <m/>
  </r>
  <r>
    <m/>
    <m/>
    <m/>
    <x v="203"/>
    <x v="3"/>
    <n v="2"/>
    <x v="385"/>
    <s v="Profile usoare, zincate"/>
    <x v="38"/>
    <x v="4"/>
    <n v="2"/>
    <x v="6"/>
    <x v="217"/>
    <m/>
    <x v="314"/>
    <n v="25.3"/>
    <n v="4"/>
    <n v="50.6"/>
    <m/>
    <m/>
    <m/>
  </r>
  <r>
    <m/>
    <m/>
    <m/>
    <x v="203"/>
    <x v="3"/>
    <n v="2"/>
    <x v="363"/>
    <s v="Profile usoare, zincate"/>
    <x v="39"/>
    <x v="4"/>
    <n v="4"/>
    <x v="6"/>
    <x v="78"/>
    <m/>
    <x v="200"/>
    <n v="2.56"/>
    <n v="8"/>
    <n v="5.12"/>
    <m/>
    <m/>
    <m/>
  </r>
  <r>
    <m/>
    <m/>
    <m/>
    <x v="204"/>
    <x v="3"/>
    <n v="2"/>
    <x v="382"/>
    <s v="Profile usoare, zincate"/>
    <x v="35"/>
    <x v="4"/>
    <n v="1"/>
    <x v="6"/>
    <x v="216"/>
    <m/>
    <x v="312"/>
    <n v="39.29"/>
    <n v="2"/>
    <n v="78.58"/>
    <m/>
    <m/>
    <m/>
  </r>
  <r>
    <m/>
    <m/>
    <m/>
    <x v="204"/>
    <x v="3"/>
    <n v="2"/>
    <x v="383"/>
    <s v="Profile usoare, zincate"/>
    <x v="35"/>
    <x v="4"/>
    <n v="1"/>
    <x v="6"/>
    <x v="216"/>
    <m/>
    <x v="312"/>
    <n v="39.29"/>
    <n v="2"/>
    <n v="78.58"/>
    <m/>
    <m/>
    <m/>
  </r>
  <r>
    <m/>
    <m/>
    <m/>
    <x v="204"/>
    <x v="3"/>
    <n v="2"/>
    <x v="367"/>
    <s v="Profile usoare, zincate"/>
    <x v="28"/>
    <x v="4"/>
    <n v="8"/>
    <x v="6"/>
    <x v="2"/>
    <m/>
    <x v="14"/>
    <n v="1.52"/>
    <n v="16"/>
    <n v="3.04"/>
    <m/>
    <m/>
    <m/>
  </r>
  <r>
    <m/>
    <m/>
    <m/>
    <x v="204"/>
    <x v="3"/>
    <n v="2"/>
    <x v="384"/>
    <s v="Profile usoare, zincate"/>
    <x v="48"/>
    <x v="4"/>
    <n v="2"/>
    <x v="6"/>
    <x v="86"/>
    <m/>
    <x v="313"/>
    <n v="24.3"/>
    <n v="4"/>
    <n v="48.6"/>
    <m/>
    <m/>
    <m/>
  </r>
  <r>
    <m/>
    <m/>
    <m/>
    <x v="204"/>
    <x v="3"/>
    <n v="2"/>
    <x v="361"/>
    <s v="Profile usoare, zincate"/>
    <x v="37"/>
    <x v="4"/>
    <n v="10"/>
    <x v="52"/>
    <x v="206"/>
    <m/>
    <x v="299"/>
    <n v="6.2"/>
    <n v="20"/>
    <n v="12.4"/>
    <m/>
    <m/>
    <m/>
  </r>
  <r>
    <m/>
    <m/>
    <m/>
    <x v="204"/>
    <x v="3"/>
    <n v="2"/>
    <x v="385"/>
    <s v="Profile usoare, zincate"/>
    <x v="38"/>
    <x v="4"/>
    <n v="2"/>
    <x v="6"/>
    <x v="217"/>
    <m/>
    <x v="314"/>
    <n v="25.3"/>
    <n v="4"/>
    <n v="50.6"/>
    <m/>
    <m/>
    <m/>
  </r>
  <r>
    <m/>
    <m/>
    <m/>
    <x v="204"/>
    <x v="3"/>
    <n v="2"/>
    <x v="363"/>
    <s v="Profile usoare, zincate"/>
    <x v="39"/>
    <x v="4"/>
    <n v="4"/>
    <x v="6"/>
    <x v="78"/>
    <m/>
    <x v="200"/>
    <n v="2.56"/>
    <n v="8"/>
    <n v="5.12"/>
    <m/>
    <m/>
    <m/>
  </r>
  <r>
    <m/>
    <m/>
    <m/>
    <x v="205"/>
    <x v="3"/>
    <n v="2"/>
    <x v="382"/>
    <s v="Profile usoare, zincate"/>
    <x v="35"/>
    <x v="4"/>
    <n v="1"/>
    <x v="6"/>
    <x v="216"/>
    <m/>
    <x v="312"/>
    <n v="39.29"/>
    <n v="2"/>
    <n v="78.58"/>
    <m/>
    <m/>
    <m/>
  </r>
  <r>
    <m/>
    <m/>
    <m/>
    <x v="205"/>
    <x v="3"/>
    <n v="2"/>
    <x v="383"/>
    <s v="Profile usoare, zincate"/>
    <x v="35"/>
    <x v="4"/>
    <n v="1"/>
    <x v="6"/>
    <x v="216"/>
    <m/>
    <x v="312"/>
    <n v="39.29"/>
    <n v="2"/>
    <n v="78.58"/>
    <m/>
    <m/>
    <m/>
  </r>
  <r>
    <m/>
    <m/>
    <m/>
    <x v="205"/>
    <x v="3"/>
    <n v="2"/>
    <x v="367"/>
    <s v="Profile usoare, zincate"/>
    <x v="28"/>
    <x v="4"/>
    <n v="8"/>
    <x v="6"/>
    <x v="2"/>
    <m/>
    <x v="14"/>
    <n v="1.52"/>
    <n v="16"/>
    <n v="3.04"/>
    <m/>
    <m/>
    <m/>
  </r>
  <r>
    <m/>
    <m/>
    <m/>
    <x v="205"/>
    <x v="3"/>
    <n v="2"/>
    <x v="384"/>
    <s v="Profile usoare, zincate"/>
    <x v="48"/>
    <x v="4"/>
    <n v="2"/>
    <x v="6"/>
    <x v="86"/>
    <m/>
    <x v="313"/>
    <n v="24.3"/>
    <n v="4"/>
    <n v="48.6"/>
    <m/>
    <m/>
    <m/>
  </r>
  <r>
    <m/>
    <m/>
    <m/>
    <x v="205"/>
    <x v="3"/>
    <n v="2"/>
    <x v="361"/>
    <s v="Profile usoare, zincate"/>
    <x v="37"/>
    <x v="4"/>
    <n v="10"/>
    <x v="52"/>
    <x v="206"/>
    <m/>
    <x v="299"/>
    <n v="6.2"/>
    <n v="20"/>
    <n v="12.4"/>
    <m/>
    <m/>
    <m/>
  </r>
  <r>
    <m/>
    <m/>
    <m/>
    <x v="205"/>
    <x v="3"/>
    <n v="2"/>
    <x v="385"/>
    <s v="Profile usoare, zincate"/>
    <x v="38"/>
    <x v="4"/>
    <n v="2"/>
    <x v="6"/>
    <x v="217"/>
    <m/>
    <x v="314"/>
    <n v="25.3"/>
    <n v="4"/>
    <n v="50.6"/>
    <m/>
    <m/>
    <m/>
  </r>
  <r>
    <m/>
    <m/>
    <m/>
    <x v="205"/>
    <x v="3"/>
    <n v="2"/>
    <x v="363"/>
    <s v="Profile usoare, zincate"/>
    <x v="39"/>
    <x v="4"/>
    <n v="4"/>
    <x v="6"/>
    <x v="78"/>
    <m/>
    <x v="200"/>
    <n v="2.56"/>
    <n v="8"/>
    <n v="5.12"/>
    <m/>
    <m/>
    <m/>
  </r>
  <r>
    <m/>
    <m/>
    <m/>
    <x v="206"/>
    <x v="3"/>
    <n v="2"/>
    <x v="382"/>
    <s v="Profile usoare, zincate"/>
    <x v="35"/>
    <x v="4"/>
    <n v="1"/>
    <x v="6"/>
    <x v="216"/>
    <m/>
    <x v="312"/>
    <n v="39.29"/>
    <n v="2"/>
    <n v="78.58"/>
    <m/>
    <m/>
    <m/>
  </r>
  <r>
    <m/>
    <m/>
    <m/>
    <x v="206"/>
    <x v="3"/>
    <n v="2"/>
    <x v="383"/>
    <s v="Profile usoare, zincate"/>
    <x v="35"/>
    <x v="4"/>
    <n v="1"/>
    <x v="6"/>
    <x v="216"/>
    <m/>
    <x v="312"/>
    <n v="39.29"/>
    <n v="2"/>
    <n v="78.58"/>
    <m/>
    <m/>
    <m/>
  </r>
  <r>
    <m/>
    <m/>
    <m/>
    <x v="206"/>
    <x v="3"/>
    <n v="2"/>
    <x v="367"/>
    <s v="Profile usoare, zincate"/>
    <x v="28"/>
    <x v="4"/>
    <n v="8"/>
    <x v="6"/>
    <x v="2"/>
    <m/>
    <x v="14"/>
    <n v="1.52"/>
    <n v="16"/>
    <n v="3.04"/>
    <m/>
    <m/>
    <m/>
  </r>
  <r>
    <m/>
    <m/>
    <m/>
    <x v="206"/>
    <x v="3"/>
    <n v="2"/>
    <x v="384"/>
    <s v="Profile usoare, zincate"/>
    <x v="48"/>
    <x v="4"/>
    <n v="2"/>
    <x v="6"/>
    <x v="86"/>
    <m/>
    <x v="313"/>
    <n v="24.3"/>
    <n v="4"/>
    <n v="48.6"/>
    <m/>
    <m/>
    <m/>
  </r>
  <r>
    <m/>
    <m/>
    <m/>
    <x v="206"/>
    <x v="3"/>
    <n v="2"/>
    <x v="361"/>
    <s v="Profile usoare, zincate"/>
    <x v="37"/>
    <x v="4"/>
    <n v="10"/>
    <x v="52"/>
    <x v="206"/>
    <m/>
    <x v="299"/>
    <n v="6.2"/>
    <n v="20"/>
    <n v="12.4"/>
    <m/>
    <m/>
    <m/>
  </r>
  <r>
    <m/>
    <m/>
    <m/>
    <x v="206"/>
    <x v="3"/>
    <n v="2"/>
    <x v="385"/>
    <s v="Profile usoare, zincate"/>
    <x v="38"/>
    <x v="4"/>
    <n v="2"/>
    <x v="6"/>
    <x v="217"/>
    <m/>
    <x v="314"/>
    <n v="25.3"/>
    <n v="4"/>
    <n v="50.6"/>
    <m/>
    <m/>
    <m/>
  </r>
  <r>
    <m/>
    <m/>
    <m/>
    <x v="206"/>
    <x v="3"/>
    <n v="2"/>
    <x v="363"/>
    <s v="Profile usoare, zincate"/>
    <x v="39"/>
    <x v="4"/>
    <n v="4"/>
    <x v="6"/>
    <x v="78"/>
    <m/>
    <x v="200"/>
    <n v="2.56"/>
    <n v="8"/>
    <n v="5.12"/>
    <m/>
    <m/>
    <m/>
  </r>
  <r>
    <m/>
    <m/>
    <m/>
    <x v="207"/>
    <x v="3"/>
    <n v="1"/>
    <x v="386"/>
    <m/>
    <x v="49"/>
    <x v="6"/>
    <n v="1"/>
    <x v="6"/>
    <x v="43"/>
    <m/>
    <x v="315"/>
    <n v="77.5"/>
    <n v="1"/>
    <n v="77.5"/>
    <m/>
    <m/>
    <m/>
  </r>
  <r>
    <m/>
    <m/>
    <m/>
    <x v="208"/>
    <x v="4"/>
    <n v="14"/>
    <x v="387"/>
    <m/>
    <x v="2"/>
    <x v="1"/>
    <n v="1"/>
    <x v="69"/>
    <x v="16"/>
    <m/>
    <x v="296"/>
    <n v="0.02"/>
    <n v="14"/>
    <n v="0.28000000000000003"/>
    <m/>
    <m/>
    <m/>
  </r>
  <r>
    <m/>
    <m/>
    <m/>
    <x v="209"/>
    <x v="4"/>
    <n v="1"/>
    <x v="388"/>
    <s v="Profile usoare, zincate"/>
    <x v="35"/>
    <x v="4"/>
    <n v="1"/>
    <x v="6"/>
    <x v="218"/>
    <m/>
    <x v="316"/>
    <n v="24.34"/>
    <n v="1"/>
    <n v="24.34"/>
    <m/>
    <m/>
    <m/>
  </r>
  <r>
    <m/>
    <m/>
    <m/>
    <x v="209"/>
    <x v="4"/>
    <n v="1"/>
    <x v="389"/>
    <s v="Profile usoare, zincate"/>
    <x v="35"/>
    <x v="4"/>
    <n v="1"/>
    <x v="6"/>
    <x v="218"/>
    <m/>
    <x v="316"/>
    <n v="24.34"/>
    <n v="1"/>
    <n v="24.34"/>
    <m/>
    <m/>
    <m/>
  </r>
  <r>
    <m/>
    <m/>
    <m/>
    <x v="209"/>
    <x v="4"/>
    <n v="1"/>
    <x v="390"/>
    <s v="Profile usoare, zincate"/>
    <x v="50"/>
    <x v="4"/>
    <n v="2"/>
    <x v="6"/>
    <x v="83"/>
    <m/>
    <x v="317"/>
    <n v="2"/>
    <n v="2"/>
    <n v="2"/>
    <m/>
    <m/>
    <m/>
  </r>
  <r>
    <m/>
    <m/>
    <m/>
    <x v="209"/>
    <x v="4"/>
    <n v="1"/>
    <x v="391"/>
    <s v="Profile usoare, zincate"/>
    <x v="39"/>
    <x v="4"/>
    <n v="2"/>
    <x v="6"/>
    <x v="78"/>
    <m/>
    <x v="200"/>
    <n v="1.28"/>
    <n v="2"/>
    <n v="1.28"/>
    <m/>
    <m/>
    <m/>
  </r>
  <r>
    <m/>
    <m/>
    <m/>
    <x v="209"/>
    <x v="4"/>
    <n v="1"/>
    <x v="392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209"/>
    <x v="4"/>
    <n v="1"/>
    <x v="393"/>
    <s v="Profile usoare, zincate"/>
    <x v="38"/>
    <x v="4"/>
    <n v="2"/>
    <x v="6"/>
    <x v="148"/>
    <m/>
    <x v="300"/>
    <n v="6.08"/>
    <n v="2"/>
    <n v="6.08"/>
    <m/>
    <m/>
    <m/>
  </r>
  <r>
    <m/>
    <m/>
    <m/>
    <x v="209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0"/>
    <x v="4"/>
    <n v="1"/>
    <x v="395"/>
    <s v="Profile usoare, zincate"/>
    <x v="35"/>
    <x v="4"/>
    <n v="1"/>
    <x v="6"/>
    <x v="215"/>
    <m/>
    <x v="311"/>
    <n v="35.85"/>
    <n v="1"/>
    <n v="35.85"/>
    <m/>
    <m/>
    <m/>
  </r>
  <r>
    <m/>
    <m/>
    <m/>
    <x v="210"/>
    <x v="4"/>
    <n v="1"/>
    <x v="396"/>
    <s v="Profile usoare, zincate"/>
    <x v="35"/>
    <x v="4"/>
    <n v="1"/>
    <x v="6"/>
    <x v="215"/>
    <m/>
    <x v="311"/>
    <n v="35.85"/>
    <n v="1"/>
    <n v="35.85"/>
    <m/>
    <m/>
    <m/>
  </r>
  <r>
    <m/>
    <m/>
    <m/>
    <x v="210"/>
    <x v="4"/>
    <n v="1"/>
    <x v="397"/>
    <s v="Profile usoare, zincate"/>
    <x v="41"/>
    <x v="4"/>
    <n v="4"/>
    <x v="6"/>
    <x v="219"/>
    <m/>
    <x v="26"/>
    <n v="11.88"/>
    <n v="4"/>
    <n v="11.88"/>
    <m/>
    <m/>
    <m/>
  </r>
  <r>
    <m/>
    <m/>
    <m/>
    <x v="210"/>
    <x v="4"/>
    <n v="1"/>
    <x v="398"/>
    <s v="Profile usoare, zincate"/>
    <x v="41"/>
    <x v="4"/>
    <n v="1"/>
    <x v="6"/>
    <x v="220"/>
    <m/>
    <x v="318"/>
    <n v="2.78"/>
    <n v="1"/>
    <n v="2.78"/>
    <m/>
    <m/>
    <m/>
  </r>
  <r>
    <m/>
    <m/>
    <m/>
    <x v="210"/>
    <x v="4"/>
    <n v="1"/>
    <x v="391"/>
    <s v="Profile usoare, zincate"/>
    <x v="39"/>
    <x v="4"/>
    <n v="7"/>
    <x v="6"/>
    <x v="78"/>
    <m/>
    <x v="200"/>
    <n v="4.4800000000000004"/>
    <n v="7"/>
    <n v="4.4800000000000004"/>
    <m/>
    <m/>
    <m/>
  </r>
  <r>
    <m/>
    <m/>
    <m/>
    <x v="210"/>
    <x v="4"/>
    <n v="1"/>
    <x v="392"/>
    <s v="Profile usoare, zincate"/>
    <x v="37"/>
    <x v="4"/>
    <n v="10"/>
    <x v="52"/>
    <x v="206"/>
    <m/>
    <x v="299"/>
    <n v="6.2"/>
    <n v="10"/>
    <n v="6.2"/>
    <m/>
    <m/>
    <m/>
  </r>
  <r>
    <m/>
    <m/>
    <m/>
    <x v="210"/>
    <x v="4"/>
    <n v="1"/>
    <x v="393"/>
    <s v="Profile usoare, zincate"/>
    <x v="38"/>
    <x v="4"/>
    <n v="6"/>
    <x v="6"/>
    <x v="148"/>
    <m/>
    <x v="300"/>
    <n v="18.240000000000002"/>
    <n v="6"/>
    <n v="18.240000000000002"/>
    <m/>
    <m/>
    <m/>
  </r>
  <r>
    <m/>
    <m/>
    <m/>
    <x v="210"/>
    <x v="4"/>
    <n v="1"/>
    <x v="399"/>
    <s v="Profile usoare, zincate"/>
    <x v="38"/>
    <x v="4"/>
    <n v="1"/>
    <x v="6"/>
    <x v="70"/>
    <m/>
    <x v="55"/>
    <n v="4.1399999999999997"/>
    <n v="1"/>
    <n v="4.1399999999999997"/>
    <m/>
    <m/>
    <m/>
  </r>
  <r>
    <m/>
    <m/>
    <m/>
    <x v="210"/>
    <x v="4"/>
    <n v="1"/>
    <x v="394"/>
    <m/>
    <x v="28"/>
    <x v="1"/>
    <n v="24"/>
    <x v="6"/>
    <x v="2"/>
    <m/>
    <x v="14"/>
    <n v="4.5600000000000005"/>
    <n v="24"/>
    <n v="4.5600000000000005"/>
    <m/>
    <m/>
    <m/>
  </r>
  <r>
    <m/>
    <m/>
    <m/>
    <x v="211"/>
    <x v="4"/>
    <n v="1"/>
    <x v="400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1"/>
    <x v="4"/>
    <n v="1"/>
    <x v="391"/>
    <s v="Profile usoare, zincate"/>
    <x v="39"/>
    <x v="4"/>
    <n v="4"/>
    <x v="6"/>
    <x v="78"/>
    <m/>
    <x v="200"/>
    <n v="2.56"/>
    <n v="4"/>
    <n v="2.56"/>
    <m/>
    <m/>
    <m/>
  </r>
  <r>
    <m/>
    <m/>
    <m/>
    <x v="211"/>
    <x v="4"/>
    <n v="1"/>
    <x v="392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211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1"/>
    <x v="4"/>
    <n v="1"/>
    <x v="401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1"/>
    <x v="4"/>
    <n v="1"/>
    <x v="402"/>
    <s v="Profile usoare, zincate"/>
    <x v="38"/>
    <x v="4"/>
    <n v="2"/>
    <x v="6"/>
    <x v="222"/>
    <m/>
    <x v="320"/>
    <n v="18.88"/>
    <n v="2"/>
    <n v="18.88"/>
    <m/>
    <m/>
    <m/>
  </r>
  <r>
    <m/>
    <m/>
    <m/>
    <x v="212"/>
    <x v="4"/>
    <n v="1"/>
    <x v="400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2"/>
    <x v="4"/>
    <n v="1"/>
    <x v="391"/>
    <s v="Profile usoare, zincate"/>
    <x v="39"/>
    <x v="4"/>
    <n v="4"/>
    <x v="6"/>
    <x v="78"/>
    <m/>
    <x v="200"/>
    <n v="2.56"/>
    <n v="4"/>
    <n v="2.56"/>
    <m/>
    <m/>
    <m/>
  </r>
  <r>
    <m/>
    <m/>
    <m/>
    <x v="212"/>
    <x v="4"/>
    <n v="1"/>
    <x v="392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212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2"/>
    <x v="4"/>
    <n v="1"/>
    <x v="401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2"/>
    <x v="4"/>
    <n v="1"/>
    <x v="402"/>
    <s v="Profile usoare, zincate"/>
    <x v="38"/>
    <x v="4"/>
    <n v="2"/>
    <x v="6"/>
    <x v="222"/>
    <m/>
    <x v="320"/>
    <n v="18.88"/>
    <n v="2"/>
    <n v="18.88"/>
    <m/>
    <m/>
    <m/>
  </r>
  <r>
    <m/>
    <m/>
    <m/>
    <x v="213"/>
    <x v="4"/>
    <n v="1"/>
    <x v="403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3"/>
    <x v="4"/>
    <n v="1"/>
    <x v="391"/>
    <s v="Profile usoare, zincate"/>
    <x v="39"/>
    <x v="4"/>
    <n v="4"/>
    <x v="6"/>
    <x v="78"/>
    <m/>
    <x v="200"/>
    <n v="2.56"/>
    <n v="4"/>
    <n v="2.56"/>
    <m/>
    <m/>
    <m/>
  </r>
  <r>
    <m/>
    <m/>
    <m/>
    <x v="213"/>
    <x v="4"/>
    <n v="1"/>
    <x v="392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213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3"/>
    <x v="4"/>
    <n v="1"/>
    <x v="404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3"/>
    <x v="4"/>
    <n v="1"/>
    <x v="402"/>
    <s v="Profile usoare, zincate"/>
    <x v="38"/>
    <x v="4"/>
    <n v="2"/>
    <x v="6"/>
    <x v="222"/>
    <m/>
    <x v="320"/>
    <n v="18.88"/>
    <n v="2"/>
    <n v="18.88"/>
    <m/>
    <m/>
    <m/>
  </r>
  <r>
    <m/>
    <m/>
    <m/>
    <x v="214"/>
    <x v="4"/>
    <n v="1"/>
    <x v="403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4"/>
    <x v="4"/>
    <n v="1"/>
    <x v="391"/>
    <s v="Profile usoare, zincate"/>
    <x v="39"/>
    <x v="4"/>
    <n v="4"/>
    <x v="6"/>
    <x v="78"/>
    <m/>
    <x v="200"/>
    <n v="2.56"/>
    <n v="4"/>
    <n v="2.56"/>
    <m/>
    <m/>
    <m/>
  </r>
  <r>
    <m/>
    <m/>
    <m/>
    <x v="214"/>
    <x v="4"/>
    <n v="1"/>
    <x v="392"/>
    <s v="Profile usoare, zincate"/>
    <x v="37"/>
    <x v="4"/>
    <n v="6"/>
    <x v="52"/>
    <x v="206"/>
    <m/>
    <x v="299"/>
    <n v="3.7199999999999998"/>
    <n v="6"/>
    <n v="3.7199999999999998"/>
    <m/>
    <m/>
    <m/>
  </r>
  <r>
    <m/>
    <m/>
    <m/>
    <x v="214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4"/>
    <x v="4"/>
    <n v="1"/>
    <x v="404"/>
    <s v="Profile usoare, zincate"/>
    <x v="35"/>
    <x v="4"/>
    <n v="1"/>
    <x v="6"/>
    <x v="221"/>
    <m/>
    <x v="319"/>
    <n v="18.059999999999999"/>
    <n v="1"/>
    <n v="18.059999999999999"/>
    <m/>
    <m/>
    <m/>
  </r>
  <r>
    <m/>
    <m/>
    <m/>
    <x v="214"/>
    <x v="4"/>
    <n v="1"/>
    <x v="402"/>
    <s v="Profile usoare, zincate"/>
    <x v="38"/>
    <x v="4"/>
    <n v="2"/>
    <x v="6"/>
    <x v="222"/>
    <m/>
    <x v="320"/>
    <n v="18.88"/>
    <n v="2"/>
    <n v="18.88"/>
    <m/>
    <m/>
    <m/>
  </r>
  <r>
    <m/>
    <m/>
    <m/>
    <x v="215"/>
    <x v="4"/>
    <n v="1"/>
    <x v="405"/>
    <s v="Profile usoare, zincate"/>
    <x v="35"/>
    <x v="4"/>
    <n v="1"/>
    <x v="6"/>
    <x v="215"/>
    <m/>
    <x v="311"/>
    <n v="35.85"/>
    <n v="1"/>
    <n v="35.85"/>
    <m/>
    <m/>
    <m/>
  </r>
  <r>
    <m/>
    <m/>
    <m/>
    <x v="215"/>
    <x v="4"/>
    <n v="1"/>
    <x v="391"/>
    <s v="Profile usoare, zincate"/>
    <x v="39"/>
    <x v="4"/>
    <n v="4"/>
    <x v="6"/>
    <x v="78"/>
    <m/>
    <x v="200"/>
    <n v="2.56"/>
    <n v="4"/>
    <n v="2.56"/>
    <m/>
    <m/>
    <m/>
  </r>
  <r>
    <m/>
    <m/>
    <m/>
    <x v="215"/>
    <x v="4"/>
    <n v="1"/>
    <x v="392"/>
    <s v="Profile usoare, zincate"/>
    <x v="37"/>
    <x v="4"/>
    <n v="10"/>
    <x v="52"/>
    <x v="206"/>
    <m/>
    <x v="299"/>
    <n v="6.2"/>
    <n v="10"/>
    <n v="6.2"/>
    <m/>
    <m/>
    <m/>
  </r>
  <r>
    <m/>
    <m/>
    <m/>
    <x v="215"/>
    <x v="4"/>
    <n v="1"/>
    <x v="394"/>
    <m/>
    <x v="28"/>
    <x v="1"/>
    <n v="8"/>
    <x v="6"/>
    <x v="2"/>
    <m/>
    <x v="14"/>
    <n v="1.52"/>
    <n v="8"/>
    <n v="1.52"/>
    <m/>
    <m/>
    <m/>
  </r>
  <r>
    <m/>
    <m/>
    <m/>
    <x v="215"/>
    <x v="4"/>
    <n v="1"/>
    <x v="406"/>
    <s v="Profile usoare, zincate"/>
    <x v="35"/>
    <x v="4"/>
    <n v="1"/>
    <x v="6"/>
    <x v="215"/>
    <m/>
    <x v="311"/>
    <n v="35.85"/>
    <n v="1"/>
    <n v="35.85"/>
    <m/>
    <m/>
    <m/>
  </r>
  <r>
    <m/>
    <m/>
    <m/>
    <x v="215"/>
    <x v="4"/>
    <n v="1"/>
    <x v="407"/>
    <s v="Profile usoare, zincate"/>
    <x v="51"/>
    <x v="4"/>
    <n v="2"/>
    <x v="6"/>
    <x v="223"/>
    <m/>
    <x v="276"/>
    <n v="11.82"/>
    <n v="2"/>
    <n v="11.82"/>
    <m/>
    <m/>
    <m/>
  </r>
  <r>
    <m/>
    <m/>
    <m/>
    <x v="215"/>
    <x v="4"/>
    <n v="1"/>
    <x v="408"/>
    <s v="Profile usoare, zincate"/>
    <x v="38"/>
    <x v="4"/>
    <n v="2"/>
    <x v="6"/>
    <x v="224"/>
    <m/>
    <x v="321"/>
    <n v="12.48"/>
    <n v="2"/>
    <n v="12.48"/>
    <m/>
    <m/>
    <m/>
  </r>
  <r>
    <m/>
    <m/>
    <m/>
    <x v="216"/>
    <x v="4"/>
    <n v="1"/>
    <x v="409"/>
    <m/>
    <x v="52"/>
    <x v="7"/>
    <n v="1"/>
    <x v="6"/>
    <x v="43"/>
    <m/>
    <x v="322"/>
    <n v="16.149999999999977"/>
    <n v="1"/>
    <n v="16.149999999999977"/>
    <m/>
    <m/>
    <m/>
  </r>
  <r>
    <m/>
    <m/>
    <m/>
    <x v="217"/>
    <x v="5"/>
    <n v="5"/>
    <x v="410"/>
    <s v="TREAPTA"/>
    <x v="53"/>
    <x v="1"/>
    <n v="1"/>
    <x v="66"/>
    <x v="49"/>
    <m/>
    <x v="323"/>
    <n v="197.82"/>
    <n v="5"/>
    <n v="989.09999999999991"/>
    <m/>
    <m/>
    <m/>
  </r>
  <r>
    <m/>
    <m/>
    <m/>
    <x v="218"/>
    <x v="5"/>
    <n v="1"/>
    <x v="411"/>
    <m/>
    <x v="54"/>
    <x v="1"/>
    <n v="1"/>
    <x v="6"/>
    <x v="225"/>
    <m/>
    <x v="324"/>
    <n v="26.84"/>
    <n v="1"/>
    <n v="26.84"/>
    <m/>
    <m/>
    <m/>
  </r>
  <r>
    <m/>
    <m/>
    <m/>
    <x v="218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18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18"/>
    <x v="5"/>
    <n v="1"/>
    <x v="414"/>
    <m/>
    <x v="3"/>
    <x v="1"/>
    <n v="4"/>
    <x v="2"/>
    <x v="112"/>
    <m/>
    <x v="203"/>
    <n v="1.76"/>
    <n v="4"/>
    <n v="1.76"/>
    <m/>
    <m/>
    <m/>
  </r>
  <r>
    <m/>
    <m/>
    <m/>
    <x v="219"/>
    <x v="5"/>
    <n v="2"/>
    <x v="415"/>
    <m/>
    <x v="54"/>
    <x v="1"/>
    <n v="1"/>
    <x v="6"/>
    <x v="225"/>
    <m/>
    <x v="324"/>
    <n v="26.84"/>
    <n v="2"/>
    <n v="53.68"/>
    <m/>
    <m/>
    <m/>
  </r>
  <r>
    <m/>
    <m/>
    <m/>
    <x v="219"/>
    <x v="5"/>
    <n v="2"/>
    <x v="412"/>
    <m/>
    <x v="55"/>
    <x v="1"/>
    <n v="1"/>
    <x v="14"/>
    <x v="226"/>
    <m/>
    <x v="325"/>
    <n v="2.59"/>
    <n v="2"/>
    <n v="5.18"/>
    <m/>
    <m/>
    <m/>
  </r>
  <r>
    <m/>
    <m/>
    <m/>
    <x v="219"/>
    <x v="5"/>
    <n v="2"/>
    <x v="413"/>
    <m/>
    <x v="1"/>
    <x v="1"/>
    <n v="1"/>
    <x v="11"/>
    <x v="227"/>
    <m/>
    <x v="326"/>
    <n v="0.81"/>
    <n v="2"/>
    <n v="1.62"/>
    <m/>
    <m/>
    <m/>
  </r>
  <r>
    <m/>
    <m/>
    <m/>
    <x v="219"/>
    <x v="5"/>
    <n v="2"/>
    <x v="414"/>
    <m/>
    <x v="3"/>
    <x v="1"/>
    <n v="4"/>
    <x v="2"/>
    <x v="112"/>
    <m/>
    <x v="203"/>
    <n v="1.76"/>
    <n v="8"/>
    <n v="3.52"/>
    <m/>
    <m/>
    <m/>
  </r>
  <r>
    <m/>
    <m/>
    <m/>
    <x v="220"/>
    <x v="5"/>
    <n v="1"/>
    <x v="415"/>
    <m/>
    <x v="54"/>
    <x v="1"/>
    <n v="1"/>
    <x v="6"/>
    <x v="225"/>
    <m/>
    <x v="324"/>
    <n v="26.84"/>
    <n v="1"/>
    <n v="26.84"/>
    <m/>
    <m/>
    <m/>
  </r>
  <r>
    <m/>
    <m/>
    <m/>
    <x v="220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20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20"/>
    <x v="5"/>
    <n v="1"/>
    <x v="414"/>
    <m/>
    <x v="3"/>
    <x v="1"/>
    <n v="4"/>
    <x v="2"/>
    <x v="112"/>
    <m/>
    <x v="203"/>
    <n v="1.76"/>
    <n v="4"/>
    <n v="1.76"/>
    <m/>
    <m/>
    <m/>
  </r>
  <r>
    <m/>
    <m/>
    <m/>
    <x v="221"/>
    <x v="5"/>
    <n v="1"/>
    <x v="416"/>
    <m/>
    <x v="54"/>
    <x v="1"/>
    <n v="1"/>
    <x v="6"/>
    <x v="225"/>
    <m/>
    <x v="324"/>
    <n v="26.84"/>
    <n v="1"/>
    <n v="26.84"/>
    <m/>
    <m/>
    <m/>
  </r>
  <r>
    <m/>
    <m/>
    <m/>
    <x v="221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21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21"/>
    <x v="5"/>
    <n v="1"/>
    <x v="417"/>
    <m/>
    <x v="3"/>
    <x v="1"/>
    <n v="2"/>
    <x v="2"/>
    <x v="228"/>
    <m/>
    <x v="327"/>
    <n v="0.9"/>
    <n v="2"/>
    <n v="0.9"/>
    <m/>
    <m/>
    <m/>
  </r>
  <r>
    <m/>
    <m/>
    <m/>
    <x v="221"/>
    <x v="5"/>
    <n v="1"/>
    <x v="414"/>
    <m/>
    <x v="3"/>
    <x v="1"/>
    <n v="2"/>
    <x v="2"/>
    <x v="112"/>
    <m/>
    <x v="203"/>
    <n v="0.88"/>
    <n v="2"/>
    <n v="0.88"/>
    <m/>
    <m/>
    <m/>
  </r>
  <r>
    <m/>
    <m/>
    <m/>
    <x v="222"/>
    <x v="5"/>
    <n v="1"/>
    <x v="411"/>
    <m/>
    <x v="54"/>
    <x v="1"/>
    <n v="1"/>
    <x v="6"/>
    <x v="225"/>
    <m/>
    <x v="324"/>
    <n v="26.84"/>
    <n v="1"/>
    <n v="26.84"/>
    <m/>
    <m/>
    <m/>
  </r>
  <r>
    <m/>
    <m/>
    <m/>
    <x v="222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22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22"/>
    <x v="5"/>
    <n v="1"/>
    <x v="414"/>
    <m/>
    <x v="3"/>
    <x v="1"/>
    <n v="4"/>
    <x v="2"/>
    <x v="112"/>
    <m/>
    <x v="203"/>
    <n v="1.76"/>
    <n v="4"/>
    <n v="1.76"/>
    <m/>
    <m/>
    <m/>
  </r>
  <r>
    <m/>
    <m/>
    <m/>
    <x v="223"/>
    <x v="5"/>
    <n v="2"/>
    <x v="415"/>
    <m/>
    <x v="54"/>
    <x v="1"/>
    <n v="1"/>
    <x v="6"/>
    <x v="225"/>
    <m/>
    <x v="324"/>
    <n v="26.84"/>
    <n v="2"/>
    <n v="53.68"/>
    <m/>
    <m/>
    <m/>
  </r>
  <r>
    <m/>
    <m/>
    <m/>
    <x v="223"/>
    <x v="5"/>
    <n v="2"/>
    <x v="412"/>
    <m/>
    <x v="55"/>
    <x v="1"/>
    <n v="1"/>
    <x v="14"/>
    <x v="226"/>
    <m/>
    <x v="325"/>
    <n v="2.59"/>
    <n v="2"/>
    <n v="5.18"/>
    <m/>
    <m/>
    <m/>
  </r>
  <r>
    <m/>
    <m/>
    <m/>
    <x v="223"/>
    <x v="5"/>
    <n v="2"/>
    <x v="413"/>
    <m/>
    <x v="1"/>
    <x v="1"/>
    <n v="1"/>
    <x v="11"/>
    <x v="227"/>
    <m/>
    <x v="326"/>
    <n v="0.81"/>
    <n v="2"/>
    <n v="1.62"/>
    <m/>
    <m/>
    <m/>
  </r>
  <r>
    <m/>
    <m/>
    <m/>
    <x v="223"/>
    <x v="5"/>
    <n v="2"/>
    <x v="414"/>
    <m/>
    <x v="3"/>
    <x v="1"/>
    <n v="4"/>
    <x v="2"/>
    <x v="112"/>
    <m/>
    <x v="203"/>
    <n v="1.76"/>
    <n v="8"/>
    <n v="3.52"/>
    <m/>
    <m/>
    <m/>
  </r>
  <r>
    <m/>
    <m/>
    <m/>
    <x v="224"/>
    <x v="5"/>
    <n v="1"/>
    <x v="415"/>
    <m/>
    <x v="54"/>
    <x v="1"/>
    <n v="1"/>
    <x v="6"/>
    <x v="225"/>
    <m/>
    <x v="324"/>
    <n v="26.84"/>
    <n v="1"/>
    <n v="26.84"/>
    <m/>
    <m/>
    <m/>
  </r>
  <r>
    <m/>
    <m/>
    <m/>
    <x v="224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24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24"/>
    <x v="5"/>
    <n v="1"/>
    <x v="414"/>
    <m/>
    <x v="3"/>
    <x v="1"/>
    <n v="4"/>
    <x v="2"/>
    <x v="112"/>
    <m/>
    <x v="203"/>
    <n v="1.76"/>
    <n v="4"/>
    <n v="1.76"/>
    <m/>
    <m/>
    <m/>
  </r>
  <r>
    <m/>
    <m/>
    <m/>
    <x v="225"/>
    <x v="5"/>
    <n v="1"/>
    <x v="418"/>
    <m/>
    <x v="54"/>
    <x v="1"/>
    <n v="1"/>
    <x v="6"/>
    <x v="225"/>
    <m/>
    <x v="324"/>
    <n v="26.84"/>
    <n v="1"/>
    <n v="26.84"/>
    <m/>
    <m/>
    <m/>
  </r>
  <r>
    <m/>
    <m/>
    <m/>
    <x v="225"/>
    <x v="5"/>
    <n v="1"/>
    <x v="412"/>
    <m/>
    <x v="55"/>
    <x v="1"/>
    <n v="1"/>
    <x v="14"/>
    <x v="226"/>
    <m/>
    <x v="325"/>
    <n v="2.59"/>
    <n v="1"/>
    <n v="2.59"/>
    <m/>
    <m/>
    <m/>
  </r>
  <r>
    <m/>
    <m/>
    <m/>
    <x v="225"/>
    <x v="5"/>
    <n v="1"/>
    <x v="413"/>
    <m/>
    <x v="1"/>
    <x v="1"/>
    <n v="1"/>
    <x v="11"/>
    <x v="227"/>
    <m/>
    <x v="326"/>
    <n v="0.81"/>
    <n v="1"/>
    <n v="0.81"/>
    <m/>
    <m/>
    <m/>
  </r>
  <r>
    <m/>
    <m/>
    <m/>
    <x v="225"/>
    <x v="5"/>
    <n v="1"/>
    <x v="417"/>
    <m/>
    <x v="3"/>
    <x v="1"/>
    <n v="2"/>
    <x v="2"/>
    <x v="228"/>
    <m/>
    <x v="327"/>
    <n v="0.9"/>
    <n v="2"/>
    <n v="0.9"/>
    <m/>
    <m/>
    <m/>
  </r>
  <r>
    <m/>
    <m/>
    <m/>
    <x v="225"/>
    <x v="5"/>
    <n v="1"/>
    <x v="414"/>
    <m/>
    <x v="3"/>
    <x v="1"/>
    <n v="2"/>
    <x v="2"/>
    <x v="112"/>
    <m/>
    <x v="203"/>
    <n v="0.88"/>
    <n v="2"/>
    <n v="0.88"/>
    <m/>
    <m/>
    <m/>
  </r>
  <r>
    <m/>
    <m/>
    <m/>
    <x v="226"/>
    <x v="5"/>
    <n v="1"/>
    <x v="419"/>
    <m/>
    <x v="56"/>
    <x v="8"/>
    <n v="1"/>
    <x v="6"/>
    <x v="229"/>
    <m/>
    <x v="328"/>
    <n v="41.92"/>
    <n v="1"/>
    <n v="41.92"/>
    <m/>
    <m/>
    <m/>
  </r>
  <r>
    <m/>
    <m/>
    <m/>
    <x v="226"/>
    <x v="5"/>
    <n v="1"/>
    <x v="420"/>
    <m/>
    <x v="56"/>
    <x v="8"/>
    <n v="1"/>
    <x v="6"/>
    <x v="230"/>
    <m/>
    <x v="329"/>
    <n v="3.64"/>
    <n v="1"/>
    <n v="3.64"/>
    <m/>
    <m/>
    <m/>
  </r>
  <r>
    <m/>
    <m/>
    <m/>
    <x v="226"/>
    <x v="5"/>
    <n v="1"/>
    <x v="421"/>
    <m/>
    <x v="56"/>
    <x v="8"/>
    <n v="1"/>
    <x v="6"/>
    <x v="214"/>
    <m/>
    <x v="330"/>
    <n v="2.4300000000000002"/>
    <n v="1"/>
    <n v="2.4300000000000002"/>
    <m/>
    <m/>
    <m/>
  </r>
  <r>
    <m/>
    <m/>
    <m/>
    <x v="226"/>
    <x v="5"/>
    <n v="1"/>
    <x v="422"/>
    <m/>
    <x v="55"/>
    <x v="1"/>
    <n v="1"/>
    <x v="46"/>
    <x v="113"/>
    <m/>
    <x v="188"/>
    <n v="1.41"/>
    <n v="1"/>
    <n v="1.41"/>
    <m/>
    <m/>
    <m/>
  </r>
  <r>
    <m/>
    <m/>
    <m/>
    <x v="226"/>
    <x v="5"/>
    <n v="1"/>
    <x v="423"/>
    <m/>
    <x v="55"/>
    <x v="1"/>
    <n v="1"/>
    <x v="46"/>
    <x v="113"/>
    <m/>
    <x v="188"/>
    <n v="1.41"/>
    <n v="1"/>
    <n v="1.41"/>
    <m/>
    <m/>
    <m/>
  </r>
  <r>
    <m/>
    <m/>
    <m/>
    <x v="227"/>
    <x v="5"/>
    <n v="1"/>
    <x v="424"/>
    <m/>
    <x v="56"/>
    <x v="8"/>
    <n v="1"/>
    <x v="6"/>
    <x v="229"/>
    <m/>
    <x v="328"/>
    <n v="41.92"/>
    <n v="1"/>
    <n v="41.92"/>
    <m/>
    <m/>
    <m/>
  </r>
  <r>
    <m/>
    <m/>
    <m/>
    <x v="227"/>
    <x v="5"/>
    <n v="1"/>
    <x v="425"/>
    <m/>
    <x v="56"/>
    <x v="8"/>
    <n v="1"/>
    <x v="6"/>
    <x v="230"/>
    <m/>
    <x v="329"/>
    <n v="3.64"/>
    <n v="1"/>
    <n v="3.64"/>
    <m/>
    <m/>
    <m/>
  </r>
  <r>
    <m/>
    <m/>
    <m/>
    <x v="227"/>
    <x v="5"/>
    <n v="1"/>
    <x v="426"/>
    <m/>
    <x v="56"/>
    <x v="8"/>
    <n v="1"/>
    <x v="6"/>
    <x v="214"/>
    <m/>
    <x v="330"/>
    <n v="2.4300000000000002"/>
    <n v="1"/>
    <n v="2.4300000000000002"/>
    <m/>
    <m/>
    <m/>
  </r>
  <r>
    <m/>
    <m/>
    <m/>
    <x v="227"/>
    <x v="5"/>
    <n v="1"/>
    <x v="422"/>
    <m/>
    <x v="55"/>
    <x v="1"/>
    <n v="1"/>
    <x v="46"/>
    <x v="113"/>
    <m/>
    <x v="188"/>
    <n v="1.41"/>
    <n v="1"/>
    <n v="1.41"/>
    <m/>
    <m/>
    <m/>
  </r>
  <r>
    <m/>
    <m/>
    <m/>
    <x v="227"/>
    <x v="5"/>
    <n v="1"/>
    <x v="423"/>
    <m/>
    <x v="55"/>
    <x v="1"/>
    <n v="1"/>
    <x v="46"/>
    <x v="113"/>
    <m/>
    <x v="188"/>
    <n v="1.41"/>
    <n v="1"/>
    <n v="1.41"/>
    <m/>
    <m/>
    <m/>
  </r>
  <r>
    <m/>
    <m/>
    <m/>
    <x v="227"/>
    <x v="5"/>
    <n v="1"/>
    <x v="427"/>
    <m/>
    <x v="3"/>
    <x v="1"/>
    <n v="2"/>
    <x v="2"/>
    <x v="231"/>
    <m/>
    <x v="76"/>
    <n v="1.58"/>
    <n v="2"/>
    <n v="1.58"/>
    <m/>
    <m/>
    <m/>
  </r>
  <r>
    <m/>
    <m/>
    <m/>
    <x v="228"/>
    <x v="5"/>
    <n v="4"/>
    <x v="428"/>
    <m/>
    <x v="19"/>
    <x v="1"/>
    <n v="1"/>
    <x v="6"/>
    <x v="232"/>
    <m/>
    <x v="331"/>
    <n v="2.02"/>
    <n v="4"/>
    <n v="8.08"/>
    <m/>
    <m/>
    <m/>
  </r>
  <r>
    <m/>
    <m/>
    <m/>
    <x v="228"/>
    <x v="5"/>
    <n v="4"/>
    <x v="429"/>
    <m/>
    <x v="1"/>
    <x v="1"/>
    <n v="1"/>
    <x v="2"/>
    <x v="9"/>
    <m/>
    <x v="310"/>
    <n v="0.92"/>
    <n v="4"/>
    <n v="3.68"/>
    <m/>
    <m/>
    <m/>
  </r>
  <r>
    <m/>
    <m/>
    <m/>
    <x v="228"/>
    <x v="5"/>
    <n v="4"/>
    <x v="430"/>
    <m/>
    <x v="1"/>
    <x v="1"/>
    <n v="1"/>
    <x v="2"/>
    <x v="65"/>
    <m/>
    <x v="332"/>
    <n v="0.89"/>
    <n v="4"/>
    <n v="3.56"/>
    <m/>
    <m/>
    <m/>
  </r>
  <r>
    <m/>
    <m/>
    <m/>
    <x v="228"/>
    <x v="5"/>
    <n v="4"/>
    <x v="431"/>
    <m/>
    <x v="19"/>
    <x v="1"/>
    <n v="1"/>
    <x v="6"/>
    <x v="233"/>
    <m/>
    <x v="162"/>
    <n v="0.77"/>
    <n v="4"/>
    <n v="3.08"/>
    <m/>
    <m/>
    <m/>
  </r>
  <r>
    <m/>
    <m/>
    <m/>
    <x v="228"/>
    <x v="5"/>
    <n v="4"/>
    <x v="432"/>
    <m/>
    <x v="57"/>
    <x v="1"/>
    <n v="1"/>
    <x v="6"/>
    <x v="57"/>
    <m/>
    <x v="333"/>
    <n v="0.67"/>
    <n v="4"/>
    <n v="2.68"/>
    <m/>
    <m/>
    <m/>
  </r>
  <r>
    <m/>
    <m/>
    <m/>
    <x v="229"/>
    <x v="5"/>
    <n v="4"/>
    <x v="433"/>
    <m/>
    <x v="19"/>
    <x v="1"/>
    <n v="1"/>
    <x v="6"/>
    <x v="234"/>
    <m/>
    <x v="234"/>
    <n v="2.0099999999999998"/>
    <n v="4"/>
    <n v="8.0399999999999991"/>
    <m/>
    <m/>
    <m/>
  </r>
  <r>
    <m/>
    <m/>
    <m/>
    <x v="229"/>
    <x v="5"/>
    <n v="4"/>
    <x v="429"/>
    <m/>
    <x v="1"/>
    <x v="1"/>
    <n v="2"/>
    <x v="2"/>
    <x v="9"/>
    <m/>
    <x v="310"/>
    <n v="1.84"/>
    <n v="8"/>
    <n v="7.36"/>
    <m/>
    <m/>
    <m/>
  </r>
  <r>
    <m/>
    <m/>
    <m/>
    <x v="229"/>
    <x v="5"/>
    <n v="4"/>
    <x v="431"/>
    <m/>
    <x v="19"/>
    <x v="1"/>
    <n v="1"/>
    <x v="6"/>
    <x v="233"/>
    <m/>
    <x v="162"/>
    <n v="0.77"/>
    <n v="4"/>
    <n v="3.08"/>
    <m/>
    <m/>
    <m/>
  </r>
  <r>
    <m/>
    <m/>
    <m/>
    <x v="229"/>
    <x v="5"/>
    <n v="4"/>
    <x v="432"/>
    <m/>
    <x v="57"/>
    <x v="1"/>
    <n v="1"/>
    <x v="6"/>
    <x v="57"/>
    <m/>
    <x v="333"/>
    <n v="0.67"/>
    <n v="4"/>
    <n v="2.68"/>
    <m/>
    <m/>
    <m/>
  </r>
  <r>
    <m/>
    <m/>
    <m/>
    <x v="230"/>
    <x v="5"/>
    <n v="4"/>
    <x v="434"/>
    <m/>
    <x v="58"/>
    <x v="1"/>
    <n v="1"/>
    <x v="6"/>
    <x v="235"/>
    <m/>
    <x v="334"/>
    <n v="11.79"/>
    <n v="4"/>
    <n v="47.16"/>
    <m/>
    <m/>
    <m/>
  </r>
  <r>
    <m/>
    <m/>
    <m/>
    <x v="230"/>
    <x v="5"/>
    <n v="4"/>
    <x v="435"/>
    <m/>
    <x v="1"/>
    <x v="1"/>
    <n v="2"/>
    <x v="12"/>
    <x v="183"/>
    <m/>
    <x v="335"/>
    <n v="3.2"/>
    <n v="8"/>
    <n v="12.8"/>
    <m/>
    <m/>
    <m/>
  </r>
  <r>
    <m/>
    <m/>
    <m/>
    <x v="230"/>
    <x v="5"/>
    <n v="4"/>
    <x v="436"/>
    <m/>
    <x v="2"/>
    <x v="1"/>
    <n v="4"/>
    <x v="70"/>
    <x v="13"/>
    <m/>
    <x v="336"/>
    <n v="0.32"/>
    <n v="16"/>
    <n v="1.28"/>
    <m/>
    <m/>
    <m/>
  </r>
  <r>
    <m/>
    <m/>
    <m/>
    <x v="231"/>
    <x v="5"/>
    <n v="1"/>
    <x v="437"/>
    <m/>
    <x v="58"/>
    <x v="1"/>
    <n v="1"/>
    <x v="6"/>
    <x v="236"/>
    <m/>
    <x v="337"/>
    <n v="11.98"/>
    <n v="1"/>
    <n v="11.98"/>
    <m/>
    <m/>
    <m/>
  </r>
  <r>
    <m/>
    <m/>
    <m/>
    <x v="231"/>
    <x v="5"/>
    <n v="1"/>
    <x v="438"/>
    <m/>
    <x v="1"/>
    <x v="1"/>
    <n v="2"/>
    <x v="11"/>
    <x v="9"/>
    <m/>
    <x v="33"/>
    <n v="2.76"/>
    <n v="2"/>
    <n v="2.76"/>
    <m/>
    <m/>
    <m/>
  </r>
  <r>
    <m/>
    <m/>
    <m/>
    <x v="231"/>
    <x v="5"/>
    <n v="1"/>
    <x v="439"/>
    <m/>
    <x v="2"/>
    <x v="1"/>
    <n v="4"/>
    <x v="71"/>
    <x v="237"/>
    <m/>
    <x v="19"/>
    <n v="0.24"/>
    <n v="4"/>
    <n v="0.24"/>
    <m/>
    <m/>
    <m/>
  </r>
  <r>
    <m/>
    <m/>
    <m/>
    <x v="231"/>
    <x v="5"/>
    <n v="1"/>
    <x v="440"/>
    <m/>
    <x v="3"/>
    <x v="1"/>
    <n v="2"/>
    <x v="2"/>
    <x v="213"/>
    <m/>
    <x v="88"/>
    <n v="0.68"/>
    <n v="2"/>
    <n v="0.68"/>
    <m/>
    <m/>
    <m/>
  </r>
  <r>
    <m/>
    <m/>
    <m/>
    <x v="232"/>
    <x v="5"/>
    <n v="4"/>
    <x v="437"/>
    <m/>
    <x v="58"/>
    <x v="1"/>
    <n v="1"/>
    <x v="6"/>
    <x v="236"/>
    <m/>
    <x v="337"/>
    <n v="11.98"/>
    <n v="4"/>
    <n v="47.92"/>
    <m/>
    <m/>
    <m/>
  </r>
  <r>
    <m/>
    <m/>
    <m/>
    <x v="232"/>
    <x v="5"/>
    <n v="4"/>
    <x v="438"/>
    <m/>
    <x v="1"/>
    <x v="1"/>
    <n v="2"/>
    <x v="11"/>
    <x v="9"/>
    <m/>
    <x v="33"/>
    <n v="2.76"/>
    <n v="8"/>
    <n v="11.04"/>
    <m/>
    <m/>
    <m/>
  </r>
  <r>
    <m/>
    <m/>
    <m/>
    <x v="232"/>
    <x v="5"/>
    <n v="4"/>
    <x v="439"/>
    <m/>
    <x v="2"/>
    <x v="1"/>
    <n v="4"/>
    <x v="71"/>
    <x v="237"/>
    <m/>
    <x v="19"/>
    <n v="0.24"/>
    <n v="16"/>
    <n v="0.96"/>
    <m/>
    <m/>
    <m/>
  </r>
  <r>
    <m/>
    <m/>
    <m/>
    <x v="233"/>
    <x v="5"/>
    <n v="4"/>
    <x v="441"/>
    <m/>
    <x v="59"/>
    <x v="1"/>
    <n v="1"/>
    <x v="6"/>
    <x v="238"/>
    <m/>
    <x v="338"/>
    <n v="53.57"/>
    <n v="4"/>
    <n v="214.28"/>
    <m/>
    <m/>
    <m/>
  </r>
  <r>
    <m/>
    <m/>
    <m/>
    <x v="233"/>
    <x v="5"/>
    <n v="4"/>
    <x v="442"/>
    <m/>
    <x v="1"/>
    <x v="1"/>
    <n v="2"/>
    <x v="19"/>
    <x v="120"/>
    <m/>
    <x v="339"/>
    <n v="3.52"/>
    <n v="8"/>
    <n v="14.08"/>
    <m/>
    <m/>
    <m/>
  </r>
  <r>
    <m/>
    <m/>
    <m/>
    <x v="233"/>
    <x v="5"/>
    <n v="4"/>
    <x v="443"/>
    <m/>
    <x v="1"/>
    <x v="1"/>
    <n v="1"/>
    <x v="16"/>
    <x v="239"/>
    <m/>
    <x v="340"/>
    <n v="1.81"/>
    <n v="4"/>
    <n v="7.24"/>
    <m/>
    <m/>
    <m/>
  </r>
  <r>
    <m/>
    <m/>
    <m/>
    <x v="233"/>
    <x v="5"/>
    <n v="4"/>
    <x v="444"/>
    <m/>
    <x v="1"/>
    <x v="1"/>
    <n v="2"/>
    <x v="72"/>
    <x v="65"/>
    <m/>
    <x v="341"/>
    <n v="3.66"/>
    <n v="8"/>
    <n v="14.64"/>
    <m/>
    <m/>
    <m/>
  </r>
  <r>
    <m/>
    <m/>
    <m/>
    <x v="233"/>
    <x v="5"/>
    <n v="4"/>
    <x v="445"/>
    <m/>
    <x v="3"/>
    <x v="1"/>
    <n v="1"/>
    <x v="73"/>
    <x v="83"/>
    <m/>
    <x v="109"/>
    <n v="0.32"/>
    <n v="4"/>
    <n v="1.28"/>
    <m/>
    <m/>
    <m/>
  </r>
  <r>
    <m/>
    <m/>
    <m/>
    <x v="234"/>
    <x v="5"/>
    <n v="1"/>
    <x v="441"/>
    <m/>
    <x v="59"/>
    <x v="1"/>
    <n v="1"/>
    <x v="6"/>
    <x v="238"/>
    <m/>
    <x v="338"/>
    <n v="53.57"/>
    <n v="1"/>
    <n v="53.57"/>
    <m/>
    <m/>
    <m/>
  </r>
  <r>
    <m/>
    <m/>
    <m/>
    <x v="234"/>
    <x v="5"/>
    <n v="1"/>
    <x v="442"/>
    <m/>
    <x v="1"/>
    <x v="1"/>
    <n v="2"/>
    <x v="19"/>
    <x v="120"/>
    <m/>
    <x v="339"/>
    <n v="3.52"/>
    <n v="2"/>
    <n v="3.52"/>
    <m/>
    <m/>
    <m/>
  </r>
  <r>
    <m/>
    <m/>
    <m/>
    <x v="234"/>
    <x v="5"/>
    <n v="1"/>
    <x v="446"/>
    <m/>
    <x v="1"/>
    <x v="1"/>
    <n v="1"/>
    <x v="16"/>
    <x v="240"/>
    <m/>
    <x v="342"/>
    <n v="3.02"/>
    <n v="1"/>
    <n v="3.02"/>
    <m/>
    <m/>
    <m/>
  </r>
  <r>
    <m/>
    <m/>
    <m/>
    <x v="234"/>
    <x v="5"/>
    <n v="1"/>
    <x v="445"/>
    <m/>
    <x v="3"/>
    <x v="1"/>
    <n v="1"/>
    <x v="73"/>
    <x v="83"/>
    <m/>
    <x v="109"/>
    <n v="0.32"/>
    <n v="1"/>
    <n v="0.32"/>
    <m/>
    <m/>
    <m/>
  </r>
  <r>
    <m/>
    <m/>
    <m/>
    <x v="234"/>
    <x v="5"/>
    <n v="1"/>
    <x v="447"/>
    <m/>
    <x v="3"/>
    <x v="1"/>
    <n v="2"/>
    <x v="2"/>
    <x v="83"/>
    <m/>
    <x v="128"/>
    <n v="1.1000000000000001"/>
    <n v="2"/>
    <n v="1.1000000000000001"/>
    <m/>
    <m/>
    <m/>
  </r>
  <r>
    <m/>
    <m/>
    <m/>
    <x v="235"/>
    <x v="5"/>
    <n v="1"/>
    <x v="441"/>
    <m/>
    <x v="59"/>
    <x v="1"/>
    <n v="1"/>
    <x v="6"/>
    <x v="238"/>
    <m/>
    <x v="338"/>
    <n v="53.57"/>
    <n v="1"/>
    <n v="53.57"/>
    <m/>
    <m/>
    <m/>
  </r>
  <r>
    <m/>
    <m/>
    <m/>
    <x v="235"/>
    <x v="5"/>
    <n v="1"/>
    <x v="442"/>
    <m/>
    <x v="1"/>
    <x v="1"/>
    <n v="2"/>
    <x v="19"/>
    <x v="120"/>
    <m/>
    <x v="339"/>
    <n v="3.52"/>
    <n v="2"/>
    <n v="3.52"/>
    <m/>
    <m/>
    <m/>
  </r>
  <r>
    <m/>
    <m/>
    <m/>
    <x v="235"/>
    <x v="5"/>
    <n v="1"/>
    <x v="446"/>
    <m/>
    <x v="1"/>
    <x v="1"/>
    <n v="1"/>
    <x v="16"/>
    <x v="240"/>
    <m/>
    <x v="342"/>
    <n v="3.02"/>
    <n v="1"/>
    <n v="3.02"/>
    <m/>
    <m/>
    <m/>
  </r>
  <r>
    <m/>
    <m/>
    <m/>
    <x v="235"/>
    <x v="5"/>
    <n v="1"/>
    <x v="445"/>
    <m/>
    <x v="3"/>
    <x v="1"/>
    <n v="1"/>
    <x v="73"/>
    <x v="83"/>
    <m/>
    <x v="109"/>
    <n v="0.32"/>
    <n v="1"/>
    <n v="0.32"/>
    <m/>
    <m/>
    <m/>
  </r>
  <r>
    <m/>
    <m/>
    <m/>
    <x v="235"/>
    <x v="5"/>
    <n v="1"/>
    <x v="447"/>
    <m/>
    <x v="3"/>
    <x v="1"/>
    <n v="2"/>
    <x v="2"/>
    <x v="83"/>
    <m/>
    <x v="128"/>
    <n v="1.1000000000000001"/>
    <n v="2"/>
    <n v="1.1000000000000001"/>
    <m/>
    <m/>
    <m/>
  </r>
  <r>
    <m/>
    <m/>
    <m/>
    <x v="236"/>
    <x v="5"/>
    <n v="1"/>
    <x v="441"/>
    <m/>
    <x v="59"/>
    <x v="1"/>
    <n v="1"/>
    <x v="6"/>
    <x v="238"/>
    <m/>
    <x v="338"/>
    <n v="53.57"/>
    <n v="1"/>
    <n v="53.57"/>
    <m/>
    <m/>
    <m/>
  </r>
  <r>
    <m/>
    <m/>
    <m/>
    <x v="236"/>
    <x v="5"/>
    <n v="1"/>
    <x v="442"/>
    <m/>
    <x v="1"/>
    <x v="1"/>
    <n v="2"/>
    <x v="19"/>
    <x v="120"/>
    <m/>
    <x v="339"/>
    <n v="3.52"/>
    <n v="2"/>
    <n v="3.52"/>
    <m/>
    <m/>
    <m/>
  </r>
  <r>
    <m/>
    <m/>
    <m/>
    <x v="236"/>
    <x v="5"/>
    <n v="1"/>
    <x v="446"/>
    <m/>
    <x v="1"/>
    <x v="1"/>
    <n v="1"/>
    <x v="16"/>
    <x v="240"/>
    <m/>
    <x v="342"/>
    <n v="3.02"/>
    <n v="1"/>
    <n v="3.02"/>
    <m/>
    <m/>
    <m/>
  </r>
  <r>
    <m/>
    <m/>
    <m/>
    <x v="236"/>
    <x v="5"/>
    <n v="1"/>
    <x v="445"/>
    <m/>
    <x v="3"/>
    <x v="1"/>
    <n v="1"/>
    <x v="73"/>
    <x v="83"/>
    <m/>
    <x v="109"/>
    <n v="0.32"/>
    <n v="1"/>
    <n v="0.32"/>
    <m/>
    <m/>
    <m/>
  </r>
  <r>
    <m/>
    <m/>
    <m/>
    <x v="236"/>
    <x v="5"/>
    <n v="1"/>
    <x v="447"/>
    <m/>
    <x v="3"/>
    <x v="1"/>
    <n v="2"/>
    <x v="2"/>
    <x v="83"/>
    <m/>
    <x v="128"/>
    <n v="1.1000000000000001"/>
    <n v="2"/>
    <n v="1.1000000000000001"/>
    <m/>
    <m/>
    <m/>
  </r>
  <r>
    <m/>
    <m/>
    <m/>
    <x v="237"/>
    <x v="5"/>
    <n v="1"/>
    <x v="441"/>
    <m/>
    <x v="59"/>
    <x v="1"/>
    <n v="1"/>
    <x v="6"/>
    <x v="238"/>
    <m/>
    <x v="338"/>
    <n v="53.57"/>
    <n v="1"/>
    <n v="53.57"/>
    <m/>
    <m/>
    <m/>
  </r>
  <r>
    <m/>
    <m/>
    <m/>
    <x v="237"/>
    <x v="5"/>
    <n v="1"/>
    <x v="442"/>
    <m/>
    <x v="1"/>
    <x v="1"/>
    <n v="2"/>
    <x v="19"/>
    <x v="120"/>
    <m/>
    <x v="339"/>
    <n v="3.52"/>
    <n v="2"/>
    <n v="3.52"/>
    <m/>
    <m/>
    <m/>
  </r>
  <r>
    <m/>
    <m/>
    <m/>
    <x v="237"/>
    <x v="5"/>
    <n v="1"/>
    <x v="446"/>
    <m/>
    <x v="1"/>
    <x v="1"/>
    <n v="1"/>
    <x v="16"/>
    <x v="240"/>
    <m/>
    <x v="342"/>
    <n v="3.02"/>
    <n v="1"/>
    <n v="3.02"/>
    <m/>
    <m/>
    <m/>
  </r>
  <r>
    <m/>
    <m/>
    <m/>
    <x v="237"/>
    <x v="5"/>
    <n v="1"/>
    <x v="445"/>
    <m/>
    <x v="3"/>
    <x v="1"/>
    <n v="2"/>
    <x v="73"/>
    <x v="83"/>
    <m/>
    <x v="109"/>
    <n v="0.64"/>
    <n v="2"/>
    <n v="0.64"/>
    <m/>
    <m/>
    <m/>
  </r>
  <r>
    <m/>
    <m/>
    <m/>
    <x v="237"/>
    <x v="5"/>
    <n v="1"/>
    <x v="447"/>
    <m/>
    <x v="3"/>
    <x v="1"/>
    <n v="2"/>
    <x v="2"/>
    <x v="83"/>
    <m/>
    <x v="128"/>
    <n v="1.1000000000000001"/>
    <n v="2"/>
    <n v="1.1000000000000001"/>
    <m/>
    <m/>
    <m/>
  </r>
  <r>
    <m/>
    <m/>
    <m/>
    <x v="238"/>
    <x v="5"/>
    <n v="2"/>
    <x v="448"/>
    <s v="PODEST"/>
    <x v="53"/>
    <x v="9"/>
    <n v="1"/>
    <x v="6"/>
    <x v="241"/>
    <m/>
    <x v="343"/>
    <n v="0"/>
    <n v="2"/>
    <n v="0"/>
    <m/>
    <m/>
    <m/>
  </r>
  <r>
    <m/>
    <m/>
    <m/>
    <x v="239"/>
    <x v="5"/>
    <n v="13"/>
    <x v="449"/>
    <s v="PODEST"/>
    <x v="53"/>
    <x v="9"/>
    <n v="1"/>
    <x v="6"/>
    <x v="241"/>
    <m/>
    <x v="343"/>
    <n v="0"/>
    <n v="13"/>
    <n v="0"/>
    <m/>
    <m/>
    <m/>
  </r>
  <r>
    <m/>
    <m/>
    <m/>
    <x v="240"/>
    <x v="5"/>
    <n v="1"/>
    <x v="450"/>
    <m/>
    <x v="60"/>
    <x v="1"/>
    <n v="1"/>
    <x v="6"/>
    <x v="242"/>
    <m/>
    <x v="344"/>
    <n v="9.65"/>
    <n v="1"/>
    <n v="9.65"/>
    <m/>
    <m/>
    <m/>
  </r>
  <r>
    <m/>
    <m/>
    <m/>
    <x v="240"/>
    <x v="5"/>
    <n v="1"/>
    <x v="451"/>
    <m/>
    <x v="1"/>
    <x v="1"/>
    <n v="2"/>
    <x v="11"/>
    <x v="243"/>
    <m/>
    <x v="237"/>
    <n v="0.98"/>
    <n v="2"/>
    <n v="0.98"/>
    <m/>
    <m/>
    <m/>
  </r>
  <r>
    <m/>
    <m/>
    <m/>
    <x v="240"/>
    <x v="5"/>
    <n v="1"/>
    <x v="452"/>
    <m/>
    <x v="60"/>
    <x v="1"/>
    <n v="2"/>
    <x v="6"/>
    <x v="244"/>
    <m/>
    <x v="345"/>
    <n v="12.68"/>
    <n v="2"/>
    <n v="12.68"/>
    <m/>
    <m/>
    <m/>
  </r>
  <r>
    <m/>
    <m/>
    <m/>
    <x v="240"/>
    <x v="5"/>
    <n v="1"/>
    <x v="453"/>
    <m/>
    <x v="60"/>
    <x v="1"/>
    <n v="1"/>
    <x v="6"/>
    <x v="245"/>
    <m/>
    <x v="203"/>
    <n v="0.44"/>
    <n v="1"/>
    <n v="0.44"/>
    <m/>
    <m/>
    <m/>
  </r>
  <r>
    <m/>
    <m/>
    <m/>
    <x v="240"/>
    <x v="5"/>
    <n v="1"/>
    <x v="454"/>
    <m/>
    <x v="61"/>
    <x v="1"/>
    <n v="3"/>
    <x v="6"/>
    <x v="246"/>
    <m/>
    <x v="346"/>
    <n v="8.73"/>
    <n v="3"/>
    <n v="8.73"/>
    <m/>
    <m/>
    <m/>
  </r>
  <r>
    <m/>
    <m/>
    <m/>
    <x v="240"/>
    <x v="5"/>
    <n v="1"/>
    <x v="455"/>
    <m/>
    <x v="61"/>
    <x v="1"/>
    <n v="3"/>
    <x v="6"/>
    <x v="247"/>
    <m/>
    <x v="347"/>
    <n v="2.0699999999999998"/>
    <n v="3"/>
    <n v="2.0699999999999998"/>
    <m/>
    <m/>
    <m/>
  </r>
  <r>
    <m/>
    <m/>
    <m/>
    <x v="240"/>
    <x v="5"/>
    <n v="1"/>
    <x v="456"/>
    <m/>
    <x v="61"/>
    <x v="1"/>
    <n v="3"/>
    <x v="6"/>
    <x v="248"/>
    <m/>
    <x v="348"/>
    <n v="0.51"/>
    <n v="3"/>
    <n v="0.51"/>
    <m/>
    <m/>
    <m/>
  </r>
  <r>
    <m/>
    <m/>
    <m/>
    <x v="240"/>
    <x v="5"/>
    <n v="1"/>
    <x v="457"/>
    <m/>
    <x v="61"/>
    <x v="1"/>
    <n v="3"/>
    <x v="6"/>
    <x v="249"/>
    <m/>
    <x v="211"/>
    <n v="0.60000000000000009"/>
    <n v="3"/>
    <n v="0.60000000000000009"/>
    <m/>
    <m/>
    <m/>
  </r>
  <r>
    <m/>
    <m/>
    <m/>
    <x v="241"/>
    <x v="5"/>
    <n v="1"/>
    <x v="458"/>
    <m/>
    <x v="60"/>
    <x v="1"/>
    <n v="1"/>
    <x v="6"/>
    <x v="250"/>
    <m/>
    <x v="349"/>
    <n v="9.51"/>
    <n v="1"/>
    <n v="9.51"/>
    <m/>
    <m/>
    <m/>
  </r>
  <r>
    <m/>
    <m/>
    <m/>
    <x v="241"/>
    <x v="5"/>
    <n v="1"/>
    <x v="459"/>
    <m/>
    <x v="1"/>
    <x v="1"/>
    <n v="2"/>
    <x v="11"/>
    <x v="13"/>
    <m/>
    <x v="237"/>
    <n v="0.98"/>
    <n v="2"/>
    <n v="0.98"/>
    <m/>
    <m/>
    <m/>
  </r>
  <r>
    <m/>
    <m/>
    <m/>
    <x v="241"/>
    <x v="5"/>
    <n v="1"/>
    <x v="460"/>
    <m/>
    <x v="60"/>
    <x v="1"/>
    <n v="2"/>
    <x v="6"/>
    <x v="251"/>
    <m/>
    <x v="350"/>
    <n v="12.58"/>
    <n v="2"/>
    <n v="12.58"/>
    <m/>
    <m/>
    <m/>
  </r>
  <r>
    <m/>
    <m/>
    <m/>
    <x v="241"/>
    <x v="5"/>
    <n v="1"/>
    <x v="461"/>
    <m/>
    <x v="61"/>
    <x v="1"/>
    <n v="3"/>
    <x v="6"/>
    <x v="252"/>
    <m/>
    <x v="217"/>
    <n v="1.62"/>
    <n v="3"/>
    <n v="1.62"/>
    <m/>
    <m/>
    <m/>
  </r>
  <r>
    <m/>
    <m/>
    <m/>
    <x v="241"/>
    <x v="5"/>
    <n v="1"/>
    <x v="462"/>
    <m/>
    <x v="61"/>
    <x v="1"/>
    <n v="3"/>
    <x v="6"/>
    <x v="53"/>
    <m/>
    <x v="210"/>
    <n v="1.77"/>
    <n v="3"/>
    <n v="1.77"/>
    <m/>
    <m/>
    <m/>
  </r>
  <r>
    <m/>
    <m/>
    <m/>
    <x v="241"/>
    <x v="5"/>
    <n v="1"/>
    <x v="463"/>
    <m/>
    <x v="61"/>
    <x v="1"/>
    <n v="3"/>
    <x v="6"/>
    <x v="253"/>
    <m/>
    <x v="351"/>
    <n v="7.83"/>
    <n v="3"/>
    <n v="7.83"/>
    <m/>
    <m/>
    <m/>
  </r>
  <r>
    <m/>
    <m/>
    <m/>
    <x v="242"/>
    <x v="5"/>
    <n v="1"/>
    <x v="464"/>
    <m/>
    <x v="60"/>
    <x v="1"/>
    <n v="1"/>
    <x v="6"/>
    <x v="186"/>
    <m/>
    <x v="352"/>
    <n v="17.14"/>
    <n v="1"/>
    <n v="17.14"/>
    <m/>
    <m/>
    <m/>
  </r>
  <r>
    <m/>
    <m/>
    <m/>
    <x v="242"/>
    <x v="5"/>
    <n v="1"/>
    <x v="451"/>
    <m/>
    <x v="1"/>
    <x v="1"/>
    <n v="8"/>
    <x v="11"/>
    <x v="13"/>
    <m/>
    <x v="237"/>
    <n v="3.92"/>
    <n v="8"/>
    <n v="3.92"/>
    <m/>
    <m/>
    <m/>
  </r>
  <r>
    <m/>
    <m/>
    <m/>
    <x v="242"/>
    <x v="5"/>
    <n v="1"/>
    <x v="460"/>
    <m/>
    <x v="60"/>
    <x v="1"/>
    <n v="8"/>
    <x v="6"/>
    <x v="251"/>
    <m/>
    <x v="350"/>
    <n v="50.32"/>
    <n v="8"/>
    <n v="50.32"/>
    <m/>
    <m/>
    <m/>
  </r>
  <r>
    <m/>
    <m/>
    <m/>
    <x v="242"/>
    <x v="5"/>
    <n v="1"/>
    <x v="464"/>
    <m/>
    <x v="60"/>
    <x v="1"/>
    <n v="3"/>
    <x v="6"/>
    <x v="186"/>
    <m/>
    <x v="352"/>
    <n v="51.42"/>
    <n v="3"/>
    <n v="51.42"/>
    <m/>
    <m/>
    <m/>
  </r>
  <r>
    <m/>
    <m/>
    <m/>
    <x v="242"/>
    <x v="5"/>
    <n v="1"/>
    <x v="465"/>
    <m/>
    <x v="60"/>
    <x v="1"/>
    <n v="1"/>
    <x v="6"/>
    <x v="254"/>
    <m/>
    <x v="353"/>
    <n v="13.53"/>
    <n v="1"/>
    <n v="13.53"/>
    <m/>
    <m/>
    <m/>
  </r>
  <r>
    <m/>
    <m/>
    <m/>
    <x v="242"/>
    <x v="5"/>
    <n v="1"/>
    <x v="461"/>
    <m/>
    <x v="61"/>
    <x v="1"/>
    <n v="3"/>
    <x v="6"/>
    <x v="252"/>
    <m/>
    <x v="217"/>
    <n v="1.62"/>
    <n v="3"/>
    <n v="1.62"/>
    <m/>
    <m/>
    <m/>
  </r>
  <r>
    <m/>
    <m/>
    <m/>
    <x v="242"/>
    <x v="5"/>
    <n v="1"/>
    <x v="466"/>
    <m/>
    <x v="61"/>
    <x v="1"/>
    <n v="21"/>
    <x v="6"/>
    <x v="255"/>
    <m/>
    <x v="354"/>
    <n v="96.18"/>
    <n v="21"/>
    <n v="96.18"/>
    <m/>
    <m/>
    <m/>
  </r>
  <r>
    <m/>
    <m/>
    <m/>
    <x v="242"/>
    <x v="5"/>
    <n v="1"/>
    <x v="462"/>
    <m/>
    <x v="61"/>
    <x v="1"/>
    <n v="3"/>
    <x v="6"/>
    <x v="53"/>
    <m/>
    <x v="210"/>
    <n v="1.77"/>
    <n v="3"/>
    <n v="1.77"/>
    <m/>
    <m/>
    <m/>
  </r>
  <r>
    <m/>
    <m/>
    <m/>
    <x v="243"/>
    <x v="5"/>
    <n v="1"/>
    <x v="467"/>
    <m/>
    <x v="62"/>
    <x v="10"/>
    <n v="1"/>
    <x v="6"/>
    <x v="43"/>
    <m/>
    <x v="355"/>
    <n v="71.730000000000018"/>
    <n v="1"/>
    <n v="71.730000000000018"/>
    <m/>
    <m/>
    <m/>
  </r>
  <r>
    <m/>
    <m/>
    <m/>
    <x v="244"/>
    <x v="6"/>
    <n v="5"/>
    <x v="468"/>
    <s v="TREAPTA"/>
    <x v="53"/>
    <x v="1"/>
    <n v="1"/>
    <x v="6"/>
    <x v="49"/>
    <m/>
    <x v="356"/>
    <n v="163.53"/>
    <n v="5"/>
    <n v="817.65"/>
    <m/>
    <m/>
    <m/>
  </r>
  <r>
    <m/>
    <m/>
    <m/>
    <x v="245"/>
    <x v="6"/>
    <n v="1"/>
    <x v="469"/>
    <m/>
    <x v="54"/>
    <x v="1"/>
    <n v="1"/>
    <x v="6"/>
    <x v="225"/>
    <m/>
    <x v="324"/>
    <n v="26.84"/>
    <n v="1"/>
    <n v="26.84"/>
    <m/>
    <m/>
    <m/>
  </r>
  <r>
    <m/>
    <m/>
    <m/>
    <x v="245"/>
    <x v="6"/>
    <n v="1"/>
    <x v="470"/>
    <m/>
    <x v="1"/>
    <x v="1"/>
    <n v="1"/>
    <x v="11"/>
    <x v="227"/>
    <m/>
    <x v="326"/>
    <n v="0.81"/>
    <n v="1"/>
    <n v="0.81"/>
    <m/>
    <m/>
    <m/>
  </r>
  <r>
    <m/>
    <m/>
    <m/>
    <x v="245"/>
    <x v="6"/>
    <n v="1"/>
    <x v="471"/>
    <m/>
    <x v="55"/>
    <x v="1"/>
    <n v="1"/>
    <x v="14"/>
    <x v="226"/>
    <m/>
    <x v="325"/>
    <n v="2.59"/>
    <n v="1"/>
    <n v="2.59"/>
    <m/>
    <m/>
    <m/>
  </r>
  <r>
    <m/>
    <m/>
    <m/>
    <x v="245"/>
    <x v="6"/>
    <n v="1"/>
    <x v="472"/>
    <m/>
    <x v="3"/>
    <x v="1"/>
    <n v="2"/>
    <x v="2"/>
    <x v="228"/>
    <m/>
    <x v="327"/>
    <n v="0.9"/>
    <n v="2"/>
    <n v="0.9"/>
    <m/>
    <m/>
    <m/>
  </r>
  <r>
    <m/>
    <m/>
    <m/>
    <x v="245"/>
    <x v="6"/>
    <n v="1"/>
    <x v="473"/>
    <m/>
    <x v="3"/>
    <x v="1"/>
    <n v="2"/>
    <x v="2"/>
    <x v="112"/>
    <m/>
    <x v="203"/>
    <n v="0.88"/>
    <n v="2"/>
    <n v="0.88"/>
    <m/>
    <m/>
    <m/>
  </r>
  <r>
    <m/>
    <m/>
    <m/>
    <x v="246"/>
    <x v="6"/>
    <n v="1"/>
    <x v="474"/>
    <m/>
    <x v="54"/>
    <x v="1"/>
    <n v="1"/>
    <x v="6"/>
    <x v="225"/>
    <m/>
    <x v="324"/>
    <n v="26.84"/>
    <n v="1"/>
    <n v="26.84"/>
    <m/>
    <m/>
    <m/>
  </r>
  <r>
    <m/>
    <m/>
    <m/>
    <x v="246"/>
    <x v="6"/>
    <n v="1"/>
    <x v="470"/>
    <m/>
    <x v="1"/>
    <x v="1"/>
    <n v="1"/>
    <x v="11"/>
    <x v="227"/>
    <m/>
    <x v="326"/>
    <n v="0.81"/>
    <n v="1"/>
    <n v="0.81"/>
    <m/>
    <m/>
    <m/>
  </r>
  <r>
    <m/>
    <m/>
    <m/>
    <x v="246"/>
    <x v="6"/>
    <n v="1"/>
    <x v="471"/>
    <m/>
    <x v="55"/>
    <x v="1"/>
    <n v="1"/>
    <x v="14"/>
    <x v="226"/>
    <m/>
    <x v="325"/>
    <n v="2.59"/>
    <n v="1"/>
    <n v="2.59"/>
    <m/>
    <m/>
    <m/>
  </r>
  <r>
    <m/>
    <m/>
    <m/>
    <x v="246"/>
    <x v="6"/>
    <n v="1"/>
    <x v="473"/>
    <m/>
    <x v="3"/>
    <x v="1"/>
    <n v="4"/>
    <x v="2"/>
    <x v="112"/>
    <m/>
    <x v="203"/>
    <n v="1.76"/>
    <n v="4"/>
    <n v="1.76"/>
    <m/>
    <m/>
    <m/>
  </r>
  <r>
    <m/>
    <m/>
    <m/>
    <x v="247"/>
    <x v="6"/>
    <n v="1"/>
    <x v="475"/>
    <m/>
    <x v="54"/>
    <x v="1"/>
    <n v="1"/>
    <x v="6"/>
    <x v="225"/>
    <m/>
    <x v="324"/>
    <n v="26.84"/>
    <n v="1"/>
    <n v="26.84"/>
    <m/>
    <m/>
    <m/>
  </r>
  <r>
    <m/>
    <m/>
    <m/>
    <x v="247"/>
    <x v="6"/>
    <n v="1"/>
    <x v="470"/>
    <m/>
    <x v="1"/>
    <x v="1"/>
    <n v="1"/>
    <x v="11"/>
    <x v="227"/>
    <m/>
    <x v="326"/>
    <n v="0.81"/>
    <n v="1"/>
    <n v="0.81"/>
    <m/>
    <m/>
    <m/>
  </r>
  <r>
    <m/>
    <m/>
    <m/>
    <x v="247"/>
    <x v="6"/>
    <n v="1"/>
    <x v="471"/>
    <m/>
    <x v="55"/>
    <x v="1"/>
    <n v="1"/>
    <x v="14"/>
    <x v="226"/>
    <m/>
    <x v="325"/>
    <n v="2.59"/>
    <n v="1"/>
    <n v="2.59"/>
    <m/>
    <m/>
    <m/>
  </r>
  <r>
    <m/>
    <m/>
    <m/>
    <x v="247"/>
    <x v="6"/>
    <n v="1"/>
    <x v="472"/>
    <m/>
    <x v="3"/>
    <x v="1"/>
    <n v="2"/>
    <x v="2"/>
    <x v="228"/>
    <m/>
    <x v="327"/>
    <n v="0.9"/>
    <n v="2"/>
    <n v="0.9"/>
    <m/>
    <m/>
    <m/>
  </r>
  <r>
    <m/>
    <m/>
    <m/>
    <x v="247"/>
    <x v="6"/>
    <n v="1"/>
    <x v="473"/>
    <m/>
    <x v="3"/>
    <x v="1"/>
    <n v="2"/>
    <x v="2"/>
    <x v="112"/>
    <m/>
    <x v="203"/>
    <n v="0.88"/>
    <n v="2"/>
    <n v="0.88"/>
    <m/>
    <m/>
    <m/>
  </r>
  <r>
    <m/>
    <m/>
    <m/>
    <x v="248"/>
    <x v="6"/>
    <n v="1"/>
    <x v="474"/>
    <m/>
    <x v="54"/>
    <x v="1"/>
    <n v="1"/>
    <x v="6"/>
    <x v="225"/>
    <m/>
    <x v="324"/>
    <n v="26.84"/>
    <n v="1"/>
    <n v="26.84"/>
    <m/>
    <m/>
    <m/>
  </r>
  <r>
    <m/>
    <m/>
    <m/>
    <x v="248"/>
    <x v="6"/>
    <n v="1"/>
    <x v="470"/>
    <m/>
    <x v="1"/>
    <x v="1"/>
    <n v="1"/>
    <x v="11"/>
    <x v="227"/>
    <m/>
    <x v="326"/>
    <n v="0.81"/>
    <n v="1"/>
    <n v="0.81"/>
    <m/>
    <m/>
    <m/>
  </r>
  <r>
    <m/>
    <m/>
    <m/>
    <x v="248"/>
    <x v="6"/>
    <n v="1"/>
    <x v="471"/>
    <m/>
    <x v="55"/>
    <x v="1"/>
    <n v="1"/>
    <x v="14"/>
    <x v="226"/>
    <m/>
    <x v="325"/>
    <n v="2.59"/>
    <n v="1"/>
    <n v="2.59"/>
    <m/>
    <m/>
    <m/>
  </r>
  <r>
    <m/>
    <m/>
    <m/>
    <x v="248"/>
    <x v="6"/>
    <n v="1"/>
    <x v="473"/>
    <m/>
    <x v="3"/>
    <x v="1"/>
    <n v="4"/>
    <x v="2"/>
    <x v="112"/>
    <m/>
    <x v="203"/>
    <n v="1.76"/>
    <n v="4"/>
    <n v="1.76"/>
    <m/>
    <m/>
    <m/>
  </r>
  <r>
    <m/>
    <m/>
    <m/>
    <x v="249"/>
    <x v="6"/>
    <n v="1"/>
    <x v="476"/>
    <m/>
    <x v="56"/>
    <x v="8"/>
    <n v="1"/>
    <x v="6"/>
    <x v="256"/>
    <m/>
    <x v="357"/>
    <n v="41.28"/>
    <n v="1"/>
    <n v="41.28"/>
    <m/>
    <m/>
    <m/>
  </r>
  <r>
    <m/>
    <m/>
    <m/>
    <x v="249"/>
    <x v="6"/>
    <n v="1"/>
    <x v="477"/>
    <m/>
    <x v="56"/>
    <x v="8"/>
    <n v="1"/>
    <x v="6"/>
    <x v="257"/>
    <m/>
    <x v="164"/>
    <n v="3.57"/>
    <n v="1"/>
    <n v="3.57"/>
    <m/>
    <m/>
    <m/>
  </r>
  <r>
    <m/>
    <m/>
    <m/>
    <x v="249"/>
    <x v="6"/>
    <n v="1"/>
    <x v="478"/>
    <m/>
    <x v="56"/>
    <x v="8"/>
    <n v="1"/>
    <x v="6"/>
    <x v="249"/>
    <m/>
    <x v="358"/>
    <n v="2.09"/>
    <n v="1"/>
    <n v="2.09"/>
    <m/>
    <m/>
    <m/>
  </r>
  <r>
    <m/>
    <m/>
    <m/>
    <x v="249"/>
    <x v="6"/>
    <n v="1"/>
    <x v="479"/>
    <m/>
    <x v="55"/>
    <x v="1"/>
    <n v="1"/>
    <x v="46"/>
    <x v="113"/>
    <m/>
    <x v="188"/>
    <n v="1.41"/>
    <n v="1"/>
    <n v="1.41"/>
    <m/>
    <m/>
    <m/>
  </r>
  <r>
    <m/>
    <m/>
    <m/>
    <x v="249"/>
    <x v="6"/>
    <n v="1"/>
    <x v="480"/>
    <m/>
    <x v="55"/>
    <x v="1"/>
    <n v="1"/>
    <x v="46"/>
    <x v="113"/>
    <m/>
    <x v="188"/>
    <n v="1.41"/>
    <n v="1"/>
    <n v="1.41"/>
    <m/>
    <m/>
    <m/>
  </r>
  <r>
    <m/>
    <m/>
    <m/>
    <x v="250"/>
    <x v="6"/>
    <n v="1"/>
    <x v="481"/>
    <m/>
    <x v="56"/>
    <x v="8"/>
    <n v="1"/>
    <x v="6"/>
    <x v="256"/>
    <m/>
    <x v="357"/>
    <n v="41.28"/>
    <n v="1"/>
    <n v="41.28"/>
    <m/>
    <m/>
    <m/>
  </r>
  <r>
    <m/>
    <m/>
    <m/>
    <x v="250"/>
    <x v="6"/>
    <n v="1"/>
    <x v="482"/>
    <m/>
    <x v="56"/>
    <x v="8"/>
    <n v="1"/>
    <x v="6"/>
    <x v="257"/>
    <m/>
    <x v="164"/>
    <n v="3.57"/>
    <n v="1"/>
    <n v="3.57"/>
    <m/>
    <m/>
    <m/>
  </r>
  <r>
    <m/>
    <m/>
    <m/>
    <x v="250"/>
    <x v="6"/>
    <n v="1"/>
    <x v="483"/>
    <m/>
    <x v="56"/>
    <x v="8"/>
    <n v="1"/>
    <x v="6"/>
    <x v="249"/>
    <m/>
    <x v="358"/>
    <n v="2.09"/>
    <n v="1"/>
    <n v="2.09"/>
    <m/>
    <m/>
    <m/>
  </r>
  <r>
    <m/>
    <m/>
    <m/>
    <x v="250"/>
    <x v="6"/>
    <n v="1"/>
    <x v="479"/>
    <m/>
    <x v="55"/>
    <x v="1"/>
    <n v="1"/>
    <x v="46"/>
    <x v="113"/>
    <m/>
    <x v="188"/>
    <n v="1.41"/>
    <n v="1"/>
    <n v="1.41"/>
    <m/>
    <m/>
    <m/>
  </r>
  <r>
    <m/>
    <m/>
    <m/>
    <x v="250"/>
    <x v="6"/>
    <n v="1"/>
    <x v="480"/>
    <m/>
    <x v="55"/>
    <x v="1"/>
    <n v="1"/>
    <x v="46"/>
    <x v="113"/>
    <m/>
    <x v="188"/>
    <n v="1.41"/>
    <n v="1"/>
    <n v="1.41"/>
    <m/>
    <m/>
    <m/>
  </r>
  <r>
    <m/>
    <m/>
    <m/>
    <x v="250"/>
    <x v="6"/>
    <n v="1"/>
    <x v="484"/>
    <m/>
    <x v="3"/>
    <x v="1"/>
    <n v="2"/>
    <x v="2"/>
    <x v="105"/>
    <m/>
    <x v="240"/>
    <n v="1.6"/>
    <n v="2"/>
    <n v="1.6"/>
    <m/>
    <m/>
    <m/>
  </r>
  <r>
    <m/>
    <m/>
    <m/>
    <x v="251"/>
    <x v="6"/>
    <n v="1"/>
    <x v="485"/>
    <m/>
    <x v="19"/>
    <x v="1"/>
    <n v="1"/>
    <x v="6"/>
    <x v="258"/>
    <m/>
    <x v="359"/>
    <n v="1.07"/>
    <n v="1"/>
    <n v="1.07"/>
    <m/>
    <m/>
    <m/>
  </r>
  <r>
    <m/>
    <m/>
    <m/>
    <x v="251"/>
    <x v="6"/>
    <n v="1"/>
    <x v="486"/>
    <m/>
    <x v="1"/>
    <x v="1"/>
    <n v="2"/>
    <x v="2"/>
    <x v="65"/>
    <m/>
    <x v="332"/>
    <n v="1.78"/>
    <n v="2"/>
    <n v="1.78"/>
    <m/>
    <m/>
    <m/>
  </r>
  <r>
    <m/>
    <m/>
    <m/>
    <x v="251"/>
    <x v="6"/>
    <n v="1"/>
    <x v="487"/>
    <m/>
    <x v="57"/>
    <x v="1"/>
    <n v="1"/>
    <x v="6"/>
    <x v="57"/>
    <m/>
    <x v="333"/>
    <n v="0.67"/>
    <n v="1"/>
    <n v="0.67"/>
    <m/>
    <m/>
    <m/>
  </r>
  <r>
    <m/>
    <m/>
    <m/>
    <x v="251"/>
    <x v="6"/>
    <n v="1"/>
    <x v="488"/>
    <m/>
    <x v="19"/>
    <x v="1"/>
    <n v="1"/>
    <x v="6"/>
    <x v="233"/>
    <m/>
    <x v="162"/>
    <n v="0.77"/>
    <n v="1"/>
    <n v="0.77"/>
    <m/>
    <m/>
    <m/>
  </r>
  <r>
    <m/>
    <m/>
    <m/>
    <x v="252"/>
    <x v="6"/>
    <n v="1"/>
    <x v="489"/>
    <m/>
    <x v="19"/>
    <x v="1"/>
    <n v="1"/>
    <x v="6"/>
    <x v="259"/>
    <m/>
    <x v="359"/>
    <n v="1.07"/>
    <n v="1"/>
    <n v="1.07"/>
    <m/>
    <m/>
    <m/>
  </r>
  <r>
    <m/>
    <m/>
    <m/>
    <x v="252"/>
    <x v="6"/>
    <n v="1"/>
    <x v="486"/>
    <m/>
    <x v="1"/>
    <x v="1"/>
    <n v="1"/>
    <x v="2"/>
    <x v="65"/>
    <m/>
    <x v="332"/>
    <n v="0.89"/>
    <n v="1"/>
    <n v="0.89"/>
    <m/>
    <m/>
    <m/>
  </r>
  <r>
    <m/>
    <m/>
    <m/>
    <x v="252"/>
    <x v="6"/>
    <n v="1"/>
    <x v="490"/>
    <m/>
    <x v="1"/>
    <x v="1"/>
    <n v="1"/>
    <x v="2"/>
    <x v="9"/>
    <m/>
    <x v="310"/>
    <n v="0.92"/>
    <n v="1"/>
    <n v="0.92"/>
    <m/>
    <m/>
    <m/>
  </r>
  <r>
    <m/>
    <m/>
    <m/>
    <x v="252"/>
    <x v="6"/>
    <n v="1"/>
    <x v="487"/>
    <m/>
    <x v="57"/>
    <x v="1"/>
    <n v="1"/>
    <x v="6"/>
    <x v="57"/>
    <m/>
    <x v="333"/>
    <n v="0.67"/>
    <n v="1"/>
    <n v="0.67"/>
    <m/>
    <m/>
    <m/>
  </r>
  <r>
    <m/>
    <m/>
    <m/>
    <x v="252"/>
    <x v="6"/>
    <n v="1"/>
    <x v="488"/>
    <m/>
    <x v="19"/>
    <x v="1"/>
    <n v="1"/>
    <x v="6"/>
    <x v="233"/>
    <m/>
    <x v="162"/>
    <n v="0.77"/>
    <n v="1"/>
    <n v="0.77"/>
    <m/>
    <m/>
    <m/>
  </r>
  <r>
    <m/>
    <m/>
    <m/>
    <x v="253"/>
    <x v="6"/>
    <n v="1"/>
    <x v="491"/>
    <m/>
    <x v="58"/>
    <x v="1"/>
    <n v="1"/>
    <x v="6"/>
    <x v="260"/>
    <m/>
    <x v="360"/>
    <n v="9.26"/>
    <n v="1"/>
    <n v="9.26"/>
    <m/>
    <m/>
    <m/>
  </r>
  <r>
    <m/>
    <m/>
    <m/>
    <x v="253"/>
    <x v="6"/>
    <n v="1"/>
    <x v="492"/>
    <m/>
    <x v="1"/>
    <x v="1"/>
    <n v="2"/>
    <x v="12"/>
    <x v="183"/>
    <m/>
    <x v="343"/>
    <n v="0"/>
    <n v="2"/>
    <n v="0"/>
    <m/>
    <m/>
    <m/>
  </r>
  <r>
    <m/>
    <m/>
    <m/>
    <x v="253"/>
    <x v="6"/>
    <n v="1"/>
    <x v="493"/>
    <m/>
    <x v="2"/>
    <x v="1"/>
    <n v="4"/>
    <x v="74"/>
    <x v="13"/>
    <m/>
    <x v="343"/>
    <n v="0"/>
    <n v="4"/>
    <n v="0"/>
    <m/>
    <m/>
    <m/>
  </r>
  <r>
    <m/>
    <m/>
    <m/>
    <x v="254"/>
    <x v="6"/>
    <n v="1"/>
    <x v="494"/>
    <m/>
    <x v="58"/>
    <x v="1"/>
    <n v="1"/>
    <x v="6"/>
    <x v="261"/>
    <m/>
    <x v="361"/>
    <n v="9.4600000000000009"/>
    <n v="1"/>
    <n v="9.4600000000000009"/>
    <m/>
    <m/>
    <m/>
  </r>
  <r>
    <m/>
    <m/>
    <m/>
    <x v="254"/>
    <x v="6"/>
    <n v="1"/>
    <x v="495"/>
    <m/>
    <x v="1"/>
    <x v="1"/>
    <n v="2"/>
    <x v="11"/>
    <x v="9"/>
    <m/>
    <x v="33"/>
    <n v="2.76"/>
    <n v="2"/>
    <n v="2.76"/>
    <m/>
    <m/>
    <m/>
  </r>
  <r>
    <m/>
    <m/>
    <m/>
    <x v="254"/>
    <x v="6"/>
    <n v="1"/>
    <x v="496"/>
    <m/>
    <x v="2"/>
    <x v="1"/>
    <n v="4"/>
    <x v="71"/>
    <x v="237"/>
    <m/>
    <x v="19"/>
    <n v="0.24"/>
    <n v="4"/>
    <n v="0.24"/>
    <m/>
    <m/>
    <m/>
  </r>
  <r>
    <m/>
    <m/>
    <m/>
    <x v="255"/>
    <x v="6"/>
    <n v="1"/>
    <x v="494"/>
    <m/>
    <x v="58"/>
    <x v="1"/>
    <n v="1"/>
    <x v="6"/>
    <x v="261"/>
    <m/>
    <x v="361"/>
    <n v="9.4600000000000009"/>
    <n v="1"/>
    <n v="9.4600000000000009"/>
    <m/>
    <m/>
    <m/>
  </r>
  <r>
    <m/>
    <m/>
    <m/>
    <x v="255"/>
    <x v="6"/>
    <n v="1"/>
    <x v="495"/>
    <m/>
    <x v="1"/>
    <x v="1"/>
    <n v="2"/>
    <x v="11"/>
    <x v="9"/>
    <m/>
    <x v="33"/>
    <n v="2.76"/>
    <n v="2"/>
    <n v="2.76"/>
    <m/>
    <m/>
    <m/>
  </r>
  <r>
    <m/>
    <m/>
    <m/>
    <x v="255"/>
    <x v="6"/>
    <n v="1"/>
    <x v="496"/>
    <m/>
    <x v="2"/>
    <x v="1"/>
    <n v="4"/>
    <x v="71"/>
    <x v="237"/>
    <m/>
    <x v="19"/>
    <n v="0.24"/>
    <n v="4"/>
    <n v="0.24"/>
    <m/>
    <m/>
    <m/>
  </r>
  <r>
    <m/>
    <m/>
    <m/>
    <x v="255"/>
    <x v="6"/>
    <n v="1"/>
    <x v="497"/>
    <m/>
    <x v="3"/>
    <x v="1"/>
    <n v="2"/>
    <x v="2"/>
    <x v="213"/>
    <m/>
    <x v="88"/>
    <n v="0.68"/>
    <n v="2"/>
    <n v="0.68"/>
    <m/>
    <m/>
    <m/>
  </r>
  <r>
    <m/>
    <m/>
    <m/>
    <x v="256"/>
    <x v="6"/>
    <n v="1"/>
    <x v="498"/>
    <m/>
    <x v="59"/>
    <x v="1"/>
    <n v="1"/>
    <x v="6"/>
    <x v="262"/>
    <m/>
    <x v="362"/>
    <n v="32.28"/>
    <n v="1"/>
    <n v="32.28"/>
    <m/>
    <m/>
    <m/>
  </r>
  <r>
    <m/>
    <m/>
    <m/>
    <x v="256"/>
    <x v="6"/>
    <n v="1"/>
    <x v="499"/>
    <m/>
    <x v="1"/>
    <x v="1"/>
    <n v="2"/>
    <x v="19"/>
    <x v="120"/>
    <m/>
    <x v="339"/>
    <n v="3.52"/>
    <n v="2"/>
    <n v="3.52"/>
    <m/>
    <m/>
    <m/>
  </r>
  <r>
    <m/>
    <m/>
    <m/>
    <x v="256"/>
    <x v="6"/>
    <n v="1"/>
    <x v="500"/>
    <m/>
    <x v="1"/>
    <x v="1"/>
    <n v="1"/>
    <x v="75"/>
    <x v="263"/>
    <m/>
    <x v="363"/>
    <n v="3.07"/>
    <n v="1"/>
    <n v="3.07"/>
    <m/>
    <m/>
    <m/>
  </r>
  <r>
    <m/>
    <m/>
    <m/>
    <x v="257"/>
    <x v="6"/>
    <n v="1"/>
    <x v="498"/>
    <m/>
    <x v="59"/>
    <x v="1"/>
    <n v="1"/>
    <x v="6"/>
    <x v="262"/>
    <m/>
    <x v="362"/>
    <n v="32.28"/>
    <n v="1"/>
    <n v="32.28"/>
    <m/>
    <m/>
    <m/>
  </r>
  <r>
    <m/>
    <m/>
    <m/>
    <x v="257"/>
    <x v="6"/>
    <n v="1"/>
    <x v="499"/>
    <m/>
    <x v="1"/>
    <x v="1"/>
    <n v="2"/>
    <x v="19"/>
    <x v="120"/>
    <m/>
    <x v="339"/>
    <n v="3.52"/>
    <n v="2"/>
    <n v="3.52"/>
    <m/>
    <m/>
    <m/>
  </r>
  <r>
    <m/>
    <m/>
    <m/>
    <x v="257"/>
    <x v="6"/>
    <n v="1"/>
    <x v="501"/>
    <m/>
    <x v="1"/>
    <x v="1"/>
    <n v="2"/>
    <x v="76"/>
    <x v="230"/>
    <m/>
    <x v="364"/>
    <n v="2.44"/>
    <n v="2"/>
    <n v="2.44"/>
    <m/>
    <m/>
    <m/>
  </r>
  <r>
    <m/>
    <m/>
    <m/>
    <x v="257"/>
    <x v="6"/>
    <n v="1"/>
    <x v="502"/>
    <m/>
    <x v="1"/>
    <x v="1"/>
    <n v="1"/>
    <x v="16"/>
    <x v="239"/>
    <m/>
    <x v="340"/>
    <n v="1.81"/>
    <n v="1"/>
    <n v="1.81"/>
    <m/>
    <m/>
    <m/>
  </r>
  <r>
    <m/>
    <m/>
    <m/>
    <x v="257"/>
    <x v="6"/>
    <n v="1"/>
    <x v="503"/>
    <m/>
    <x v="3"/>
    <x v="1"/>
    <n v="2"/>
    <x v="2"/>
    <x v="83"/>
    <m/>
    <x v="128"/>
    <n v="1.1000000000000001"/>
    <n v="2"/>
    <n v="1.1000000000000001"/>
    <m/>
    <m/>
    <m/>
  </r>
  <r>
    <m/>
    <m/>
    <m/>
    <x v="258"/>
    <x v="6"/>
    <n v="1"/>
    <x v="504"/>
    <s v="PODEST"/>
    <x v="53"/>
    <x v="9"/>
    <n v="1"/>
    <x v="6"/>
    <x v="264"/>
    <m/>
    <x v="343"/>
    <n v="0"/>
    <n v="1"/>
    <n v="0"/>
    <m/>
    <m/>
    <m/>
  </r>
  <r>
    <m/>
    <m/>
    <m/>
    <x v="259"/>
    <x v="6"/>
    <n v="1"/>
    <x v="505"/>
    <s v="PODEST"/>
    <x v="53"/>
    <x v="9"/>
    <n v="1"/>
    <x v="6"/>
    <x v="264"/>
    <m/>
    <x v="343"/>
    <n v="0"/>
    <n v="1"/>
    <n v="0"/>
    <m/>
    <m/>
    <m/>
  </r>
  <r>
    <m/>
    <m/>
    <m/>
    <x v="260"/>
    <x v="6"/>
    <n v="1"/>
    <x v="506"/>
    <s v="PODEST"/>
    <x v="53"/>
    <x v="9"/>
    <n v="1"/>
    <x v="6"/>
    <x v="264"/>
    <m/>
    <x v="343"/>
    <n v="0"/>
    <n v="1"/>
    <n v="0"/>
    <m/>
    <m/>
    <m/>
  </r>
  <r>
    <m/>
    <m/>
    <m/>
    <x v="261"/>
    <x v="6"/>
    <n v="1"/>
    <x v="507"/>
    <m/>
    <x v="60"/>
    <x v="1"/>
    <n v="1"/>
    <x v="6"/>
    <x v="265"/>
    <m/>
    <x v="365"/>
    <n v="10.34"/>
    <n v="1"/>
    <n v="10.34"/>
    <m/>
    <m/>
    <m/>
  </r>
  <r>
    <m/>
    <m/>
    <m/>
    <x v="261"/>
    <x v="6"/>
    <n v="1"/>
    <x v="508"/>
    <m/>
    <x v="1"/>
    <x v="1"/>
    <n v="2"/>
    <x v="11"/>
    <x v="266"/>
    <m/>
    <x v="244"/>
    <n v="1.1599999999999999"/>
    <n v="2"/>
    <n v="1.1599999999999999"/>
    <m/>
    <m/>
    <m/>
  </r>
  <r>
    <m/>
    <m/>
    <m/>
    <x v="261"/>
    <x v="6"/>
    <n v="1"/>
    <x v="509"/>
    <m/>
    <x v="60"/>
    <x v="1"/>
    <n v="2"/>
    <x v="6"/>
    <x v="267"/>
    <m/>
    <x v="366"/>
    <n v="12.6"/>
    <n v="2"/>
    <n v="12.6"/>
    <m/>
    <m/>
    <m/>
  </r>
  <r>
    <m/>
    <m/>
    <m/>
    <x v="261"/>
    <x v="6"/>
    <n v="1"/>
    <x v="510"/>
    <m/>
    <x v="60"/>
    <x v="1"/>
    <n v="1"/>
    <x v="6"/>
    <x v="245"/>
    <m/>
    <x v="203"/>
    <n v="0.44"/>
    <n v="1"/>
    <n v="0.44"/>
    <m/>
    <m/>
    <m/>
  </r>
  <r>
    <m/>
    <m/>
    <m/>
    <x v="261"/>
    <x v="6"/>
    <n v="1"/>
    <x v="511"/>
    <m/>
    <x v="61"/>
    <x v="1"/>
    <n v="3"/>
    <x v="6"/>
    <x v="268"/>
    <m/>
    <x v="94"/>
    <n v="2.0999999999999996"/>
    <n v="3"/>
    <n v="2.0999999999999996"/>
    <m/>
    <m/>
    <m/>
  </r>
  <r>
    <m/>
    <m/>
    <m/>
    <x v="261"/>
    <x v="6"/>
    <n v="1"/>
    <x v="512"/>
    <m/>
    <x v="61"/>
    <x v="1"/>
    <n v="3"/>
    <x v="6"/>
    <x v="269"/>
    <m/>
    <x v="367"/>
    <n v="8.6999999999999993"/>
    <n v="3"/>
    <n v="8.6999999999999993"/>
    <m/>
    <m/>
    <m/>
  </r>
  <r>
    <m/>
    <m/>
    <m/>
    <x v="261"/>
    <x v="6"/>
    <n v="1"/>
    <x v="513"/>
    <m/>
    <x v="61"/>
    <x v="1"/>
    <n v="3"/>
    <x v="6"/>
    <x v="248"/>
    <m/>
    <x v="348"/>
    <n v="0.51"/>
    <n v="3"/>
    <n v="0.51"/>
    <m/>
    <m/>
    <m/>
  </r>
  <r>
    <m/>
    <m/>
    <m/>
    <x v="261"/>
    <x v="6"/>
    <n v="1"/>
    <x v="514"/>
    <m/>
    <x v="61"/>
    <x v="1"/>
    <n v="3"/>
    <x v="6"/>
    <x v="270"/>
    <m/>
    <x v="237"/>
    <n v="1.47"/>
    <n v="3"/>
    <n v="1.47"/>
    <m/>
    <m/>
    <m/>
  </r>
  <r>
    <m/>
    <m/>
    <m/>
    <x v="262"/>
    <x v="6"/>
    <n v="1"/>
    <x v="515"/>
    <m/>
    <x v="60"/>
    <x v="1"/>
    <n v="1"/>
    <x v="6"/>
    <x v="271"/>
    <m/>
    <x v="368"/>
    <n v="7.87"/>
    <n v="1"/>
    <n v="7.87"/>
    <m/>
    <m/>
    <m/>
  </r>
  <r>
    <m/>
    <m/>
    <m/>
    <x v="262"/>
    <x v="6"/>
    <n v="1"/>
    <x v="516"/>
    <m/>
    <x v="1"/>
    <x v="1"/>
    <n v="2"/>
    <x v="11"/>
    <x v="13"/>
    <m/>
    <x v="237"/>
    <n v="0.98"/>
    <n v="2"/>
    <n v="0.98"/>
    <m/>
    <m/>
    <m/>
  </r>
  <r>
    <m/>
    <m/>
    <m/>
    <x v="262"/>
    <x v="6"/>
    <n v="1"/>
    <x v="517"/>
    <m/>
    <x v="60"/>
    <x v="1"/>
    <n v="2"/>
    <x v="6"/>
    <x v="272"/>
    <m/>
    <x v="369"/>
    <n v="13.5"/>
    <n v="2"/>
    <n v="13.5"/>
    <m/>
    <m/>
    <m/>
  </r>
  <r>
    <m/>
    <m/>
    <m/>
    <x v="262"/>
    <x v="6"/>
    <n v="1"/>
    <x v="518"/>
    <m/>
    <x v="61"/>
    <x v="1"/>
    <n v="2"/>
    <x v="6"/>
    <x v="53"/>
    <m/>
    <x v="210"/>
    <n v="1.18"/>
    <n v="2"/>
    <n v="1.18"/>
    <m/>
    <m/>
    <m/>
  </r>
  <r>
    <m/>
    <m/>
    <m/>
    <x v="262"/>
    <x v="6"/>
    <n v="1"/>
    <x v="519"/>
    <m/>
    <x v="61"/>
    <x v="1"/>
    <n v="3"/>
    <x v="6"/>
    <x v="273"/>
    <m/>
    <x v="370"/>
    <n v="5.7299999999999995"/>
    <n v="3"/>
    <n v="5.7299999999999995"/>
    <m/>
    <m/>
    <m/>
  </r>
  <r>
    <m/>
    <m/>
    <m/>
    <x v="262"/>
    <x v="6"/>
    <n v="1"/>
    <x v="520"/>
    <m/>
    <x v="61"/>
    <x v="1"/>
    <n v="3"/>
    <x v="6"/>
    <x v="252"/>
    <m/>
    <x v="217"/>
    <n v="1.62"/>
    <n v="3"/>
    <n v="1.62"/>
    <m/>
    <m/>
    <m/>
  </r>
  <r>
    <m/>
    <m/>
    <m/>
    <x v="262"/>
    <x v="6"/>
    <n v="1"/>
    <x v="521"/>
    <m/>
    <x v="61"/>
    <x v="1"/>
    <n v="1"/>
    <x v="6"/>
    <x v="63"/>
    <m/>
    <x v="371"/>
    <n v="0.61"/>
    <n v="1"/>
    <n v="0.61"/>
    <m/>
    <m/>
    <m/>
  </r>
  <r>
    <m/>
    <m/>
    <m/>
    <x v="263"/>
    <x v="6"/>
    <n v="1"/>
    <x v="522"/>
    <m/>
    <x v="60"/>
    <x v="1"/>
    <n v="1"/>
    <x v="6"/>
    <x v="274"/>
    <m/>
    <x v="372"/>
    <n v="12.73"/>
    <n v="1"/>
    <n v="12.73"/>
    <m/>
    <m/>
    <m/>
  </r>
  <r>
    <m/>
    <m/>
    <m/>
    <x v="263"/>
    <x v="6"/>
    <n v="1"/>
    <x v="508"/>
    <m/>
    <x v="1"/>
    <x v="1"/>
    <n v="2"/>
    <x v="11"/>
    <x v="266"/>
    <m/>
    <x v="244"/>
    <n v="1.1599999999999999"/>
    <n v="2"/>
    <n v="1.1599999999999999"/>
    <m/>
    <m/>
    <m/>
  </r>
  <r>
    <m/>
    <m/>
    <m/>
    <x v="263"/>
    <x v="6"/>
    <n v="1"/>
    <x v="517"/>
    <m/>
    <x v="60"/>
    <x v="1"/>
    <n v="2"/>
    <x v="6"/>
    <x v="272"/>
    <m/>
    <x v="369"/>
    <n v="13.5"/>
    <n v="2"/>
    <n v="13.5"/>
    <m/>
    <m/>
    <m/>
  </r>
  <r>
    <m/>
    <m/>
    <m/>
    <x v="263"/>
    <x v="6"/>
    <n v="1"/>
    <x v="523"/>
    <m/>
    <x v="61"/>
    <x v="1"/>
    <n v="3"/>
    <x v="6"/>
    <x v="275"/>
    <m/>
    <x v="373"/>
    <n v="12.809999999999999"/>
    <n v="3"/>
    <n v="12.809999999999999"/>
    <m/>
    <m/>
    <m/>
  </r>
  <r>
    <m/>
    <m/>
    <m/>
    <x v="263"/>
    <x v="6"/>
    <n v="1"/>
    <x v="524"/>
    <m/>
    <x v="61"/>
    <x v="1"/>
    <n v="3"/>
    <x v="6"/>
    <x v="2"/>
    <m/>
    <x v="2"/>
    <n v="0.72"/>
    <n v="3"/>
    <n v="0.72"/>
    <m/>
    <m/>
    <m/>
  </r>
  <r>
    <m/>
    <m/>
    <m/>
    <x v="263"/>
    <x v="6"/>
    <n v="1"/>
    <x v="525"/>
    <m/>
    <x v="61"/>
    <x v="1"/>
    <n v="3"/>
    <x v="6"/>
    <x v="49"/>
    <m/>
    <x v="194"/>
    <n v="1.71"/>
    <n v="3"/>
    <n v="1.71"/>
    <m/>
    <m/>
    <m/>
  </r>
  <r>
    <m/>
    <m/>
    <m/>
    <x v="264"/>
    <x v="6"/>
    <n v="1"/>
    <x v="526"/>
    <m/>
    <x v="63"/>
    <x v="11"/>
    <n v="1"/>
    <x v="6"/>
    <x v="43"/>
    <m/>
    <x v="374"/>
    <n v="38.349999999999909"/>
    <n v="1"/>
    <n v="38.349999999999909"/>
    <m/>
    <m/>
    <m/>
  </r>
  <r>
    <m/>
    <m/>
    <m/>
    <x v="265"/>
    <x v="7"/>
    <n v="23"/>
    <x v="527"/>
    <s v="TREAPTA"/>
    <x v="53"/>
    <x v="9"/>
    <n v="1"/>
    <x v="6"/>
    <x v="49"/>
    <m/>
    <x v="343"/>
    <n v="0"/>
    <n v="23"/>
    <n v="0"/>
    <m/>
    <m/>
    <m/>
  </r>
  <r>
    <m/>
    <m/>
    <m/>
    <x v="266"/>
    <x v="7"/>
    <n v="1"/>
    <x v="528"/>
    <m/>
    <x v="64"/>
    <x v="1"/>
    <n v="1"/>
    <x v="6"/>
    <x v="276"/>
    <m/>
    <x v="375"/>
    <n v="4.96"/>
    <n v="1"/>
    <n v="4.96"/>
    <m/>
    <m/>
    <m/>
  </r>
  <r>
    <m/>
    <m/>
    <m/>
    <x v="266"/>
    <x v="7"/>
    <n v="1"/>
    <x v="529"/>
    <m/>
    <x v="3"/>
    <x v="1"/>
    <n v="2"/>
    <x v="13"/>
    <x v="277"/>
    <m/>
    <x v="376"/>
    <n v="1.86"/>
    <n v="2"/>
    <n v="1.86"/>
    <m/>
    <m/>
    <m/>
  </r>
  <r>
    <m/>
    <m/>
    <m/>
    <x v="266"/>
    <x v="7"/>
    <n v="1"/>
    <x v="530"/>
    <m/>
    <x v="2"/>
    <x v="1"/>
    <n v="4"/>
    <x v="77"/>
    <x v="3"/>
    <m/>
    <x v="377"/>
    <n v="0.16"/>
    <n v="4"/>
    <n v="0.16"/>
    <m/>
    <m/>
    <m/>
  </r>
  <r>
    <m/>
    <m/>
    <m/>
    <x v="267"/>
    <x v="7"/>
    <n v="1"/>
    <x v="531"/>
    <m/>
    <x v="65"/>
    <x v="1"/>
    <n v="1"/>
    <x v="6"/>
    <x v="278"/>
    <m/>
    <x v="378"/>
    <n v="98"/>
    <n v="1"/>
    <n v="98"/>
    <m/>
    <m/>
    <m/>
  </r>
  <r>
    <m/>
    <m/>
    <m/>
    <x v="267"/>
    <x v="7"/>
    <n v="1"/>
    <x v="532"/>
    <m/>
    <x v="66"/>
    <x v="1"/>
    <n v="1"/>
    <x v="6"/>
    <x v="279"/>
    <m/>
    <x v="379"/>
    <n v="8.94"/>
    <n v="1"/>
    <n v="8.94"/>
    <m/>
    <m/>
    <m/>
  </r>
  <r>
    <m/>
    <m/>
    <m/>
    <x v="267"/>
    <x v="7"/>
    <n v="1"/>
    <x v="533"/>
    <m/>
    <x v="55"/>
    <x v="1"/>
    <n v="1"/>
    <x v="60"/>
    <x v="280"/>
    <m/>
    <x v="380"/>
    <n v="2.37"/>
    <n v="1"/>
    <n v="2.37"/>
    <m/>
    <m/>
    <m/>
  </r>
  <r>
    <m/>
    <m/>
    <m/>
    <x v="267"/>
    <x v="7"/>
    <n v="1"/>
    <x v="534"/>
    <m/>
    <x v="55"/>
    <x v="1"/>
    <n v="1"/>
    <x v="42"/>
    <x v="113"/>
    <m/>
    <x v="233"/>
    <n v="2.68"/>
    <n v="1"/>
    <n v="2.68"/>
    <m/>
    <m/>
    <m/>
  </r>
  <r>
    <m/>
    <m/>
    <m/>
    <x v="267"/>
    <x v="7"/>
    <n v="1"/>
    <x v="535"/>
    <m/>
    <x v="55"/>
    <x v="1"/>
    <n v="1"/>
    <x v="60"/>
    <x v="280"/>
    <m/>
    <x v="380"/>
    <n v="2.37"/>
    <n v="1"/>
    <n v="2.37"/>
    <m/>
    <m/>
    <m/>
  </r>
  <r>
    <m/>
    <m/>
    <m/>
    <x v="267"/>
    <x v="7"/>
    <n v="1"/>
    <x v="536"/>
    <m/>
    <x v="1"/>
    <x v="1"/>
    <n v="1"/>
    <x v="40"/>
    <x v="113"/>
    <m/>
    <x v="381"/>
    <n v="2.7"/>
    <n v="1"/>
    <n v="2.7"/>
    <m/>
    <m/>
    <m/>
  </r>
  <r>
    <m/>
    <m/>
    <m/>
    <x v="267"/>
    <x v="7"/>
    <n v="1"/>
    <x v="537"/>
    <m/>
    <x v="55"/>
    <x v="1"/>
    <n v="1"/>
    <x v="39"/>
    <x v="182"/>
    <m/>
    <x v="382"/>
    <n v="2.93"/>
    <n v="1"/>
    <n v="2.93"/>
    <m/>
    <m/>
    <m/>
  </r>
  <r>
    <m/>
    <m/>
    <m/>
    <x v="267"/>
    <x v="7"/>
    <n v="1"/>
    <x v="538"/>
    <m/>
    <x v="55"/>
    <x v="1"/>
    <n v="2"/>
    <x v="7"/>
    <x v="281"/>
    <m/>
    <x v="383"/>
    <n v="1.76"/>
    <n v="2"/>
    <n v="1.76"/>
    <m/>
    <m/>
    <m/>
  </r>
  <r>
    <m/>
    <m/>
    <m/>
    <x v="267"/>
    <x v="7"/>
    <n v="1"/>
    <x v="539"/>
    <m/>
    <x v="1"/>
    <x v="1"/>
    <n v="1"/>
    <x v="16"/>
    <x v="57"/>
    <m/>
    <x v="335"/>
    <n v="1.6"/>
    <n v="1"/>
    <n v="1.6"/>
    <m/>
    <m/>
    <m/>
  </r>
  <r>
    <m/>
    <m/>
    <m/>
    <x v="267"/>
    <x v="7"/>
    <n v="1"/>
    <x v="540"/>
    <m/>
    <x v="3"/>
    <x v="1"/>
    <n v="1"/>
    <x v="78"/>
    <x v="47"/>
    <m/>
    <x v="384"/>
    <n v="2.41"/>
    <n v="1"/>
    <n v="2.41"/>
    <m/>
    <m/>
    <m/>
  </r>
  <r>
    <m/>
    <m/>
    <m/>
    <x v="267"/>
    <x v="7"/>
    <n v="1"/>
    <x v="541"/>
    <m/>
    <x v="1"/>
    <x v="1"/>
    <n v="2"/>
    <x v="7"/>
    <x v="281"/>
    <m/>
    <x v="385"/>
    <n v="1.48"/>
    <n v="2"/>
    <n v="1.48"/>
    <m/>
    <m/>
    <m/>
  </r>
  <r>
    <m/>
    <m/>
    <m/>
    <x v="267"/>
    <x v="7"/>
    <n v="1"/>
    <x v="542"/>
    <m/>
    <x v="3"/>
    <x v="1"/>
    <n v="2"/>
    <x v="79"/>
    <x v="281"/>
    <m/>
    <x v="386"/>
    <n v="1.3"/>
    <n v="2"/>
    <n v="1.3"/>
    <m/>
    <m/>
    <m/>
  </r>
  <r>
    <m/>
    <m/>
    <m/>
    <x v="267"/>
    <x v="7"/>
    <n v="1"/>
    <x v="543"/>
    <m/>
    <x v="3"/>
    <x v="1"/>
    <n v="2"/>
    <x v="80"/>
    <x v="282"/>
    <m/>
    <x v="387"/>
    <n v="11.84"/>
    <n v="2"/>
    <n v="11.84"/>
    <m/>
    <m/>
    <m/>
  </r>
  <r>
    <m/>
    <m/>
    <m/>
    <x v="267"/>
    <x v="7"/>
    <n v="1"/>
    <x v="544"/>
    <m/>
    <x v="3"/>
    <x v="1"/>
    <n v="1"/>
    <x v="11"/>
    <x v="213"/>
    <m/>
    <x v="388"/>
    <n v="0.51"/>
    <n v="1"/>
    <n v="0.51"/>
    <m/>
    <m/>
    <m/>
  </r>
  <r>
    <m/>
    <m/>
    <m/>
    <x v="267"/>
    <x v="7"/>
    <n v="1"/>
    <x v="545"/>
    <m/>
    <x v="3"/>
    <x v="1"/>
    <n v="1"/>
    <x v="16"/>
    <x v="283"/>
    <m/>
    <x v="364"/>
    <n v="1.22"/>
    <n v="1"/>
    <n v="1.22"/>
    <m/>
    <m/>
    <m/>
  </r>
  <r>
    <m/>
    <m/>
    <m/>
    <x v="267"/>
    <x v="7"/>
    <n v="1"/>
    <x v="546"/>
    <m/>
    <x v="3"/>
    <x v="1"/>
    <n v="1"/>
    <x v="16"/>
    <x v="10"/>
    <m/>
    <x v="389"/>
    <n v="1.35"/>
    <n v="1"/>
    <n v="1.35"/>
    <m/>
    <m/>
    <m/>
  </r>
  <r>
    <m/>
    <m/>
    <m/>
    <x v="268"/>
    <x v="7"/>
    <n v="1"/>
    <x v="547"/>
    <m/>
    <x v="65"/>
    <x v="1"/>
    <n v="1"/>
    <x v="6"/>
    <x v="284"/>
    <m/>
    <x v="390"/>
    <n v="95.31"/>
    <n v="1"/>
    <n v="95.31"/>
    <m/>
    <m/>
    <m/>
  </r>
  <r>
    <m/>
    <m/>
    <m/>
    <x v="268"/>
    <x v="7"/>
    <n v="1"/>
    <x v="534"/>
    <m/>
    <x v="55"/>
    <x v="1"/>
    <n v="1"/>
    <x v="42"/>
    <x v="113"/>
    <m/>
    <x v="233"/>
    <n v="2.68"/>
    <n v="1"/>
    <n v="2.68"/>
    <m/>
    <m/>
    <m/>
  </r>
  <r>
    <m/>
    <m/>
    <m/>
    <x v="268"/>
    <x v="7"/>
    <n v="1"/>
    <x v="535"/>
    <m/>
    <x v="55"/>
    <x v="1"/>
    <n v="2"/>
    <x v="60"/>
    <x v="280"/>
    <m/>
    <x v="380"/>
    <n v="4.74"/>
    <n v="2"/>
    <n v="4.74"/>
    <m/>
    <m/>
    <m/>
  </r>
  <r>
    <m/>
    <m/>
    <m/>
    <x v="268"/>
    <x v="7"/>
    <n v="1"/>
    <x v="536"/>
    <m/>
    <x v="1"/>
    <x v="1"/>
    <n v="1"/>
    <x v="40"/>
    <x v="113"/>
    <m/>
    <x v="381"/>
    <n v="2.7"/>
    <n v="1"/>
    <n v="2.7"/>
    <m/>
    <m/>
    <m/>
  </r>
  <r>
    <m/>
    <m/>
    <m/>
    <x v="268"/>
    <x v="7"/>
    <n v="1"/>
    <x v="537"/>
    <m/>
    <x v="55"/>
    <x v="1"/>
    <n v="1"/>
    <x v="39"/>
    <x v="182"/>
    <m/>
    <x v="382"/>
    <n v="2.93"/>
    <n v="1"/>
    <n v="2.93"/>
    <m/>
    <m/>
    <m/>
  </r>
  <r>
    <m/>
    <m/>
    <m/>
    <x v="268"/>
    <x v="7"/>
    <n v="1"/>
    <x v="548"/>
    <m/>
    <x v="55"/>
    <x v="1"/>
    <n v="1"/>
    <x v="7"/>
    <x v="281"/>
    <m/>
    <x v="383"/>
    <n v="0.88"/>
    <n v="1"/>
    <n v="0.88"/>
    <m/>
    <m/>
    <m/>
  </r>
  <r>
    <m/>
    <m/>
    <m/>
    <x v="268"/>
    <x v="7"/>
    <n v="1"/>
    <x v="538"/>
    <m/>
    <x v="55"/>
    <x v="1"/>
    <n v="1"/>
    <x v="7"/>
    <x v="281"/>
    <m/>
    <x v="383"/>
    <n v="0.88"/>
    <n v="1"/>
    <n v="0.88"/>
    <m/>
    <m/>
    <m/>
  </r>
  <r>
    <m/>
    <m/>
    <m/>
    <x v="268"/>
    <x v="7"/>
    <n v="1"/>
    <x v="549"/>
    <m/>
    <x v="3"/>
    <x v="1"/>
    <n v="1"/>
    <x v="81"/>
    <x v="285"/>
    <m/>
    <x v="141"/>
    <n v="2.14"/>
    <n v="1"/>
    <n v="2.14"/>
    <m/>
    <m/>
    <m/>
  </r>
  <r>
    <m/>
    <m/>
    <m/>
    <x v="268"/>
    <x v="7"/>
    <n v="1"/>
    <x v="541"/>
    <m/>
    <x v="1"/>
    <x v="1"/>
    <n v="3"/>
    <x v="7"/>
    <x v="281"/>
    <m/>
    <x v="385"/>
    <n v="2.2199999999999998"/>
    <n v="3"/>
    <n v="2.2199999999999998"/>
    <m/>
    <m/>
    <m/>
  </r>
  <r>
    <m/>
    <m/>
    <m/>
    <x v="268"/>
    <x v="7"/>
    <n v="1"/>
    <x v="542"/>
    <m/>
    <x v="3"/>
    <x v="1"/>
    <n v="2"/>
    <x v="79"/>
    <x v="281"/>
    <m/>
    <x v="386"/>
    <n v="1.3"/>
    <n v="2"/>
    <n v="1.3"/>
    <m/>
    <m/>
    <m/>
  </r>
  <r>
    <m/>
    <m/>
    <m/>
    <x v="268"/>
    <x v="7"/>
    <n v="1"/>
    <x v="550"/>
    <m/>
    <x v="3"/>
    <x v="1"/>
    <n v="2"/>
    <x v="80"/>
    <x v="286"/>
    <m/>
    <x v="391"/>
    <n v="11.64"/>
    <n v="2"/>
    <n v="11.64"/>
    <m/>
    <m/>
    <m/>
  </r>
  <r>
    <m/>
    <m/>
    <m/>
    <x v="268"/>
    <x v="7"/>
    <n v="1"/>
    <x v="545"/>
    <m/>
    <x v="3"/>
    <x v="1"/>
    <n v="1"/>
    <x v="16"/>
    <x v="283"/>
    <m/>
    <x v="364"/>
    <n v="1.22"/>
    <n v="1"/>
    <n v="1.22"/>
    <m/>
    <m/>
    <m/>
  </r>
  <r>
    <m/>
    <m/>
    <m/>
    <x v="268"/>
    <x v="7"/>
    <n v="1"/>
    <x v="551"/>
    <m/>
    <x v="3"/>
    <x v="1"/>
    <n v="1"/>
    <x v="16"/>
    <x v="287"/>
    <m/>
    <x v="392"/>
    <n v="1.33"/>
    <n v="1"/>
    <n v="1.33"/>
    <m/>
    <m/>
    <m/>
  </r>
  <r>
    <m/>
    <m/>
    <m/>
    <x v="269"/>
    <x v="7"/>
    <n v="1"/>
    <x v="552"/>
    <m/>
    <x v="19"/>
    <x v="1"/>
    <n v="1"/>
    <x v="6"/>
    <x v="288"/>
    <m/>
    <x v="393"/>
    <n v="1.39"/>
    <n v="1"/>
    <n v="1.39"/>
    <m/>
    <m/>
    <m/>
  </r>
  <r>
    <m/>
    <m/>
    <m/>
    <x v="269"/>
    <x v="7"/>
    <n v="1"/>
    <x v="553"/>
    <m/>
    <x v="3"/>
    <x v="1"/>
    <n v="1"/>
    <x v="2"/>
    <x v="9"/>
    <m/>
    <x v="394"/>
    <n v="0.73"/>
    <n v="1"/>
    <n v="0.73"/>
    <m/>
    <m/>
    <m/>
  </r>
  <r>
    <m/>
    <m/>
    <m/>
    <x v="269"/>
    <x v="7"/>
    <n v="1"/>
    <x v="554"/>
    <m/>
    <x v="3"/>
    <x v="1"/>
    <n v="1"/>
    <x v="2"/>
    <x v="65"/>
    <m/>
    <x v="83"/>
    <n v="0.72"/>
    <n v="1"/>
    <n v="0.72"/>
    <m/>
    <m/>
    <m/>
  </r>
  <r>
    <m/>
    <m/>
    <m/>
    <x v="269"/>
    <x v="7"/>
    <n v="1"/>
    <x v="555"/>
    <m/>
    <x v="57"/>
    <x v="1"/>
    <n v="1"/>
    <x v="6"/>
    <x v="57"/>
    <m/>
    <x v="333"/>
    <n v="0.67"/>
    <n v="1"/>
    <n v="0.67"/>
    <m/>
    <m/>
    <m/>
  </r>
  <r>
    <m/>
    <m/>
    <m/>
    <x v="269"/>
    <x v="7"/>
    <n v="1"/>
    <x v="556"/>
    <m/>
    <x v="19"/>
    <x v="1"/>
    <n v="1"/>
    <x v="6"/>
    <x v="233"/>
    <m/>
    <x v="162"/>
    <n v="0.77"/>
    <n v="1"/>
    <n v="0.77"/>
    <m/>
    <m/>
    <m/>
  </r>
  <r>
    <m/>
    <m/>
    <m/>
    <x v="270"/>
    <x v="7"/>
    <n v="1"/>
    <x v="557"/>
    <m/>
    <x v="19"/>
    <x v="1"/>
    <n v="1"/>
    <x v="6"/>
    <x v="289"/>
    <m/>
    <x v="395"/>
    <n v="1.34"/>
    <n v="1"/>
    <n v="1.34"/>
    <m/>
    <m/>
    <m/>
  </r>
  <r>
    <m/>
    <m/>
    <m/>
    <x v="270"/>
    <x v="7"/>
    <n v="1"/>
    <x v="553"/>
    <m/>
    <x v="3"/>
    <x v="1"/>
    <n v="1"/>
    <x v="2"/>
    <x v="9"/>
    <m/>
    <x v="394"/>
    <n v="0.73"/>
    <n v="1"/>
    <n v="0.73"/>
    <m/>
    <m/>
    <m/>
  </r>
  <r>
    <m/>
    <m/>
    <m/>
    <x v="270"/>
    <x v="7"/>
    <n v="1"/>
    <x v="554"/>
    <m/>
    <x v="3"/>
    <x v="1"/>
    <n v="1"/>
    <x v="2"/>
    <x v="65"/>
    <m/>
    <x v="83"/>
    <n v="0.72"/>
    <n v="1"/>
    <n v="0.72"/>
    <m/>
    <m/>
    <m/>
  </r>
  <r>
    <m/>
    <m/>
    <m/>
    <x v="270"/>
    <x v="7"/>
    <n v="1"/>
    <x v="555"/>
    <m/>
    <x v="57"/>
    <x v="1"/>
    <n v="1"/>
    <x v="6"/>
    <x v="57"/>
    <m/>
    <x v="333"/>
    <n v="0.67"/>
    <n v="1"/>
    <n v="0.67"/>
    <m/>
    <m/>
    <m/>
  </r>
  <r>
    <m/>
    <m/>
    <m/>
    <x v="270"/>
    <x v="7"/>
    <n v="1"/>
    <x v="556"/>
    <m/>
    <x v="19"/>
    <x v="1"/>
    <n v="1"/>
    <x v="6"/>
    <x v="233"/>
    <m/>
    <x v="162"/>
    <n v="0.77"/>
    <n v="1"/>
    <n v="0.77"/>
    <m/>
    <m/>
    <m/>
  </r>
  <r>
    <m/>
    <m/>
    <m/>
    <x v="271"/>
    <x v="7"/>
    <n v="1"/>
    <x v="558"/>
    <m/>
    <x v="65"/>
    <x v="1"/>
    <n v="1"/>
    <x v="6"/>
    <x v="290"/>
    <m/>
    <x v="396"/>
    <n v="14.85"/>
    <n v="1"/>
    <n v="14.85"/>
    <m/>
    <m/>
    <m/>
  </r>
  <r>
    <m/>
    <m/>
    <m/>
    <x v="271"/>
    <x v="7"/>
    <n v="1"/>
    <x v="559"/>
    <m/>
    <x v="65"/>
    <x v="1"/>
    <n v="1"/>
    <x v="6"/>
    <x v="291"/>
    <m/>
    <x v="397"/>
    <n v="94.3"/>
    <n v="1"/>
    <n v="94.3"/>
    <m/>
    <m/>
    <m/>
  </r>
  <r>
    <m/>
    <m/>
    <m/>
    <x v="271"/>
    <x v="7"/>
    <n v="1"/>
    <x v="541"/>
    <m/>
    <x v="1"/>
    <x v="1"/>
    <n v="6"/>
    <x v="7"/>
    <x v="281"/>
    <m/>
    <x v="385"/>
    <n v="4.4399999999999995"/>
    <n v="6"/>
    <n v="4.4399999999999995"/>
    <m/>
    <m/>
    <m/>
  </r>
  <r>
    <m/>
    <m/>
    <m/>
    <x v="271"/>
    <x v="7"/>
    <n v="1"/>
    <x v="560"/>
    <m/>
    <x v="12"/>
    <x v="1"/>
    <n v="1"/>
    <x v="14"/>
    <x v="138"/>
    <m/>
    <x v="398"/>
    <n v="3.18"/>
    <n v="1"/>
    <n v="3.18"/>
    <m/>
    <m/>
    <m/>
  </r>
  <r>
    <m/>
    <m/>
    <m/>
    <x v="272"/>
    <x v="7"/>
    <n v="1"/>
    <x v="561"/>
    <m/>
    <x v="65"/>
    <x v="1"/>
    <n v="1"/>
    <x v="6"/>
    <x v="292"/>
    <m/>
    <x v="399"/>
    <n v="47.56"/>
    <n v="1"/>
    <n v="47.56"/>
    <m/>
    <m/>
    <m/>
  </r>
  <r>
    <m/>
    <m/>
    <m/>
    <x v="272"/>
    <x v="7"/>
    <n v="1"/>
    <x v="538"/>
    <m/>
    <x v="55"/>
    <x v="1"/>
    <n v="2"/>
    <x v="7"/>
    <x v="281"/>
    <m/>
    <x v="383"/>
    <n v="1.76"/>
    <n v="2"/>
    <n v="1.76"/>
    <m/>
    <m/>
    <m/>
  </r>
  <r>
    <m/>
    <m/>
    <m/>
    <x v="272"/>
    <x v="7"/>
    <n v="1"/>
    <x v="562"/>
    <m/>
    <x v="1"/>
    <x v="1"/>
    <n v="1"/>
    <x v="5"/>
    <x v="57"/>
    <m/>
    <x v="141"/>
    <n v="2.14"/>
    <n v="1"/>
    <n v="2.14"/>
    <m/>
    <m/>
    <m/>
  </r>
  <r>
    <m/>
    <m/>
    <m/>
    <x v="272"/>
    <x v="7"/>
    <n v="1"/>
    <x v="542"/>
    <m/>
    <x v="3"/>
    <x v="1"/>
    <n v="2"/>
    <x v="79"/>
    <x v="281"/>
    <m/>
    <x v="386"/>
    <n v="1.3"/>
    <n v="2"/>
    <n v="1.3"/>
    <m/>
    <m/>
    <m/>
  </r>
  <r>
    <m/>
    <m/>
    <m/>
    <x v="272"/>
    <x v="7"/>
    <n v="1"/>
    <x v="563"/>
    <m/>
    <x v="3"/>
    <x v="1"/>
    <n v="1"/>
    <x v="80"/>
    <x v="293"/>
    <m/>
    <x v="400"/>
    <n v="6.35"/>
    <n v="1"/>
    <n v="6.35"/>
    <m/>
    <m/>
    <m/>
  </r>
  <r>
    <m/>
    <m/>
    <m/>
    <x v="272"/>
    <x v="7"/>
    <n v="1"/>
    <x v="564"/>
    <m/>
    <x v="55"/>
    <x v="1"/>
    <n v="2"/>
    <x v="7"/>
    <x v="281"/>
    <m/>
    <x v="383"/>
    <n v="1.76"/>
    <n v="2"/>
    <n v="1.76"/>
    <m/>
    <m/>
    <m/>
  </r>
  <r>
    <m/>
    <m/>
    <m/>
    <x v="272"/>
    <x v="7"/>
    <n v="1"/>
    <x v="565"/>
    <m/>
    <x v="3"/>
    <x v="1"/>
    <n v="1"/>
    <x v="80"/>
    <x v="294"/>
    <m/>
    <x v="366"/>
    <n v="6.3"/>
    <n v="1"/>
    <n v="6.3"/>
    <m/>
    <m/>
    <m/>
  </r>
  <r>
    <m/>
    <m/>
    <m/>
    <x v="273"/>
    <x v="7"/>
    <n v="1"/>
    <x v="566"/>
    <m/>
    <x v="65"/>
    <x v="1"/>
    <n v="1"/>
    <x v="6"/>
    <x v="292"/>
    <m/>
    <x v="399"/>
    <n v="47.56"/>
    <n v="1"/>
    <n v="47.56"/>
    <m/>
    <m/>
    <m/>
  </r>
  <r>
    <m/>
    <m/>
    <m/>
    <x v="273"/>
    <x v="7"/>
    <n v="1"/>
    <x v="538"/>
    <m/>
    <x v="55"/>
    <x v="1"/>
    <n v="2"/>
    <x v="7"/>
    <x v="281"/>
    <m/>
    <x v="383"/>
    <n v="1.76"/>
    <n v="2"/>
    <n v="1.76"/>
    <m/>
    <m/>
    <m/>
  </r>
  <r>
    <m/>
    <m/>
    <m/>
    <x v="273"/>
    <x v="7"/>
    <n v="1"/>
    <x v="562"/>
    <m/>
    <x v="1"/>
    <x v="1"/>
    <n v="1"/>
    <x v="5"/>
    <x v="57"/>
    <m/>
    <x v="141"/>
    <n v="2.14"/>
    <n v="1"/>
    <n v="2.14"/>
    <m/>
    <m/>
    <m/>
  </r>
  <r>
    <m/>
    <m/>
    <m/>
    <x v="273"/>
    <x v="7"/>
    <n v="1"/>
    <x v="542"/>
    <m/>
    <x v="3"/>
    <x v="1"/>
    <n v="2"/>
    <x v="79"/>
    <x v="281"/>
    <m/>
    <x v="386"/>
    <n v="1.3"/>
    <n v="2"/>
    <n v="1.3"/>
    <m/>
    <m/>
    <m/>
  </r>
  <r>
    <m/>
    <m/>
    <m/>
    <x v="273"/>
    <x v="7"/>
    <n v="1"/>
    <x v="563"/>
    <m/>
    <x v="3"/>
    <x v="1"/>
    <n v="1"/>
    <x v="80"/>
    <x v="293"/>
    <m/>
    <x v="400"/>
    <n v="6.35"/>
    <n v="1"/>
    <n v="6.35"/>
    <m/>
    <m/>
    <m/>
  </r>
  <r>
    <m/>
    <m/>
    <m/>
    <x v="273"/>
    <x v="7"/>
    <n v="1"/>
    <x v="567"/>
    <m/>
    <x v="55"/>
    <x v="1"/>
    <n v="2"/>
    <x v="7"/>
    <x v="281"/>
    <m/>
    <x v="383"/>
    <n v="1.76"/>
    <n v="2"/>
    <n v="1.76"/>
    <m/>
    <m/>
    <m/>
  </r>
  <r>
    <m/>
    <m/>
    <m/>
    <x v="273"/>
    <x v="7"/>
    <n v="1"/>
    <x v="565"/>
    <m/>
    <x v="3"/>
    <x v="1"/>
    <n v="1"/>
    <x v="80"/>
    <x v="294"/>
    <m/>
    <x v="366"/>
    <n v="6.3"/>
    <n v="1"/>
    <n v="6.3"/>
    <m/>
    <m/>
    <m/>
  </r>
  <r>
    <m/>
    <m/>
    <m/>
    <x v="274"/>
    <x v="7"/>
    <n v="2"/>
    <x v="568"/>
    <m/>
    <x v="64"/>
    <x v="1"/>
    <n v="1"/>
    <x v="6"/>
    <x v="295"/>
    <m/>
    <x v="401"/>
    <n v="5.23"/>
    <n v="2"/>
    <n v="10.46"/>
    <m/>
    <m/>
    <m/>
  </r>
  <r>
    <m/>
    <m/>
    <m/>
    <x v="274"/>
    <x v="7"/>
    <n v="2"/>
    <x v="569"/>
    <m/>
    <x v="3"/>
    <x v="1"/>
    <n v="2"/>
    <x v="13"/>
    <x v="183"/>
    <m/>
    <x v="11"/>
    <n v="1.98"/>
    <n v="4"/>
    <n v="3.96"/>
    <m/>
    <m/>
    <m/>
  </r>
  <r>
    <m/>
    <m/>
    <m/>
    <x v="274"/>
    <x v="7"/>
    <n v="2"/>
    <x v="530"/>
    <m/>
    <x v="2"/>
    <x v="1"/>
    <n v="4"/>
    <x v="77"/>
    <x v="3"/>
    <m/>
    <x v="377"/>
    <n v="0.16"/>
    <n v="8"/>
    <n v="0.32"/>
    <m/>
    <m/>
    <m/>
  </r>
  <r>
    <m/>
    <m/>
    <m/>
    <x v="275"/>
    <x v="7"/>
    <n v="1"/>
    <x v="570"/>
    <m/>
    <x v="67"/>
    <x v="1"/>
    <n v="1"/>
    <x v="6"/>
    <x v="296"/>
    <m/>
    <x v="136"/>
    <n v="15.7"/>
    <n v="1"/>
    <n v="15.7"/>
    <m/>
    <m/>
    <m/>
  </r>
  <r>
    <m/>
    <m/>
    <m/>
    <x v="275"/>
    <x v="7"/>
    <n v="1"/>
    <x v="571"/>
    <m/>
    <x v="1"/>
    <x v="1"/>
    <n v="2"/>
    <x v="19"/>
    <x v="55"/>
    <m/>
    <x v="402"/>
    <n v="4.84"/>
    <n v="2"/>
    <n v="4.84"/>
    <m/>
    <m/>
    <m/>
  </r>
  <r>
    <m/>
    <m/>
    <m/>
    <x v="276"/>
    <x v="7"/>
    <n v="1"/>
    <x v="572"/>
    <m/>
    <x v="67"/>
    <x v="1"/>
    <n v="1"/>
    <x v="6"/>
    <x v="297"/>
    <m/>
    <x v="403"/>
    <n v="11.01"/>
    <n v="1"/>
    <n v="11.01"/>
    <m/>
    <m/>
    <m/>
  </r>
  <r>
    <m/>
    <m/>
    <m/>
    <x v="276"/>
    <x v="7"/>
    <n v="1"/>
    <x v="534"/>
    <m/>
    <x v="55"/>
    <x v="1"/>
    <n v="2"/>
    <x v="42"/>
    <x v="113"/>
    <m/>
    <x v="233"/>
    <n v="5.36"/>
    <n v="2"/>
    <n v="5.36"/>
    <m/>
    <m/>
    <m/>
  </r>
  <r>
    <m/>
    <m/>
    <m/>
    <x v="277"/>
    <x v="7"/>
    <n v="1"/>
    <x v="573"/>
    <m/>
    <x v="12"/>
    <x v="1"/>
    <n v="1"/>
    <x v="58"/>
    <x v="120"/>
    <m/>
    <x v="404"/>
    <n v="2.17"/>
    <n v="1"/>
    <n v="2.17"/>
    <m/>
    <m/>
    <m/>
  </r>
  <r>
    <m/>
    <m/>
    <m/>
    <x v="278"/>
    <x v="7"/>
    <n v="1"/>
    <x v="574"/>
    <m/>
    <x v="67"/>
    <x v="1"/>
    <n v="1"/>
    <x v="6"/>
    <x v="298"/>
    <m/>
    <x v="405"/>
    <n v="17.46"/>
    <n v="1"/>
    <n v="17.46"/>
    <m/>
    <m/>
    <m/>
  </r>
  <r>
    <m/>
    <m/>
    <m/>
    <x v="278"/>
    <x v="7"/>
    <n v="1"/>
    <x v="575"/>
    <m/>
    <x v="1"/>
    <x v="1"/>
    <n v="2"/>
    <x v="23"/>
    <x v="113"/>
    <m/>
    <x v="406"/>
    <n v="4.08"/>
    <n v="2"/>
    <n v="4.08"/>
    <m/>
    <m/>
    <m/>
  </r>
  <r>
    <m/>
    <m/>
    <m/>
    <x v="279"/>
    <x v="7"/>
    <n v="1"/>
    <x v="576"/>
    <m/>
    <x v="68"/>
    <x v="8"/>
    <n v="1"/>
    <x v="6"/>
    <x v="299"/>
    <m/>
    <x v="407"/>
    <n v="145.34"/>
    <n v="1"/>
    <n v="145.34"/>
    <m/>
    <m/>
    <m/>
  </r>
  <r>
    <m/>
    <m/>
    <m/>
    <x v="279"/>
    <x v="7"/>
    <n v="1"/>
    <x v="577"/>
    <m/>
    <x v="68"/>
    <x v="8"/>
    <n v="1"/>
    <x v="6"/>
    <x v="300"/>
    <m/>
    <x v="408"/>
    <n v="24.6"/>
    <n v="1"/>
    <n v="24.6"/>
    <m/>
    <m/>
    <m/>
  </r>
  <r>
    <m/>
    <m/>
    <m/>
    <x v="279"/>
    <x v="7"/>
    <n v="1"/>
    <x v="578"/>
    <m/>
    <x v="66"/>
    <x v="1"/>
    <n v="1"/>
    <x v="6"/>
    <x v="301"/>
    <m/>
    <x v="409"/>
    <n v="10.9"/>
    <n v="1"/>
    <n v="10.9"/>
    <m/>
    <m/>
    <m/>
  </r>
  <r>
    <m/>
    <m/>
    <m/>
    <x v="279"/>
    <x v="7"/>
    <n v="1"/>
    <x v="579"/>
    <m/>
    <x v="68"/>
    <x v="8"/>
    <n v="1"/>
    <x v="6"/>
    <x v="302"/>
    <m/>
    <x v="410"/>
    <n v="13.99"/>
    <n v="1"/>
    <n v="13.99"/>
    <m/>
    <m/>
    <m/>
  </r>
  <r>
    <m/>
    <m/>
    <m/>
    <x v="279"/>
    <x v="7"/>
    <n v="1"/>
    <x v="580"/>
    <m/>
    <x v="1"/>
    <x v="1"/>
    <n v="1"/>
    <x v="68"/>
    <x v="113"/>
    <m/>
    <x v="105"/>
    <n v="1.26"/>
    <n v="1"/>
    <n v="1.26"/>
    <m/>
    <m/>
    <m/>
  </r>
  <r>
    <m/>
    <m/>
    <m/>
    <x v="279"/>
    <x v="7"/>
    <n v="1"/>
    <x v="581"/>
    <m/>
    <x v="1"/>
    <x v="1"/>
    <n v="1"/>
    <x v="82"/>
    <x v="113"/>
    <m/>
    <x v="364"/>
    <n v="1.22"/>
    <n v="1"/>
    <n v="1.22"/>
    <m/>
    <m/>
    <m/>
  </r>
  <r>
    <m/>
    <m/>
    <m/>
    <x v="279"/>
    <x v="7"/>
    <n v="1"/>
    <x v="539"/>
    <m/>
    <x v="1"/>
    <x v="1"/>
    <n v="1"/>
    <x v="16"/>
    <x v="57"/>
    <m/>
    <x v="335"/>
    <n v="1.6"/>
    <n v="1"/>
    <n v="1.6"/>
    <m/>
    <m/>
    <m/>
  </r>
  <r>
    <m/>
    <m/>
    <m/>
    <x v="279"/>
    <x v="7"/>
    <n v="1"/>
    <x v="582"/>
    <m/>
    <x v="1"/>
    <x v="1"/>
    <n v="1"/>
    <x v="11"/>
    <x v="113"/>
    <m/>
    <x v="188"/>
    <n v="1.41"/>
    <n v="1"/>
    <n v="1.41"/>
    <m/>
    <m/>
    <m/>
  </r>
  <r>
    <m/>
    <m/>
    <m/>
    <x v="279"/>
    <x v="7"/>
    <n v="1"/>
    <x v="583"/>
    <m/>
    <x v="3"/>
    <x v="1"/>
    <n v="1"/>
    <x v="83"/>
    <x v="182"/>
    <m/>
    <x v="385"/>
    <n v="0.74"/>
    <n v="1"/>
    <n v="0.74"/>
    <m/>
    <m/>
    <m/>
  </r>
  <r>
    <m/>
    <m/>
    <m/>
    <x v="279"/>
    <x v="7"/>
    <n v="1"/>
    <x v="584"/>
    <m/>
    <x v="3"/>
    <x v="1"/>
    <n v="1"/>
    <x v="2"/>
    <x v="182"/>
    <m/>
    <x v="333"/>
    <n v="0.67"/>
    <n v="1"/>
    <n v="0.67"/>
    <m/>
    <m/>
    <m/>
  </r>
  <r>
    <m/>
    <m/>
    <m/>
    <x v="279"/>
    <x v="7"/>
    <n v="1"/>
    <x v="585"/>
    <m/>
    <x v="3"/>
    <x v="1"/>
    <n v="1"/>
    <x v="15"/>
    <x v="303"/>
    <m/>
    <x v="411"/>
    <n v="5.7"/>
    <n v="1"/>
    <n v="5.7"/>
    <m/>
    <m/>
    <m/>
  </r>
  <r>
    <m/>
    <m/>
    <m/>
    <x v="279"/>
    <x v="7"/>
    <n v="1"/>
    <x v="544"/>
    <m/>
    <x v="3"/>
    <x v="1"/>
    <n v="1"/>
    <x v="11"/>
    <x v="213"/>
    <m/>
    <x v="388"/>
    <n v="0.51"/>
    <n v="1"/>
    <n v="0.51"/>
    <m/>
    <m/>
    <m/>
  </r>
  <r>
    <m/>
    <m/>
    <m/>
    <x v="279"/>
    <x v="7"/>
    <n v="1"/>
    <x v="586"/>
    <m/>
    <x v="3"/>
    <x v="1"/>
    <n v="1"/>
    <x v="84"/>
    <x v="138"/>
    <m/>
    <x v="95"/>
    <n v="1.17"/>
    <n v="1"/>
    <n v="1.17"/>
    <m/>
    <m/>
    <m/>
  </r>
  <r>
    <m/>
    <m/>
    <m/>
    <x v="279"/>
    <x v="7"/>
    <n v="1"/>
    <x v="587"/>
    <m/>
    <x v="3"/>
    <x v="1"/>
    <n v="1"/>
    <x v="83"/>
    <x v="304"/>
    <m/>
    <x v="412"/>
    <n v="0.83"/>
    <n v="1"/>
    <n v="0.83"/>
    <m/>
    <m/>
    <m/>
  </r>
  <r>
    <m/>
    <m/>
    <m/>
    <x v="279"/>
    <x v="7"/>
    <n v="1"/>
    <x v="588"/>
    <m/>
    <x v="3"/>
    <x v="1"/>
    <n v="4"/>
    <x v="2"/>
    <x v="304"/>
    <m/>
    <x v="56"/>
    <n v="3"/>
    <n v="4"/>
    <n v="3"/>
    <m/>
    <m/>
    <m/>
  </r>
  <r>
    <m/>
    <m/>
    <m/>
    <x v="279"/>
    <x v="7"/>
    <n v="1"/>
    <x v="589"/>
    <m/>
    <x v="1"/>
    <x v="1"/>
    <n v="2"/>
    <x v="85"/>
    <x v="305"/>
    <m/>
    <x v="133"/>
    <n v="2.96"/>
    <n v="2"/>
    <n v="2.96"/>
    <m/>
    <m/>
    <m/>
  </r>
  <r>
    <m/>
    <m/>
    <m/>
    <x v="280"/>
    <x v="7"/>
    <n v="1"/>
    <x v="590"/>
    <m/>
    <x v="68"/>
    <x v="8"/>
    <n v="1"/>
    <x v="6"/>
    <x v="299"/>
    <m/>
    <x v="407"/>
    <n v="145.34"/>
    <n v="1"/>
    <n v="145.34"/>
    <m/>
    <m/>
    <m/>
  </r>
  <r>
    <m/>
    <m/>
    <m/>
    <x v="280"/>
    <x v="7"/>
    <n v="1"/>
    <x v="591"/>
    <m/>
    <x v="68"/>
    <x v="8"/>
    <n v="1"/>
    <x v="6"/>
    <x v="306"/>
    <m/>
    <x v="413"/>
    <n v="24.63"/>
    <n v="1"/>
    <n v="24.63"/>
    <m/>
    <m/>
    <m/>
  </r>
  <r>
    <m/>
    <m/>
    <m/>
    <x v="280"/>
    <x v="7"/>
    <n v="1"/>
    <x v="592"/>
    <m/>
    <x v="68"/>
    <x v="8"/>
    <n v="1"/>
    <x v="6"/>
    <x v="307"/>
    <m/>
    <x v="414"/>
    <n v="11.78"/>
    <n v="1"/>
    <n v="11.78"/>
    <m/>
    <m/>
    <m/>
  </r>
  <r>
    <m/>
    <m/>
    <m/>
    <x v="280"/>
    <x v="7"/>
    <n v="1"/>
    <x v="580"/>
    <m/>
    <x v="1"/>
    <x v="1"/>
    <n v="1"/>
    <x v="9"/>
    <x v="113"/>
    <m/>
    <x v="105"/>
    <n v="1.26"/>
    <n v="1"/>
    <n v="1.26"/>
    <m/>
    <m/>
    <m/>
  </r>
  <r>
    <m/>
    <m/>
    <m/>
    <x v="280"/>
    <x v="7"/>
    <n v="1"/>
    <x v="581"/>
    <m/>
    <x v="1"/>
    <x v="1"/>
    <n v="1"/>
    <x v="82"/>
    <x v="113"/>
    <m/>
    <x v="364"/>
    <n v="1.22"/>
    <n v="1"/>
    <n v="1.22"/>
    <m/>
    <m/>
    <m/>
  </r>
  <r>
    <m/>
    <m/>
    <m/>
    <x v="280"/>
    <x v="7"/>
    <n v="1"/>
    <x v="593"/>
    <m/>
    <x v="3"/>
    <x v="1"/>
    <n v="1"/>
    <x v="15"/>
    <x v="308"/>
    <m/>
    <x v="415"/>
    <n v="4.5"/>
    <n v="1"/>
    <n v="4.5"/>
    <m/>
    <m/>
    <m/>
  </r>
  <r>
    <m/>
    <m/>
    <m/>
    <x v="280"/>
    <x v="7"/>
    <n v="1"/>
    <x v="594"/>
    <m/>
    <x v="3"/>
    <x v="1"/>
    <n v="1"/>
    <x v="84"/>
    <x v="226"/>
    <m/>
    <x v="416"/>
    <n v="1.19"/>
    <n v="1"/>
    <n v="1.19"/>
    <m/>
    <m/>
    <m/>
  </r>
  <r>
    <m/>
    <m/>
    <m/>
    <x v="280"/>
    <x v="7"/>
    <n v="1"/>
    <x v="587"/>
    <m/>
    <x v="3"/>
    <x v="1"/>
    <n v="1"/>
    <x v="83"/>
    <x v="304"/>
    <m/>
    <x v="412"/>
    <n v="0.83"/>
    <n v="1"/>
    <n v="0.83"/>
    <m/>
    <m/>
    <m/>
  </r>
  <r>
    <m/>
    <m/>
    <m/>
    <x v="280"/>
    <x v="7"/>
    <n v="1"/>
    <x v="595"/>
    <m/>
    <x v="3"/>
    <x v="1"/>
    <n v="4"/>
    <x v="2"/>
    <x v="304"/>
    <m/>
    <x v="56"/>
    <n v="3"/>
    <n v="4"/>
    <n v="3"/>
    <m/>
    <m/>
    <m/>
  </r>
  <r>
    <m/>
    <m/>
    <m/>
    <x v="280"/>
    <x v="7"/>
    <n v="1"/>
    <x v="596"/>
    <m/>
    <x v="3"/>
    <x v="1"/>
    <n v="2"/>
    <x v="2"/>
    <x v="182"/>
    <m/>
    <x v="333"/>
    <n v="1.34"/>
    <n v="2"/>
    <n v="1.34"/>
    <m/>
    <m/>
    <m/>
  </r>
  <r>
    <m/>
    <m/>
    <m/>
    <x v="280"/>
    <x v="7"/>
    <n v="1"/>
    <x v="589"/>
    <m/>
    <x v="1"/>
    <x v="1"/>
    <n v="2"/>
    <x v="85"/>
    <x v="305"/>
    <m/>
    <x v="133"/>
    <n v="2.96"/>
    <n v="2"/>
    <n v="2.96"/>
    <m/>
    <m/>
    <m/>
  </r>
  <r>
    <m/>
    <m/>
    <m/>
    <x v="281"/>
    <x v="7"/>
    <n v="1"/>
    <x v="597"/>
    <s v="PODEST"/>
    <x v="53"/>
    <x v="9"/>
    <n v="1"/>
    <x v="6"/>
    <x v="309"/>
    <m/>
    <x v="343"/>
    <n v="0"/>
    <n v="1"/>
    <n v="0"/>
    <m/>
    <m/>
    <m/>
  </r>
  <r>
    <m/>
    <m/>
    <m/>
    <x v="282"/>
    <x v="7"/>
    <n v="1"/>
    <x v="598"/>
    <m/>
    <x v="60"/>
    <x v="1"/>
    <n v="1"/>
    <x v="6"/>
    <x v="310"/>
    <m/>
    <x v="417"/>
    <n v="17.21"/>
    <n v="1"/>
    <n v="17.21"/>
    <m/>
    <m/>
    <m/>
  </r>
  <r>
    <m/>
    <m/>
    <m/>
    <x v="282"/>
    <x v="7"/>
    <n v="1"/>
    <x v="599"/>
    <m/>
    <x v="1"/>
    <x v="1"/>
    <n v="4"/>
    <x v="11"/>
    <x v="311"/>
    <m/>
    <x v="244"/>
    <n v="2.3199999999999998"/>
    <n v="4"/>
    <n v="2.3199999999999998"/>
    <m/>
    <m/>
    <m/>
  </r>
  <r>
    <m/>
    <m/>
    <m/>
    <x v="282"/>
    <x v="7"/>
    <n v="1"/>
    <x v="600"/>
    <m/>
    <x v="60"/>
    <x v="1"/>
    <n v="4"/>
    <x v="6"/>
    <x v="312"/>
    <m/>
    <x v="418"/>
    <n v="25.32"/>
    <n v="4"/>
    <n v="25.32"/>
    <m/>
    <m/>
    <m/>
  </r>
  <r>
    <m/>
    <m/>
    <m/>
    <x v="282"/>
    <x v="7"/>
    <n v="1"/>
    <x v="601"/>
    <m/>
    <x v="60"/>
    <x v="1"/>
    <n v="1"/>
    <x v="6"/>
    <x v="313"/>
    <m/>
    <x v="419"/>
    <n v="15.52"/>
    <n v="1"/>
    <n v="15.52"/>
    <m/>
    <m/>
    <m/>
  </r>
  <r>
    <m/>
    <m/>
    <m/>
    <x v="282"/>
    <x v="7"/>
    <n v="1"/>
    <x v="602"/>
    <m/>
    <x v="60"/>
    <x v="1"/>
    <n v="1"/>
    <x v="6"/>
    <x v="314"/>
    <m/>
    <x v="109"/>
    <n v="0.32"/>
    <n v="1"/>
    <n v="0.32"/>
    <m/>
    <m/>
    <m/>
  </r>
  <r>
    <m/>
    <m/>
    <m/>
    <x v="282"/>
    <x v="7"/>
    <n v="1"/>
    <x v="603"/>
    <m/>
    <x v="61"/>
    <x v="1"/>
    <n v="3"/>
    <x v="6"/>
    <x v="315"/>
    <m/>
    <x v="373"/>
    <n v="12.809999999999999"/>
    <n v="3"/>
    <n v="12.809999999999999"/>
    <m/>
    <m/>
    <m/>
  </r>
  <r>
    <m/>
    <m/>
    <m/>
    <x v="282"/>
    <x v="7"/>
    <n v="1"/>
    <x v="604"/>
    <m/>
    <x v="61"/>
    <x v="1"/>
    <n v="3"/>
    <x v="6"/>
    <x v="316"/>
    <m/>
    <x v="420"/>
    <n v="14.04"/>
    <n v="3"/>
    <n v="14.04"/>
    <m/>
    <m/>
    <m/>
  </r>
  <r>
    <m/>
    <m/>
    <m/>
    <x v="282"/>
    <x v="7"/>
    <n v="1"/>
    <x v="605"/>
    <m/>
    <x v="61"/>
    <x v="1"/>
    <n v="3"/>
    <x v="6"/>
    <x v="84"/>
    <m/>
    <x v="386"/>
    <n v="1.9500000000000002"/>
    <n v="3"/>
    <n v="1.9500000000000002"/>
    <m/>
    <m/>
    <m/>
  </r>
  <r>
    <m/>
    <m/>
    <m/>
    <x v="282"/>
    <x v="7"/>
    <n v="1"/>
    <x v="606"/>
    <m/>
    <x v="61"/>
    <x v="1"/>
    <n v="3"/>
    <x v="6"/>
    <x v="317"/>
    <m/>
    <x v="421"/>
    <n v="9.9599999999999991"/>
    <n v="3"/>
    <n v="9.9599999999999991"/>
    <m/>
    <m/>
    <m/>
  </r>
  <r>
    <m/>
    <m/>
    <m/>
    <x v="282"/>
    <x v="7"/>
    <n v="1"/>
    <x v="607"/>
    <m/>
    <x v="61"/>
    <x v="1"/>
    <n v="3"/>
    <x v="6"/>
    <x v="318"/>
    <m/>
    <x v="422"/>
    <n v="0.75"/>
    <n v="3"/>
    <n v="0.75"/>
    <m/>
    <m/>
    <m/>
  </r>
  <r>
    <m/>
    <m/>
    <m/>
    <x v="282"/>
    <x v="7"/>
    <n v="1"/>
    <x v="608"/>
    <m/>
    <x v="61"/>
    <x v="1"/>
    <n v="2"/>
    <x v="6"/>
    <x v="319"/>
    <m/>
    <x v="25"/>
    <n v="0.22"/>
    <n v="2"/>
    <n v="0.22"/>
    <m/>
    <m/>
    <m/>
  </r>
  <r>
    <m/>
    <m/>
    <m/>
    <x v="282"/>
    <x v="7"/>
    <n v="1"/>
    <x v="609"/>
    <m/>
    <x v="61"/>
    <x v="1"/>
    <n v="1"/>
    <x v="6"/>
    <x v="320"/>
    <m/>
    <x v="423"/>
    <n v="0.12"/>
    <n v="1"/>
    <n v="0.12"/>
    <m/>
    <m/>
    <m/>
  </r>
  <r>
    <m/>
    <m/>
    <m/>
    <x v="283"/>
    <x v="7"/>
    <n v="1"/>
    <x v="610"/>
    <m/>
    <x v="68"/>
    <x v="8"/>
    <n v="1"/>
    <x v="6"/>
    <x v="321"/>
    <m/>
    <x v="424"/>
    <n v="56.59"/>
    <n v="1"/>
    <n v="56.59"/>
    <m/>
    <m/>
    <m/>
  </r>
  <r>
    <m/>
    <m/>
    <m/>
    <x v="283"/>
    <x v="7"/>
    <n v="1"/>
    <x v="611"/>
    <m/>
    <x v="68"/>
    <x v="8"/>
    <n v="1"/>
    <x v="6"/>
    <x v="322"/>
    <m/>
    <x v="425"/>
    <n v="12.74"/>
    <n v="1"/>
    <n v="12.74"/>
    <m/>
    <m/>
    <m/>
  </r>
  <r>
    <m/>
    <m/>
    <m/>
    <x v="283"/>
    <x v="7"/>
    <n v="1"/>
    <x v="612"/>
    <m/>
    <x v="68"/>
    <x v="8"/>
    <n v="1"/>
    <x v="6"/>
    <x v="323"/>
    <m/>
    <x v="426"/>
    <n v="63.62"/>
    <n v="1"/>
    <n v="63.62"/>
    <m/>
    <m/>
    <m/>
  </r>
  <r>
    <m/>
    <m/>
    <m/>
    <x v="283"/>
    <x v="7"/>
    <n v="1"/>
    <x v="613"/>
    <m/>
    <x v="1"/>
    <x v="1"/>
    <n v="1"/>
    <x v="5"/>
    <x v="55"/>
    <m/>
    <x v="150"/>
    <n v="2.76"/>
    <n v="1"/>
    <n v="2.76"/>
    <m/>
    <m/>
    <m/>
  </r>
  <r>
    <m/>
    <m/>
    <m/>
    <x v="283"/>
    <x v="7"/>
    <n v="1"/>
    <x v="614"/>
    <m/>
    <x v="1"/>
    <x v="1"/>
    <n v="2"/>
    <x v="86"/>
    <x v="226"/>
    <m/>
    <x v="392"/>
    <n v="2.66"/>
    <n v="2"/>
    <n v="2.66"/>
    <m/>
    <m/>
    <m/>
  </r>
  <r>
    <m/>
    <m/>
    <m/>
    <x v="283"/>
    <x v="7"/>
    <n v="1"/>
    <x v="584"/>
    <m/>
    <x v="3"/>
    <x v="1"/>
    <n v="3"/>
    <x v="2"/>
    <x v="182"/>
    <m/>
    <x v="333"/>
    <n v="2.0100000000000002"/>
    <n v="3"/>
    <n v="2.0100000000000002"/>
    <m/>
    <m/>
    <m/>
  </r>
  <r>
    <m/>
    <m/>
    <m/>
    <x v="283"/>
    <x v="7"/>
    <n v="1"/>
    <x v="596"/>
    <m/>
    <x v="3"/>
    <x v="1"/>
    <n v="3"/>
    <x v="2"/>
    <x v="182"/>
    <m/>
    <x v="333"/>
    <n v="2.0100000000000002"/>
    <n v="3"/>
    <n v="2.0100000000000002"/>
    <m/>
    <m/>
    <m/>
  </r>
  <r>
    <m/>
    <m/>
    <m/>
    <x v="283"/>
    <x v="7"/>
    <n v="1"/>
    <x v="615"/>
    <m/>
    <x v="3"/>
    <x v="1"/>
    <n v="2"/>
    <x v="2"/>
    <x v="324"/>
    <m/>
    <x v="162"/>
    <n v="1.54"/>
    <n v="2"/>
    <n v="1.54"/>
    <m/>
    <m/>
    <m/>
  </r>
  <r>
    <m/>
    <m/>
    <m/>
    <x v="283"/>
    <x v="7"/>
    <n v="1"/>
    <x v="616"/>
    <m/>
    <x v="3"/>
    <x v="1"/>
    <n v="1"/>
    <x v="83"/>
    <x v="325"/>
    <m/>
    <x v="427"/>
    <n v="0.82"/>
    <n v="1"/>
    <n v="0.82"/>
    <m/>
    <m/>
    <m/>
  </r>
  <r>
    <m/>
    <m/>
    <m/>
    <x v="283"/>
    <x v="7"/>
    <n v="1"/>
    <x v="617"/>
    <m/>
    <x v="3"/>
    <x v="1"/>
    <n v="1"/>
    <x v="87"/>
    <x v="326"/>
    <m/>
    <x v="428"/>
    <n v="5.41"/>
    <n v="1"/>
    <n v="5.41"/>
    <m/>
    <m/>
    <m/>
  </r>
  <r>
    <m/>
    <m/>
    <m/>
    <x v="284"/>
    <x v="7"/>
    <n v="2"/>
    <x v="556"/>
    <m/>
    <x v="19"/>
    <x v="1"/>
    <n v="1"/>
    <x v="6"/>
    <x v="233"/>
    <m/>
    <x v="162"/>
    <n v="0.77"/>
    <n v="2"/>
    <n v="1.54"/>
    <m/>
    <m/>
    <m/>
  </r>
  <r>
    <m/>
    <m/>
    <m/>
    <x v="284"/>
    <x v="7"/>
    <n v="2"/>
    <x v="618"/>
    <m/>
    <x v="1"/>
    <x v="1"/>
    <n v="2"/>
    <x v="2"/>
    <x v="65"/>
    <m/>
    <x v="332"/>
    <n v="1.78"/>
    <n v="4"/>
    <n v="3.56"/>
    <m/>
    <m/>
    <m/>
  </r>
  <r>
    <m/>
    <m/>
    <m/>
    <x v="284"/>
    <x v="7"/>
    <n v="2"/>
    <x v="555"/>
    <m/>
    <x v="57"/>
    <x v="1"/>
    <n v="1"/>
    <x v="6"/>
    <x v="57"/>
    <m/>
    <x v="333"/>
    <n v="0.67"/>
    <n v="2"/>
    <n v="1.34"/>
    <m/>
    <m/>
    <m/>
  </r>
  <r>
    <m/>
    <m/>
    <m/>
    <x v="284"/>
    <x v="7"/>
    <n v="2"/>
    <x v="619"/>
    <m/>
    <x v="19"/>
    <x v="1"/>
    <n v="1"/>
    <x v="6"/>
    <x v="113"/>
    <m/>
    <x v="429"/>
    <n v="0.31"/>
    <n v="2"/>
    <n v="0.62"/>
    <m/>
    <m/>
    <m/>
  </r>
  <r>
    <m/>
    <m/>
    <m/>
    <x v="285"/>
    <x v="7"/>
    <n v="2"/>
    <x v="556"/>
    <m/>
    <x v="19"/>
    <x v="1"/>
    <n v="1"/>
    <x v="6"/>
    <x v="233"/>
    <m/>
    <x v="162"/>
    <n v="0.77"/>
    <n v="2"/>
    <n v="1.54"/>
    <m/>
    <m/>
    <m/>
  </r>
  <r>
    <m/>
    <m/>
    <m/>
    <x v="285"/>
    <x v="7"/>
    <n v="2"/>
    <x v="620"/>
    <m/>
    <x v="19"/>
    <x v="1"/>
    <n v="1"/>
    <x v="6"/>
    <x v="91"/>
    <m/>
    <x v="161"/>
    <n v="0.43"/>
    <n v="2"/>
    <n v="0.86"/>
    <m/>
    <m/>
    <m/>
  </r>
  <r>
    <m/>
    <m/>
    <m/>
    <x v="285"/>
    <x v="7"/>
    <n v="2"/>
    <x v="618"/>
    <m/>
    <x v="1"/>
    <x v="1"/>
    <n v="2"/>
    <x v="2"/>
    <x v="65"/>
    <m/>
    <x v="332"/>
    <n v="1.78"/>
    <n v="4"/>
    <n v="3.56"/>
    <m/>
    <m/>
    <m/>
  </r>
  <r>
    <m/>
    <m/>
    <m/>
    <x v="285"/>
    <x v="7"/>
    <n v="2"/>
    <x v="555"/>
    <m/>
    <x v="57"/>
    <x v="1"/>
    <n v="1"/>
    <x v="6"/>
    <x v="57"/>
    <m/>
    <x v="333"/>
    <n v="0.67"/>
    <n v="2"/>
    <n v="1.34"/>
    <m/>
    <m/>
    <m/>
  </r>
  <r>
    <m/>
    <m/>
    <m/>
    <x v="286"/>
    <x v="7"/>
    <n v="1"/>
    <x v="621"/>
    <m/>
    <x v="60"/>
    <x v="1"/>
    <n v="1"/>
    <x v="6"/>
    <x v="327"/>
    <m/>
    <x v="430"/>
    <n v="6.19"/>
    <n v="1"/>
    <n v="6.19"/>
    <m/>
    <m/>
    <m/>
  </r>
  <r>
    <m/>
    <m/>
    <m/>
    <x v="286"/>
    <x v="7"/>
    <n v="1"/>
    <x v="599"/>
    <m/>
    <x v="1"/>
    <x v="1"/>
    <n v="5"/>
    <x v="11"/>
    <x v="266"/>
    <m/>
    <x v="194"/>
    <n v="2.8499999999999996"/>
    <n v="5"/>
    <n v="2.8499999999999996"/>
    <m/>
    <m/>
    <m/>
  </r>
  <r>
    <m/>
    <m/>
    <m/>
    <x v="286"/>
    <x v="7"/>
    <n v="1"/>
    <x v="622"/>
    <m/>
    <x v="61"/>
    <x v="1"/>
    <n v="3"/>
    <x v="6"/>
    <x v="328"/>
    <m/>
    <x v="431"/>
    <n v="4.8600000000000003"/>
    <n v="3"/>
    <n v="4.8600000000000003"/>
    <m/>
    <m/>
    <m/>
  </r>
  <r>
    <m/>
    <m/>
    <m/>
    <x v="286"/>
    <x v="7"/>
    <n v="1"/>
    <x v="623"/>
    <m/>
    <x v="60"/>
    <x v="1"/>
    <n v="5"/>
    <x v="6"/>
    <x v="251"/>
    <m/>
    <x v="350"/>
    <n v="31.45"/>
    <n v="5"/>
    <n v="31.45"/>
    <m/>
    <m/>
    <m/>
  </r>
  <r>
    <m/>
    <m/>
    <m/>
    <x v="286"/>
    <x v="7"/>
    <n v="1"/>
    <x v="624"/>
    <m/>
    <x v="61"/>
    <x v="1"/>
    <n v="3"/>
    <x v="6"/>
    <x v="329"/>
    <m/>
    <x v="194"/>
    <n v="1.71"/>
    <n v="3"/>
    <n v="1.71"/>
    <m/>
    <m/>
    <m/>
  </r>
  <r>
    <m/>
    <m/>
    <m/>
    <x v="286"/>
    <x v="7"/>
    <n v="1"/>
    <x v="625"/>
    <m/>
    <x v="60"/>
    <x v="1"/>
    <n v="1"/>
    <x v="6"/>
    <x v="330"/>
    <m/>
    <x v="432"/>
    <n v="14.56"/>
    <n v="1"/>
    <n v="14.56"/>
    <m/>
    <m/>
    <m/>
  </r>
  <r>
    <m/>
    <m/>
    <m/>
    <x v="286"/>
    <x v="7"/>
    <n v="1"/>
    <x v="626"/>
    <m/>
    <x v="61"/>
    <x v="1"/>
    <n v="3"/>
    <x v="6"/>
    <x v="331"/>
    <m/>
    <x v="90"/>
    <n v="1.1400000000000001"/>
    <n v="3"/>
    <n v="1.1400000000000001"/>
    <m/>
    <m/>
    <m/>
  </r>
  <r>
    <m/>
    <m/>
    <m/>
    <x v="286"/>
    <x v="7"/>
    <n v="1"/>
    <x v="627"/>
    <m/>
    <x v="61"/>
    <x v="1"/>
    <n v="6"/>
    <x v="6"/>
    <x v="332"/>
    <m/>
    <x v="325"/>
    <n v="15.54"/>
    <n v="6"/>
    <n v="15.54"/>
    <m/>
    <m/>
    <m/>
  </r>
  <r>
    <m/>
    <m/>
    <m/>
    <x v="286"/>
    <x v="7"/>
    <n v="1"/>
    <x v="628"/>
    <m/>
    <x v="61"/>
    <x v="1"/>
    <n v="6"/>
    <x v="6"/>
    <x v="333"/>
    <m/>
    <x v="433"/>
    <n v="0.89999999999999991"/>
    <n v="6"/>
    <n v="0.89999999999999991"/>
    <m/>
    <m/>
    <m/>
  </r>
  <r>
    <m/>
    <m/>
    <m/>
    <x v="287"/>
    <x v="7"/>
    <n v="1"/>
    <x v="629"/>
    <m/>
    <x v="60"/>
    <x v="1"/>
    <n v="1"/>
    <x v="6"/>
    <x v="334"/>
    <m/>
    <x v="434"/>
    <n v="12.67"/>
    <n v="1"/>
    <n v="12.67"/>
    <m/>
    <m/>
    <m/>
  </r>
  <r>
    <m/>
    <m/>
    <m/>
    <x v="287"/>
    <x v="7"/>
    <n v="1"/>
    <x v="599"/>
    <m/>
    <x v="1"/>
    <x v="1"/>
    <n v="2"/>
    <x v="11"/>
    <x v="266"/>
    <m/>
    <x v="194"/>
    <n v="1.1399999999999999"/>
    <n v="2"/>
    <n v="1.1399999999999999"/>
    <m/>
    <m/>
    <m/>
  </r>
  <r>
    <m/>
    <m/>
    <m/>
    <x v="287"/>
    <x v="7"/>
    <n v="1"/>
    <x v="602"/>
    <m/>
    <x v="60"/>
    <x v="1"/>
    <n v="1"/>
    <x v="6"/>
    <x v="335"/>
    <m/>
    <x v="109"/>
    <n v="0.32"/>
    <n v="1"/>
    <n v="0.32"/>
    <m/>
    <m/>
    <m/>
  </r>
  <r>
    <m/>
    <m/>
    <m/>
    <x v="287"/>
    <x v="7"/>
    <n v="1"/>
    <x v="630"/>
    <m/>
    <x v="60"/>
    <x v="1"/>
    <n v="2"/>
    <x v="6"/>
    <x v="267"/>
    <m/>
    <x v="366"/>
    <n v="12.6"/>
    <n v="2"/>
    <n v="12.6"/>
    <m/>
    <m/>
    <m/>
  </r>
  <r>
    <m/>
    <m/>
    <m/>
    <x v="287"/>
    <x v="7"/>
    <n v="1"/>
    <x v="609"/>
    <m/>
    <x v="61"/>
    <x v="1"/>
    <n v="3"/>
    <x v="6"/>
    <x v="320"/>
    <m/>
    <x v="435"/>
    <n v="0.39"/>
    <n v="3"/>
    <n v="0.39"/>
    <m/>
    <m/>
    <m/>
  </r>
  <r>
    <m/>
    <m/>
    <m/>
    <x v="287"/>
    <x v="7"/>
    <n v="1"/>
    <x v="631"/>
    <m/>
    <x v="61"/>
    <x v="1"/>
    <n v="3"/>
    <x v="6"/>
    <x v="336"/>
    <m/>
    <x v="436"/>
    <n v="12.39"/>
    <n v="3"/>
    <n v="12.39"/>
    <m/>
    <m/>
    <m/>
  </r>
  <r>
    <m/>
    <m/>
    <m/>
    <x v="287"/>
    <x v="7"/>
    <n v="1"/>
    <x v="632"/>
    <m/>
    <x v="61"/>
    <x v="1"/>
    <n v="3"/>
    <x v="6"/>
    <x v="337"/>
    <m/>
    <x v="422"/>
    <n v="0.75"/>
    <n v="3"/>
    <n v="0.75"/>
    <m/>
    <m/>
    <m/>
  </r>
  <r>
    <m/>
    <m/>
    <m/>
    <x v="287"/>
    <x v="7"/>
    <n v="1"/>
    <x v="633"/>
    <m/>
    <x v="61"/>
    <x v="1"/>
    <n v="3"/>
    <x v="6"/>
    <x v="338"/>
    <m/>
    <x v="108"/>
    <n v="2.04"/>
    <n v="3"/>
    <n v="2.04"/>
    <m/>
    <m/>
    <m/>
  </r>
  <r>
    <m/>
    <m/>
    <m/>
    <x v="288"/>
    <x v="7"/>
    <n v="1"/>
    <x v="629"/>
    <m/>
    <x v="60"/>
    <x v="1"/>
    <n v="1"/>
    <x v="6"/>
    <x v="334"/>
    <m/>
    <x v="434"/>
    <n v="12.67"/>
    <n v="1"/>
    <n v="12.67"/>
    <m/>
    <m/>
    <m/>
  </r>
  <r>
    <m/>
    <m/>
    <m/>
    <x v="288"/>
    <x v="7"/>
    <n v="1"/>
    <x v="599"/>
    <m/>
    <x v="1"/>
    <x v="1"/>
    <n v="2"/>
    <x v="11"/>
    <x v="266"/>
    <m/>
    <x v="194"/>
    <n v="1.1399999999999999"/>
    <n v="2"/>
    <n v="1.1399999999999999"/>
    <m/>
    <m/>
    <m/>
  </r>
  <r>
    <m/>
    <m/>
    <m/>
    <x v="288"/>
    <x v="7"/>
    <n v="1"/>
    <x v="602"/>
    <m/>
    <x v="60"/>
    <x v="1"/>
    <n v="1"/>
    <x v="6"/>
    <x v="335"/>
    <m/>
    <x v="109"/>
    <n v="0.32"/>
    <n v="1"/>
    <n v="0.32"/>
    <m/>
    <m/>
    <m/>
  </r>
  <r>
    <m/>
    <m/>
    <m/>
    <x v="288"/>
    <x v="7"/>
    <n v="1"/>
    <x v="634"/>
    <m/>
    <x v="60"/>
    <x v="1"/>
    <n v="2"/>
    <x v="6"/>
    <x v="244"/>
    <m/>
    <x v="418"/>
    <n v="12.66"/>
    <n v="2"/>
    <n v="12.66"/>
    <m/>
    <m/>
    <m/>
  </r>
  <r>
    <m/>
    <m/>
    <m/>
    <x v="288"/>
    <x v="7"/>
    <n v="1"/>
    <x v="609"/>
    <m/>
    <x v="61"/>
    <x v="1"/>
    <n v="3"/>
    <x v="6"/>
    <x v="320"/>
    <m/>
    <x v="435"/>
    <n v="0.39"/>
    <n v="3"/>
    <n v="0.39"/>
    <m/>
    <m/>
    <m/>
  </r>
  <r>
    <m/>
    <m/>
    <m/>
    <x v="288"/>
    <x v="7"/>
    <n v="1"/>
    <x v="631"/>
    <m/>
    <x v="61"/>
    <x v="1"/>
    <n v="3"/>
    <x v="6"/>
    <x v="336"/>
    <m/>
    <x v="436"/>
    <n v="12.39"/>
    <n v="3"/>
    <n v="12.39"/>
    <m/>
    <m/>
    <m/>
  </r>
  <r>
    <m/>
    <m/>
    <m/>
    <x v="288"/>
    <x v="7"/>
    <n v="1"/>
    <x v="632"/>
    <m/>
    <x v="61"/>
    <x v="1"/>
    <n v="3"/>
    <x v="6"/>
    <x v="337"/>
    <m/>
    <x v="422"/>
    <n v="0.75"/>
    <n v="3"/>
    <n v="0.75"/>
    <m/>
    <m/>
    <m/>
  </r>
  <r>
    <m/>
    <m/>
    <m/>
    <x v="288"/>
    <x v="7"/>
    <n v="1"/>
    <x v="633"/>
    <m/>
    <x v="61"/>
    <x v="1"/>
    <n v="3"/>
    <x v="6"/>
    <x v="338"/>
    <m/>
    <x v="108"/>
    <n v="2.04"/>
    <n v="3"/>
    <n v="2.04"/>
    <m/>
    <m/>
    <m/>
  </r>
  <r>
    <m/>
    <m/>
    <m/>
    <x v="289"/>
    <x v="7"/>
    <n v="1"/>
    <x v="598"/>
    <m/>
    <x v="60"/>
    <x v="1"/>
    <n v="1"/>
    <x v="6"/>
    <x v="310"/>
    <m/>
    <x v="417"/>
    <n v="17.21"/>
    <n v="1"/>
    <n v="17.21"/>
    <m/>
    <m/>
    <m/>
  </r>
  <r>
    <m/>
    <m/>
    <m/>
    <x v="289"/>
    <x v="7"/>
    <n v="1"/>
    <x v="599"/>
    <m/>
    <x v="1"/>
    <x v="1"/>
    <n v="6"/>
    <x v="11"/>
    <x v="266"/>
    <m/>
    <x v="194"/>
    <n v="3.42"/>
    <n v="6"/>
    <n v="3.42"/>
    <m/>
    <m/>
    <m/>
  </r>
  <r>
    <m/>
    <m/>
    <m/>
    <x v="289"/>
    <x v="7"/>
    <n v="1"/>
    <x v="623"/>
    <m/>
    <x v="60"/>
    <x v="1"/>
    <n v="2"/>
    <x v="6"/>
    <x v="251"/>
    <m/>
    <x v="350"/>
    <n v="12.58"/>
    <n v="2"/>
    <n v="12.58"/>
    <m/>
    <m/>
    <m/>
  </r>
  <r>
    <m/>
    <m/>
    <m/>
    <x v="289"/>
    <x v="7"/>
    <n v="1"/>
    <x v="635"/>
    <m/>
    <x v="60"/>
    <x v="1"/>
    <n v="4"/>
    <x v="6"/>
    <x v="267"/>
    <m/>
    <x v="366"/>
    <n v="25.2"/>
    <n v="4"/>
    <n v="25.2"/>
    <m/>
    <m/>
    <m/>
  </r>
  <r>
    <m/>
    <m/>
    <m/>
    <x v="289"/>
    <x v="7"/>
    <n v="1"/>
    <x v="601"/>
    <m/>
    <x v="60"/>
    <x v="1"/>
    <n v="1"/>
    <x v="6"/>
    <x v="313"/>
    <m/>
    <x v="419"/>
    <n v="15.52"/>
    <n v="1"/>
    <n v="15.52"/>
    <m/>
    <m/>
    <m/>
  </r>
  <r>
    <m/>
    <m/>
    <m/>
    <x v="289"/>
    <x v="7"/>
    <n v="1"/>
    <x v="636"/>
    <m/>
    <x v="60"/>
    <x v="1"/>
    <n v="1"/>
    <x v="6"/>
    <x v="339"/>
    <m/>
    <x v="437"/>
    <n v="0.48"/>
    <n v="1"/>
    <n v="0.48"/>
    <m/>
    <m/>
    <m/>
  </r>
  <r>
    <m/>
    <m/>
    <m/>
    <x v="289"/>
    <x v="7"/>
    <n v="1"/>
    <x v="637"/>
    <m/>
    <x v="60"/>
    <x v="1"/>
    <n v="1"/>
    <x v="6"/>
    <x v="340"/>
    <m/>
    <x v="438"/>
    <n v="8.49"/>
    <n v="1"/>
    <n v="8.49"/>
    <m/>
    <m/>
    <m/>
  </r>
  <r>
    <m/>
    <m/>
    <m/>
    <x v="289"/>
    <x v="7"/>
    <n v="1"/>
    <x v="603"/>
    <m/>
    <x v="61"/>
    <x v="1"/>
    <n v="3"/>
    <x v="6"/>
    <x v="315"/>
    <m/>
    <x v="373"/>
    <n v="12.809999999999999"/>
    <n v="3"/>
    <n v="12.809999999999999"/>
    <m/>
    <m/>
    <m/>
  </r>
  <r>
    <m/>
    <m/>
    <m/>
    <x v="289"/>
    <x v="7"/>
    <n v="1"/>
    <x v="604"/>
    <m/>
    <x v="61"/>
    <x v="1"/>
    <n v="3"/>
    <x v="6"/>
    <x v="316"/>
    <m/>
    <x v="420"/>
    <n v="14.04"/>
    <n v="3"/>
    <n v="14.04"/>
    <m/>
    <m/>
    <m/>
  </r>
  <r>
    <m/>
    <m/>
    <m/>
    <x v="289"/>
    <x v="7"/>
    <n v="1"/>
    <x v="605"/>
    <m/>
    <x v="61"/>
    <x v="1"/>
    <n v="3"/>
    <x v="6"/>
    <x v="84"/>
    <m/>
    <x v="386"/>
    <n v="1.9500000000000002"/>
    <n v="3"/>
    <n v="1.9500000000000002"/>
    <m/>
    <m/>
    <m/>
  </r>
  <r>
    <m/>
    <m/>
    <m/>
    <x v="289"/>
    <x v="7"/>
    <n v="1"/>
    <x v="606"/>
    <m/>
    <x v="61"/>
    <x v="1"/>
    <n v="3"/>
    <x v="6"/>
    <x v="317"/>
    <m/>
    <x v="421"/>
    <n v="9.9599999999999991"/>
    <n v="3"/>
    <n v="9.9599999999999991"/>
    <m/>
    <m/>
    <m/>
  </r>
  <r>
    <m/>
    <m/>
    <m/>
    <x v="289"/>
    <x v="7"/>
    <n v="1"/>
    <x v="607"/>
    <m/>
    <x v="61"/>
    <x v="1"/>
    <n v="3"/>
    <x v="6"/>
    <x v="318"/>
    <m/>
    <x v="422"/>
    <n v="0.75"/>
    <n v="3"/>
    <n v="0.75"/>
    <m/>
    <m/>
    <m/>
  </r>
  <r>
    <m/>
    <m/>
    <m/>
    <x v="289"/>
    <x v="7"/>
    <n v="1"/>
    <x v="638"/>
    <m/>
    <x v="61"/>
    <x v="1"/>
    <n v="3"/>
    <x v="6"/>
    <x v="341"/>
    <m/>
    <x v="348"/>
    <n v="0.51"/>
    <n v="3"/>
    <n v="0.51"/>
    <m/>
    <m/>
    <m/>
  </r>
  <r>
    <m/>
    <m/>
    <m/>
    <x v="289"/>
    <x v="7"/>
    <n v="1"/>
    <x v="639"/>
    <m/>
    <x v="61"/>
    <x v="1"/>
    <n v="3"/>
    <x v="6"/>
    <x v="277"/>
    <m/>
    <x v="439"/>
    <n v="1.23"/>
    <n v="3"/>
    <n v="1.23"/>
    <m/>
    <m/>
    <m/>
  </r>
  <r>
    <m/>
    <m/>
    <m/>
    <x v="289"/>
    <x v="7"/>
    <n v="1"/>
    <x v="640"/>
    <m/>
    <x v="61"/>
    <x v="1"/>
    <n v="3"/>
    <x v="6"/>
    <x v="342"/>
    <m/>
    <x v="440"/>
    <n v="8.129999999999999"/>
    <n v="3"/>
    <n v="8.129999999999999"/>
    <m/>
    <m/>
    <m/>
  </r>
  <r>
    <m/>
    <m/>
    <m/>
    <x v="289"/>
    <x v="7"/>
    <n v="1"/>
    <x v="641"/>
    <m/>
    <x v="61"/>
    <x v="1"/>
    <n v="3"/>
    <x v="6"/>
    <x v="245"/>
    <m/>
    <x v="204"/>
    <n v="0.54"/>
    <n v="3"/>
    <n v="0.54"/>
    <m/>
    <m/>
    <m/>
  </r>
  <r>
    <m/>
    <m/>
    <m/>
    <x v="290"/>
    <x v="7"/>
    <n v="1"/>
    <x v="642"/>
    <m/>
    <x v="68"/>
    <x v="8"/>
    <n v="1"/>
    <x v="6"/>
    <x v="321"/>
    <m/>
    <x v="424"/>
    <n v="56.59"/>
    <n v="1"/>
    <n v="56.59"/>
    <m/>
    <m/>
    <m/>
  </r>
  <r>
    <m/>
    <m/>
    <m/>
    <x v="290"/>
    <x v="7"/>
    <n v="1"/>
    <x v="643"/>
    <m/>
    <x v="68"/>
    <x v="8"/>
    <n v="1"/>
    <x v="6"/>
    <x v="322"/>
    <m/>
    <x v="425"/>
    <n v="12.74"/>
    <n v="1"/>
    <n v="12.74"/>
    <m/>
    <m/>
    <m/>
  </r>
  <r>
    <m/>
    <m/>
    <m/>
    <x v="290"/>
    <x v="7"/>
    <n v="1"/>
    <x v="613"/>
    <m/>
    <x v="1"/>
    <x v="1"/>
    <n v="1"/>
    <x v="5"/>
    <x v="55"/>
    <m/>
    <x v="150"/>
    <n v="2.76"/>
    <n v="1"/>
    <n v="2.76"/>
    <m/>
    <m/>
    <m/>
  </r>
  <r>
    <m/>
    <m/>
    <m/>
    <x v="290"/>
    <x v="7"/>
    <n v="1"/>
    <x v="582"/>
    <m/>
    <x v="1"/>
    <x v="1"/>
    <n v="1"/>
    <x v="11"/>
    <x v="113"/>
    <m/>
    <x v="188"/>
    <n v="1.41"/>
    <n v="1"/>
    <n v="1.41"/>
    <m/>
    <m/>
    <m/>
  </r>
  <r>
    <m/>
    <m/>
    <m/>
    <x v="290"/>
    <x v="7"/>
    <n v="1"/>
    <x v="614"/>
    <m/>
    <x v="1"/>
    <x v="1"/>
    <n v="2"/>
    <x v="86"/>
    <x v="226"/>
    <m/>
    <x v="392"/>
    <n v="2.66"/>
    <n v="2"/>
    <n v="2.66"/>
    <m/>
    <m/>
    <m/>
  </r>
  <r>
    <m/>
    <m/>
    <m/>
    <x v="290"/>
    <x v="7"/>
    <n v="1"/>
    <x v="584"/>
    <m/>
    <x v="3"/>
    <x v="1"/>
    <n v="3"/>
    <x v="2"/>
    <x v="182"/>
    <m/>
    <x v="333"/>
    <n v="2.0100000000000002"/>
    <n v="3"/>
    <n v="2.0100000000000002"/>
    <m/>
    <m/>
    <m/>
  </r>
  <r>
    <m/>
    <m/>
    <m/>
    <x v="290"/>
    <x v="7"/>
    <n v="1"/>
    <x v="644"/>
    <m/>
    <x v="3"/>
    <x v="1"/>
    <n v="1"/>
    <x v="87"/>
    <x v="343"/>
    <m/>
    <x v="441"/>
    <n v="5.38"/>
    <n v="1"/>
    <n v="5.38"/>
    <m/>
    <m/>
    <m/>
  </r>
  <r>
    <m/>
    <m/>
    <m/>
    <x v="290"/>
    <x v="7"/>
    <n v="1"/>
    <x v="596"/>
    <m/>
    <x v="3"/>
    <x v="1"/>
    <n v="2"/>
    <x v="2"/>
    <x v="182"/>
    <m/>
    <x v="333"/>
    <n v="1.34"/>
    <n v="2"/>
    <n v="1.34"/>
    <m/>
    <m/>
    <m/>
  </r>
  <r>
    <m/>
    <m/>
    <m/>
    <x v="290"/>
    <x v="7"/>
    <n v="1"/>
    <x v="645"/>
    <m/>
    <x v="3"/>
    <x v="1"/>
    <n v="2"/>
    <x v="2"/>
    <x v="324"/>
    <m/>
    <x v="162"/>
    <n v="1.54"/>
    <n v="2"/>
    <n v="1.54"/>
    <m/>
    <m/>
    <m/>
  </r>
  <r>
    <m/>
    <m/>
    <m/>
    <x v="290"/>
    <x v="7"/>
    <n v="1"/>
    <x v="616"/>
    <m/>
    <x v="3"/>
    <x v="1"/>
    <n v="1"/>
    <x v="83"/>
    <x v="325"/>
    <m/>
    <x v="427"/>
    <n v="0.82"/>
    <n v="1"/>
    <n v="0.82"/>
    <m/>
    <m/>
    <m/>
  </r>
  <r>
    <m/>
    <m/>
    <m/>
    <x v="290"/>
    <x v="7"/>
    <n v="1"/>
    <x v="646"/>
    <m/>
    <x v="68"/>
    <x v="8"/>
    <n v="1"/>
    <x v="6"/>
    <x v="344"/>
    <m/>
    <x v="442"/>
    <n v="39.17"/>
    <n v="1"/>
    <n v="39.17"/>
    <m/>
    <m/>
    <m/>
  </r>
  <r>
    <m/>
    <m/>
    <m/>
    <x v="291"/>
    <x v="7"/>
    <n v="1"/>
    <x v="647"/>
    <m/>
    <x v="65"/>
    <x v="1"/>
    <n v="1"/>
    <x v="6"/>
    <x v="345"/>
    <m/>
    <x v="443"/>
    <n v="98.51"/>
    <n v="1"/>
    <n v="98.51"/>
    <m/>
    <m/>
    <m/>
  </r>
  <r>
    <m/>
    <m/>
    <m/>
    <x v="291"/>
    <x v="7"/>
    <n v="1"/>
    <x v="541"/>
    <m/>
    <x v="1"/>
    <x v="1"/>
    <n v="6"/>
    <x v="7"/>
    <x v="281"/>
    <m/>
    <x v="385"/>
    <n v="4.4399999999999995"/>
    <n v="6"/>
    <n v="4.4399999999999995"/>
    <m/>
    <m/>
    <m/>
  </r>
  <r>
    <m/>
    <m/>
    <m/>
    <x v="291"/>
    <x v="7"/>
    <n v="1"/>
    <x v="648"/>
    <m/>
    <x v="55"/>
    <x v="1"/>
    <n v="1"/>
    <x v="14"/>
    <x v="346"/>
    <m/>
    <x v="444"/>
    <n v="2.58"/>
    <n v="1"/>
    <n v="2.58"/>
    <m/>
    <m/>
    <m/>
  </r>
  <r>
    <m/>
    <m/>
    <m/>
    <x v="291"/>
    <x v="7"/>
    <n v="1"/>
    <x v="649"/>
    <m/>
    <x v="1"/>
    <x v="1"/>
    <n v="1"/>
    <x v="58"/>
    <x v="347"/>
    <m/>
    <x v="364"/>
    <n v="1.22"/>
    <n v="1"/>
    <n v="1.22"/>
    <m/>
    <m/>
    <m/>
  </r>
  <r>
    <m/>
    <m/>
    <m/>
    <x v="292"/>
    <x v="7"/>
    <n v="1"/>
    <x v="650"/>
    <m/>
    <x v="69"/>
    <x v="12"/>
    <n v="1"/>
    <x v="6"/>
    <x v="43"/>
    <m/>
    <x v="445"/>
    <n v="54.6400000000001"/>
    <n v="1"/>
    <n v="54.6400000000001"/>
    <m/>
    <m/>
    <m/>
  </r>
  <r>
    <m/>
    <m/>
    <m/>
    <x v="293"/>
    <x v="8"/>
    <n v="1"/>
    <x v="651"/>
    <m/>
    <x v="54"/>
    <x v="1"/>
    <n v="1"/>
    <x v="6"/>
    <x v="348"/>
    <m/>
    <x v="446"/>
    <n v="76.77"/>
    <n v="1"/>
    <n v="76.77"/>
    <m/>
    <m/>
    <m/>
  </r>
  <r>
    <m/>
    <m/>
    <m/>
    <x v="293"/>
    <x v="8"/>
    <n v="1"/>
    <x v="652"/>
    <m/>
    <x v="3"/>
    <x v="1"/>
    <n v="2"/>
    <x v="88"/>
    <x v="349"/>
    <m/>
    <x v="259"/>
    <n v="11"/>
    <n v="2"/>
    <n v="11"/>
    <m/>
    <m/>
    <m/>
  </r>
  <r>
    <m/>
    <m/>
    <m/>
    <x v="293"/>
    <x v="8"/>
    <n v="1"/>
    <x v="653"/>
    <m/>
    <x v="1"/>
    <x v="1"/>
    <n v="1"/>
    <x v="89"/>
    <x v="350"/>
    <m/>
    <x v="447"/>
    <n v="1.44"/>
    <n v="1"/>
    <n v="1.44"/>
    <m/>
    <m/>
    <m/>
  </r>
  <r>
    <m/>
    <m/>
    <m/>
    <x v="293"/>
    <x v="8"/>
    <n v="1"/>
    <x v="654"/>
    <m/>
    <x v="1"/>
    <x v="1"/>
    <n v="4"/>
    <x v="2"/>
    <x v="112"/>
    <m/>
    <x v="128"/>
    <n v="2.2000000000000002"/>
    <n v="4"/>
    <n v="2.2000000000000002"/>
    <m/>
    <m/>
    <m/>
  </r>
  <r>
    <m/>
    <m/>
    <m/>
    <x v="293"/>
    <x v="8"/>
    <n v="1"/>
    <x v="655"/>
    <m/>
    <x v="1"/>
    <x v="1"/>
    <n v="1"/>
    <x v="90"/>
    <x v="351"/>
    <m/>
    <x v="448"/>
    <n v="2.38"/>
    <n v="1"/>
    <n v="2.38"/>
    <m/>
    <m/>
    <m/>
  </r>
  <r>
    <m/>
    <m/>
    <m/>
    <x v="293"/>
    <x v="8"/>
    <n v="1"/>
    <x v="656"/>
    <m/>
    <x v="55"/>
    <x v="1"/>
    <n v="1"/>
    <x v="91"/>
    <x v="287"/>
    <m/>
    <x v="449"/>
    <n v="2.77"/>
    <n v="1"/>
    <n v="2.77"/>
    <m/>
    <m/>
    <m/>
  </r>
  <r>
    <m/>
    <m/>
    <m/>
    <x v="293"/>
    <x v="8"/>
    <n v="1"/>
    <x v="657"/>
    <m/>
    <x v="55"/>
    <x v="1"/>
    <n v="1"/>
    <x v="2"/>
    <x v="112"/>
    <m/>
    <x v="450"/>
    <n v="0.66"/>
    <n v="1"/>
    <n v="0.66"/>
    <m/>
    <m/>
    <m/>
  </r>
  <r>
    <m/>
    <m/>
    <m/>
    <x v="293"/>
    <x v="8"/>
    <n v="1"/>
    <x v="658"/>
    <m/>
    <x v="55"/>
    <x v="1"/>
    <n v="1"/>
    <x v="92"/>
    <x v="113"/>
    <m/>
    <x v="451"/>
    <n v="2.56"/>
    <n v="1"/>
    <n v="2.56"/>
    <m/>
    <m/>
    <m/>
  </r>
  <r>
    <m/>
    <m/>
    <m/>
    <x v="293"/>
    <x v="8"/>
    <n v="1"/>
    <x v="659"/>
    <m/>
    <x v="55"/>
    <x v="1"/>
    <n v="2"/>
    <x v="91"/>
    <x v="352"/>
    <m/>
    <x v="141"/>
    <n v="4.28"/>
    <n v="2"/>
    <n v="4.28"/>
    <m/>
    <m/>
    <m/>
  </r>
  <r>
    <m/>
    <m/>
    <m/>
    <x v="293"/>
    <x v="8"/>
    <n v="1"/>
    <x v="660"/>
    <m/>
    <x v="55"/>
    <x v="1"/>
    <n v="1"/>
    <x v="2"/>
    <x v="112"/>
    <m/>
    <x v="450"/>
    <n v="0.66"/>
    <n v="1"/>
    <n v="0.66"/>
    <m/>
    <m/>
    <m/>
  </r>
  <r>
    <m/>
    <m/>
    <m/>
    <x v="293"/>
    <x v="8"/>
    <n v="1"/>
    <x v="661"/>
    <m/>
    <x v="1"/>
    <x v="1"/>
    <n v="1"/>
    <x v="84"/>
    <x v="115"/>
    <m/>
    <x v="21"/>
    <n v="1.98"/>
    <n v="1"/>
    <n v="1.98"/>
    <m/>
    <m/>
    <m/>
  </r>
  <r>
    <m/>
    <m/>
    <m/>
    <x v="293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294"/>
    <x v="8"/>
    <n v="1"/>
    <x v="651"/>
    <m/>
    <x v="54"/>
    <x v="1"/>
    <n v="1"/>
    <x v="6"/>
    <x v="348"/>
    <m/>
    <x v="446"/>
    <n v="76.77"/>
    <n v="1"/>
    <n v="76.77"/>
    <m/>
    <m/>
    <m/>
  </r>
  <r>
    <m/>
    <m/>
    <m/>
    <x v="294"/>
    <x v="8"/>
    <n v="1"/>
    <x v="652"/>
    <m/>
    <x v="3"/>
    <x v="1"/>
    <n v="2"/>
    <x v="88"/>
    <x v="294"/>
    <m/>
    <x v="452"/>
    <n v="11.02"/>
    <n v="2"/>
    <n v="11.02"/>
    <m/>
    <m/>
    <m/>
  </r>
  <r>
    <m/>
    <m/>
    <m/>
    <x v="294"/>
    <x v="8"/>
    <n v="1"/>
    <x v="653"/>
    <m/>
    <x v="1"/>
    <x v="1"/>
    <n v="1"/>
    <x v="89"/>
    <x v="350"/>
    <m/>
    <x v="453"/>
    <n v="1.45"/>
    <n v="1"/>
    <n v="1.45"/>
    <m/>
    <m/>
    <m/>
  </r>
  <r>
    <m/>
    <m/>
    <m/>
    <x v="294"/>
    <x v="8"/>
    <n v="1"/>
    <x v="654"/>
    <m/>
    <x v="1"/>
    <x v="1"/>
    <n v="4"/>
    <x v="2"/>
    <x v="112"/>
    <m/>
    <x v="128"/>
    <n v="2.2000000000000002"/>
    <n v="4"/>
    <n v="2.2000000000000002"/>
    <m/>
    <m/>
    <m/>
  </r>
  <r>
    <m/>
    <m/>
    <m/>
    <x v="294"/>
    <x v="8"/>
    <n v="1"/>
    <x v="663"/>
    <m/>
    <x v="1"/>
    <x v="1"/>
    <n v="1"/>
    <x v="48"/>
    <x v="353"/>
    <m/>
    <x v="325"/>
    <n v="2.59"/>
    <n v="1"/>
    <n v="2.59"/>
    <m/>
    <m/>
    <m/>
  </r>
  <r>
    <m/>
    <m/>
    <m/>
    <x v="294"/>
    <x v="8"/>
    <n v="1"/>
    <x v="664"/>
    <m/>
    <x v="1"/>
    <x v="1"/>
    <n v="1"/>
    <x v="85"/>
    <x v="62"/>
    <m/>
    <x v="454"/>
    <n v="1.8"/>
    <n v="1"/>
    <n v="1.8"/>
    <m/>
    <m/>
    <m/>
  </r>
  <r>
    <m/>
    <m/>
    <m/>
    <x v="294"/>
    <x v="8"/>
    <n v="1"/>
    <x v="665"/>
    <m/>
    <x v="1"/>
    <x v="1"/>
    <n v="1"/>
    <x v="72"/>
    <x v="239"/>
    <m/>
    <x v="455"/>
    <n v="1.85"/>
    <n v="1"/>
    <n v="1.85"/>
    <m/>
    <m/>
    <m/>
  </r>
  <r>
    <m/>
    <m/>
    <m/>
    <x v="294"/>
    <x v="8"/>
    <n v="1"/>
    <x v="656"/>
    <m/>
    <x v="55"/>
    <x v="1"/>
    <n v="1"/>
    <x v="91"/>
    <x v="287"/>
    <m/>
    <x v="449"/>
    <n v="2.77"/>
    <n v="1"/>
    <n v="2.77"/>
    <m/>
    <m/>
    <m/>
  </r>
  <r>
    <m/>
    <m/>
    <m/>
    <x v="294"/>
    <x v="8"/>
    <n v="1"/>
    <x v="657"/>
    <m/>
    <x v="55"/>
    <x v="1"/>
    <n v="1"/>
    <x v="2"/>
    <x v="112"/>
    <m/>
    <x v="450"/>
    <n v="0.66"/>
    <n v="1"/>
    <n v="0.66"/>
    <m/>
    <m/>
    <m/>
  </r>
  <r>
    <m/>
    <m/>
    <m/>
    <x v="294"/>
    <x v="8"/>
    <n v="1"/>
    <x v="658"/>
    <m/>
    <x v="55"/>
    <x v="1"/>
    <n v="1"/>
    <x v="92"/>
    <x v="113"/>
    <m/>
    <x v="451"/>
    <n v="2.56"/>
    <n v="1"/>
    <n v="2.56"/>
    <m/>
    <m/>
    <m/>
  </r>
  <r>
    <m/>
    <m/>
    <m/>
    <x v="294"/>
    <x v="8"/>
    <n v="1"/>
    <x v="659"/>
    <m/>
    <x v="55"/>
    <x v="1"/>
    <n v="2"/>
    <x v="91"/>
    <x v="352"/>
    <m/>
    <x v="141"/>
    <n v="4.28"/>
    <n v="2"/>
    <n v="4.28"/>
    <m/>
    <m/>
    <m/>
  </r>
  <r>
    <m/>
    <m/>
    <m/>
    <x v="294"/>
    <x v="8"/>
    <n v="1"/>
    <x v="660"/>
    <m/>
    <x v="55"/>
    <x v="1"/>
    <n v="1"/>
    <x v="2"/>
    <x v="112"/>
    <m/>
    <x v="450"/>
    <n v="0.66"/>
    <n v="1"/>
    <n v="0.66"/>
    <m/>
    <m/>
    <m/>
  </r>
  <r>
    <m/>
    <m/>
    <m/>
    <x v="294"/>
    <x v="8"/>
    <n v="1"/>
    <x v="661"/>
    <m/>
    <x v="1"/>
    <x v="1"/>
    <n v="1"/>
    <x v="84"/>
    <x v="115"/>
    <m/>
    <x v="21"/>
    <n v="1.98"/>
    <n v="1"/>
    <n v="1.98"/>
    <m/>
    <m/>
    <m/>
  </r>
  <r>
    <m/>
    <m/>
    <m/>
    <x v="294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295"/>
    <x v="8"/>
    <n v="1"/>
    <x v="666"/>
    <m/>
    <x v="54"/>
    <x v="1"/>
    <n v="1"/>
    <x v="6"/>
    <x v="354"/>
    <m/>
    <x v="456"/>
    <n v="145.19"/>
    <n v="1"/>
    <n v="145.19"/>
    <m/>
    <m/>
    <m/>
  </r>
  <r>
    <m/>
    <m/>
    <m/>
    <x v="295"/>
    <x v="8"/>
    <n v="1"/>
    <x v="667"/>
    <m/>
    <x v="1"/>
    <x v="1"/>
    <n v="1"/>
    <x v="2"/>
    <x v="112"/>
    <m/>
    <x v="128"/>
    <n v="0.55000000000000004"/>
    <n v="1"/>
    <n v="0.55000000000000004"/>
    <m/>
    <m/>
    <m/>
  </r>
  <r>
    <m/>
    <m/>
    <m/>
    <x v="295"/>
    <x v="8"/>
    <n v="1"/>
    <x v="652"/>
    <m/>
    <x v="3"/>
    <x v="1"/>
    <n v="2"/>
    <x v="88"/>
    <x v="349"/>
    <m/>
    <x v="259"/>
    <n v="11"/>
    <n v="2"/>
    <n v="11"/>
    <m/>
    <m/>
    <m/>
  </r>
  <r>
    <m/>
    <m/>
    <m/>
    <x v="295"/>
    <x v="8"/>
    <n v="1"/>
    <x v="668"/>
    <m/>
    <x v="1"/>
    <x v="1"/>
    <n v="1"/>
    <x v="94"/>
    <x v="113"/>
    <m/>
    <x v="457"/>
    <n v="1.61"/>
    <n v="1"/>
    <n v="1.61"/>
    <m/>
    <m/>
    <m/>
  </r>
  <r>
    <m/>
    <m/>
    <m/>
    <x v="295"/>
    <x v="8"/>
    <n v="1"/>
    <x v="654"/>
    <m/>
    <x v="1"/>
    <x v="1"/>
    <n v="4"/>
    <x v="2"/>
    <x v="112"/>
    <m/>
    <x v="128"/>
    <n v="2.2000000000000002"/>
    <n v="4"/>
    <n v="2.2000000000000002"/>
    <m/>
    <m/>
    <m/>
  </r>
  <r>
    <m/>
    <m/>
    <m/>
    <x v="295"/>
    <x v="8"/>
    <n v="1"/>
    <x v="669"/>
    <m/>
    <x v="1"/>
    <x v="1"/>
    <n v="1"/>
    <x v="84"/>
    <x v="355"/>
    <m/>
    <x v="61"/>
    <n v="2.86"/>
    <n v="1"/>
    <n v="2.86"/>
    <m/>
    <m/>
    <m/>
  </r>
  <r>
    <m/>
    <m/>
    <m/>
    <x v="295"/>
    <x v="8"/>
    <n v="1"/>
    <x v="670"/>
    <m/>
    <x v="1"/>
    <x v="1"/>
    <n v="1"/>
    <x v="95"/>
    <x v="114"/>
    <m/>
    <x v="448"/>
    <n v="2.38"/>
    <n v="1"/>
    <n v="2.38"/>
    <m/>
    <m/>
    <m/>
  </r>
  <r>
    <m/>
    <m/>
    <m/>
    <x v="295"/>
    <x v="8"/>
    <n v="1"/>
    <x v="671"/>
    <m/>
    <x v="1"/>
    <x v="1"/>
    <n v="1"/>
    <x v="96"/>
    <x v="356"/>
    <m/>
    <x v="262"/>
    <n v="2.15"/>
    <n v="1"/>
    <n v="2.15"/>
    <m/>
    <m/>
    <m/>
  </r>
  <r>
    <m/>
    <m/>
    <m/>
    <x v="295"/>
    <x v="8"/>
    <n v="1"/>
    <x v="672"/>
    <m/>
    <x v="1"/>
    <x v="1"/>
    <n v="1"/>
    <x v="97"/>
    <x v="181"/>
    <m/>
    <x v="458"/>
    <n v="1.72"/>
    <n v="1"/>
    <n v="1.72"/>
    <m/>
    <m/>
    <m/>
  </r>
  <r>
    <m/>
    <m/>
    <m/>
    <x v="295"/>
    <x v="8"/>
    <n v="1"/>
    <x v="673"/>
    <m/>
    <x v="3"/>
    <x v="1"/>
    <n v="2"/>
    <x v="2"/>
    <x v="112"/>
    <m/>
    <x v="203"/>
    <n v="0.88"/>
    <n v="2"/>
    <n v="0.88"/>
    <m/>
    <m/>
    <m/>
  </r>
  <r>
    <m/>
    <m/>
    <m/>
    <x v="295"/>
    <x v="8"/>
    <n v="1"/>
    <x v="656"/>
    <m/>
    <x v="55"/>
    <x v="1"/>
    <n v="2"/>
    <x v="91"/>
    <x v="287"/>
    <m/>
    <x v="449"/>
    <n v="5.54"/>
    <n v="2"/>
    <n v="5.54"/>
    <m/>
    <m/>
    <m/>
  </r>
  <r>
    <m/>
    <m/>
    <m/>
    <x v="295"/>
    <x v="8"/>
    <n v="1"/>
    <x v="674"/>
    <m/>
    <x v="1"/>
    <x v="1"/>
    <n v="1"/>
    <x v="16"/>
    <x v="357"/>
    <m/>
    <x v="459"/>
    <n v="1.56"/>
    <n v="1"/>
    <n v="1.56"/>
    <m/>
    <m/>
    <m/>
  </r>
  <r>
    <m/>
    <m/>
    <m/>
    <x v="295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295"/>
    <x v="8"/>
    <n v="1"/>
    <x v="659"/>
    <m/>
    <x v="55"/>
    <x v="1"/>
    <n v="4"/>
    <x v="91"/>
    <x v="352"/>
    <m/>
    <x v="141"/>
    <n v="8.56"/>
    <n v="4"/>
    <n v="8.56"/>
    <m/>
    <m/>
    <m/>
  </r>
  <r>
    <m/>
    <m/>
    <m/>
    <x v="295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296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296"/>
    <x v="8"/>
    <n v="1"/>
    <x v="676"/>
    <m/>
    <x v="19"/>
    <x v="1"/>
    <n v="1"/>
    <x v="6"/>
    <x v="114"/>
    <m/>
    <x v="460"/>
    <n v="0.3"/>
    <n v="1"/>
    <n v="0.3"/>
    <m/>
    <m/>
    <m/>
  </r>
  <r>
    <m/>
    <m/>
    <m/>
    <x v="296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296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297"/>
    <x v="8"/>
    <n v="29"/>
    <x v="679"/>
    <s v="TREAPTA"/>
    <x v="53"/>
    <x v="9"/>
    <n v="1"/>
    <x v="6"/>
    <x v="49"/>
    <m/>
    <x v="343"/>
    <n v="0"/>
    <n v="29"/>
    <n v="0"/>
    <m/>
    <m/>
    <m/>
  </r>
  <r>
    <m/>
    <m/>
    <m/>
    <x v="298"/>
    <x v="8"/>
    <n v="3"/>
    <x v="680"/>
    <m/>
    <x v="64"/>
    <x v="1"/>
    <n v="1"/>
    <x v="6"/>
    <x v="358"/>
    <m/>
    <x v="461"/>
    <n v="5.35"/>
    <n v="3"/>
    <n v="16.049999999999997"/>
    <m/>
    <m/>
    <m/>
  </r>
  <r>
    <m/>
    <m/>
    <m/>
    <x v="298"/>
    <x v="8"/>
    <n v="3"/>
    <x v="681"/>
    <m/>
    <x v="1"/>
    <x v="1"/>
    <n v="2"/>
    <x v="13"/>
    <x v="277"/>
    <m/>
    <x v="95"/>
    <n v="2.34"/>
    <n v="6"/>
    <n v="7.02"/>
    <m/>
    <m/>
    <m/>
  </r>
  <r>
    <m/>
    <m/>
    <m/>
    <x v="298"/>
    <x v="8"/>
    <n v="3"/>
    <x v="682"/>
    <m/>
    <x v="2"/>
    <x v="1"/>
    <n v="4"/>
    <x v="69"/>
    <x v="3"/>
    <m/>
    <x v="377"/>
    <n v="0.16"/>
    <n v="12"/>
    <n v="0.48"/>
    <m/>
    <m/>
    <m/>
  </r>
  <r>
    <m/>
    <m/>
    <m/>
    <x v="299"/>
    <x v="8"/>
    <n v="1"/>
    <x v="683"/>
    <m/>
    <x v="64"/>
    <x v="1"/>
    <n v="1"/>
    <x v="6"/>
    <x v="359"/>
    <m/>
    <x v="462"/>
    <n v="12.92"/>
    <n v="1"/>
    <n v="12.92"/>
    <m/>
    <m/>
    <m/>
  </r>
  <r>
    <m/>
    <m/>
    <m/>
    <x v="299"/>
    <x v="8"/>
    <n v="1"/>
    <x v="684"/>
    <m/>
    <x v="1"/>
    <x v="1"/>
    <n v="2"/>
    <x v="13"/>
    <x v="10"/>
    <m/>
    <x v="463"/>
    <n v="2.4"/>
    <n v="2"/>
    <n v="2.4"/>
    <m/>
    <m/>
    <m/>
  </r>
  <r>
    <m/>
    <m/>
    <m/>
    <x v="299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00"/>
    <x v="8"/>
    <n v="1"/>
    <x v="685"/>
    <m/>
    <x v="64"/>
    <x v="1"/>
    <n v="1"/>
    <x v="6"/>
    <x v="360"/>
    <m/>
    <x v="464"/>
    <n v="4.01"/>
    <n v="1"/>
    <n v="4.01"/>
    <m/>
    <m/>
    <m/>
  </r>
  <r>
    <m/>
    <m/>
    <m/>
    <x v="300"/>
    <x v="8"/>
    <n v="1"/>
    <x v="684"/>
    <m/>
    <x v="1"/>
    <x v="1"/>
    <n v="2"/>
    <x v="13"/>
    <x v="10"/>
    <m/>
    <x v="463"/>
    <n v="2.4"/>
    <n v="2"/>
    <n v="2.4"/>
    <m/>
    <m/>
    <m/>
  </r>
  <r>
    <m/>
    <m/>
    <m/>
    <x v="300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01"/>
    <x v="8"/>
    <n v="1"/>
    <x v="686"/>
    <m/>
    <x v="64"/>
    <x v="1"/>
    <n v="1"/>
    <x v="6"/>
    <x v="361"/>
    <m/>
    <x v="465"/>
    <n v="18.100000000000001"/>
    <n v="1"/>
    <n v="18.100000000000001"/>
    <m/>
    <m/>
    <m/>
  </r>
  <r>
    <m/>
    <m/>
    <m/>
    <x v="301"/>
    <x v="8"/>
    <n v="1"/>
    <x v="684"/>
    <m/>
    <x v="1"/>
    <x v="1"/>
    <n v="2"/>
    <x v="13"/>
    <x v="10"/>
    <m/>
    <x v="463"/>
    <n v="2.4"/>
    <n v="2"/>
    <n v="2.4"/>
    <m/>
    <m/>
    <m/>
  </r>
  <r>
    <m/>
    <m/>
    <m/>
    <x v="301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02"/>
    <x v="8"/>
    <n v="1"/>
    <x v="687"/>
    <m/>
    <x v="19"/>
    <x v="1"/>
    <n v="1"/>
    <x v="6"/>
    <x v="362"/>
    <m/>
    <x v="466"/>
    <n v="2.06"/>
    <n v="1"/>
    <n v="2.06"/>
    <m/>
    <m/>
    <m/>
  </r>
  <r>
    <m/>
    <m/>
    <m/>
    <x v="302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02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02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03"/>
    <x v="8"/>
    <n v="1"/>
    <x v="688"/>
    <m/>
    <x v="67"/>
    <x v="1"/>
    <n v="1"/>
    <x v="6"/>
    <x v="363"/>
    <m/>
    <x v="467"/>
    <n v="9.8800000000000008"/>
    <n v="1"/>
    <n v="9.8800000000000008"/>
    <m/>
    <m/>
    <m/>
  </r>
  <r>
    <m/>
    <m/>
    <m/>
    <x v="303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304"/>
    <x v="8"/>
    <n v="1"/>
    <x v="689"/>
    <m/>
    <x v="67"/>
    <x v="1"/>
    <n v="1"/>
    <x v="6"/>
    <x v="364"/>
    <m/>
    <x v="468"/>
    <n v="8.2100000000000009"/>
    <n v="1"/>
    <n v="8.2100000000000009"/>
    <m/>
    <m/>
    <m/>
  </r>
  <r>
    <m/>
    <m/>
    <m/>
    <x v="304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305"/>
    <x v="8"/>
    <n v="1"/>
    <x v="690"/>
    <m/>
    <x v="67"/>
    <x v="1"/>
    <n v="1"/>
    <x v="6"/>
    <x v="365"/>
    <m/>
    <x v="469"/>
    <n v="9.41"/>
    <n v="1"/>
    <n v="9.41"/>
    <m/>
    <m/>
    <m/>
  </r>
  <r>
    <m/>
    <m/>
    <m/>
    <x v="305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306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06"/>
    <x v="8"/>
    <n v="1"/>
    <x v="691"/>
    <m/>
    <x v="19"/>
    <x v="1"/>
    <n v="1"/>
    <x v="6"/>
    <x v="113"/>
    <m/>
    <x v="429"/>
    <n v="0.31"/>
    <n v="1"/>
    <n v="0.31"/>
    <m/>
    <m/>
    <m/>
  </r>
  <r>
    <m/>
    <m/>
    <m/>
    <x v="306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06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07"/>
    <x v="8"/>
    <n v="1"/>
    <x v="692"/>
    <m/>
    <x v="19"/>
    <x v="1"/>
    <n v="1"/>
    <x v="6"/>
    <x v="366"/>
    <m/>
    <x v="470"/>
    <n v="2.0499999999999998"/>
    <n v="1"/>
    <n v="2.0499999999999998"/>
    <m/>
    <m/>
    <m/>
  </r>
  <r>
    <m/>
    <m/>
    <m/>
    <x v="307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07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07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08"/>
    <x v="8"/>
    <n v="1"/>
    <x v="693"/>
    <m/>
    <x v="19"/>
    <x v="1"/>
    <n v="1"/>
    <x v="6"/>
    <x v="367"/>
    <m/>
    <x v="471"/>
    <n v="2.83"/>
    <n v="1"/>
    <n v="2.83"/>
    <m/>
    <m/>
    <m/>
  </r>
  <r>
    <m/>
    <m/>
    <m/>
    <x v="308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08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08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09"/>
    <x v="8"/>
    <n v="1"/>
    <x v="694"/>
    <m/>
    <x v="19"/>
    <x v="1"/>
    <n v="1"/>
    <x v="6"/>
    <x v="171"/>
    <m/>
    <x v="472"/>
    <n v="2.82"/>
    <n v="1"/>
    <n v="2.82"/>
    <m/>
    <m/>
    <m/>
  </r>
  <r>
    <m/>
    <m/>
    <m/>
    <x v="309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09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09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10"/>
    <x v="8"/>
    <n v="1"/>
    <x v="695"/>
    <m/>
    <x v="19"/>
    <x v="1"/>
    <n v="1"/>
    <x v="6"/>
    <x v="254"/>
    <m/>
    <x v="329"/>
    <n v="3.64"/>
    <n v="1"/>
    <n v="3.64"/>
    <m/>
    <m/>
    <m/>
  </r>
  <r>
    <m/>
    <m/>
    <m/>
    <x v="310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10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10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11"/>
    <x v="8"/>
    <n v="1"/>
    <x v="696"/>
    <m/>
    <x v="19"/>
    <x v="1"/>
    <n v="1"/>
    <x v="6"/>
    <x v="368"/>
    <m/>
    <x v="473"/>
    <n v="3.68"/>
    <n v="1"/>
    <n v="3.68"/>
    <m/>
    <m/>
    <m/>
  </r>
  <r>
    <m/>
    <m/>
    <m/>
    <x v="311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11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11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12"/>
    <x v="8"/>
    <n v="1"/>
    <x v="697"/>
    <m/>
    <x v="68"/>
    <x v="8"/>
    <n v="1"/>
    <x v="6"/>
    <x v="369"/>
    <m/>
    <x v="474"/>
    <n v="92.72"/>
    <n v="1"/>
    <n v="92.72"/>
    <m/>
    <m/>
    <m/>
  </r>
  <r>
    <m/>
    <m/>
    <m/>
    <x v="312"/>
    <x v="8"/>
    <n v="1"/>
    <x v="698"/>
    <m/>
    <x v="3"/>
    <x v="1"/>
    <n v="1"/>
    <x v="15"/>
    <x v="370"/>
    <m/>
    <x v="475"/>
    <n v="4.8099999999999996"/>
    <n v="1"/>
    <n v="4.8099999999999996"/>
    <m/>
    <m/>
    <m/>
  </r>
  <r>
    <m/>
    <m/>
    <m/>
    <x v="312"/>
    <x v="8"/>
    <n v="1"/>
    <x v="699"/>
    <m/>
    <x v="1"/>
    <x v="1"/>
    <n v="2"/>
    <x v="85"/>
    <x v="371"/>
    <m/>
    <x v="476"/>
    <n v="2.98"/>
    <n v="2"/>
    <n v="2.98"/>
    <m/>
    <m/>
    <m/>
  </r>
  <r>
    <m/>
    <m/>
    <m/>
    <x v="312"/>
    <x v="8"/>
    <n v="1"/>
    <x v="700"/>
    <m/>
    <x v="1"/>
    <x v="1"/>
    <n v="1"/>
    <x v="16"/>
    <x v="138"/>
    <m/>
    <x v="180"/>
    <n v="1.42"/>
    <n v="1"/>
    <n v="1.42"/>
    <m/>
    <m/>
    <m/>
  </r>
  <r>
    <m/>
    <m/>
    <m/>
    <x v="312"/>
    <x v="8"/>
    <n v="1"/>
    <x v="701"/>
    <m/>
    <x v="3"/>
    <x v="1"/>
    <n v="1"/>
    <x v="98"/>
    <x v="183"/>
    <m/>
    <x v="162"/>
    <n v="0.77"/>
    <n v="1"/>
    <n v="0.77"/>
    <m/>
    <m/>
    <m/>
  </r>
  <r>
    <m/>
    <m/>
    <m/>
    <x v="312"/>
    <x v="8"/>
    <n v="1"/>
    <x v="702"/>
    <m/>
    <x v="1"/>
    <x v="1"/>
    <n v="1"/>
    <x v="82"/>
    <x v="113"/>
    <m/>
    <x v="364"/>
    <n v="1.22"/>
    <n v="1"/>
    <n v="1.22"/>
    <m/>
    <m/>
    <m/>
  </r>
  <r>
    <m/>
    <m/>
    <m/>
    <x v="312"/>
    <x v="8"/>
    <n v="1"/>
    <x v="703"/>
    <m/>
    <x v="3"/>
    <x v="1"/>
    <n v="2"/>
    <x v="2"/>
    <x v="182"/>
    <m/>
    <x v="333"/>
    <n v="1.34"/>
    <n v="2"/>
    <n v="1.34"/>
    <m/>
    <m/>
    <m/>
  </r>
  <r>
    <m/>
    <m/>
    <m/>
    <x v="312"/>
    <x v="8"/>
    <n v="1"/>
    <x v="704"/>
    <m/>
    <x v="68"/>
    <x v="8"/>
    <n v="1"/>
    <x v="6"/>
    <x v="372"/>
    <m/>
    <x v="477"/>
    <n v="25.43"/>
    <n v="1"/>
    <n v="25.43"/>
    <m/>
    <m/>
    <m/>
  </r>
  <r>
    <m/>
    <m/>
    <m/>
    <x v="312"/>
    <x v="8"/>
    <n v="1"/>
    <x v="705"/>
    <m/>
    <x v="68"/>
    <x v="8"/>
    <n v="1"/>
    <x v="6"/>
    <x v="373"/>
    <m/>
    <x v="478"/>
    <n v="12.76"/>
    <n v="1"/>
    <n v="12.76"/>
    <m/>
    <m/>
    <m/>
  </r>
  <r>
    <m/>
    <m/>
    <m/>
    <x v="312"/>
    <x v="8"/>
    <n v="1"/>
    <x v="706"/>
    <m/>
    <x v="3"/>
    <x v="1"/>
    <n v="1"/>
    <x v="2"/>
    <x v="182"/>
    <m/>
    <x v="333"/>
    <n v="0.67"/>
    <n v="1"/>
    <n v="0.67"/>
    <m/>
    <m/>
    <m/>
  </r>
  <r>
    <m/>
    <m/>
    <m/>
    <x v="312"/>
    <x v="8"/>
    <n v="1"/>
    <x v="707"/>
    <m/>
    <x v="3"/>
    <x v="1"/>
    <n v="3"/>
    <x v="2"/>
    <x v="374"/>
    <m/>
    <x v="479"/>
    <n v="2.88"/>
    <n v="3"/>
    <n v="2.88"/>
    <m/>
    <m/>
    <m/>
  </r>
  <r>
    <m/>
    <m/>
    <m/>
    <x v="313"/>
    <x v="8"/>
    <n v="1"/>
    <x v="708"/>
    <m/>
    <x v="68"/>
    <x v="8"/>
    <n v="1"/>
    <x v="6"/>
    <x v="369"/>
    <m/>
    <x v="474"/>
    <n v="92.72"/>
    <n v="1"/>
    <n v="92.72"/>
    <m/>
    <m/>
    <m/>
  </r>
  <r>
    <m/>
    <m/>
    <m/>
    <x v="313"/>
    <x v="8"/>
    <n v="1"/>
    <x v="698"/>
    <m/>
    <x v="3"/>
    <x v="1"/>
    <n v="1"/>
    <x v="15"/>
    <x v="370"/>
    <m/>
    <x v="475"/>
    <n v="4.8099999999999996"/>
    <n v="1"/>
    <n v="4.8099999999999996"/>
    <m/>
    <m/>
    <m/>
  </r>
  <r>
    <m/>
    <m/>
    <m/>
    <x v="313"/>
    <x v="8"/>
    <n v="1"/>
    <x v="699"/>
    <m/>
    <x v="1"/>
    <x v="1"/>
    <n v="2"/>
    <x v="85"/>
    <x v="371"/>
    <m/>
    <x v="476"/>
    <n v="2.98"/>
    <n v="2"/>
    <n v="2.98"/>
    <m/>
    <m/>
    <m/>
  </r>
  <r>
    <m/>
    <m/>
    <m/>
    <x v="313"/>
    <x v="8"/>
    <n v="1"/>
    <x v="701"/>
    <m/>
    <x v="3"/>
    <x v="1"/>
    <n v="1"/>
    <x v="98"/>
    <x v="375"/>
    <m/>
    <x v="162"/>
    <n v="0.77"/>
    <n v="1"/>
    <n v="0.77"/>
    <m/>
    <m/>
    <m/>
  </r>
  <r>
    <m/>
    <m/>
    <m/>
    <x v="313"/>
    <x v="8"/>
    <n v="1"/>
    <x v="702"/>
    <m/>
    <x v="1"/>
    <x v="1"/>
    <n v="1"/>
    <x v="82"/>
    <x v="113"/>
    <m/>
    <x v="364"/>
    <n v="1.22"/>
    <n v="1"/>
    <n v="1.22"/>
    <m/>
    <m/>
    <m/>
  </r>
  <r>
    <m/>
    <m/>
    <m/>
    <x v="313"/>
    <x v="8"/>
    <n v="1"/>
    <x v="709"/>
    <m/>
    <x v="68"/>
    <x v="8"/>
    <n v="1"/>
    <x v="6"/>
    <x v="372"/>
    <m/>
    <x v="480"/>
    <n v="25.44"/>
    <n v="1"/>
    <n v="25.44"/>
    <m/>
    <m/>
    <m/>
  </r>
  <r>
    <m/>
    <m/>
    <m/>
    <x v="313"/>
    <x v="8"/>
    <n v="1"/>
    <x v="710"/>
    <m/>
    <x v="68"/>
    <x v="8"/>
    <n v="1"/>
    <x v="6"/>
    <x v="373"/>
    <m/>
    <x v="478"/>
    <n v="12.76"/>
    <n v="1"/>
    <n v="12.76"/>
    <m/>
    <m/>
    <m/>
  </r>
  <r>
    <m/>
    <m/>
    <m/>
    <x v="313"/>
    <x v="8"/>
    <n v="1"/>
    <x v="706"/>
    <m/>
    <x v="3"/>
    <x v="1"/>
    <n v="3"/>
    <x v="2"/>
    <x v="182"/>
    <m/>
    <x v="333"/>
    <n v="2.0100000000000002"/>
    <n v="3"/>
    <n v="2.0100000000000002"/>
    <m/>
    <m/>
    <m/>
  </r>
  <r>
    <m/>
    <m/>
    <m/>
    <x v="313"/>
    <x v="8"/>
    <n v="1"/>
    <x v="711"/>
    <m/>
    <x v="3"/>
    <x v="1"/>
    <n v="3"/>
    <x v="2"/>
    <x v="374"/>
    <m/>
    <x v="479"/>
    <n v="2.88"/>
    <n v="3"/>
    <n v="2.88"/>
    <m/>
    <m/>
    <m/>
  </r>
  <r>
    <m/>
    <m/>
    <m/>
    <x v="314"/>
    <x v="8"/>
    <n v="2"/>
    <x v="675"/>
    <m/>
    <x v="19"/>
    <x v="1"/>
    <n v="1"/>
    <x v="6"/>
    <x v="233"/>
    <m/>
    <x v="162"/>
    <n v="0.77"/>
    <n v="2"/>
    <n v="1.54"/>
    <m/>
    <m/>
    <m/>
  </r>
  <r>
    <m/>
    <m/>
    <m/>
    <x v="314"/>
    <x v="8"/>
    <n v="2"/>
    <x v="712"/>
    <m/>
    <x v="19"/>
    <x v="1"/>
    <n v="1"/>
    <x v="6"/>
    <x v="376"/>
    <m/>
    <x v="203"/>
    <n v="0.44"/>
    <n v="2"/>
    <n v="0.88"/>
    <m/>
    <m/>
    <m/>
  </r>
  <r>
    <m/>
    <m/>
    <m/>
    <x v="314"/>
    <x v="8"/>
    <n v="2"/>
    <x v="677"/>
    <m/>
    <x v="1"/>
    <x v="1"/>
    <n v="2"/>
    <x v="2"/>
    <x v="65"/>
    <m/>
    <x v="332"/>
    <n v="1.78"/>
    <n v="4"/>
    <n v="3.56"/>
    <m/>
    <m/>
    <m/>
  </r>
  <r>
    <m/>
    <m/>
    <m/>
    <x v="314"/>
    <x v="8"/>
    <n v="2"/>
    <x v="678"/>
    <m/>
    <x v="57"/>
    <x v="1"/>
    <n v="1"/>
    <x v="6"/>
    <x v="57"/>
    <m/>
    <x v="333"/>
    <n v="0.67"/>
    <n v="2"/>
    <n v="1.34"/>
    <m/>
    <m/>
    <m/>
  </r>
  <r>
    <m/>
    <m/>
    <m/>
    <x v="315"/>
    <x v="8"/>
    <n v="2"/>
    <x v="713"/>
    <m/>
    <x v="64"/>
    <x v="1"/>
    <n v="1"/>
    <x v="6"/>
    <x v="377"/>
    <m/>
    <x v="481"/>
    <n v="5.64"/>
    <n v="2"/>
    <n v="11.28"/>
    <m/>
    <m/>
    <m/>
  </r>
  <r>
    <m/>
    <m/>
    <m/>
    <x v="315"/>
    <x v="8"/>
    <n v="2"/>
    <x v="681"/>
    <m/>
    <x v="1"/>
    <x v="1"/>
    <n v="2"/>
    <x v="13"/>
    <x v="277"/>
    <m/>
    <x v="95"/>
    <n v="2.34"/>
    <n v="4"/>
    <n v="4.68"/>
    <m/>
    <m/>
    <m/>
  </r>
  <r>
    <m/>
    <m/>
    <m/>
    <x v="315"/>
    <x v="8"/>
    <n v="2"/>
    <x v="682"/>
    <m/>
    <x v="2"/>
    <x v="1"/>
    <n v="4"/>
    <x v="69"/>
    <x v="3"/>
    <m/>
    <x v="377"/>
    <n v="0.16"/>
    <n v="8"/>
    <n v="0.32"/>
    <m/>
    <m/>
    <m/>
  </r>
  <r>
    <m/>
    <m/>
    <m/>
    <x v="316"/>
    <x v="8"/>
    <n v="1"/>
    <x v="714"/>
    <m/>
    <x v="60"/>
    <x v="1"/>
    <n v="1"/>
    <x v="6"/>
    <x v="378"/>
    <m/>
    <x v="482"/>
    <n v="17.27"/>
    <n v="1"/>
    <n v="17.27"/>
    <m/>
    <m/>
    <m/>
  </r>
  <r>
    <m/>
    <m/>
    <m/>
    <x v="316"/>
    <x v="8"/>
    <n v="1"/>
    <x v="715"/>
    <m/>
    <x v="1"/>
    <x v="1"/>
    <n v="3"/>
    <x v="11"/>
    <x v="266"/>
    <m/>
    <x v="244"/>
    <n v="1.7399999999999998"/>
    <n v="3"/>
    <n v="1.7399999999999998"/>
    <m/>
    <m/>
    <m/>
  </r>
  <r>
    <m/>
    <m/>
    <m/>
    <x v="316"/>
    <x v="8"/>
    <n v="1"/>
    <x v="716"/>
    <m/>
    <x v="60"/>
    <x v="1"/>
    <n v="3"/>
    <x v="6"/>
    <x v="312"/>
    <m/>
    <x v="418"/>
    <n v="18.990000000000002"/>
    <n v="3"/>
    <n v="18.990000000000002"/>
    <m/>
    <m/>
    <m/>
  </r>
  <r>
    <m/>
    <m/>
    <m/>
    <x v="316"/>
    <x v="8"/>
    <n v="1"/>
    <x v="717"/>
    <m/>
    <x v="60"/>
    <x v="1"/>
    <n v="1"/>
    <x v="6"/>
    <x v="379"/>
    <m/>
    <x v="483"/>
    <n v="4.04"/>
    <n v="1"/>
    <n v="4.04"/>
    <m/>
    <m/>
    <m/>
  </r>
  <r>
    <m/>
    <m/>
    <m/>
    <x v="316"/>
    <x v="8"/>
    <n v="1"/>
    <x v="718"/>
    <m/>
    <x v="60"/>
    <x v="1"/>
    <n v="1"/>
    <x v="6"/>
    <x v="380"/>
    <m/>
    <x v="88"/>
    <n v="0.34"/>
    <n v="1"/>
    <n v="0.34"/>
    <m/>
    <m/>
    <m/>
  </r>
  <r>
    <m/>
    <m/>
    <m/>
    <x v="316"/>
    <x v="8"/>
    <n v="1"/>
    <x v="719"/>
    <m/>
    <x v="61"/>
    <x v="1"/>
    <n v="3"/>
    <x v="6"/>
    <x v="381"/>
    <m/>
    <x v="484"/>
    <n v="10.02"/>
    <n v="3"/>
    <n v="10.02"/>
    <m/>
    <m/>
    <m/>
  </r>
  <r>
    <m/>
    <m/>
    <m/>
    <x v="316"/>
    <x v="8"/>
    <n v="1"/>
    <x v="720"/>
    <m/>
    <x v="61"/>
    <x v="1"/>
    <n v="3"/>
    <x v="6"/>
    <x v="382"/>
    <m/>
    <x v="364"/>
    <n v="3.66"/>
    <n v="3"/>
    <n v="3.66"/>
    <m/>
    <m/>
    <m/>
  </r>
  <r>
    <m/>
    <m/>
    <m/>
    <x v="316"/>
    <x v="8"/>
    <n v="1"/>
    <x v="721"/>
    <m/>
    <x v="61"/>
    <x v="1"/>
    <n v="3"/>
    <x v="6"/>
    <x v="383"/>
    <m/>
    <x v="87"/>
    <n v="11.399999999999999"/>
    <n v="3"/>
    <n v="11.399999999999999"/>
    <m/>
    <m/>
    <m/>
  </r>
  <r>
    <m/>
    <m/>
    <m/>
    <x v="316"/>
    <x v="8"/>
    <n v="1"/>
    <x v="722"/>
    <m/>
    <x v="61"/>
    <x v="1"/>
    <n v="3"/>
    <x v="6"/>
    <x v="384"/>
    <m/>
    <x v="309"/>
    <n v="0.42000000000000004"/>
    <n v="3"/>
    <n v="0.42000000000000004"/>
    <m/>
    <m/>
    <m/>
  </r>
  <r>
    <m/>
    <m/>
    <m/>
    <x v="316"/>
    <x v="8"/>
    <n v="1"/>
    <x v="723"/>
    <m/>
    <x v="61"/>
    <x v="1"/>
    <n v="3"/>
    <x v="6"/>
    <x v="385"/>
    <m/>
    <x v="435"/>
    <n v="0.39"/>
    <n v="3"/>
    <n v="0.39"/>
    <m/>
    <m/>
    <m/>
  </r>
  <r>
    <m/>
    <m/>
    <m/>
    <x v="317"/>
    <x v="8"/>
    <n v="1"/>
    <x v="714"/>
    <m/>
    <x v="60"/>
    <x v="1"/>
    <n v="1"/>
    <x v="6"/>
    <x v="378"/>
    <m/>
    <x v="482"/>
    <n v="17.27"/>
    <n v="1"/>
    <n v="17.27"/>
    <m/>
    <m/>
    <m/>
  </r>
  <r>
    <m/>
    <m/>
    <m/>
    <x v="317"/>
    <x v="8"/>
    <n v="1"/>
    <x v="715"/>
    <m/>
    <x v="1"/>
    <x v="1"/>
    <n v="3"/>
    <x v="11"/>
    <x v="266"/>
    <m/>
    <x v="244"/>
    <n v="1.7399999999999998"/>
    <n v="3"/>
    <n v="1.7399999999999998"/>
    <m/>
    <m/>
    <m/>
  </r>
  <r>
    <m/>
    <m/>
    <m/>
    <x v="317"/>
    <x v="8"/>
    <n v="1"/>
    <x v="724"/>
    <m/>
    <x v="61"/>
    <x v="1"/>
    <n v="3"/>
    <x v="6"/>
    <x v="386"/>
    <m/>
    <x v="439"/>
    <n v="1.23"/>
    <n v="3"/>
    <n v="1.23"/>
    <m/>
    <m/>
    <m/>
  </r>
  <r>
    <m/>
    <m/>
    <m/>
    <x v="317"/>
    <x v="8"/>
    <n v="1"/>
    <x v="725"/>
    <m/>
    <x v="70"/>
    <x v="1"/>
    <n v="1"/>
    <x v="35"/>
    <x v="237"/>
    <m/>
    <x v="336"/>
    <n v="0.08"/>
    <n v="1"/>
    <n v="0.08"/>
    <m/>
    <m/>
    <m/>
  </r>
  <r>
    <m/>
    <m/>
    <m/>
    <x v="317"/>
    <x v="8"/>
    <n v="1"/>
    <x v="726"/>
    <m/>
    <x v="70"/>
    <x v="1"/>
    <n v="3"/>
    <x v="69"/>
    <x v="387"/>
    <m/>
    <x v="485"/>
    <n v="0.09"/>
    <n v="3"/>
    <n v="0.09"/>
    <m/>
    <m/>
    <m/>
  </r>
  <r>
    <m/>
    <m/>
    <m/>
    <x v="317"/>
    <x v="8"/>
    <n v="1"/>
    <x v="727"/>
    <m/>
    <x v="60"/>
    <x v="1"/>
    <n v="3"/>
    <x v="6"/>
    <x v="388"/>
    <m/>
    <x v="486"/>
    <n v="18.809999999999999"/>
    <n v="3"/>
    <n v="18.809999999999999"/>
    <m/>
    <m/>
    <m/>
  </r>
  <r>
    <m/>
    <m/>
    <m/>
    <x v="317"/>
    <x v="8"/>
    <n v="1"/>
    <x v="728"/>
    <m/>
    <x v="60"/>
    <x v="1"/>
    <n v="1"/>
    <x v="6"/>
    <x v="389"/>
    <m/>
    <x v="487"/>
    <n v="4.9000000000000004"/>
    <n v="1"/>
    <n v="4.9000000000000004"/>
    <m/>
    <m/>
    <m/>
  </r>
  <r>
    <m/>
    <m/>
    <m/>
    <x v="317"/>
    <x v="8"/>
    <n v="1"/>
    <x v="729"/>
    <m/>
    <x v="60"/>
    <x v="1"/>
    <n v="1"/>
    <x v="6"/>
    <x v="390"/>
    <m/>
    <x v="488"/>
    <n v="1.02"/>
    <n v="1"/>
    <n v="1.02"/>
    <m/>
    <m/>
    <m/>
  </r>
  <r>
    <m/>
    <m/>
    <m/>
    <x v="317"/>
    <x v="8"/>
    <n v="1"/>
    <x v="719"/>
    <m/>
    <x v="61"/>
    <x v="1"/>
    <n v="3"/>
    <x v="6"/>
    <x v="381"/>
    <m/>
    <x v="484"/>
    <n v="10.02"/>
    <n v="3"/>
    <n v="10.02"/>
    <m/>
    <m/>
    <m/>
  </r>
  <r>
    <m/>
    <m/>
    <m/>
    <x v="317"/>
    <x v="8"/>
    <n v="1"/>
    <x v="720"/>
    <m/>
    <x v="61"/>
    <x v="1"/>
    <n v="3"/>
    <x v="6"/>
    <x v="382"/>
    <m/>
    <x v="364"/>
    <n v="3.66"/>
    <n v="3"/>
    <n v="3.66"/>
    <m/>
    <m/>
    <m/>
  </r>
  <r>
    <m/>
    <m/>
    <m/>
    <x v="317"/>
    <x v="8"/>
    <n v="1"/>
    <x v="721"/>
    <m/>
    <x v="61"/>
    <x v="1"/>
    <n v="3"/>
    <x v="6"/>
    <x v="383"/>
    <m/>
    <x v="87"/>
    <n v="11.399999999999999"/>
    <n v="3"/>
    <n v="11.399999999999999"/>
    <m/>
    <m/>
    <m/>
  </r>
  <r>
    <m/>
    <m/>
    <m/>
    <x v="317"/>
    <x v="8"/>
    <n v="1"/>
    <x v="730"/>
    <m/>
    <x v="61"/>
    <x v="1"/>
    <n v="3"/>
    <x v="6"/>
    <x v="231"/>
    <m/>
    <x v="489"/>
    <n v="1.5"/>
    <n v="3"/>
    <n v="1.5"/>
    <m/>
    <m/>
    <m/>
  </r>
  <r>
    <m/>
    <m/>
    <m/>
    <x v="318"/>
    <x v="8"/>
    <n v="1"/>
    <x v="731"/>
    <m/>
    <x v="67"/>
    <x v="1"/>
    <n v="1"/>
    <x v="6"/>
    <x v="391"/>
    <m/>
    <x v="490"/>
    <n v="35.17"/>
    <n v="1"/>
    <n v="35.17"/>
    <m/>
    <m/>
    <m/>
  </r>
  <r>
    <m/>
    <m/>
    <m/>
    <x v="318"/>
    <x v="8"/>
    <n v="1"/>
    <x v="732"/>
    <m/>
    <x v="1"/>
    <x v="1"/>
    <n v="1"/>
    <x v="13"/>
    <x v="213"/>
    <m/>
    <x v="68"/>
    <n v="0.6"/>
    <n v="1"/>
    <n v="0.6"/>
    <m/>
    <m/>
    <m/>
  </r>
  <r>
    <m/>
    <m/>
    <m/>
    <x v="318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318"/>
    <x v="8"/>
    <n v="1"/>
    <x v="733"/>
    <m/>
    <x v="3"/>
    <x v="1"/>
    <n v="2"/>
    <x v="35"/>
    <x v="351"/>
    <m/>
    <x v="154"/>
    <n v="0.92"/>
    <n v="2"/>
    <n v="0.92"/>
    <m/>
    <m/>
    <m/>
  </r>
  <r>
    <m/>
    <m/>
    <m/>
    <x v="319"/>
    <x v="8"/>
    <n v="1"/>
    <x v="734"/>
    <m/>
    <x v="64"/>
    <x v="1"/>
    <n v="1"/>
    <x v="6"/>
    <x v="392"/>
    <m/>
    <x v="491"/>
    <n v="19.100000000000001"/>
    <n v="1"/>
    <n v="19.100000000000001"/>
    <m/>
    <m/>
    <m/>
  </r>
  <r>
    <m/>
    <m/>
    <m/>
    <x v="319"/>
    <x v="8"/>
    <n v="1"/>
    <x v="681"/>
    <m/>
    <x v="1"/>
    <x v="1"/>
    <n v="2"/>
    <x v="13"/>
    <x v="277"/>
    <m/>
    <x v="95"/>
    <n v="2.34"/>
    <n v="2"/>
    <n v="2.34"/>
    <m/>
    <m/>
    <m/>
  </r>
  <r>
    <m/>
    <m/>
    <m/>
    <x v="319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20"/>
    <x v="8"/>
    <n v="1"/>
    <x v="735"/>
    <m/>
    <x v="19"/>
    <x v="1"/>
    <n v="1"/>
    <x v="6"/>
    <x v="393"/>
    <m/>
    <x v="113"/>
    <n v="2.8"/>
    <n v="1"/>
    <n v="2.8"/>
    <m/>
    <m/>
    <m/>
  </r>
  <r>
    <m/>
    <m/>
    <m/>
    <x v="320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20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20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21"/>
    <x v="8"/>
    <n v="1"/>
    <x v="736"/>
    <m/>
    <x v="54"/>
    <x v="1"/>
    <n v="1"/>
    <x v="6"/>
    <x v="354"/>
    <m/>
    <x v="456"/>
    <n v="145.19"/>
    <n v="1"/>
    <n v="145.19"/>
    <m/>
    <m/>
    <m/>
  </r>
  <r>
    <m/>
    <m/>
    <m/>
    <x v="321"/>
    <x v="8"/>
    <n v="1"/>
    <x v="652"/>
    <m/>
    <x v="3"/>
    <x v="1"/>
    <n v="2"/>
    <x v="88"/>
    <x v="294"/>
    <m/>
    <x v="452"/>
    <n v="11.02"/>
    <n v="2"/>
    <n v="11.02"/>
    <m/>
    <m/>
    <m/>
  </r>
  <r>
    <m/>
    <m/>
    <m/>
    <x v="321"/>
    <x v="8"/>
    <n v="1"/>
    <x v="668"/>
    <m/>
    <x v="1"/>
    <x v="1"/>
    <n v="1"/>
    <x v="94"/>
    <x v="113"/>
    <m/>
    <x v="457"/>
    <n v="1.61"/>
    <n v="1"/>
    <n v="1.61"/>
    <m/>
    <m/>
    <m/>
  </r>
  <r>
    <m/>
    <m/>
    <m/>
    <x v="321"/>
    <x v="8"/>
    <n v="1"/>
    <x v="737"/>
    <m/>
    <x v="1"/>
    <x v="1"/>
    <n v="1"/>
    <x v="84"/>
    <x v="355"/>
    <m/>
    <x v="61"/>
    <n v="2.86"/>
    <n v="1"/>
    <n v="2.86"/>
    <m/>
    <m/>
    <m/>
  </r>
  <r>
    <m/>
    <m/>
    <m/>
    <x v="321"/>
    <x v="8"/>
    <n v="1"/>
    <x v="654"/>
    <m/>
    <x v="1"/>
    <x v="1"/>
    <n v="7"/>
    <x v="2"/>
    <x v="112"/>
    <m/>
    <x v="128"/>
    <n v="3.8500000000000005"/>
    <n v="7"/>
    <n v="3.8500000000000005"/>
    <m/>
    <m/>
    <m/>
  </r>
  <r>
    <m/>
    <m/>
    <m/>
    <x v="321"/>
    <x v="8"/>
    <n v="1"/>
    <x v="738"/>
    <m/>
    <x v="1"/>
    <x v="1"/>
    <n v="1"/>
    <x v="99"/>
    <x v="351"/>
    <m/>
    <x v="54"/>
    <n v="2.12"/>
    <n v="1"/>
    <n v="2.12"/>
    <m/>
    <m/>
    <m/>
  </r>
  <r>
    <m/>
    <m/>
    <m/>
    <x v="321"/>
    <x v="8"/>
    <n v="1"/>
    <x v="673"/>
    <m/>
    <x v="3"/>
    <x v="1"/>
    <n v="2"/>
    <x v="2"/>
    <x v="112"/>
    <m/>
    <x v="203"/>
    <n v="0.88"/>
    <n v="2"/>
    <n v="0.88"/>
    <m/>
    <m/>
    <m/>
  </r>
  <r>
    <m/>
    <m/>
    <m/>
    <x v="321"/>
    <x v="8"/>
    <n v="1"/>
    <x v="656"/>
    <m/>
    <x v="55"/>
    <x v="1"/>
    <n v="1"/>
    <x v="91"/>
    <x v="287"/>
    <m/>
    <x v="449"/>
    <n v="2.77"/>
    <n v="1"/>
    <n v="2.77"/>
    <m/>
    <m/>
    <m/>
  </r>
  <r>
    <m/>
    <m/>
    <m/>
    <x v="321"/>
    <x v="8"/>
    <n v="1"/>
    <x v="674"/>
    <m/>
    <x v="1"/>
    <x v="1"/>
    <n v="1"/>
    <x v="16"/>
    <x v="357"/>
    <m/>
    <x v="459"/>
    <n v="1.56"/>
    <n v="1"/>
    <n v="1.56"/>
    <m/>
    <m/>
    <m/>
  </r>
  <r>
    <m/>
    <m/>
    <m/>
    <x v="321"/>
    <x v="8"/>
    <n v="1"/>
    <x v="732"/>
    <m/>
    <x v="1"/>
    <x v="1"/>
    <n v="1"/>
    <x v="13"/>
    <x v="213"/>
    <m/>
    <x v="68"/>
    <n v="0.6"/>
    <n v="1"/>
    <n v="0.6"/>
    <m/>
    <m/>
    <m/>
  </r>
  <r>
    <m/>
    <m/>
    <m/>
    <x v="321"/>
    <x v="8"/>
    <n v="1"/>
    <x v="658"/>
    <m/>
    <x v="55"/>
    <x v="1"/>
    <n v="1"/>
    <x v="92"/>
    <x v="113"/>
    <m/>
    <x v="451"/>
    <n v="2.56"/>
    <n v="1"/>
    <n v="2.56"/>
    <m/>
    <m/>
    <m/>
  </r>
  <r>
    <m/>
    <m/>
    <m/>
    <x v="321"/>
    <x v="8"/>
    <n v="1"/>
    <x v="659"/>
    <m/>
    <x v="55"/>
    <x v="1"/>
    <n v="2"/>
    <x v="91"/>
    <x v="352"/>
    <m/>
    <x v="141"/>
    <n v="4.28"/>
    <n v="2"/>
    <n v="4.28"/>
    <m/>
    <m/>
    <m/>
  </r>
  <r>
    <m/>
    <m/>
    <m/>
    <x v="321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322"/>
    <x v="8"/>
    <n v="1"/>
    <x v="739"/>
    <s v="PODEST"/>
    <x v="53"/>
    <x v="9"/>
    <n v="1"/>
    <x v="6"/>
    <x v="394"/>
    <m/>
    <x v="343"/>
    <n v="0"/>
    <n v="1"/>
    <n v="0"/>
    <m/>
    <m/>
    <m/>
  </r>
  <r>
    <m/>
    <m/>
    <m/>
    <x v="323"/>
    <x v="8"/>
    <n v="1"/>
    <x v="740"/>
    <m/>
    <x v="19"/>
    <x v="1"/>
    <n v="1"/>
    <x v="6"/>
    <x v="395"/>
    <m/>
    <x v="492"/>
    <n v="2.81"/>
    <n v="1"/>
    <n v="2.81"/>
    <m/>
    <m/>
    <m/>
  </r>
  <r>
    <m/>
    <m/>
    <m/>
    <x v="323"/>
    <x v="8"/>
    <n v="1"/>
    <x v="675"/>
    <m/>
    <x v="19"/>
    <x v="1"/>
    <n v="1"/>
    <x v="6"/>
    <x v="233"/>
    <m/>
    <x v="162"/>
    <n v="0.77"/>
    <n v="1"/>
    <n v="0.77"/>
    <m/>
    <m/>
    <m/>
  </r>
  <r>
    <m/>
    <m/>
    <m/>
    <x v="323"/>
    <x v="8"/>
    <n v="1"/>
    <x v="677"/>
    <m/>
    <x v="1"/>
    <x v="1"/>
    <n v="2"/>
    <x v="2"/>
    <x v="65"/>
    <m/>
    <x v="332"/>
    <n v="1.78"/>
    <n v="2"/>
    <n v="1.78"/>
    <m/>
    <m/>
    <m/>
  </r>
  <r>
    <m/>
    <m/>
    <m/>
    <x v="323"/>
    <x v="8"/>
    <n v="1"/>
    <x v="678"/>
    <m/>
    <x v="57"/>
    <x v="1"/>
    <n v="1"/>
    <x v="6"/>
    <x v="57"/>
    <m/>
    <x v="333"/>
    <n v="0.67"/>
    <n v="1"/>
    <n v="0.67"/>
    <m/>
    <m/>
    <m/>
  </r>
  <r>
    <m/>
    <m/>
    <m/>
    <x v="324"/>
    <x v="8"/>
    <n v="1"/>
    <x v="741"/>
    <m/>
    <x v="64"/>
    <x v="1"/>
    <n v="1"/>
    <x v="6"/>
    <x v="396"/>
    <m/>
    <x v="493"/>
    <n v="4.4400000000000004"/>
    <n v="1"/>
    <n v="4.4400000000000004"/>
    <m/>
    <m/>
    <m/>
  </r>
  <r>
    <m/>
    <m/>
    <m/>
    <x v="324"/>
    <x v="8"/>
    <n v="1"/>
    <x v="684"/>
    <m/>
    <x v="1"/>
    <x v="1"/>
    <n v="2"/>
    <x v="13"/>
    <x v="10"/>
    <m/>
    <x v="463"/>
    <n v="2.4"/>
    <n v="2"/>
    <n v="2.4"/>
    <m/>
    <m/>
    <m/>
  </r>
  <r>
    <m/>
    <m/>
    <m/>
    <x v="324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25"/>
    <x v="8"/>
    <n v="1"/>
    <x v="686"/>
    <m/>
    <x v="64"/>
    <x v="1"/>
    <n v="1"/>
    <x v="6"/>
    <x v="361"/>
    <m/>
    <x v="465"/>
    <n v="18.100000000000001"/>
    <n v="1"/>
    <n v="18.100000000000001"/>
    <m/>
    <m/>
    <m/>
  </r>
  <r>
    <m/>
    <m/>
    <m/>
    <x v="325"/>
    <x v="8"/>
    <n v="1"/>
    <x v="684"/>
    <m/>
    <x v="1"/>
    <x v="1"/>
    <n v="2"/>
    <x v="13"/>
    <x v="10"/>
    <m/>
    <x v="463"/>
    <n v="2.4"/>
    <n v="2"/>
    <n v="2.4"/>
    <m/>
    <m/>
    <m/>
  </r>
  <r>
    <m/>
    <m/>
    <m/>
    <x v="325"/>
    <x v="8"/>
    <n v="1"/>
    <x v="682"/>
    <m/>
    <x v="2"/>
    <x v="1"/>
    <n v="5"/>
    <x v="69"/>
    <x v="3"/>
    <m/>
    <x v="377"/>
    <n v="0.2"/>
    <n v="5"/>
    <n v="0.2"/>
    <m/>
    <m/>
    <m/>
  </r>
  <r>
    <m/>
    <m/>
    <m/>
    <x v="326"/>
    <x v="8"/>
    <n v="2"/>
    <x v="675"/>
    <m/>
    <x v="19"/>
    <x v="1"/>
    <n v="1"/>
    <x v="6"/>
    <x v="233"/>
    <m/>
    <x v="162"/>
    <n v="0.77"/>
    <n v="2"/>
    <n v="1.54"/>
    <m/>
    <m/>
    <m/>
  </r>
  <r>
    <m/>
    <m/>
    <m/>
    <x v="326"/>
    <x v="8"/>
    <n v="2"/>
    <x v="742"/>
    <m/>
    <x v="19"/>
    <x v="1"/>
    <n v="1"/>
    <x v="6"/>
    <x v="183"/>
    <m/>
    <x v="494"/>
    <n v="0.28000000000000003"/>
    <n v="2"/>
    <n v="0.56000000000000005"/>
    <m/>
    <m/>
    <m/>
  </r>
  <r>
    <m/>
    <m/>
    <m/>
    <x v="326"/>
    <x v="8"/>
    <n v="2"/>
    <x v="677"/>
    <m/>
    <x v="1"/>
    <x v="1"/>
    <n v="2"/>
    <x v="2"/>
    <x v="65"/>
    <m/>
    <x v="332"/>
    <n v="1.78"/>
    <n v="4"/>
    <n v="3.56"/>
    <m/>
    <m/>
    <m/>
  </r>
  <r>
    <m/>
    <m/>
    <m/>
    <x v="326"/>
    <x v="8"/>
    <n v="2"/>
    <x v="678"/>
    <m/>
    <x v="57"/>
    <x v="1"/>
    <n v="1"/>
    <x v="6"/>
    <x v="57"/>
    <m/>
    <x v="333"/>
    <n v="0.67"/>
    <n v="2"/>
    <n v="1.34"/>
    <m/>
    <m/>
    <m/>
  </r>
  <r>
    <m/>
    <m/>
    <m/>
    <x v="327"/>
    <x v="8"/>
    <n v="2"/>
    <x v="675"/>
    <m/>
    <x v="19"/>
    <x v="1"/>
    <n v="1"/>
    <x v="6"/>
    <x v="233"/>
    <m/>
    <x v="162"/>
    <n v="0.77"/>
    <n v="2"/>
    <n v="1.54"/>
    <m/>
    <m/>
    <m/>
  </r>
  <r>
    <m/>
    <m/>
    <m/>
    <x v="327"/>
    <x v="8"/>
    <n v="2"/>
    <x v="743"/>
    <m/>
    <x v="19"/>
    <x v="1"/>
    <n v="1"/>
    <x v="6"/>
    <x v="397"/>
    <m/>
    <x v="495"/>
    <n v="0.26"/>
    <n v="2"/>
    <n v="0.52"/>
    <m/>
    <m/>
    <m/>
  </r>
  <r>
    <m/>
    <m/>
    <m/>
    <x v="327"/>
    <x v="8"/>
    <n v="2"/>
    <x v="677"/>
    <m/>
    <x v="1"/>
    <x v="1"/>
    <n v="2"/>
    <x v="2"/>
    <x v="65"/>
    <m/>
    <x v="332"/>
    <n v="1.78"/>
    <n v="4"/>
    <n v="3.56"/>
    <m/>
    <m/>
    <m/>
  </r>
  <r>
    <m/>
    <m/>
    <m/>
    <x v="327"/>
    <x v="8"/>
    <n v="2"/>
    <x v="678"/>
    <m/>
    <x v="57"/>
    <x v="1"/>
    <n v="1"/>
    <x v="6"/>
    <x v="57"/>
    <m/>
    <x v="333"/>
    <n v="0.67"/>
    <n v="2"/>
    <n v="1.34"/>
    <m/>
    <m/>
    <m/>
  </r>
  <r>
    <m/>
    <m/>
    <m/>
    <x v="328"/>
    <x v="8"/>
    <n v="1"/>
    <x v="744"/>
    <m/>
    <x v="64"/>
    <x v="1"/>
    <n v="1"/>
    <x v="6"/>
    <x v="398"/>
    <m/>
    <x v="496"/>
    <n v="5.25"/>
    <n v="1"/>
    <n v="5.25"/>
    <m/>
    <m/>
    <m/>
  </r>
  <r>
    <m/>
    <m/>
    <m/>
    <x v="328"/>
    <x v="8"/>
    <n v="1"/>
    <x v="681"/>
    <m/>
    <x v="1"/>
    <x v="1"/>
    <n v="2"/>
    <x v="13"/>
    <x v="277"/>
    <m/>
    <x v="95"/>
    <n v="2.34"/>
    <n v="2"/>
    <n v="2.34"/>
    <m/>
    <m/>
    <m/>
  </r>
  <r>
    <m/>
    <m/>
    <m/>
    <x v="328"/>
    <x v="8"/>
    <n v="1"/>
    <x v="682"/>
    <m/>
    <x v="2"/>
    <x v="1"/>
    <n v="4"/>
    <x v="69"/>
    <x v="3"/>
    <m/>
    <x v="377"/>
    <n v="0.16"/>
    <n v="4"/>
    <n v="0.16"/>
    <m/>
    <m/>
    <m/>
  </r>
  <r>
    <m/>
    <m/>
    <m/>
    <x v="329"/>
    <x v="8"/>
    <n v="1"/>
    <x v="745"/>
    <s v="PODEST"/>
    <x v="53"/>
    <x v="9"/>
    <n v="1"/>
    <x v="6"/>
    <x v="399"/>
    <m/>
    <x v="343"/>
    <n v="0"/>
    <n v="1"/>
    <n v="0"/>
    <m/>
    <m/>
    <m/>
  </r>
  <r>
    <m/>
    <m/>
    <m/>
    <x v="330"/>
    <x v="8"/>
    <n v="1"/>
    <x v="746"/>
    <m/>
    <x v="60"/>
    <x v="1"/>
    <n v="1"/>
    <x v="6"/>
    <x v="400"/>
    <m/>
    <x v="497"/>
    <n v="4.7699999999999996"/>
    <n v="1"/>
    <n v="4.7699999999999996"/>
    <m/>
    <m/>
    <m/>
  </r>
  <r>
    <m/>
    <m/>
    <m/>
    <x v="330"/>
    <x v="8"/>
    <n v="1"/>
    <x v="715"/>
    <m/>
    <x v="1"/>
    <x v="1"/>
    <n v="4"/>
    <x v="11"/>
    <x v="311"/>
    <m/>
    <x v="244"/>
    <n v="2.3199999999999998"/>
    <n v="4"/>
    <n v="2.3199999999999998"/>
    <m/>
    <m/>
    <m/>
  </r>
  <r>
    <m/>
    <m/>
    <m/>
    <x v="330"/>
    <x v="8"/>
    <n v="1"/>
    <x v="747"/>
    <m/>
    <x v="60"/>
    <x v="1"/>
    <n v="1"/>
    <x v="6"/>
    <x v="401"/>
    <m/>
    <x v="498"/>
    <n v="12.83"/>
    <n v="1"/>
    <n v="12.83"/>
    <m/>
    <m/>
    <m/>
  </r>
  <r>
    <m/>
    <m/>
    <m/>
    <x v="330"/>
    <x v="8"/>
    <n v="1"/>
    <x v="748"/>
    <m/>
    <x v="61"/>
    <x v="1"/>
    <n v="3"/>
    <x v="6"/>
    <x v="402"/>
    <m/>
    <x v="347"/>
    <n v="2.0699999999999998"/>
    <n v="3"/>
    <n v="2.0699999999999998"/>
    <m/>
    <m/>
    <m/>
  </r>
  <r>
    <m/>
    <m/>
    <m/>
    <x v="330"/>
    <x v="8"/>
    <n v="1"/>
    <x v="749"/>
    <m/>
    <x v="61"/>
    <x v="1"/>
    <n v="3"/>
    <x v="6"/>
    <x v="403"/>
    <m/>
    <x v="499"/>
    <n v="1.1099999999999999"/>
    <n v="3"/>
    <n v="1.1099999999999999"/>
    <m/>
    <m/>
    <m/>
  </r>
  <r>
    <m/>
    <m/>
    <m/>
    <x v="330"/>
    <x v="8"/>
    <n v="1"/>
    <x v="750"/>
    <m/>
    <x v="61"/>
    <x v="1"/>
    <n v="3"/>
    <x v="6"/>
    <x v="404"/>
    <m/>
    <x v="500"/>
    <n v="13.02"/>
    <n v="3"/>
    <n v="13.02"/>
    <m/>
    <m/>
    <m/>
  </r>
  <r>
    <m/>
    <m/>
    <m/>
    <x v="330"/>
    <x v="8"/>
    <n v="1"/>
    <x v="751"/>
    <m/>
    <x v="61"/>
    <x v="1"/>
    <n v="3"/>
    <x v="6"/>
    <x v="346"/>
    <m/>
    <x v="8"/>
    <n v="1.08"/>
    <n v="3"/>
    <n v="1.08"/>
    <m/>
    <m/>
    <m/>
  </r>
  <r>
    <m/>
    <m/>
    <m/>
    <x v="330"/>
    <x v="8"/>
    <n v="1"/>
    <x v="752"/>
    <m/>
    <x v="61"/>
    <x v="1"/>
    <n v="3"/>
    <x v="6"/>
    <x v="387"/>
    <m/>
    <x v="20"/>
    <n v="0.27"/>
    <n v="3"/>
    <n v="0.27"/>
    <m/>
    <m/>
    <m/>
  </r>
  <r>
    <m/>
    <m/>
    <m/>
    <x v="330"/>
    <x v="8"/>
    <n v="1"/>
    <x v="753"/>
    <m/>
    <x v="60"/>
    <x v="1"/>
    <n v="4"/>
    <x v="6"/>
    <x v="251"/>
    <m/>
    <x v="350"/>
    <n v="25.16"/>
    <n v="4"/>
    <n v="25.16"/>
    <m/>
    <m/>
    <m/>
  </r>
  <r>
    <m/>
    <m/>
    <m/>
    <x v="330"/>
    <x v="8"/>
    <n v="1"/>
    <x v="754"/>
    <m/>
    <x v="61"/>
    <x v="1"/>
    <n v="3"/>
    <x v="6"/>
    <x v="405"/>
    <m/>
    <x v="501"/>
    <n v="2.94"/>
    <n v="3"/>
    <n v="2.94"/>
    <m/>
    <m/>
    <m/>
  </r>
  <r>
    <m/>
    <m/>
    <m/>
    <x v="331"/>
    <x v="8"/>
    <n v="1"/>
    <x v="755"/>
    <m/>
    <x v="60"/>
    <x v="1"/>
    <n v="1"/>
    <x v="6"/>
    <x v="406"/>
    <m/>
    <x v="51"/>
    <n v="6.36"/>
    <n v="1"/>
    <n v="6.36"/>
    <m/>
    <m/>
    <m/>
  </r>
  <r>
    <m/>
    <m/>
    <m/>
    <x v="331"/>
    <x v="8"/>
    <n v="1"/>
    <x v="715"/>
    <m/>
    <x v="1"/>
    <x v="1"/>
    <n v="2"/>
    <x v="11"/>
    <x v="266"/>
    <m/>
    <x v="244"/>
    <n v="1.1599999999999999"/>
    <n v="2"/>
    <n v="1.1599999999999999"/>
    <m/>
    <m/>
    <m/>
  </r>
  <r>
    <m/>
    <m/>
    <m/>
    <x v="331"/>
    <x v="8"/>
    <n v="1"/>
    <x v="756"/>
    <m/>
    <x v="61"/>
    <x v="1"/>
    <n v="2"/>
    <x v="6"/>
    <x v="337"/>
    <m/>
    <x v="422"/>
    <n v="0.5"/>
    <n v="2"/>
    <n v="0.5"/>
    <m/>
    <m/>
    <m/>
  </r>
  <r>
    <m/>
    <m/>
    <m/>
    <x v="331"/>
    <x v="8"/>
    <n v="1"/>
    <x v="757"/>
    <m/>
    <x v="61"/>
    <x v="1"/>
    <n v="3"/>
    <x v="6"/>
    <x v="407"/>
    <m/>
    <x v="502"/>
    <n v="4.41"/>
    <n v="3"/>
    <n v="4.41"/>
    <m/>
    <m/>
    <m/>
  </r>
  <r>
    <m/>
    <m/>
    <m/>
    <x v="331"/>
    <x v="8"/>
    <n v="1"/>
    <x v="748"/>
    <m/>
    <x v="61"/>
    <x v="1"/>
    <n v="3"/>
    <x v="6"/>
    <x v="74"/>
    <m/>
    <x v="347"/>
    <n v="2.0699999999999998"/>
    <n v="3"/>
    <n v="2.0699999999999998"/>
    <m/>
    <m/>
    <m/>
  </r>
  <r>
    <m/>
    <m/>
    <m/>
    <x v="331"/>
    <x v="8"/>
    <n v="1"/>
    <x v="758"/>
    <m/>
    <x v="61"/>
    <x v="1"/>
    <n v="1"/>
    <x v="6"/>
    <x v="143"/>
    <m/>
    <x v="495"/>
    <n v="0.26"/>
    <n v="1"/>
    <n v="0.26"/>
    <m/>
    <m/>
    <m/>
  </r>
  <r>
    <m/>
    <m/>
    <m/>
    <x v="331"/>
    <x v="8"/>
    <n v="1"/>
    <x v="753"/>
    <m/>
    <x v="60"/>
    <x v="1"/>
    <n v="2"/>
    <x v="6"/>
    <x v="251"/>
    <m/>
    <x v="350"/>
    <n v="12.58"/>
    <n v="2"/>
    <n v="12.58"/>
    <m/>
    <m/>
    <m/>
  </r>
  <r>
    <m/>
    <m/>
    <m/>
    <x v="332"/>
    <x v="8"/>
    <n v="1"/>
    <x v="759"/>
    <m/>
    <x v="68"/>
    <x v="8"/>
    <n v="1"/>
    <x v="6"/>
    <x v="408"/>
    <m/>
    <x v="503"/>
    <n v="64.040000000000006"/>
    <n v="1"/>
    <n v="64.040000000000006"/>
    <m/>
    <m/>
    <m/>
  </r>
  <r>
    <m/>
    <m/>
    <m/>
    <x v="332"/>
    <x v="8"/>
    <n v="1"/>
    <x v="703"/>
    <m/>
    <x v="3"/>
    <x v="1"/>
    <n v="3"/>
    <x v="2"/>
    <x v="182"/>
    <m/>
    <x v="333"/>
    <n v="2.0100000000000002"/>
    <n v="3"/>
    <n v="2.0100000000000002"/>
    <m/>
    <m/>
    <m/>
  </r>
  <r>
    <m/>
    <m/>
    <m/>
    <x v="332"/>
    <x v="8"/>
    <n v="1"/>
    <x v="706"/>
    <m/>
    <x v="3"/>
    <x v="1"/>
    <n v="4"/>
    <x v="2"/>
    <x v="182"/>
    <m/>
    <x v="333"/>
    <n v="2.68"/>
    <n v="4"/>
    <n v="2.68"/>
    <m/>
    <m/>
    <m/>
  </r>
  <r>
    <m/>
    <m/>
    <m/>
    <x v="333"/>
    <x v="8"/>
    <n v="1"/>
    <x v="760"/>
    <m/>
    <x v="68"/>
    <x v="8"/>
    <n v="1"/>
    <x v="6"/>
    <x v="409"/>
    <m/>
    <x v="504"/>
    <n v="52.51"/>
    <n v="1"/>
    <n v="52.51"/>
    <m/>
    <m/>
    <m/>
  </r>
  <r>
    <m/>
    <m/>
    <m/>
    <x v="333"/>
    <x v="8"/>
    <n v="1"/>
    <x v="703"/>
    <m/>
    <x v="3"/>
    <x v="1"/>
    <n v="2"/>
    <x v="2"/>
    <x v="182"/>
    <m/>
    <x v="333"/>
    <n v="1.34"/>
    <n v="2"/>
    <n v="1.34"/>
    <m/>
    <m/>
    <m/>
  </r>
  <r>
    <m/>
    <m/>
    <m/>
    <x v="333"/>
    <x v="8"/>
    <n v="1"/>
    <x v="706"/>
    <m/>
    <x v="3"/>
    <x v="1"/>
    <n v="2"/>
    <x v="2"/>
    <x v="182"/>
    <m/>
    <x v="333"/>
    <n v="1.34"/>
    <n v="2"/>
    <n v="1.34"/>
    <m/>
    <m/>
    <m/>
  </r>
  <r>
    <m/>
    <m/>
    <m/>
    <x v="334"/>
    <x v="8"/>
    <n v="1"/>
    <x v="761"/>
    <m/>
    <x v="54"/>
    <x v="1"/>
    <n v="1"/>
    <x v="6"/>
    <x v="410"/>
    <m/>
    <x v="505"/>
    <n v="31.05"/>
    <n v="1"/>
    <n v="31.05"/>
    <m/>
    <m/>
    <m/>
  </r>
  <r>
    <m/>
    <m/>
    <m/>
    <x v="334"/>
    <x v="8"/>
    <n v="1"/>
    <x v="762"/>
    <m/>
    <x v="3"/>
    <x v="1"/>
    <n v="2"/>
    <x v="88"/>
    <x v="411"/>
    <m/>
    <x v="305"/>
    <n v="15.68"/>
    <n v="2"/>
    <n v="15.68"/>
    <m/>
    <m/>
    <m/>
  </r>
  <r>
    <m/>
    <m/>
    <m/>
    <x v="334"/>
    <x v="8"/>
    <n v="1"/>
    <x v="763"/>
    <m/>
    <x v="55"/>
    <x v="1"/>
    <n v="1"/>
    <x v="15"/>
    <x v="113"/>
    <m/>
    <x v="53"/>
    <n v="3.77"/>
    <n v="1"/>
    <n v="3.77"/>
    <m/>
    <m/>
    <m/>
  </r>
  <r>
    <m/>
    <m/>
    <m/>
    <x v="334"/>
    <x v="8"/>
    <n v="1"/>
    <x v="764"/>
    <m/>
    <x v="1"/>
    <x v="1"/>
    <n v="1"/>
    <x v="100"/>
    <x v="78"/>
    <m/>
    <x v="359"/>
    <n v="1.07"/>
    <n v="1"/>
    <n v="1.07"/>
    <m/>
    <m/>
    <m/>
  </r>
  <r>
    <m/>
    <m/>
    <m/>
    <x v="334"/>
    <x v="8"/>
    <n v="1"/>
    <x v="765"/>
    <m/>
    <x v="1"/>
    <x v="1"/>
    <n v="1"/>
    <x v="1"/>
    <x v="412"/>
    <m/>
    <x v="506"/>
    <n v="1.68"/>
    <n v="1"/>
    <n v="1.68"/>
    <m/>
    <m/>
    <m/>
  </r>
  <r>
    <m/>
    <m/>
    <m/>
    <x v="334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335"/>
    <x v="8"/>
    <n v="2"/>
    <x v="766"/>
    <m/>
    <x v="64"/>
    <x v="1"/>
    <n v="1"/>
    <x v="6"/>
    <x v="413"/>
    <m/>
    <x v="402"/>
    <n v="2.42"/>
    <n v="2"/>
    <n v="4.84"/>
    <m/>
    <m/>
    <m/>
  </r>
  <r>
    <m/>
    <m/>
    <m/>
    <x v="335"/>
    <x v="8"/>
    <n v="2"/>
    <x v="681"/>
    <m/>
    <x v="1"/>
    <x v="1"/>
    <n v="2"/>
    <x v="13"/>
    <x v="277"/>
    <m/>
    <x v="95"/>
    <n v="2.34"/>
    <n v="4"/>
    <n v="4.68"/>
    <m/>
    <m/>
    <m/>
  </r>
  <r>
    <m/>
    <m/>
    <m/>
    <x v="335"/>
    <x v="8"/>
    <n v="2"/>
    <x v="682"/>
    <m/>
    <x v="2"/>
    <x v="1"/>
    <n v="4"/>
    <x v="69"/>
    <x v="3"/>
    <m/>
    <x v="377"/>
    <n v="0.16"/>
    <n v="8"/>
    <n v="0.32"/>
    <m/>
    <m/>
    <m/>
  </r>
  <r>
    <m/>
    <m/>
    <m/>
    <x v="336"/>
    <x v="8"/>
    <n v="1"/>
    <x v="767"/>
    <m/>
    <x v="54"/>
    <x v="1"/>
    <n v="1"/>
    <x v="6"/>
    <x v="414"/>
    <m/>
    <x v="507"/>
    <n v="29.18"/>
    <n v="1"/>
    <n v="29.18"/>
    <m/>
    <m/>
    <m/>
  </r>
  <r>
    <m/>
    <m/>
    <m/>
    <x v="336"/>
    <x v="8"/>
    <n v="1"/>
    <x v="652"/>
    <m/>
    <x v="3"/>
    <x v="1"/>
    <n v="1"/>
    <x v="88"/>
    <x v="294"/>
    <m/>
    <x v="452"/>
    <n v="5.51"/>
    <n v="1"/>
    <n v="5.51"/>
    <m/>
    <m/>
    <m/>
  </r>
  <r>
    <m/>
    <m/>
    <m/>
    <x v="336"/>
    <x v="8"/>
    <n v="1"/>
    <x v="768"/>
    <m/>
    <x v="3"/>
    <x v="1"/>
    <n v="1"/>
    <x v="88"/>
    <x v="398"/>
    <m/>
    <x v="508"/>
    <n v="5.39"/>
    <n v="1"/>
    <n v="5.39"/>
    <m/>
    <m/>
    <m/>
  </r>
  <r>
    <m/>
    <m/>
    <m/>
    <x v="336"/>
    <x v="8"/>
    <n v="1"/>
    <x v="673"/>
    <m/>
    <x v="3"/>
    <x v="1"/>
    <n v="2"/>
    <x v="2"/>
    <x v="112"/>
    <m/>
    <x v="203"/>
    <n v="0.88"/>
    <n v="2"/>
    <n v="0.88"/>
    <m/>
    <m/>
    <m/>
  </r>
  <r>
    <m/>
    <m/>
    <m/>
    <x v="336"/>
    <x v="8"/>
    <n v="1"/>
    <x v="656"/>
    <m/>
    <x v="55"/>
    <x v="1"/>
    <n v="2"/>
    <x v="91"/>
    <x v="287"/>
    <m/>
    <x v="449"/>
    <n v="5.54"/>
    <n v="2"/>
    <n v="5.54"/>
    <m/>
    <m/>
    <m/>
  </r>
  <r>
    <m/>
    <m/>
    <m/>
    <x v="336"/>
    <x v="8"/>
    <n v="1"/>
    <x v="769"/>
    <m/>
    <x v="1"/>
    <x v="1"/>
    <n v="1"/>
    <x v="9"/>
    <x v="415"/>
    <m/>
    <x v="509"/>
    <n v="0.53"/>
    <n v="1"/>
    <n v="0.53"/>
    <m/>
    <m/>
    <m/>
  </r>
  <r>
    <m/>
    <m/>
    <m/>
    <x v="336"/>
    <x v="8"/>
    <n v="1"/>
    <x v="674"/>
    <m/>
    <x v="1"/>
    <x v="1"/>
    <n v="1"/>
    <x v="16"/>
    <x v="357"/>
    <m/>
    <x v="459"/>
    <n v="1.56"/>
    <n v="1"/>
    <n v="1.56"/>
    <m/>
    <m/>
    <m/>
  </r>
  <r>
    <m/>
    <m/>
    <m/>
    <x v="336"/>
    <x v="8"/>
    <n v="1"/>
    <x v="658"/>
    <m/>
    <x v="55"/>
    <x v="1"/>
    <n v="2"/>
    <x v="92"/>
    <x v="113"/>
    <m/>
    <x v="451"/>
    <n v="5.12"/>
    <n v="2"/>
    <n v="5.12"/>
    <m/>
    <m/>
    <m/>
  </r>
  <r>
    <m/>
    <m/>
    <m/>
    <x v="336"/>
    <x v="8"/>
    <n v="1"/>
    <x v="659"/>
    <m/>
    <x v="55"/>
    <x v="1"/>
    <n v="4"/>
    <x v="91"/>
    <x v="352"/>
    <m/>
    <x v="141"/>
    <n v="8.56"/>
    <n v="4"/>
    <n v="8.56"/>
    <m/>
    <m/>
    <m/>
  </r>
  <r>
    <m/>
    <m/>
    <m/>
    <x v="336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336"/>
    <x v="8"/>
    <n v="1"/>
    <x v="770"/>
    <m/>
    <x v="55"/>
    <x v="1"/>
    <n v="1"/>
    <x v="101"/>
    <x v="113"/>
    <m/>
    <x v="510"/>
    <n v="3.58"/>
    <n v="1"/>
    <n v="3.58"/>
    <m/>
    <m/>
    <m/>
  </r>
  <r>
    <m/>
    <m/>
    <m/>
    <x v="337"/>
    <x v="8"/>
    <n v="1"/>
    <x v="771"/>
    <m/>
    <x v="68"/>
    <x v="8"/>
    <n v="1"/>
    <x v="6"/>
    <x v="416"/>
    <m/>
    <x v="511"/>
    <n v="93.65"/>
    <n v="1"/>
    <n v="93.65"/>
    <m/>
    <m/>
    <m/>
  </r>
  <r>
    <m/>
    <m/>
    <m/>
    <x v="337"/>
    <x v="8"/>
    <n v="1"/>
    <x v="772"/>
    <m/>
    <x v="1"/>
    <x v="1"/>
    <n v="2"/>
    <x v="12"/>
    <x v="226"/>
    <m/>
    <x v="512"/>
    <n v="2.64"/>
    <n v="2"/>
    <n v="2.64"/>
    <m/>
    <m/>
    <m/>
  </r>
  <r>
    <m/>
    <m/>
    <m/>
    <x v="337"/>
    <x v="8"/>
    <n v="1"/>
    <x v="702"/>
    <m/>
    <x v="1"/>
    <x v="1"/>
    <n v="2"/>
    <x v="82"/>
    <x v="113"/>
    <m/>
    <x v="364"/>
    <n v="2.44"/>
    <n v="2"/>
    <n v="2.44"/>
    <m/>
    <m/>
    <m/>
  </r>
  <r>
    <m/>
    <m/>
    <m/>
    <x v="337"/>
    <x v="8"/>
    <n v="1"/>
    <x v="773"/>
    <m/>
    <x v="68"/>
    <x v="8"/>
    <n v="1"/>
    <x v="6"/>
    <x v="417"/>
    <m/>
    <x v="513"/>
    <n v="20.23"/>
    <n v="1"/>
    <n v="20.23"/>
    <m/>
    <m/>
    <m/>
  </r>
  <r>
    <m/>
    <m/>
    <m/>
    <x v="337"/>
    <x v="8"/>
    <n v="1"/>
    <x v="774"/>
    <m/>
    <x v="68"/>
    <x v="8"/>
    <n v="1"/>
    <x v="6"/>
    <x v="418"/>
    <m/>
    <x v="514"/>
    <n v="2.89"/>
    <n v="1"/>
    <n v="2.89"/>
    <m/>
    <m/>
    <m/>
  </r>
  <r>
    <m/>
    <m/>
    <m/>
    <x v="337"/>
    <x v="8"/>
    <n v="1"/>
    <x v="706"/>
    <m/>
    <x v="3"/>
    <x v="1"/>
    <n v="1"/>
    <x v="2"/>
    <x v="182"/>
    <m/>
    <x v="333"/>
    <n v="0.67"/>
    <n v="1"/>
    <n v="0.67"/>
    <m/>
    <m/>
    <m/>
  </r>
  <r>
    <m/>
    <m/>
    <m/>
    <x v="337"/>
    <x v="8"/>
    <n v="1"/>
    <x v="775"/>
    <m/>
    <x v="3"/>
    <x v="1"/>
    <n v="3"/>
    <x v="2"/>
    <x v="419"/>
    <m/>
    <x v="515"/>
    <n v="2.8499999999999996"/>
    <n v="3"/>
    <n v="2.8499999999999996"/>
    <m/>
    <m/>
    <m/>
  </r>
  <r>
    <m/>
    <m/>
    <m/>
    <x v="338"/>
    <x v="8"/>
    <n v="1"/>
    <x v="776"/>
    <m/>
    <x v="68"/>
    <x v="8"/>
    <n v="1"/>
    <x v="6"/>
    <x v="416"/>
    <m/>
    <x v="511"/>
    <n v="93.65"/>
    <n v="1"/>
    <n v="93.65"/>
    <m/>
    <m/>
    <m/>
  </r>
  <r>
    <m/>
    <m/>
    <m/>
    <x v="338"/>
    <x v="8"/>
    <n v="1"/>
    <x v="772"/>
    <m/>
    <x v="1"/>
    <x v="1"/>
    <n v="2"/>
    <x v="12"/>
    <x v="226"/>
    <m/>
    <x v="512"/>
    <n v="2.64"/>
    <n v="2"/>
    <n v="2.64"/>
    <m/>
    <m/>
    <m/>
  </r>
  <r>
    <m/>
    <m/>
    <m/>
    <x v="338"/>
    <x v="8"/>
    <n v="1"/>
    <x v="700"/>
    <m/>
    <x v="1"/>
    <x v="1"/>
    <n v="1"/>
    <x v="16"/>
    <x v="138"/>
    <m/>
    <x v="180"/>
    <n v="1.42"/>
    <n v="1"/>
    <n v="1.42"/>
    <m/>
    <m/>
    <m/>
  </r>
  <r>
    <m/>
    <m/>
    <m/>
    <x v="338"/>
    <x v="8"/>
    <n v="1"/>
    <x v="702"/>
    <m/>
    <x v="1"/>
    <x v="1"/>
    <n v="1"/>
    <x v="82"/>
    <x v="113"/>
    <m/>
    <x v="364"/>
    <n v="1.22"/>
    <n v="1"/>
    <n v="1.22"/>
    <m/>
    <m/>
    <m/>
  </r>
  <r>
    <m/>
    <m/>
    <m/>
    <x v="338"/>
    <x v="8"/>
    <n v="1"/>
    <x v="777"/>
    <m/>
    <x v="1"/>
    <x v="1"/>
    <n v="1"/>
    <x v="82"/>
    <x v="113"/>
    <m/>
    <x v="364"/>
    <n v="1.22"/>
    <n v="1"/>
    <n v="1.22"/>
    <m/>
    <m/>
    <m/>
  </r>
  <r>
    <m/>
    <m/>
    <m/>
    <x v="338"/>
    <x v="8"/>
    <n v="1"/>
    <x v="703"/>
    <m/>
    <x v="3"/>
    <x v="1"/>
    <n v="2"/>
    <x v="2"/>
    <x v="182"/>
    <m/>
    <x v="333"/>
    <n v="1.34"/>
    <n v="2"/>
    <n v="1.34"/>
    <m/>
    <m/>
    <m/>
  </r>
  <r>
    <m/>
    <m/>
    <m/>
    <x v="338"/>
    <x v="8"/>
    <n v="1"/>
    <x v="778"/>
    <m/>
    <x v="68"/>
    <x v="8"/>
    <n v="1"/>
    <x v="6"/>
    <x v="418"/>
    <m/>
    <x v="514"/>
    <n v="2.89"/>
    <n v="1"/>
    <n v="2.89"/>
    <m/>
    <m/>
    <m/>
  </r>
  <r>
    <m/>
    <m/>
    <m/>
    <x v="338"/>
    <x v="8"/>
    <n v="1"/>
    <x v="779"/>
    <m/>
    <x v="68"/>
    <x v="8"/>
    <n v="1"/>
    <x v="6"/>
    <x v="417"/>
    <m/>
    <x v="513"/>
    <n v="20.23"/>
    <n v="1"/>
    <n v="20.23"/>
    <m/>
    <m/>
    <m/>
  </r>
  <r>
    <m/>
    <m/>
    <m/>
    <x v="338"/>
    <x v="8"/>
    <n v="1"/>
    <x v="706"/>
    <m/>
    <x v="3"/>
    <x v="1"/>
    <n v="1"/>
    <x v="2"/>
    <x v="182"/>
    <m/>
    <x v="333"/>
    <n v="0.67"/>
    <n v="1"/>
    <n v="0.67"/>
    <m/>
    <m/>
    <m/>
  </r>
  <r>
    <m/>
    <m/>
    <m/>
    <x v="338"/>
    <x v="8"/>
    <n v="1"/>
    <x v="780"/>
    <m/>
    <x v="3"/>
    <x v="1"/>
    <n v="3"/>
    <x v="2"/>
    <x v="419"/>
    <m/>
    <x v="515"/>
    <n v="2.8499999999999996"/>
    <n v="3"/>
    <n v="2.8499999999999996"/>
    <m/>
    <m/>
    <m/>
  </r>
  <r>
    <m/>
    <m/>
    <m/>
    <x v="339"/>
    <x v="8"/>
    <n v="1"/>
    <x v="781"/>
    <m/>
    <x v="54"/>
    <x v="1"/>
    <n v="1"/>
    <x v="6"/>
    <x v="414"/>
    <m/>
    <x v="507"/>
    <n v="29.18"/>
    <n v="1"/>
    <n v="29.18"/>
    <m/>
    <m/>
    <m/>
  </r>
  <r>
    <m/>
    <m/>
    <m/>
    <x v="339"/>
    <x v="8"/>
    <n v="1"/>
    <x v="652"/>
    <m/>
    <x v="3"/>
    <x v="1"/>
    <n v="1"/>
    <x v="88"/>
    <x v="294"/>
    <m/>
    <x v="452"/>
    <n v="5.51"/>
    <n v="1"/>
    <n v="5.51"/>
    <m/>
    <m/>
    <m/>
  </r>
  <r>
    <m/>
    <m/>
    <m/>
    <x v="339"/>
    <x v="8"/>
    <n v="1"/>
    <x v="768"/>
    <m/>
    <x v="3"/>
    <x v="1"/>
    <n v="1"/>
    <x v="88"/>
    <x v="398"/>
    <m/>
    <x v="508"/>
    <n v="5.39"/>
    <n v="1"/>
    <n v="5.39"/>
    <m/>
    <m/>
    <m/>
  </r>
  <r>
    <m/>
    <m/>
    <m/>
    <x v="339"/>
    <x v="8"/>
    <n v="1"/>
    <x v="763"/>
    <m/>
    <x v="55"/>
    <x v="1"/>
    <n v="1"/>
    <x v="15"/>
    <x v="113"/>
    <m/>
    <x v="53"/>
    <n v="3.77"/>
    <n v="1"/>
    <n v="3.77"/>
    <m/>
    <m/>
    <m/>
  </r>
  <r>
    <m/>
    <m/>
    <m/>
    <x v="339"/>
    <x v="8"/>
    <n v="1"/>
    <x v="782"/>
    <m/>
    <x v="1"/>
    <x v="1"/>
    <n v="1"/>
    <x v="23"/>
    <x v="386"/>
    <m/>
    <x v="516"/>
    <n v="1.77"/>
    <n v="1"/>
    <n v="1.77"/>
    <m/>
    <m/>
    <m/>
  </r>
  <r>
    <m/>
    <m/>
    <m/>
    <x v="339"/>
    <x v="8"/>
    <n v="1"/>
    <x v="673"/>
    <m/>
    <x v="3"/>
    <x v="1"/>
    <n v="4"/>
    <x v="2"/>
    <x v="112"/>
    <m/>
    <x v="203"/>
    <n v="1.76"/>
    <n v="4"/>
    <n v="1.76"/>
    <m/>
    <m/>
    <m/>
  </r>
  <r>
    <m/>
    <m/>
    <m/>
    <x v="339"/>
    <x v="8"/>
    <n v="1"/>
    <x v="656"/>
    <m/>
    <x v="55"/>
    <x v="1"/>
    <n v="1"/>
    <x v="91"/>
    <x v="287"/>
    <m/>
    <x v="449"/>
    <n v="2.77"/>
    <n v="1"/>
    <n v="2.77"/>
    <m/>
    <m/>
    <m/>
  </r>
  <r>
    <m/>
    <m/>
    <m/>
    <x v="339"/>
    <x v="8"/>
    <n v="1"/>
    <x v="769"/>
    <m/>
    <x v="1"/>
    <x v="1"/>
    <n v="1"/>
    <x v="9"/>
    <x v="415"/>
    <m/>
    <x v="509"/>
    <n v="0.53"/>
    <n v="1"/>
    <n v="0.53"/>
    <m/>
    <m/>
    <m/>
  </r>
  <r>
    <m/>
    <m/>
    <m/>
    <x v="339"/>
    <x v="8"/>
    <n v="1"/>
    <x v="658"/>
    <m/>
    <x v="55"/>
    <x v="1"/>
    <n v="1"/>
    <x v="92"/>
    <x v="113"/>
    <m/>
    <x v="451"/>
    <n v="2.56"/>
    <n v="1"/>
    <n v="2.56"/>
    <m/>
    <m/>
    <m/>
  </r>
  <r>
    <m/>
    <m/>
    <m/>
    <x v="339"/>
    <x v="8"/>
    <n v="1"/>
    <x v="659"/>
    <m/>
    <x v="55"/>
    <x v="1"/>
    <n v="2"/>
    <x v="91"/>
    <x v="352"/>
    <m/>
    <x v="141"/>
    <n v="4.28"/>
    <n v="2"/>
    <n v="4.28"/>
    <m/>
    <m/>
    <m/>
  </r>
  <r>
    <m/>
    <m/>
    <m/>
    <x v="339"/>
    <x v="8"/>
    <n v="1"/>
    <x v="662"/>
    <m/>
    <x v="3"/>
    <x v="1"/>
    <n v="2"/>
    <x v="93"/>
    <x v="112"/>
    <m/>
    <x v="237"/>
    <n v="0.98"/>
    <n v="2"/>
    <n v="0.98"/>
    <m/>
    <m/>
    <m/>
  </r>
  <r>
    <m/>
    <m/>
    <m/>
    <x v="340"/>
    <x v="8"/>
    <n v="1"/>
    <x v="783"/>
    <m/>
    <x v="68"/>
    <x v="8"/>
    <n v="1"/>
    <x v="6"/>
    <x v="420"/>
    <m/>
    <x v="517"/>
    <n v="23.05"/>
    <n v="1"/>
    <n v="23.05"/>
    <m/>
    <m/>
    <m/>
  </r>
  <r>
    <m/>
    <m/>
    <m/>
    <x v="340"/>
    <x v="8"/>
    <n v="1"/>
    <x v="702"/>
    <m/>
    <x v="1"/>
    <x v="1"/>
    <n v="1"/>
    <x v="82"/>
    <x v="113"/>
    <m/>
    <x v="364"/>
    <n v="1.22"/>
    <n v="1"/>
    <n v="1.22"/>
    <m/>
    <m/>
    <m/>
  </r>
  <r>
    <m/>
    <m/>
    <m/>
    <x v="340"/>
    <x v="8"/>
    <n v="1"/>
    <x v="784"/>
    <m/>
    <x v="3"/>
    <x v="1"/>
    <n v="1"/>
    <x v="15"/>
    <x v="12"/>
    <m/>
    <x v="518"/>
    <n v="3.21"/>
    <n v="1"/>
    <n v="3.21"/>
    <m/>
    <m/>
    <m/>
  </r>
  <r>
    <m/>
    <m/>
    <m/>
    <x v="340"/>
    <x v="8"/>
    <n v="1"/>
    <x v="703"/>
    <m/>
    <x v="3"/>
    <x v="1"/>
    <n v="1"/>
    <x v="2"/>
    <x v="182"/>
    <m/>
    <x v="333"/>
    <n v="0.67"/>
    <n v="1"/>
    <n v="0.67"/>
    <m/>
    <m/>
    <m/>
  </r>
  <r>
    <m/>
    <m/>
    <m/>
    <x v="340"/>
    <x v="8"/>
    <n v="1"/>
    <x v="785"/>
    <m/>
    <x v="68"/>
    <x v="8"/>
    <n v="1"/>
    <x v="6"/>
    <x v="12"/>
    <m/>
    <x v="519"/>
    <n v="6.46"/>
    <n v="1"/>
    <n v="6.46"/>
    <m/>
    <m/>
    <m/>
  </r>
  <r>
    <m/>
    <m/>
    <m/>
    <x v="340"/>
    <x v="8"/>
    <n v="1"/>
    <x v="786"/>
    <m/>
    <x v="68"/>
    <x v="8"/>
    <n v="1"/>
    <x v="6"/>
    <x v="331"/>
    <m/>
    <x v="520"/>
    <n v="4.08"/>
    <n v="1"/>
    <n v="4.08"/>
    <m/>
    <m/>
    <m/>
  </r>
  <r>
    <m/>
    <m/>
    <m/>
    <x v="340"/>
    <x v="8"/>
    <n v="1"/>
    <x v="787"/>
    <m/>
    <x v="3"/>
    <x v="1"/>
    <n v="1"/>
    <x v="2"/>
    <x v="82"/>
    <m/>
    <x v="521"/>
    <n v="1.05"/>
    <n v="1"/>
    <n v="1.05"/>
    <m/>
    <m/>
    <m/>
  </r>
  <r>
    <m/>
    <m/>
    <m/>
    <x v="340"/>
    <x v="8"/>
    <n v="1"/>
    <x v="788"/>
    <m/>
    <x v="1"/>
    <x v="1"/>
    <n v="1"/>
    <x v="16"/>
    <x v="120"/>
    <m/>
    <x v="522"/>
    <n v="1.5"/>
    <n v="1"/>
    <n v="1.5"/>
    <m/>
    <m/>
    <m/>
  </r>
  <r>
    <m/>
    <m/>
    <m/>
    <x v="340"/>
    <x v="8"/>
    <n v="1"/>
    <x v="706"/>
    <m/>
    <x v="3"/>
    <x v="1"/>
    <n v="1"/>
    <x v="2"/>
    <x v="182"/>
    <m/>
    <x v="333"/>
    <n v="0.67"/>
    <n v="1"/>
    <n v="0.67"/>
    <m/>
    <m/>
    <m/>
  </r>
  <r>
    <m/>
    <m/>
    <m/>
    <x v="341"/>
    <x v="8"/>
    <n v="1"/>
    <x v="789"/>
    <m/>
    <x v="68"/>
    <x v="8"/>
    <n v="1"/>
    <x v="6"/>
    <x v="420"/>
    <m/>
    <x v="517"/>
    <n v="23.05"/>
    <n v="1"/>
    <n v="23.05"/>
    <m/>
    <m/>
    <m/>
  </r>
  <r>
    <m/>
    <m/>
    <m/>
    <x v="341"/>
    <x v="8"/>
    <n v="1"/>
    <x v="702"/>
    <m/>
    <x v="1"/>
    <x v="1"/>
    <n v="1"/>
    <x v="82"/>
    <x v="113"/>
    <m/>
    <x v="364"/>
    <n v="1.22"/>
    <n v="1"/>
    <n v="1.22"/>
    <m/>
    <m/>
    <m/>
  </r>
  <r>
    <m/>
    <m/>
    <m/>
    <x v="341"/>
    <x v="8"/>
    <n v="1"/>
    <x v="784"/>
    <m/>
    <x v="3"/>
    <x v="1"/>
    <n v="1"/>
    <x v="15"/>
    <x v="12"/>
    <m/>
    <x v="518"/>
    <n v="3.21"/>
    <n v="1"/>
    <n v="3.21"/>
    <m/>
    <m/>
    <m/>
  </r>
  <r>
    <m/>
    <m/>
    <m/>
    <x v="341"/>
    <x v="8"/>
    <n v="1"/>
    <x v="790"/>
    <m/>
    <x v="68"/>
    <x v="8"/>
    <n v="1"/>
    <x v="6"/>
    <x v="12"/>
    <m/>
    <x v="519"/>
    <n v="6.46"/>
    <n v="1"/>
    <n v="6.46"/>
    <m/>
    <m/>
    <m/>
  </r>
  <r>
    <m/>
    <m/>
    <m/>
    <x v="341"/>
    <x v="8"/>
    <n v="1"/>
    <x v="791"/>
    <m/>
    <x v="68"/>
    <x v="8"/>
    <n v="1"/>
    <x v="6"/>
    <x v="331"/>
    <m/>
    <x v="520"/>
    <n v="4.08"/>
    <n v="1"/>
    <n v="4.08"/>
    <m/>
    <m/>
    <m/>
  </r>
  <r>
    <m/>
    <m/>
    <m/>
    <x v="341"/>
    <x v="8"/>
    <n v="1"/>
    <x v="788"/>
    <m/>
    <x v="1"/>
    <x v="1"/>
    <n v="1"/>
    <x v="16"/>
    <x v="120"/>
    <m/>
    <x v="522"/>
    <n v="1.5"/>
    <n v="1"/>
    <n v="1.5"/>
    <m/>
    <m/>
    <m/>
  </r>
  <r>
    <m/>
    <m/>
    <m/>
    <x v="341"/>
    <x v="8"/>
    <n v="1"/>
    <x v="706"/>
    <m/>
    <x v="3"/>
    <x v="1"/>
    <n v="1"/>
    <x v="2"/>
    <x v="182"/>
    <m/>
    <x v="333"/>
    <n v="0.67"/>
    <n v="1"/>
    <n v="0.67"/>
    <m/>
    <m/>
    <m/>
  </r>
  <r>
    <m/>
    <m/>
    <m/>
    <x v="341"/>
    <x v="8"/>
    <n v="1"/>
    <x v="792"/>
    <m/>
    <x v="3"/>
    <x v="1"/>
    <n v="2"/>
    <x v="2"/>
    <x v="82"/>
    <m/>
    <x v="521"/>
    <n v="2.1"/>
    <n v="2"/>
    <n v="2.1"/>
    <m/>
    <m/>
    <m/>
  </r>
  <r>
    <m/>
    <m/>
    <m/>
    <x v="342"/>
    <x v="8"/>
    <n v="1"/>
    <x v="793"/>
    <m/>
    <x v="67"/>
    <x v="1"/>
    <n v="1"/>
    <x v="6"/>
    <x v="421"/>
    <m/>
    <x v="523"/>
    <n v="16.239999999999998"/>
    <n v="1"/>
    <n v="16.239999999999998"/>
    <m/>
    <m/>
    <m/>
  </r>
  <r>
    <m/>
    <m/>
    <m/>
    <x v="342"/>
    <x v="8"/>
    <n v="1"/>
    <x v="794"/>
    <m/>
    <x v="1"/>
    <x v="1"/>
    <n v="1"/>
    <x v="84"/>
    <x v="98"/>
    <m/>
    <x v="524"/>
    <n v="1.36"/>
    <n v="1"/>
    <n v="1.36"/>
    <m/>
    <m/>
    <m/>
  </r>
  <r>
    <m/>
    <m/>
    <m/>
    <x v="342"/>
    <x v="8"/>
    <n v="1"/>
    <x v="795"/>
    <m/>
    <x v="1"/>
    <x v="1"/>
    <n v="2"/>
    <x v="76"/>
    <x v="83"/>
    <m/>
    <x v="525"/>
    <n v="2.46"/>
    <n v="2"/>
    <n v="2.46"/>
    <m/>
    <m/>
    <m/>
  </r>
  <r>
    <m/>
    <m/>
    <m/>
    <x v="342"/>
    <x v="8"/>
    <n v="1"/>
    <x v="796"/>
    <m/>
    <x v="1"/>
    <x v="1"/>
    <n v="2"/>
    <x v="10"/>
    <x v="113"/>
    <m/>
    <x v="526"/>
    <n v="3.14"/>
    <n v="2"/>
    <n v="3.14"/>
    <m/>
    <m/>
    <m/>
  </r>
  <r>
    <m/>
    <m/>
    <m/>
    <x v="342"/>
    <x v="8"/>
    <n v="1"/>
    <x v="797"/>
    <m/>
    <x v="3"/>
    <x v="1"/>
    <n v="2"/>
    <x v="2"/>
    <x v="351"/>
    <m/>
    <x v="347"/>
    <n v="1.38"/>
    <n v="2"/>
    <n v="1.38"/>
    <m/>
    <m/>
    <m/>
  </r>
  <r>
    <m/>
    <m/>
    <m/>
    <x v="343"/>
    <x v="8"/>
    <n v="1"/>
    <x v="793"/>
    <m/>
    <x v="67"/>
    <x v="1"/>
    <n v="1"/>
    <x v="6"/>
    <x v="421"/>
    <m/>
    <x v="523"/>
    <n v="16.239999999999998"/>
    <n v="1"/>
    <n v="16.239999999999998"/>
    <m/>
    <m/>
    <m/>
  </r>
  <r>
    <m/>
    <m/>
    <m/>
    <x v="343"/>
    <x v="8"/>
    <n v="1"/>
    <x v="794"/>
    <m/>
    <x v="1"/>
    <x v="1"/>
    <n v="1"/>
    <x v="84"/>
    <x v="98"/>
    <m/>
    <x v="524"/>
    <n v="1.36"/>
    <n v="1"/>
    <n v="1.36"/>
    <m/>
    <m/>
    <m/>
  </r>
  <r>
    <m/>
    <m/>
    <m/>
    <x v="343"/>
    <x v="8"/>
    <n v="1"/>
    <x v="795"/>
    <m/>
    <x v="1"/>
    <x v="1"/>
    <n v="2"/>
    <x v="76"/>
    <x v="83"/>
    <m/>
    <x v="525"/>
    <n v="2.46"/>
    <n v="2"/>
    <n v="2.46"/>
    <m/>
    <m/>
    <m/>
  </r>
  <r>
    <m/>
    <m/>
    <m/>
    <x v="343"/>
    <x v="8"/>
    <n v="1"/>
    <x v="798"/>
    <m/>
    <x v="1"/>
    <x v="1"/>
    <n v="2"/>
    <x v="19"/>
    <x v="113"/>
    <m/>
    <x v="208"/>
    <n v="4.4000000000000004"/>
    <n v="2"/>
    <n v="4.4000000000000004"/>
    <m/>
    <m/>
    <m/>
  </r>
  <r>
    <m/>
    <m/>
    <m/>
    <x v="343"/>
    <x v="8"/>
    <n v="1"/>
    <x v="733"/>
    <m/>
    <x v="3"/>
    <x v="1"/>
    <n v="2"/>
    <x v="35"/>
    <x v="351"/>
    <m/>
    <x v="154"/>
    <n v="0.92"/>
    <n v="2"/>
    <n v="0.92"/>
    <m/>
    <m/>
    <m/>
  </r>
  <r>
    <m/>
    <m/>
    <m/>
    <x v="344"/>
    <x v="8"/>
    <n v="1"/>
    <x v="793"/>
    <m/>
    <x v="67"/>
    <x v="1"/>
    <n v="1"/>
    <x v="6"/>
    <x v="421"/>
    <m/>
    <x v="523"/>
    <n v="16.239999999999998"/>
    <n v="1"/>
    <n v="16.239999999999998"/>
    <m/>
    <m/>
    <m/>
  </r>
  <r>
    <m/>
    <m/>
    <m/>
    <x v="344"/>
    <x v="8"/>
    <n v="1"/>
    <x v="799"/>
    <m/>
    <x v="1"/>
    <x v="1"/>
    <n v="2"/>
    <x v="102"/>
    <x v="422"/>
    <m/>
    <x v="527"/>
    <n v="2.5"/>
    <n v="2"/>
    <n v="2.5"/>
    <m/>
    <m/>
    <m/>
  </r>
  <r>
    <m/>
    <m/>
    <m/>
    <x v="344"/>
    <x v="8"/>
    <n v="1"/>
    <x v="798"/>
    <m/>
    <x v="1"/>
    <x v="1"/>
    <n v="2"/>
    <x v="19"/>
    <x v="113"/>
    <m/>
    <x v="208"/>
    <n v="4.4000000000000004"/>
    <n v="2"/>
    <n v="4.4000000000000004"/>
    <m/>
    <m/>
    <m/>
  </r>
  <r>
    <m/>
    <m/>
    <m/>
    <x v="344"/>
    <x v="8"/>
    <n v="1"/>
    <x v="733"/>
    <m/>
    <x v="3"/>
    <x v="1"/>
    <n v="2"/>
    <x v="35"/>
    <x v="351"/>
    <m/>
    <x v="154"/>
    <n v="0.92"/>
    <n v="2"/>
    <n v="0.92"/>
    <m/>
    <m/>
    <m/>
  </r>
  <r>
    <m/>
    <m/>
    <m/>
    <x v="345"/>
    <x v="8"/>
    <n v="1"/>
    <x v="793"/>
    <m/>
    <x v="67"/>
    <x v="1"/>
    <n v="1"/>
    <x v="6"/>
    <x v="421"/>
    <m/>
    <x v="523"/>
    <n v="16.239999999999998"/>
    <n v="1"/>
    <n v="16.239999999999998"/>
    <m/>
    <m/>
    <m/>
  </r>
  <r>
    <m/>
    <m/>
    <m/>
    <x v="345"/>
    <x v="8"/>
    <n v="1"/>
    <x v="794"/>
    <m/>
    <x v="1"/>
    <x v="1"/>
    <n v="1"/>
    <x v="84"/>
    <x v="423"/>
    <m/>
    <x v="389"/>
    <n v="1.35"/>
    <n v="1"/>
    <n v="1.35"/>
    <m/>
    <m/>
    <m/>
  </r>
  <r>
    <m/>
    <m/>
    <m/>
    <x v="345"/>
    <x v="8"/>
    <n v="1"/>
    <x v="799"/>
    <m/>
    <x v="1"/>
    <x v="1"/>
    <n v="2"/>
    <x v="102"/>
    <x v="422"/>
    <m/>
    <x v="527"/>
    <n v="2.5"/>
    <n v="2"/>
    <n v="2.5"/>
    <m/>
    <m/>
    <m/>
  </r>
  <r>
    <m/>
    <m/>
    <m/>
    <x v="345"/>
    <x v="8"/>
    <n v="1"/>
    <x v="798"/>
    <m/>
    <x v="1"/>
    <x v="1"/>
    <n v="2"/>
    <x v="19"/>
    <x v="113"/>
    <m/>
    <x v="208"/>
    <n v="4.4000000000000004"/>
    <n v="2"/>
    <n v="4.4000000000000004"/>
    <m/>
    <m/>
    <m/>
  </r>
  <r>
    <m/>
    <m/>
    <m/>
    <x v="345"/>
    <x v="8"/>
    <n v="1"/>
    <x v="797"/>
    <m/>
    <x v="3"/>
    <x v="1"/>
    <n v="2"/>
    <x v="2"/>
    <x v="351"/>
    <m/>
    <x v="347"/>
    <n v="1.38"/>
    <n v="2"/>
    <n v="1.38"/>
    <m/>
    <m/>
    <m/>
  </r>
  <r>
    <m/>
    <m/>
    <m/>
    <x v="346"/>
    <x v="8"/>
    <n v="1"/>
    <x v="800"/>
    <m/>
    <x v="60"/>
    <x v="1"/>
    <n v="1"/>
    <x v="6"/>
    <x v="424"/>
    <m/>
    <x v="528"/>
    <n v="17.190000000000001"/>
    <n v="1"/>
    <n v="17.190000000000001"/>
    <m/>
    <m/>
    <m/>
  </r>
  <r>
    <m/>
    <m/>
    <m/>
    <x v="346"/>
    <x v="8"/>
    <n v="1"/>
    <x v="715"/>
    <m/>
    <x v="1"/>
    <x v="1"/>
    <n v="5"/>
    <x v="11"/>
    <x v="311"/>
    <m/>
    <x v="244"/>
    <n v="2.9"/>
    <n v="5"/>
    <n v="2.9"/>
    <m/>
    <m/>
    <m/>
  </r>
  <r>
    <m/>
    <m/>
    <m/>
    <x v="346"/>
    <x v="8"/>
    <n v="1"/>
    <x v="801"/>
    <m/>
    <x v="60"/>
    <x v="1"/>
    <n v="1"/>
    <x v="6"/>
    <x v="425"/>
    <m/>
    <x v="321"/>
    <n v="6.24"/>
    <n v="1"/>
    <n v="6.24"/>
    <m/>
    <m/>
    <m/>
  </r>
  <r>
    <m/>
    <m/>
    <m/>
    <x v="346"/>
    <x v="8"/>
    <n v="1"/>
    <x v="802"/>
    <m/>
    <x v="60"/>
    <x v="1"/>
    <n v="1"/>
    <x v="6"/>
    <x v="388"/>
    <m/>
    <x v="486"/>
    <n v="6.27"/>
    <n v="1"/>
    <n v="6.27"/>
    <m/>
    <m/>
    <m/>
  </r>
  <r>
    <m/>
    <m/>
    <m/>
    <x v="346"/>
    <x v="8"/>
    <n v="1"/>
    <x v="803"/>
    <m/>
    <x v="61"/>
    <x v="1"/>
    <n v="3"/>
    <x v="6"/>
    <x v="426"/>
    <m/>
    <x v="392"/>
    <n v="3.99"/>
    <n v="3"/>
    <n v="3.99"/>
    <m/>
    <m/>
    <m/>
  </r>
  <r>
    <m/>
    <m/>
    <m/>
    <x v="346"/>
    <x v="8"/>
    <n v="1"/>
    <x v="804"/>
    <m/>
    <x v="60"/>
    <x v="1"/>
    <n v="1"/>
    <x v="6"/>
    <x v="427"/>
    <m/>
    <x v="529"/>
    <n v="5.98"/>
    <n v="1"/>
    <n v="5.98"/>
    <m/>
    <m/>
    <m/>
  </r>
  <r>
    <m/>
    <m/>
    <m/>
    <x v="346"/>
    <x v="8"/>
    <n v="1"/>
    <x v="805"/>
    <m/>
    <x v="60"/>
    <x v="1"/>
    <n v="1"/>
    <x v="6"/>
    <x v="228"/>
    <m/>
    <x v="333"/>
    <n v="0.67"/>
    <n v="1"/>
    <n v="0.67"/>
    <m/>
    <m/>
    <m/>
  </r>
  <r>
    <m/>
    <m/>
    <m/>
    <x v="346"/>
    <x v="8"/>
    <n v="1"/>
    <x v="716"/>
    <m/>
    <x v="60"/>
    <x v="1"/>
    <n v="3"/>
    <x v="6"/>
    <x v="312"/>
    <m/>
    <x v="418"/>
    <n v="18.990000000000002"/>
    <n v="3"/>
    <n v="18.990000000000002"/>
    <m/>
    <m/>
    <m/>
  </r>
  <r>
    <m/>
    <m/>
    <m/>
    <x v="346"/>
    <x v="8"/>
    <n v="1"/>
    <x v="718"/>
    <m/>
    <x v="60"/>
    <x v="1"/>
    <n v="1"/>
    <x v="6"/>
    <x v="237"/>
    <m/>
    <x v="88"/>
    <n v="0.34"/>
    <n v="1"/>
    <n v="0.34"/>
    <m/>
    <m/>
    <m/>
  </r>
  <r>
    <m/>
    <m/>
    <m/>
    <x v="346"/>
    <x v="8"/>
    <n v="1"/>
    <x v="806"/>
    <m/>
    <x v="60"/>
    <x v="1"/>
    <n v="1"/>
    <x v="6"/>
    <x v="428"/>
    <m/>
    <x v="530"/>
    <n v="3.83"/>
    <n v="1"/>
    <n v="3.83"/>
    <m/>
    <m/>
    <m/>
  </r>
  <r>
    <m/>
    <m/>
    <m/>
    <x v="346"/>
    <x v="8"/>
    <n v="1"/>
    <x v="807"/>
    <m/>
    <x v="60"/>
    <x v="1"/>
    <n v="1"/>
    <x v="6"/>
    <x v="331"/>
    <m/>
    <x v="310"/>
    <n v="0.92"/>
    <n v="1"/>
    <n v="0.92"/>
    <m/>
    <m/>
    <m/>
  </r>
  <r>
    <m/>
    <m/>
    <m/>
    <x v="346"/>
    <x v="8"/>
    <n v="1"/>
    <x v="808"/>
    <m/>
    <x v="61"/>
    <x v="1"/>
    <n v="3"/>
    <x v="6"/>
    <x v="91"/>
    <m/>
    <x v="450"/>
    <n v="1.98"/>
    <n v="3"/>
    <n v="1.98"/>
    <m/>
    <m/>
    <m/>
  </r>
  <r>
    <m/>
    <m/>
    <m/>
    <x v="346"/>
    <x v="8"/>
    <n v="1"/>
    <x v="809"/>
    <m/>
    <x v="61"/>
    <x v="1"/>
    <n v="3"/>
    <x v="6"/>
    <x v="429"/>
    <m/>
    <x v="522"/>
    <n v="4.5"/>
    <n v="3"/>
    <n v="4.5"/>
    <m/>
    <m/>
    <m/>
  </r>
  <r>
    <m/>
    <m/>
    <m/>
    <x v="346"/>
    <x v="8"/>
    <n v="1"/>
    <x v="810"/>
    <m/>
    <x v="61"/>
    <x v="1"/>
    <n v="3"/>
    <x v="6"/>
    <x v="430"/>
    <m/>
    <x v="531"/>
    <n v="0.81"/>
    <n v="3"/>
    <n v="0.81"/>
    <m/>
    <m/>
    <m/>
  </r>
  <r>
    <m/>
    <m/>
    <m/>
    <x v="346"/>
    <x v="8"/>
    <n v="1"/>
    <x v="811"/>
    <m/>
    <x v="61"/>
    <x v="1"/>
    <n v="3"/>
    <x v="6"/>
    <x v="431"/>
    <m/>
    <x v="144"/>
    <n v="0.30000000000000004"/>
    <n v="3"/>
    <n v="0.30000000000000004"/>
    <m/>
    <m/>
    <m/>
  </r>
  <r>
    <m/>
    <m/>
    <m/>
    <x v="346"/>
    <x v="8"/>
    <n v="1"/>
    <x v="812"/>
    <m/>
    <x v="60"/>
    <x v="1"/>
    <n v="1"/>
    <x v="6"/>
    <x v="432"/>
    <m/>
    <x v="421"/>
    <n v="3.32"/>
    <n v="1"/>
    <n v="3.32"/>
    <m/>
    <m/>
    <m/>
  </r>
  <r>
    <m/>
    <m/>
    <m/>
    <x v="346"/>
    <x v="8"/>
    <n v="1"/>
    <x v="721"/>
    <m/>
    <x v="61"/>
    <x v="1"/>
    <n v="3"/>
    <x v="6"/>
    <x v="433"/>
    <m/>
    <x v="87"/>
    <n v="11.399999999999999"/>
    <n v="3"/>
    <n v="11.399999999999999"/>
    <m/>
    <m/>
    <m/>
  </r>
  <r>
    <m/>
    <m/>
    <m/>
    <x v="346"/>
    <x v="8"/>
    <n v="1"/>
    <x v="723"/>
    <m/>
    <x v="61"/>
    <x v="1"/>
    <n v="3"/>
    <x v="6"/>
    <x v="335"/>
    <m/>
    <x v="435"/>
    <n v="0.39"/>
    <n v="3"/>
    <n v="0.39"/>
    <m/>
    <m/>
    <m/>
  </r>
  <r>
    <m/>
    <m/>
    <m/>
    <x v="346"/>
    <x v="8"/>
    <n v="1"/>
    <x v="813"/>
    <m/>
    <x v="61"/>
    <x v="1"/>
    <n v="3"/>
    <x v="6"/>
    <x v="434"/>
    <m/>
    <x v="532"/>
    <n v="11.73"/>
    <n v="3"/>
    <n v="11.73"/>
    <m/>
    <m/>
    <m/>
  </r>
  <r>
    <m/>
    <m/>
    <m/>
    <x v="346"/>
    <x v="8"/>
    <n v="1"/>
    <x v="814"/>
    <m/>
    <x v="61"/>
    <x v="1"/>
    <n v="3"/>
    <x v="6"/>
    <x v="115"/>
    <m/>
    <x v="437"/>
    <n v="1.44"/>
    <n v="3"/>
    <n v="1.44"/>
    <m/>
    <m/>
    <m/>
  </r>
  <r>
    <m/>
    <m/>
    <m/>
    <x v="346"/>
    <x v="8"/>
    <n v="1"/>
    <x v="815"/>
    <m/>
    <x v="61"/>
    <x v="1"/>
    <n v="3"/>
    <x v="6"/>
    <x v="435"/>
    <m/>
    <x v="533"/>
    <n v="0.63"/>
    <n v="3"/>
    <n v="0.63"/>
    <m/>
    <m/>
    <m/>
  </r>
  <r>
    <m/>
    <m/>
    <m/>
    <x v="346"/>
    <x v="8"/>
    <n v="1"/>
    <x v="816"/>
    <m/>
    <x v="61"/>
    <x v="1"/>
    <n v="3"/>
    <x v="6"/>
    <x v="436"/>
    <m/>
    <x v="499"/>
    <n v="1.1099999999999999"/>
    <n v="3"/>
    <n v="1.1099999999999999"/>
    <m/>
    <m/>
    <m/>
  </r>
  <r>
    <m/>
    <m/>
    <m/>
    <x v="347"/>
    <x v="8"/>
    <n v="1"/>
    <x v="800"/>
    <m/>
    <x v="60"/>
    <x v="1"/>
    <n v="1"/>
    <x v="6"/>
    <x v="424"/>
    <m/>
    <x v="528"/>
    <n v="17.190000000000001"/>
    <n v="1"/>
    <n v="17.190000000000001"/>
    <m/>
    <m/>
    <m/>
  </r>
  <r>
    <m/>
    <m/>
    <m/>
    <x v="347"/>
    <x v="8"/>
    <n v="1"/>
    <x v="715"/>
    <m/>
    <x v="1"/>
    <x v="1"/>
    <n v="3"/>
    <x v="11"/>
    <x v="311"/>
    <m/>
    <x v="244"/>
    <n v="1.7399999999999998"/>
    <n v="3"/>
    <n v="1.7399999999999998"/>
    <m/>
    <m/>
    <m/>
  </r>
  <r>
    <m/>
    <m/>
    <m/>
    <x v="347"/>
    <x v="8"/>
    <n v="1"/>
    <x v="725"/>
    <m/>
    <x v="70"/>
    <x v="1"/>
    <n v="1"/>
    <x v="35"/>
    <x v="237"/>
    <m/>
    <x v="336"/>
    <n v="0.08"/>
    <n v="1"/>
    <n v="0.08"/>
    <m/>
    <m/>
    <m/>
  </r>
  <r>
    <m/>
    <m/>
    <m/>
    <x v="347"/>
    <x v="8"/>
    <n v="1"/>
    <x v="726"/>
    <m/>
    <x v="70"/>
    <x v="1"/>
    <n v="3"/>
    <x v="69"/>
    <x v="387"/>
    <m/>
    <x v="485"/>
    <n v="0.09"/>
    <n v="3"/>
    <n v="0.09"/>
    <m/>
    <m/>
    <m/>
  </r>
  <r>
    <m/>
    <m/>
    <m/>
    <x v="347"/>
    <x v="8"/>
    <n v="1"/>
    <x v="727"/>
    <m/>
    <x v="60"/>
    <x v="1"/>
    <n v="3"/>
    <x v="6"/>
    <x v="388"/>
    <m/>
    <x v="486"/>
    <n v="18.809999999999999"/>
    <n v="3"/>
    <n v="18.809999999999999"/>
    <m/>
    <m/>
    <m/>
  </r>
  <r>
    <m/>
    <m/>
    <m/>
    <x v="347"/>
    <x v="8"/>
    <n v="1"/>
    <x v="817"/>
    <m/>
    <x v="60"/>
    <x v="1"/>
    <n v="1"/>
    <x v="6"/>
    <x v="437"/>
    <m/>
    <x v="534"/>
    <n v="0.39"/>
    <n v="1"/>
    <n v="0.39"/>
    <m/>
    <m/>
    <m/>
  </r>
  <r>
    <m/>
    <m/>
    <m/>
    <x v="347"/>
    <x v="8"/>
    <n v="1"/>
    <x v="818"/>
    <m/>
    <x v="60"/>
    <x v="1"/>
    <n v="1"/>
    <x v="6"/>
    <x v="438"/>
    <m/>
    <x v="440"/>
    <n v="2.71"/>
    <n v="1"/>
    <n v="2.71"/>
    <m/>
    <m/>
    <m/>
  </r>
  <r>
    <m/>
    <m/>
    <m/>
    <x v="347"/>
    <x v="8"/>
    <n v="1"/>
    <x v="819"/>
    <m/>
    <x v="60"/>
    <x v="1"/>
    <n v="1"/>
    <x v="6"/>
    <x v="337"/>
    <m/>
    <x v="68"/>
    <n v="0.6"/>
    <n v="1"/>
    <n v="0.6"/>
    <m/>
    <m/>
    <m/>
  </r>
  <r>
    <m/>
    <m/>
    <m/>
    <x v="347"/>
    <x v="8"/>
    <n v="1"/>
    <x v="721"/>
    <m/>
    <x v="61"/>
    <x v="1"/>
    <n v="3"/>
    <x v="6"/>
    <x v="433"/>
    <m/>
    <x v="87"/>
    <n v="11.399999999999999"/>
    <n v="3"/>
    <n v="11.399999999999999"/>
    <m/>
    <m/>
    <m/>
  </r>
  <r>
    <m/>
    <m/>
    <m/>
    <x v="347"/>
    <x v="8"/>
    <n v="1"/>
    <x v="820"/>
    <m/>
    <x v="61"/>
    <x v="1"/>
    <n v="3"/>
    <x v="6"/>
    <x v="439"/>
    <m/>
    <x v="433"/>
    <n v="0.44999999999999996"/>
    <n v="3"/>
    <n v="0.44999999999999996"/>
    <m/>
    <m/>
    <m/>
  </r>
  <r>
    <m/>
    <m/>
    <m/>
    <x v="347"/>
    <x v="8"/>
    <n v="1"/>
    <x v="821"/>
    <m/>
    <x v="61"/>
    <x v="1"/>
    <n v="3"/>
    <x v="6"/>
    <x v="440"/>
    <m/>
    <x v="25"/>
    <n v="0.33"/>
    <n v="3"/>
    <n v="0.33"/>
    <m/>
    <m/>
    <m/>
  </r>
  <r>
    <m/>
    <m/>
    <m/>
    <x v="347"/>
    <x v="8"/>
    <n v="1"/>
    <x v="813"/>
    <m/>
    <x v="61"/>
    <x v="1"/>
    <n v="3"/>
    <x v="6"/>
    <x v="434"/>
    <m/>
    <x v="532"/>
    <n v="11.73"/>
    <n v="3"/>
    <n v="11.73"/>
    <m/>
    <m/>
    <m/>
  </r>
  <r>
    <m/>
    <m/>
    <m/>
    <x v="347"/>
    <x v="8"/>
    <n v="1"/>
    <x v="822"/>
    <m/>
    <x v="61"/>
    <x v="1"/>
    <n v="3"/>
    <x v="6"/>
    <x v="320"/>
    <m/>
    <x v="423"/>
    <n v="0.36"/>
    <n v="3"/>
    <n v="0.36"/>
    <m/>
    <m/>
    <m/>
  </r>
  <r>
    <m/>
    <m/>
    <m/>
    <x v="347"/>
    <x v="8"/>
    <n v="1"/>
    <x v="823"/>
    <m/>
    <x v="61"/>
    <x v="1"/>
    <n v="3"/>
    <x v="6"/>
    <x v="2"/>
    <m/>
    <x v="2"/>
    <n v="0.72"/>
    <n v="3"/>
    <n v="0.72"/>
    <m/>
    <m/>
    <m/>
  </r>
  <r>
    <m/>
    <m/>
    <m/>
    <x v="348"/>
    <x v="8"/>
    <n v="1"/>
    <x v="824"/>
    <m/>
    <x v="60"/>
    <x v="1"/>
    <n v="1"/>
    <x v="6"/>
    <x v="441"/>
    <m/>
    <x v="535"/>
    <n v="5.67"/>
    <n v="1"/>
    <n v="5.67"/>
    <m/>
    <m/>
    <m/>
  </r>
  <r>
    <m/>
    <m/>
    <m/>
    <x v="348"/>
    <x v="8"/>
    <n v="1"/>
    <x v="715"/>
    <m/>
    <x v="1"/>
    <x v="1"/>
    <n v="2"/>
    <x v="11"/>
    <x v="311"/>
    <m/>
    <x v="244"/>
    <n v="1.1599999999999999"/>
    <n v="2"/>
    <n v="1.1599999999999999"/>
    <m/>
    <m/>
    <m/>
  </r>
  <r>
    <m/>
    <m/>
    <m/>
    <x v="348"/>
    <x v="8"/>
    <n v="1"/>
    <x v="825"/>
    <m/>
    <x v="60"/>
    <x v="1"/>
    <n v="2"/>
    <x v="6"/>
    <x v="442"/>
    <m/>
    <x v="418"/>
    <n v="12.66"/>
    <n v="2"/>
    <n v="12.66"/>
    <m/>
    <m/>
    <m/>
  </r>
  <r>
    <m/>
    <m/>
    <m/>
    <x v="348"/>
    <x v="8"/>
    <n v="1"/>
    <x v="826"/>
    <m/>
    <x v="60"/>
    <x v="1"/>
    <n v="1"/>
    <x v="6"/>
    <x v="443"/>
    <m/>
    <x v="439"/>
    <n v="0.41"/>
    <n v="1"/>
    <n v="0.41"/>
    <m/>
    <m/>
    <m/>
  </r>
  <r>
    <m/>
    <m/>
    <m/>
    <x v="348"/>
    <x v="8"/>
    <n v="1"/>
    <x v="827"/>
    <m/>
    <x v="61"/>
    <x v="1"/>
    <n v="3"/>
    <x v="6"/>
    <x v="444"/>
    <m/>
    <x v="56"/>
    <n v="2.25"/>
    <n v="3"/>
    <n v="2.25"/>
    <m/>
    <m/>
    <m/>
  </r>
  <r>
    <m/>
    <m/>
    <m/>
    <x v="348"/>
    <x v="8"/>
    <n v="1"/>
    <x v="828"/>
    <m/>
    <x v="61"/>
    <x v="1"/>
    <n v="3"/>
    <x v="6"/>
    <x v="445"/>
    <m/>
    <x v="527"/>
    <n v="3.75"/>
    <n v="3"/>
    <n v="3.75"/>
    <m/>
    <m/>
    <m/>
  </r>
  <r>
    <m/>
    <m/>
    <m/>
    <x v="348"/>
    <x v="8"/>
    <n v="1"/>
    <x v="829"/>
    <m/>
    <x v="61"/>
    <x v="1"/>
    <n v="3"/>
    <x v="6"/>
    <x v="147"/>
    <m/>
    <x v="25"/>
    <n v="0.33"/>
    <n v="3"/>
    <n v="0.33"/>
    <m/>
    <m/>
    <m/>
  </r>
  <r>
    <m/>
    <m/>
    <m/>
    <x v="348"/>
    <x v="8"/>
    <n v="1"/>
    <x v="830"/>
    <m/>
    <x v="61"/>
    <x v="1"/>
    <n v="3"/>
    <x v="6"/>
    <x v="446"/>
    <m/>
    <x v="4"/>
    <n v="0.48"/>
    <n v="3"/>
    <n v="0.48"/>
    <m/>
    <m/>
    <m/>
  </r>
  <r>
    <m/>
    <m/>
    <m/>
    <x v="349"/>
    <x v="8"/>
    <n v="1"/>
    <x v="831"/>
    <m/>
    <x v="60"/>
    <x v="1"/>
    <n v="1"/>
    <x v="6"/>
    <x v="447"/>
    <m/>
    <x v="519"/>
    <n v="6.46"/>
    <n v="1"/>
    <n v="6.46"/>
    <m/>
    <m/>
    <m/>
  </r>
  <r>
    <m/>
    <m/>
    <m/>
    <x v="349"/>
    <x v="8"/>
    <n v="1"/>
    <x v="715"/>
    <m/>
    <x v="1"/>
    <x v="1"/>
    <n v="3"/>
    <x v="11"/>
    <x v="266"/>
    <m/>
    <x v="244"/>
    <n v="1.7399999999999998"/>
    <n v="3"/>
    <n v="1.7399999999999998"/>
    <m/>
    <m/>
    <m/>
  </r>
  <r>
    <m/>
    <m/>
    <m/>
    <x v="349"/>
    <x v="8"/>
    <n v="1"/>
    <x v="832"/>
    <m/>
    <x v="1"/>
    <x v="1"/>
    <n v="2"/>
    <x v="11"/>
    <x v="111"/>
    <m/>
    <x v="509"/>
    <n v="1.06"/>
    <n v="2"/>
    <n v="1.06"/>
    <m/>
    <m/>
    <m/>
  </r>
  <r>
    <m/>
    <m/>
    <m/>
    <x v="349"/>
    <x v="8"/>
    <n v="1"/>
    <x v="833"/>
    <m/>
    <x v="1"/>
    <x v="1"/>
    <n v="2"/>
    <x v="11"/>
    <x v="448"/>
    <m/>
    <x v="299"/>
    <n v="1.24"/>
    <n v="2"/>
    <n v="1.24"/>
    <m/>
    <m/>
    <m/>
  </r>
  <r>
    <m/>
    <m/>
    <m/>
    <x v="349"/>
    <x v="8"/>
    <n v="1"/>
    <x v="834"/>
    <m/>
    <x v="60"/>
    <x v="1"/>
    <n v="1"/>
    <x v="6"/>
    <x v="449"/>
    <m/>
    <x v="536"/>
    <n v="15.44"/>
    <n v="1"/>
    <n v="15.44"/>
    <m/>
    <m/>
    <m/>
  </r>
  <r>
    <m/>
    <m/>
    <m/>
    <x v="349"/>
    <x v="8"/>
    <n v="1"/>
    <x v="835"/>
    <m/>
    <x v="61"/>
    <x v="1"/>
    <n v="3"/>
    <x v="6"/>
    <x v="450"/>
    <m/>
    <x v="190"/>
    <n v="2.13"/>
    <n v="3"/>
    <n v="2.13"/>
    <m/>
    <m/>
    <m/>
  </r>
  <r>
    <m/>
    <m/>
    <m/>
    <x v="349"/>
    <x v="8"/>
    <n v="1"/>
    <x v="836"/>
    <m/>
    <x v="61"/>
    <x v="1"/>
    <n v="6"/>
    <x v="6"/>
    <x v="451"/>
    <m/>
    <x v="537"/>
    <n v="13.86"/>
    <n v="6"/>
    <n v="13.86"/>
    <m/>
    <m/>
    <m/>
  </r>
  <r>
    <m/>
    <m/>
    <m/>
    <x v="349"/>
    <x v="8"/>
    <n v="1"/>
    <x v="837"/>
    <m/>
    <x v="61"/>
    <x v="1"/>
    <n v="3"/>
    <x v="6"/>
    <x v="452"/>
    <m/>
    <x v="83"/>
    <n v="2.16"/>
    <n v="3"/>
    <n v="2.16"/>
    <m/>
    <m/>
    <m/>
  </r>
  <r>
    <m/>
    <m/>
    <m/>
    <x v="349"/>
    <x v="8"/>
    <n v="1"/>
    <x v="838"/>
    <m/>
    <x v="60"/>
    <x v="1"/>
    <n v="1"/>
    <x v="6"/>
    <x v="453"/>
    <m/>
    <x v="538"/>
    <n v="6.23"/>
    <n v="1"/>
    <n v="6.23"/>
    <m/>
    <m/>
    <m/>
  </r>
  <r>
    <m/>
    <m/>
    <m/>
    <x v="349"/>
    <x v="8"/>
    <n v="1"/>
    <x v="748"/>
    <m/>
    <x v="61"/>
    <x v="1"/>
    <n v="6"/>
    <x v="6"/>
    <x v="74"/>
    <m/>
    <x v="347"/>
    <n v="4.1399999999999997"/>
    <n v="6"/>
    <n v="4.1399999999999997"/>
    <m/>
    <m/>
    <m/>
  </r>
  <r>
    <m/>
    <m/>
    <m/>
    <x v="349"/>
    <x v="8"/>
    <n v="1"/>
    <x v="839"/>
    <m/>
    <x v="61"/>
    <x v="1"/>
    <n v="3"/>
    <x v="6"/>
    <x v="454"/>
    <m/>
    <x v="162"/>
    <n v="2.31"/>
    <n v="3"/>
    <n v="2.31"/>
    <m/>
    <m/>
    <m/>
  </r>
  <r>
    <m/>
    <m/>
    <m/>
    <x v="349"/>
    <x v="8"/>
    <n v="1"/>
    <x v="840"/>
    <m/>
    <x v="61"/>
    <x v="1"/>
    <n v="6"/>
    <x v="6"/>
    <x v="455"/>
    <m/>
    <x v="539"/>
    <n v="5.46"/>
    <n v="6"/>
    <n v="5.46"/>
    <m/>
    <m/>
    <m/>
  </r>
  <r>
    <m/>
    <m/>
    <m/>
    <x v="349"/>
    <x v="8"/>
    <n v="1"/>
    <x v="841"/>
    <m/>
    <x v="61"/>
    <x v="1"/>
    <n v="3"/>
    <x v="6"/>
    <x v="456"/>
    <m/>
    <x v="540"/>
    <n v="2.58"/>
    <n v="3"/>
    <n v="2.58"/>
    <m/>
    <m/>
    <m/>
  </r>
  <r>
    <m/>
    <m/>
    <m/>
    <x v="349"/>
    <x v="8"/>
    <n v="1"/>
    <x v="753"/>
    <m/>
    <x v="60"/>
    <x v="1"/>
    <n v="7"/>
    <x v="6"/>
    <x v="251"/>
    <m/>
    <x v="350"/>
    <n v="44.03"/>
    <n v="7"/>
    <n v="44.03"/>
    <m/>
    <m/>
    <m/>
  </r>
  <r>
    <m/>
    <m/>
    <m/>
    <x v="350"/>
    <x v="8"/>
    <n v="1"/>
    <x v="842"/>
    <m/>
    <x v="71"/>
    <x v="13"/>
    <n v="1"/>
    <x v="6"/>
    <x v="43"/>
    <m/>
    <x v="541"/>
    <n v="74.110000000000127"/>
    <n v="1"/>
    <n v="74.110000000000127"/>
    <m/>
    <m/>
    <m/>
  </r>
  <r>
    <m/>
    <m/>
    <m/>
    <x v="351"/>
    <x v="9"/>
    <n v="2"/>
    <x v="843"/>
    <m/>
    <x v="33"/>
    <x v="1"/>
    <n v="1"/>
    <x v="6"/>
    <x v="457"/>
    <m/>
    <x v="542"/>
    <n v="52.44"/>
    <n v="2"/>
    <n v="104.88"/>
    <m/>
    <m/>
    <m/>
  </r>
  <r>
    <m/>
    <m/>
    <m/>
    <x v="351"/>
    <x v="9"/>
    <n v="2"/>
    <x v="844"/>
    <m/>
    <x v="55"/>
    <x v="1"/>
    <n v="1"/>
    <x v="16"/>
    <x v="65"/>
    <m/>
    <x v="262"/>
    <n v="2.15"/>
    <n v="2"/>
    <n v="4.3"/>
    <m/>
    <m/>
    <m/>
  </r>
  <r>
    <m/>
    <m/>
    <m/>
    <x v="352"/>
    <x v="9"/>
    <n v="4"/>
    <x v="845"/>
    <m/>
    <x v="72"/>
    <x v="1"/>
    <n v="1"/>
    <x v="6"/>
    <x v="458"/>
    <m/>
    <x v="543"/>
    <n v="283.10000000000002"/>
    <n v="4"/>
    <n v="1132.4000000000001"/>
    <m/>
    <m/>
    <m/>
  </r>
  <r>
    <m/>
    <m/>
    <m/>
    <x v="352"/>
    <x v="9"/>
    <n v="4"/>
    <x v="846"/>
    <m/>
    <x v="12"/>
    <x v="1"/>
    <n v="1"/>
    <x v="15"/>
    <x v="459"/>
    <m/>
    <x v="544"/>
    <n v="4.03"/>
    <n v="4"/>
    <n v="16.12"/>
    <m/>
    <m/>
    <m/>
  </r>
  <r>
    <m/>
    <m/>
    <m/>
    <x v="352"/>
    <x v="9"/>
    <n v="4"/>
    <x v="847"/>
    <m/>
    <x v="1"/>
    <x v="1"/>
    <n v="2"/>
    <x v="9"/>
    <x v="346"/>
    <m/>
    <x v="515"/>
    <n v="1.9"/>
    <n v="8"/>
    <n v="7.6"/>
    <m/>
    <m/>
    <m/>
  </r>
  <r>
    <m/>
    <m/>
    <m/>
    <x v="353"/>
    <x v="9"/>
    <n v="15"/>
    <x v="848"/>
    <m/>
    <x v="73"/>
    <x v="2"/>
    <n v="1"/>
    <x v="6"/>
    <x v="50"/>
    <m/>
    <x v="545"/>
    <n v="1.08"/>
    <n v="15"/>
    <n v="16.200000000000003"/>
    <m/>
    <m/>
    <m/>
  </r>
  <r>
    <m/>
    <m/>
    <m/>
    <x v="354"/>
    <x v="9"/>
    <n v="15"/>
    <x v="849"/>
    <m/>
    <x v="55"/>
    <x v="1"/>
    <n v="1"/>
    <x v="1"/>
    <x v="80"/>
    <m/>
    <x v="134"/>
    <n v="5.57"/>
    <n v="15"/>
    <n v="83.550000000000011"/>
    <m/>
    <m/>
    <m/>
  </r>
  <r>
    <m/>
    <m/>
    <m/>
    <x v="354"/>
    <x v="9"/>
    <n v="15"/>
    <x v="850"/>
    <m/>
    <x v="55"/>
    <x v="1"/>
    <n v="2"/>
    <x v="1"/>
    <x v="460"/>
    <m/>
    <x v="546"/>
    <n v="9.84"/>
    <n v="30"/>
    <n v="147.6"/>
    <m/>
    <m/>
    <m/>
  </r>
  <r>
    <m/>
    <m/>
    <m/>
    <x v="354"/>
    <x v="9"/>
    <n v="15"/>
    <x v="851"/>
    <m/>
    <x v="3"/>
    <x v="1"/>
    <n v="4"/>
    <x v="103"/>
    <x v="113"/>
    <m/>
    <x v="95"/>
    <n v="4.68"/>
    <n v="60"/>
    <n v="70.199999999999989"/>
    <m/>
    <m/>
    <m/>
  </r>
  <r>
    <m/>
    <m/>
    <m/>
    <x v="355"/>
    <x v="9"/>
    <n v="30"/>
    <x v="852"/>
    <m/>
    <x v="4"/>
    <x v="2"/>
    <n v="1"/>
    <x v="6"/>
    <x v="47"/>
    <m/>
    <x v="394"/>
    <n v="0.73"/>
    <n v="30"/>
    <n v="21.9"/>
    <m/>
    <m/>
    <m/>
  </r>
  <r>
    <m/>
    <m/>
    <m/>
    <x v="356"/>
    <x v="9"/>
    <n v="60"/>
    <x v="853"/>
    <m/>
    <x v="3"/>
    <x v="1"/>
    <n v="1"/>
    <x v="4"/>
    <x v="3"/>
    <m/>
    <x v="4"/>
    <n v="0.16"/>
    <n v="60"/>
    <n v="9.6"/>
    <m/>
    <m/>
    <m/>
  </r>
  <r>
    <m/>
    <m/>
    <m/>
    <x v="357"/>
    <x v="9"/>
    <n v="6"/>
    <x v="854"/>
    <m/>
    <x v="55"/>
    <x v="1"/>
    <n v="1"/>
    <x v="48"/>
    <x v="113"/>
    <m/>
    <x v="59"/>
    <n v="3.22"/>
    <n v="6"/>
    <n v="19.32"/>
    <m/>
    <m/>
    <m/>
  </r>
  <r>
    <m/>
    <m/>
    <m/>
    <x v="357"/>
    <x v="9"/>
    <n v="6"/>
    <x v="855"/>
    <m/>
    <x v="2"/>
    <x v="1"/>
    <n v="1"/>
    <x v="79"/>
    <x v="461"/>
    <m/>
    <x v="237"/>
    <n v="0.49"/>
    <n v="6"/>
    <n v="2.94"/>
    <m/>
    <m/>
    <m/>
  </r>
  <r>
    <m/>
    <m/>
    <m/>
    <x v="357"/>
    <x v="9"/>
    <n v="6"/>
    <x v="856"/>
    <m/>
    <x v="1"/>
    <x v="1"/>
    <n v="1"/>
    <x v="16"/>
    <x v="462"/>
    <m/>
    <x v="60"/>
    <n v="1.18"/>
    <n v="6"/>
    <n v="7.08"/>
    <m/>
    <m/>
    <m/>
  </r>
  <r>
    <m/>
    <m/>
    <m/>
    <x v="358"/>
    <x v="9"/>
    <n v="1"/>
    <x v="857"/>
    <m/>
    <x v="8"/>
    <x v="1"/>
    <n v="1"/>
    <x v="6"/>
    <x v="463"/>
    <m/>
    <x v="547"/>
    <n v="97.7"/>
    <n v="1"/>
    <n v="97.7"/>
    <m/>
    <m/>
    <m/>
  </r>
  <r>
    <m/>
    <m/>
    <m/>
    <x v="358"/>
    <x v="9"/>
    <n v="1"/>
    <x v="858"/>
    <m/>
    <x v="1"/>
    <x v="1"/>
    <n v="2"/>
    <x v="10"/>
    <x v="357"/>
    <m/>
    <x v="548"/>
    <n v="2.6"/>
    <n v="2"/>
    <n v="2.6"/>
    <m/>
    <m/>
    <m/>
  </r>
  <r>
    <m/>
    <m/>
    <m/>
    <x v="358"/>
    <x v="9"/>
    <n v="1"/>
    <x v="859"/>
    <m/>
    <x v="1"/>
    <x v="1"/>
    <n v="2"/>
    <x v="64"/>
    <x v="2"/>
    <m/>
    <x v="406"/>
    <n v="4.08"/>
    <n v="2"/>
    <n v="4.08"/>
    <m/>
    <m/>
    <m/>
  </r>
  <r>
    <m/>
    <m/>
    <m/>
    <x v="358"/>
    <x v="9"/>
    <n v="1"/>
    <x v="860"/>
    <m/>
    <x v="8"/>
    <x v="1"/>
    <n v="2"/>
    <x v="6"/>
    <x v="464"/>
    <m/>
    <x v="549"/>
    <n v="63.4"/>
    <n v="2"/>
    <n v="63.4"/>
    <m/>
    <m/>
    <m/>
  </r>
  <r>
    <m/>
    <m/>
    <m/>
    <x v="359"/>
    <x v="9"/>
    <n v="6"/>
    <x v="861"/>
    <m/>
    <x v="72"/>
    <x v="1"/>
    <n v="1"/>
    <x v="6"/>
    <x v="465"/>
    <m/>
    <x v="550"/>
    <n v="139.07"/>
    <n v="6"/>
    <n v="834.42"/>
    <m/>
    <m/>
    <m/>
  </r>
  <r>
    <m/>
    <m/>
    <m/>
    <x v="359"/>
    <x v="9"/>
    <n v="6"/>
    <x v="862"/>
    <m/>
    <x v="12"/>
    <x v="1"/>
    <n v="1"/>
    <x v="14"/>
    <x v="466"/>
    <m/>
    <x v="551"/>
    <n v="33.81"/>
    <n v="6"/>
    <n v="202.86"/>
    <m/>
    <m/>
    <m/>
  </r>
  <r>
    <m/>
    <m/>
    <m/>
    <x v="359"/>
    <x v="9"/>
    <n v="6"/>
    <x v="847"/>
    <m/>
    <x v="1"/>
    <x v="1"/>
    <n v="2"/>
    <x v="9"/>
    <x v="346"/>
    <m/>
    <x v="515"/>
    <n v="1.9"/>
    <n v="12"/>
    <n v="11.399999999999999"/>
    <m/>
    <m/>
    <m/>
  </r>
  <r>
    <m/>
    <m/>
    <m/>
    <x v="359"/>
    <x v="9"/>
    <n v="6"/>
    <x v="863"/>
    <m/>
    <x v="12"/>
    <x v="1"/>
    <n v="1"/>
    <x v="19"/>
    <x v="467"/>
    <m/>
    <x v="552"/>
    <n v="29.67"/>
    <n v="6"/>
    <n v="178.02"/>
    <m/>
    <m/>
    <m/>
  </r>
  <r>
    <m/>
    <m/>
    <m/>
    <x v="360"/>
    <x v="9"/>
    <n v="3"/>
    <x v="864"/>
    <m/>
    <x v="12"/>
    <x v="1"/>
    <n v="1"/>
    <x v="15"/>
    <x v="128"/>
    <m/>
    <x v="172"/>
    <n v="51.69"/>
    <n v="3"/>
    <n v="155.07"/>
    <m/>
    <m/>
    <m/>
  </r>
  <r>
    <m/>
    <m/>
    <m/>
    <x v="360"/>
    <x v="9"/>
    <n v="3"/>
    <x v="865"/>
    <m/>
    <x v="12"/>
    <x v="1"/>
    <n v="1"/>
    <x v="18"/>
    <x v="128"/>
    <m/>
    <x v="173"/>
    <n v="34.89"/>
    <n v="3"/>
    <n v="104.67"/>
    <m/>
    <m/>
    <m/>
  </r>
  <r>
    <m/>
    <m/>
    <m/>
    <x v="361"/>
    <x v="9"/>
    <n v="3"/>
    <x v="866"/>
    <m/>
    <x v="72"/>
    <x v="1"/>
    <n v="1"/>
    <x v="6"/>
    <x v="468"/>
    <m/>
    <x v="553"/>
    <n v="140.46"/>
    <n v="3"/>
    <n v="421.38"/>
    <m/>
    <m/>
    <m/>
  </r>
  <r>
    <m/>
    <m/>
    <m/>
    <x v="361"/>
    <x v="9"/>
    <n v="3"/>
    <x v="867"/>
    <m/>
    <x v="12"/>
    <x v="1"/>
    <n v="1"/>
    <x v="14"/>
    <x v="99"/>
    <m/>
    <x v="129"/>
    <n v="29.57"/>
    <n v="3"/>
    <n v="88.710000000000008"/>
    <m/>
    <m/>
    <m/>
  </r>
  <r>
    <m/>
    <m/>
    <m/>
    <x v="361"/>
    <x v="9"/>
    <n v="3"/>
    <x v="847"/>
    <m/>
    <x v="1"/>
    <x v="1"/>
    <n v="2"/>
    <x v="9"/>
    <x v="346"/>
    <m/>
    <x v="515"/>
    <n v="1.9"/>
    <n v="6"/>
    <n v="5.6999999999999993"/>
    <m/>
    <m/>
    <m/>
  </r>
  <r>
    <m/>
    <m/>
    <m/>
    <x v="361"/>
    <x v="9"/>
    <n v="3"/>
    <x v="868"/>
    <m/>
    <x v="12"/>
    <x v="1"/>
    <n v="1"/>
    <x v="19"/>
    <x v="469"/>
    <m/>
    <x v="554"/>
    <n v="26.38"/>
    <n v="3"/>
    <n v="79.14"/>
    <m/>
    <m/>
    <m/>
  </r>
  <r>
    <m/>
    <m/>
    <m/>
    <x v="362"/>
    <x v="9"/>
    <n v="15"/>
    <x v="869"/>
    <m/>
    <x v="55"/>
    <x v="1"/>
    <n v="1"/>
    <x v="1"/>
    <x v="80"/>
    <m/>
    <x v="134"/>
    <n v="5.57"/>
    <n v="15"/>
    <n v="83.550000000000011"/>
    <m/>
    <m/>
    <m/>
  </r>
  <r>
    <m/>
    <m/>
    <m/>
    <x v="363"/>
    <x v="9"/>
    <n v="1"/>
    <x v="870"/>
    <m/>
    <x v="33"/>
    <x v="1"/>
    <n v="1"/>
    <x v="6"/>
    <x v="470"/>
    <m/>
    <x v="555"/>
    <n v="112.84"/>
    <n v="1"/>
    <n v="112.84"/>
    <m/>
    <m/>
    <m/>
  </r>
  <r>
    <m/>
    <m/>
    <m/>
    <x v="363"/>
    <x v="9"/>
    <n v="1"/>
    <x v="871"/>
    <m/>
    <x v="1"/>
    <x v="1"/>
    <n v="1"/>
    <x v="16"/>
    <x v="49"/>
    <m/>
    <x v="556"/>
    <n v="2.2599999999999998"/>
    <n v="1"/>
    <n v="2.2599999999999998"/>
    <m/>
    <m/>
    <m/>
  </r>
  <r>
    <m/>
    <m/>
    <m/>
    <x v="363"/>
    <x v="9"/>
    <n v="1"/>
    <x v="872"/>
    <m/>
    <x v="1"/>
    <x v="1"/>
    <n v="1"/>
    <x v="64"/>
    <x v="78"/>
    <m/>
    <x v="557"/>
    <n v="2.4500000000000002"/>
    <n v="1"/>
    <n v="2.4500000000000002"/>
    <m/>
    <m/>
    <m/>
  </r>
  <r>
    <m/>
    <m/>
    <m/>
    <x v="363"/>
    <x v="9"/>
    <n v="1"/>
    <x v="873"/>
    <m/>
    <x v="2"/>
    <x v="1"/>
    <n v="2"/>
    <x v="12"/>
    <x v="143"/>
    <m/>
    <x v="239"/>
    <n v="0.94"/>
    <n v="2"/>
    <n v="0.94"/>
    <m/>
    <m/>
    <m/>
  </r>
  <r>
    <m/>
    <m/>
    <m/>
    <x v="363"/>
    <x v="9"/>
    <n v="1"/>
    <x v="874"/>
    <m/>
    <x v="33"/>
    <x v="1"/>
    <n v="2"/>
    <x v="6"/>
    <x v="87"/>
    <m/>
    <x v="558"/>
    <n v="9.66"/>
    <n v="2"/>
    <n v="9.66"/>
    <m/>
    <m/>
    <m/>
  </r>
  <r>
    <m/>
    <m/>
    <m/>
    <x v="364"/>
    <x v="9"/>
    <n v="1"/>
    <x v="875"/>
    <m/>
    <x v="74"/>
    <x v="8"/>
    <n v="1"/>
    <x v="6"/>
    <x v="471"/>
    <m/>
    <x v="559"/>
    <n v="186.28"/>
    <n v="1"/>
    <n v="186.28"/>
    <m/>
    <m/>
    <m/>
  </r>
  <r>
    <m/>
    <m/>
    <m/>
    <x v="364"/>
    <x v="9"/>
    <n v="1"/>
    <x v="876"/>
    <m/>
    <x v="1"/>
    <x v="1"/>
    <n v="1"/>
    <x v="5"/>
    <x v="231"/>
    <m/>
    <x v="560"/>
    <n v="2.64"/>
    <n v="1"/>
    <n v="2.64"/>
    <m/>
    <m/>
    <m/>
  </r>
  <r>
    <m/>
    <m/>
    <m/>
    <x v="364"/>
    <x v="9"/>
    <n v="1"/>
    <x v="877"/>
    <m/>
    <x v="66"/>
    <x v="1"/>
    <n v="1"/>
    <x v="6"/>
    <x v="83"/>
    <m/>
    <x v="561"/>
    <n v="3.1"/>
    <n v="1"/>
    <n v="3.1"/>
    <m/>
    <m/>
    <m/>
  </r>
  <r>
    <m/>
    <m/>
    <m/>
    <x v="364"/>
    <x v="9"/>
    <n v="1"/>
    <x v="878"/>
    <m/>
    <x v="66"/>
    <x v="1"/>
    <n v="2"/>
    <x v="6"/>
    <x v="403"/>
    <m/>
    <x v="562"/>
    <n v="6.62"/>
    <n v="2"/>
    <n v="6.62"/>
    <m/>
    <m/>
    <m/>
  </r>
  <r>
    <m/>
    <m/>
    <m/>
    <x v="365"/>
    <x v="9"/>
    <n v="1"/>
    <x v="879"/>
    <m/>
    <x v="72"/>
    <x v="1"/>
    <n v="1"/>
    <x v="6"/>
    <x v="458"/>
    <m/>
    <x v="543"/>
    <n v="283.10000000000002"/>
    <n v="1"/>
    <n v="283.10000000000002"/>
    <m/>
    <m/>
    <m/>
  </r>
  <r>
    <m/>
    <m/>
    <m/>
    <x v="365"/>
    <x v="9"/>
    <n v="1"/>
    <x v="846"/>
    <m/>
    <x v="12"/>
    <x v="1"/>
    <n v="1"/>
    <x v="15"/>
    <x v="459"/>
    <m/>
    <x v="544"/>
    <n v="4.03"/>
    <n v="1"/>
    <n v="4.03"/>
    <m/>
    <m/>
    <m/>
  </r>
  <r>
    <m/>
    <m/>
    <m/>
    <x v="365"/>
    <x v="9"/>
    <n v="1"/>
    <x v="847"/>
    <m/>
    <x v="1"/>
    <x v="1"/>
    <n v="2"/>
    <x v="9"/>
    <x v="346"/>
    <m/>
    <x v="515"/>
    <n v="1.9"/>
    <n v="2"/>
    <n v="1.9"/>
    <m/>
    <m/>
    <m/>
  </r>
  <r>
    <m/>
    <m/>
    <m/>
    <x v="365"/>
    <x v="9"/>
    <n v="1"/>
    <x v="880"/>
    <m/>
    <x v="1"/>
    <x v="1"/>
    <n v="2"/>
    <x v="104"/>
    <x v="346"/>
    <m/>
    <x v="563"/>
    <n v="2.08"/>
    <n v="2"/>
    <n v="2.08"/>
    <m/>
    <m/>
    <m/>
  </r>
  <r>
    <m/>
    <m/>
    <m/>
    <x v="365"/>
    <x v="9"/>
    <n v="1"/>
    <x v="881"/>
    <m/>
    <x v="1"/>
    <x v="1"/>
    <n v="1"/>
    <x v="64"/>
    <x v="459"/>
    <m/>
    <x v="12"/>
    <n v="3.49"/>
    <n v="1"/>
    <n v="3.49"/>
    <m/>
    <m/>
    <m/>
  </r>
  <r>
    <m/>
    <m/>
    <m/>
    <x v="365"/>
    <x v="9"/>
    <n v="1"/>
    <x v="882"/>
    <m/>
    <x v="1"/>
    <x v="1"/>
    <n v="1"/>
    <x v="64"/>
    <x v="459"/>
    <m/>
    <x v="12"/>
    <n v="3.49"/>
    <n v="1"/>
    <n v="3.49"/>
    <m/>
    <m/>
    <m/>
  </r>
  <r>
    <m/>
    <m/>
    <m/>
    <x v="365"/>
    <x v="9"/>
    <n v="1"/>
    <x v="883"/>
    <m/>
    <x v="3"/>
    <x v="1"/>
    <n v="2"/>
    <x v="104"/>
    <x v="346"/>
    <m/>
    <x v="412"/>
    <n v="1.66"/>
    <n v="2"/>
    <n v="1.66"/>
    <m/>
    <m/>
    <m/>
  </r>
  <r>
    <m/>
    <m/>
    <m/>
    <x v="366"/>
    <x v="9"/>
    <n v="1"/>
    <x v="845"/>
    <m/>
    <x v="72"/>
    <x v="1"/>
    <n v="1"/>
    <x v="6"/>
    <x v="458"/>
    <m/>
    <x v="543"/>
    <n v="283.10000000000002"/>
    <n v="1"/>
    <n v="283.10000000000002"/>
    <m/>
    <m/>
    <m/>
  </r>
  <r>
    <m/>
    <m/>
    <m/>
    <x v="366"/>
    <x v="9"/>
    <n v="1"/>
    <x v="846"/>
    <m/>
    <x v="12"/>
    <x v="1"/>
    <n v="1"/>
    <x v="15"/>
    <x v="459"/>
    <m/>
    <x v="544"/>
    <n v="4.03"/>
    <n v="1"/>
    <n v="4.03"/>
    <m/>
    <m/>
    <m/>
  </r>
  <r>
    <m/>
    <m/>
    <m/>
    <x v="366"/>
    <x v="9"/>
    <n v="1"/>
    <x v="847"/>
    <m/>
    <x v="1"/>
    <x v="1"/>
    <n v="2"/>
    <x v="9"/>
    <x v="346"/>
    <m/>
    <x v="515"/>
    <n v="1.9"/>
    <n v="2"/>
    <n v="1.9"/>
    <m/>
    <m/>
    <m/>
  </r>
  <r>
    <m/>
    <m/>
    <m/>
    <x v="366"/>
    <x v="9"/>
    <n v="1"/>
    <x v="880"/>
    <m/>
    <x v="1"/>
    <x v="1"/>
    <n v="1"/>
    <x v="104"/>
    <x v="346"/>
    <m/>
    <x v="563"/>
    <n v="1.04"/>
    <n v="1"/>
    <n v="1.04"/>
    <m/>
    <m/>
    <m/>
  </r>
  <r>
    <m/>
    <m/>
    <m/>
    <x v="366"/>
    <x v="9"/>
    <n v="1"/>
    <x v="881"/>
    <m/>
    <x v="1"/>
    <x v="1"/>
    <n v="1"/>
    <x v="64"/>
    <x v="459"/>
    <m/>
    <x v="12"/>
    <n v="3.49"/>
    <n v="1"/>
    <n v="3.49"/>
    <m/>
    <m/>
    <m/>
  </r>
  <r>
    <m/>
    <m/>
    <m/>
    <x v="367"/>
    <x v="9"/>
    <n v="3"/>
    <x v="854"/>
    <m/>
    <x v="55"/>
    <x v="1"/>
    <n v="1"/>
    <x v="48"/>
    <x v="113"/>
    <m/>
    <x v="59"/>
    <n v="3.22"/>
    <n v="3"/>
    <n v="9.66"/>
    <m/>
    <m/>
    <m/>
  </r>
  <r>
    <m/>
    <m/>
    <m/>
    <x v="367"/>
    <x v="9"/>
    <n v="3"/>
    <x v="884"/>
    <m/>
    <x v="1"/>
    <x v="1"/>
    <n v="1"/>
    <x v="16"/>
    <x v="472"/>
    <m/>
    <x v="564"/>
    <n v="1.21"/>
    <n v="3"/>
    <n v="3.63"/>
    <m/>
    <m/>
    <m/>
  </r>
  <r>
    <m/>
    <m/>
    <m/>
    <x v="367"/>
    <x v="9"/>
    <n v="3"/>
    <x v="885"/>
    <m/>
    <x v="2"/>
    <x v="1"/>
    <n v="1"/>
    <x v="10"/>
    <x v="472"/>
    <m/>
    <x v="489"/>
    <n v="0.5"/>
    <n v="3"/>
    <n v="1.5"/>
    <m/>
    <m/>
    <m/>
  </r>
  <r>
    <m/>
    <m/>
    <m/>
    <x v="368"/>
    <x v="9"/>
    <n v="3"/>
    <x v="886"/>
    <m/>
    <x v="3"/>
    <x v="1"/>
    <n v="1"/>
    <x v="28"/>
    <x v="10"/>
    <m/>
    <x v="99"/>
    <n v="1.1100000000000001"/>
    <n v="3"/>
    <n v="3.33"/>
    <m/>
    <m/>
    <m/>
  </r>
  <r>
    <m/>
    <m/>
    <m/>
    <x v="368"/>
    <x v="9"/>
    <n v="3"/>
    <x v="887"/>
    <m/>
    <x v="3"/>
    <x v="1"/>
    <n v="2"/>
    <x v="105"/>
    <x v="10"/>
    <m/>
    <x v="565"/>
    <n v="3.1"/>
    <n v="6"/>
    <n v="9.3000000000000007"/>
    <m/>
    <m/>
    <m/>
  </r>
  <r>
    <m/>
    <m/>
    <m/>
    <x v="369"/>
    <x v="9"/>
    <n v="9"/>
    <x v="886"/>
    <m/>
    <x v="3"/>
    <x v="1"/>
    <n v="1"/>
    <x v="28"/>
    <x v="10"/>
    <m/>
    <x v="99"/>
    <n v="1.1100000000000001"/>
    <n v="9"/>
    <n v="9.99"/>
    <m/>
    <m/>
    <m/>
  </r>
  <r>
    <m/>
    <m/>
    <m/>
    <x v="369"/>
    <x v="9"/>
    <n v="9"/>
    <x v="888"/>
    <m/>
    <x v="3"/>
    <x v="1"/>
    <n v="2"/>
    <x v="27"/>
    <x v="10"/>
    <m/>
    <x v="33"/>
    <n v="2.76"/>
    <n v="18"/>
    <n v="24.839999999999996"/>
    <m/>
    <m/>
    <m/>
  </r>
  <r>
    <m/>
    <m/>
    <m/>
    <x v="370"/>
    <x v="9"/>
    <n v="1"/>
    <x v="889"/>
    <m/>
    <x v="75"/>
    <x v="14"/>
    <n v="1"/>
    <x v="6"/>
    <x v="43"/>
    <m/>
    <x v="566"/>
    <n v="148.39000000000033"/>
    <n v="1"/>
    <n v="148.39000000000033"/>
    <m/>
    <m/>
    <m/>
  </r>
  <r>
    <m/>
    <m/>
    <m/>
    <x v="371"/>
    <x v="10"/>
    <n v="40"/>
    <x v="890"/>
    <m/>
    <x v="1"/>
    <x v="1"/>
    <n v="1"/>
    <x v="2"/>
    <x v="237"/>
    <m/>
    <x v="494"/>
    <n v="0.28000000000000003"/>
    <n v="40"/>
    <n v="11.200000000000001"/>
    <m/>
    <m/>
    <m/>
  </r>
  <r>
    <m/>
    <m/>
    <m/>
    <x v="372"/>
    <x v="10"/>
    <n v="4"/>
    <x v="891"/>
    <m/>
    <x v="1"/>
    <x v="1"/>
    <n v="1"/>
    <x v="2"/>
    <x v="237"/>
    <m/>
    <x v="494"/>
    <n v="0.28000000000000003"/>
    <n v="4"/>
    <n v="1.1200000000000001"/>
    <m/>
    <m/>
    <m/>
  </r>
  <r>
    <m/>
    <m/>
    <m/>
    <x v="373"/>
    <x v="10"/>
    <n v="4"/>
    <x v="892"/>
    <m/>
    <x v="1"/>
    <x v="1"/>
    <n v="1"/>
    <x v="2"/>
    <x v="237"/>
    <m/>
    <x v="494"/>
    <n v="0.28000000000000003"/>
    <n v="4"/>
    <n v="1.1200000000000001"/>
    <m/>
    <m/>
    <m/>
  </r>
  <r>
    <m/>
    <m/>
    <m/>
    <x v="374"/>
    <x v="10"/>
    <n v="15"/>
    <x v="893"/>
    <m/>
    <x v="76"/>
    <x v="8"/>
    <n v="1"/>
    <x v="6"/>
    <x v="11"/>
    <m/>
    <x v="567"/>
    <n v="4.57"/>
    <n v="15"/>
    <n v="68.550000000000011"/>
    <m/>
    <m/>
    <m/>
  </r>
  <r>
    <m/>
    <m/>
    <m/>
    <x v="374"/>
    <x v="10"/>
    <n v="15"/>
    <x v="893"/>
    <m/>
    <x v="76"/>
    <x v="8"/>
    <n v="1"/>
    <x v="6"/>
    <x v="11"/>
    <m/>
    <x v="567"/>
    <n v="4.57"/>
    <n v="15"/>
    <n v="68.550000000000011"/>
    <m/>
    <m/>
    <m/>
  </r>
  <r>
    <m/>
    <m/>
    <m/>
    <x v="374"/>
    <x v="10"/>
    <n v="15"/>
    <x v="894"/>
    <m/>
    <x v="76"/>
    <x v="8"/>
    <n v="2"/>
    <x v="6"/>
    <x v="54"/>
    <m/>
    <x v="525"/>
    <n v="2.46"/>
    <n v="30"/>
    <n v="36.9"/>
    <m/>
    <m/>
    <m/>
  </r>
  <r>
    <m/>
    <m/>
    <m/>
    <x v="375"/>
    <x v="10"/>
    <n v="15"/>
    <x v="895"/>
    <m/>
    <x v="3"/>
    <x v="1"/>
    <n v="1"/>
    <x v="106"/>
    <x v="11"/>
    <m/>
    <x v="568"/>
    <n v="16.96"/>
    <n v="15"/>
    <n v="254.4"/>
    <m/>
    <m/>
    <m/>
  </r>
  <r>
    <m/>
    <m/>
    <m/>
    <x v="375"/>
    <x v="10"/>
    <n v="15"/>
    <x v="896"/>
    <m/>
    <x v="77"/>
    <x v="8"/>
    <n v="2"/>
    <x v="6"/>
    <x v="120"/>
    <m/>
    <x v="10"/>
    <n v="2.2599999999999998"/>
    <n v="30"/>
    <n v="33.9"/>
    <m/>
    <m/>
    <m/>
  </r>
  <r>
    <m/>
    <m/>
    <m/>
    <x v="376"/>
    <x v="10"/>
    <n v="1"/>
    <x v="897"/>
    <m/>
    <x v="78"/>
    <x v="8"/>
    <n v="1"/>
    <x v="6"/>
    <x v="473"/>
    <m/>
    <x v="569"/>
    <n v="49.66"/>
    <n v="1"/>
    <n v="49.66"/>
    <m/>
    <m/>
    <m/>
  </r>
  <r>
    <m/>
    <m/>
    <m/>
    <x v="376"/>
    <x v="10"/>
    <n v="1"/>
    <x v="898"/>
    <m/>
    <x v="78"/>
    <x v="8"/>
    <n v="1"/>
    <x v="6"/>
    <x v="474"/>
    <m/>
    <x v="287"/>
    <n v="2.13"/>
    <n v="1"/>
    <n v="2.13"/>
    <m/>
    <m/>
    <m/>
  </r>
  <r>
    <m/>
    <m/>
    <m/>
    <x v="376"/>
    <x v="10"/>
    <n v="1"/>
    <x v="899"/>
    <m/>
    <x v="78"/>
    <x v="8"/>
    <n v="1"/>
    <x v="6"/>
    <x v="475"/>
    <m/>
    <x v="570"/>
    <n v="19.5"/>
    <n v="1"/>
    <n v="19.5"/>
    <m/>
    <m/>
    <m/>
  </r>
  <r>
    <m/>
    <m/>
    <m/>
    <x v="376"/>
    <x v="10"/>
    <n v="1"/>
    <x v="900"/>
    <m/>
    <x v="1"/>
    <x v="1"/>
    <n v="1"/>
    <x v="2"/>
    <x v="476"/>
    <m/>
    <x v="385"/>
    <n v="0.74"/>
    <n v="1"/>
    <n v="0.74"/>
    <m/>
    <m/>
    <m/>
  </r>
  <r>
    <m/>
    <m/>
    <m/>
    <x v="376"/>
    <x v="10"/>
    <n v="1"/>
    <x v="901"/>
    <m/>
    <x v="1"/>
    <x v="1"/>
    <n v="1"/>
    <x v="46"/>
    <x v="10"/>
    <m/>
    <x v="189"/>
    <n v="1.06"/>
    <n v="1"/>
    <n v="1.06"/>
    <m/>
    <m/>
    <m/>
  </r>
  <r>
    <m/>
    <m/>
    <m/>
    <x v="376"/>
    <x v="10"/>
    <n v="1"/>
    <x v="902"/>
    <m/>
    <x v="55"/>
    <x v="1"/>
    <n v="1"/>
    <x v="11"/>
    <x v="113"/>
    <m/>
    <x v="571"/>
    <n v="1.7"/>
    <n v="1"/>
    <n v="1.7"/>
    <m/>
    <m/>
    <m/>
  </r>
  <r>
    <m/>
    <m/>
    <m/>
    <x v="377"/>
    <x v="10"/>
    <n v="1"/>
    <x v="903"/>
    <m/>
    <x v="78"/>
    <x v="8"/>
    <n v="1"/>
    <x v="6"/>
    <x v="473"/>
    <m/>
    <x v="569"/>
    <n v="49.66"/>
    <n v="1"/>
    <n v="49.66"/>
    <m/>
    <m/>
    <m/>
  </r>
  <r>
    <m/>
    <m/>
    <m/>
    <x v="377"/>
    <x v="10"/>
    <n v="1"/>
    <x v="904"/>
    <m/>
    <x v="78"/>
    <x v="8"/>
    <n v="1"/>
    <x v="6"/>
    <x v="474"/>
    <m/>
    <x v="287"/>
    <n v="2.13"/>
    <n v="1"/>
    <n v="2.13"/>
    <m/>
    <m/>
    <m/>
  </r>
  <r>
    <m/>
    <m/>
    <m/>
    <x v="377"/>
    <x v="10"/>
    <n v="1"/>
    <x v="905"/>
    <m/>
    <x v="78"/>
    <x v="8"/>
    <n v="1"/>
    <x v="6"/>
    <x v="475"/>
    <m/>
    <x v="570"/>
    <n v="19.5"/>
    <n v="1"/>
    <n v="19.5"/>
    <m/>
    <m/>
    <m/>
  </r>
  <r>
    <m/>
    <m/>
    <m/>
    <x v="377"/>
    <x v="10"/>
    <n v="1"/>
    <x v="900"/>
    <m/>
    <x v="1"/>
    <x v="1"/>
    <n v="1"/>
    <x v="2"/>
    <x v="476"/>
    <m/>
    <x v="385"/>
    <n v="0.74"/>
    <n v="1"/>
    <n v="0.74"/>
    <m/>
    <m/>
    <m/>
  </r>
  <r>
    <m/>
    <m/>
    <m/>
    <x v="377"/>
    <x v="10"/>
    <n v="1"/>
    <x v="906"/>
    <m/>
    <x v="1"/>
    <x v="1"/>
    <n v="1"/>
    <x v="9"/>
    <x v="10"/>
    <m/>
    <x v="10"/>
    <n v="1.1299999999999999"/>
    <n v="1"/>
    <n v="1.1299999999999999"/>
    <m/>
    <m/>
    <m/>
  </r>
  <r>
    <m/>
    <m/>
    <m/>
    <x v="377"/>
    <x v="10"/>
    <n v="1"/>
    <x v="902"/>
    <m/>
    <x v="55"/>
    <x v="1"/>
    <n v="1"/>
    <x v="11"/>
    <x v="113"/>
    <m/>
    <x v="571"/>
    <n v="1.7"/>
    <n v="1"/>
    <n v="1.7"/>
    <m/>
    <m/>
    <m/>
  </r>
  <r>
    <m/>
    <m/>
    <m/>
    <x v="378"/>
    <x v="10"/>
    <n v="1"/>
    <x v="907"/>
    <m/>
    <x v="78"/>
    <x v="8"/>
    <n v="1"/>
    <x v="6"/>
    <x v="477"/>
    <m/>
    <x v="572"/>
    <n v="55.06"/>
    <n v="1"/>
    <n v="55.06"/>
    <m/>
    <m/>
    <m/>
  </r>
  <r>
    <m/>
    <m/>
    <m/>
    <x v="378"/>
    <x v="10"/>
    <n v="1"/>
    <x v="908"/>
    <m/>
    <x v="3"/>
    <x v="1"/>
    <n v="4"/>
    <x v="2"/>
    <x v="476"/>
    <m/>
    <x v="68"/>
    <n v="2.4"/>
    <n v="4"/>
    <n v="2.4"/>
    <m/>
    <m/>
    <m/>
  </r>
  <r>
    <m/>
    <m/>
    <m/>
    <x v="379"/>
    <x v="10"/>
    <n v="1"/>
    <x v="909"/>
    <m/>
    <x v="79"/>
    <x v="1"/>
    <n v="1"/>
    <x v="6"/>
    <x v="478"/>
    <m/>
    <x v="573"/>
    <n v="110.08"/>
    <n v="1"/>
    <n v="110.08"/>
    <m/>
    <m/>
    <m/>
  </r>
  <r>
    <m/>
    <m/>
    <m/>
    <x v="379"/>
    <x v="10"/>
    <n v="1"/>
    <x v="910"/>
    <m/>
    <x v="1"/>
    <x v="1"/>
    <n v="4"/>
    <x v="11"/>
    <x v="57"/>
    <m/>
    <x v="463"/>
    <n v="4.8"/>
    <n v="4"/>
    <n v="4.8"/>
    <m/>
    <m/>
    <m/>
  </r>
  <r>
    <m/>
    <m/>
    <m/>
    <x v="379"/>
    <x v="10"/>
    <n v="1"/>
    <x v="911"/>
    <m/>
    <x v="55"/>
    <x v="1"/>
    <n v="2"/>
    <x v="15"/>
    <x v="65"/>
    <m/>
    <x v="510"/>
    <n v="7.16"/>
    <n v="2"/>
    <n v="7.16"/>
    <m/>
    <m/>
    <m/>
  </r>
  <r>
    <m/>
    <m/>
    <m/>
    <x v="380"/>
    <x v="10"/>
    <n v="1"/>
    <x v="912"/>
    <s v="Profile usoare, zincate"/>
    <x v="80"/>
    <x v="15"/>
    <n v="1"/>
    <x v="6"/>
    <x v="479"/>
    <m/>
    <x v="574"/>
    <n v="10.41"/>
    <n v="1"/>
    <n v="10.41"/>
    <m/>
    <m/>
    <m/>
  </r>
  <r>
    <m/>
    <m/>
    <m/>
    <x v="380"/>
    <x v="10"/>
    <n v="1"/>
    <x v="913"/>
    <s v="Profile usoare, zincate"/>
    <x v="81"/>
    <x v="15"/>
    <n v="4"/>
    <x v="6"/>
    <x v="2"/>
    <m/>
    <x v="495"/>
    <n v="1.04"/>
    <n v="4"/>
    <n v="1.04"/>
    <m/>
    <m/>
    <m/>
  </r>
  <r>
    <m/>
    <m/>
    <m/>
    <x v="381"/>
    <x v="10"/>
    <n v="6"/>
    <x v="914"/>
    <m/>
    <x v="64"/>
    <x v="1"/>
    <n v="1"/>
    <x v="6"/>
    <x v="480"/>
    <m/>
    <x v="575"/>
    <n v="8.51"/>
    <n v="6"/>
    <n v="51.06"/>
    <m/>
    <m/>
    <m/>
  </r>
  <r>
    <m/>
    <m/>
    <m/>
    <x v="381"/>
    <x v="10"/>
    <n v="6"/>
    <x v="915"/>
    <m/>
    <x v="55"/>
    <x v="1"/>
    <n v="2"/>
    <x v="2"/>
    <x v="10"/>
    <m/>
    <x v="488"/>
    <n v="2.04"/>
    <n v="12"/>
    <n v="12.24"/>
    <m/>
    <m/>
    <m/>
  </r>
  <r>
    <m/>
    <m/>
    <m/>
    <x v="382"/>
    <x v="10"/>
    <n v="1"/>
    <x v="916"/>
    <m/>
    <x v="3"/>
    <x v="1"/>
    <n v="1"/>
    <x v="107"/>
    <x v="481"/>
    <m/>
    <x v="576"/>
    <n v="145.72"/>
    <n v="1"/>
    <n v="145.72"/>
    <m/>
    <m/>
    <m/>
  </r>
  <r>
    <m/>
    <m/>
    <m/>
    <x v="382"/>
    <x v="10"/>
    <n v="1"/>
    <x v="917"/>
    <m/>
    <x v="76"/>
    <x v="8"/>
    <n v="2"/>
    <x v="6"/>
    <x v="482"/>
    <m/>
    <x v="577"/>
    <n v="8.84"/>
    <n v="2"/>
    <n v="8.84"/>
    <m/>
    <m/>
    <m/>
  </r>
  <r>
    <m/>
    <m/>
    <m/>
    <x v="382"/>
    <x v="10"/>
    <n v="1"/>
    <x v="918"/>
    <m/>
    <x v="76"/>
    <x v="8"/>
    <n v="2"/>
    <x v="6"/>
    <x v="477"/>
    <m/>
    <x v="578"/>
    <n v="22.88"/>
    <n v="2"/>
    <n v="22.88"/>
    <m/>
    <m/>
    <m/>
  </r>
  <r>
    <m/>
    <m/>
    <m/>
    <x v="383"/>
    <x v="10"/>
    <n v="1"/>
    <x v="919"/>
    <m/>
    <x v="78"/>
    <x v="8"/>
    <n v="1"/>
    <x v="6"/>
    <x v="483"/>
    <m/>
    <x v="579"/>
    <n v="53.58"/>
    <n v="1"/>
    <n v="53.58"/>
    <m/>
    <m/>
    <m/>
  </r>
  <r>
    <m/>
    <m/>
    <m/>
    <x v="383"/>
    <x v="10"/>
    <n v="1"/>
    <x v="920"/>
    <m/>
    <x v="78"/>
    <x v="8"/>
    <n v="1"/>
    <x v="6"/>
    <x v="169"/>
    <m/>
    <x v="580"/>
    <n v="4.74"/>
    <n v="1"/>
    <n v="4.74"/>
    <m/>
    <m/>
    <m/>
  </r>
  <r>
    <m/>
    <m/>
    <m/>
    <x v="383"/>
    <x v="10"/>
    <n v="1"/>
    <x v="921"/>
    <m/>
    <x v="78"/>
    <x v="8"/>
    <n v="1"/>
    <x v="6"/>
    <x v="484"/>
    <m/>
    <x v="581"/>
    <n v="20.77"/>
    <n v="1"/>
    <n v="20.77"/>
    <m/>
    <m/>
    <m/>
  </r>
  <r>
    <m/>
    <m/>
    <m/>
    <x v="383"/>
    <x v="10"/>
    <n v="1"/>
    <x v="900"/>
    <m/>
    <x v="1"/>
    <x v="1"/>
    <n v="1"/>
    <x v="2"/>
    <x v="476"/>
    <m/>
    <x v="385"/>
    <n v="0.74"/>
    <n v="1"/>
    <n v="0.74"/>
    <m/>
    <m/>
    <m/>
  </r>
  <r>
    <m/>
    <m/>
    <m/>
    <x v="383"/>
    <x v="10"/>
    <n v="1"/>
    <x v="906"/>
    <m/>
    <x v="1"/>
    <x v="1"/>
    <n v="1"/>
    <x v="9"/>
    <x v="10"/>
    <m/>
    <x v="10"/>
    <n v="1.1299999999999999"/>
    <n v="1"/>
    <n v="1.1299999999999999"/>
    <m/>
    <m/>
    <m/>
  </r>
  <r>
    <m/>
    <m/>
    <m/>
    <x v="383"/>
    <x v="10"/>
    <n v="1"/>
    <x v="922"/>
    <m/>
    <x v="1"/>
    <x v="1"/>
    <n v="1"/>
    <x v="11"/>
    <x v="10"/>
    <m/>
    <x v="582"/>
    <n v="1.27"/>
    <n v="1"/>
    <n v="1.27"/>
    <m/>
    <m/>
    <m/>
  </r>
  <r>
    <m/>
    <m/>
    <m/>
    <x v="384"/>
    <x v="10"/>
    <n v="1"/>
    <x v="923"/>
    <m/>
    <x v="78"/>
    <x v="8"/>
    <n v="1"/>
    <x v="6"/>
    <x v="483"/>
    <m/>
    <x v="579"/>
    <n v="53.58"/>
    <n v="1"/>
    <n v="53.58"/>
    <m/>
    <m/>
    <m/>
  </r>
  <r>
    <m/>
    <m/>
    <m/>
    <x v="384"/>
    <x v="10"/>
    <n v="1"/>
    <x v="924"/>
    <m/>
    <x v="78"/>
    <x v="8"/>
    <n v="1"/>
    <x v="6"/>
    <x v="169"/>
    <m/>
    <x v="580"/>
    <n v="4.74"/>
    <n v="1"/>
    <n v="4.74"/>
    <m/>
    <m/>
    <m/>
  </r>
  <r>
    <m/>
    <m/>
    <m/>
    <x v="384"/>
    <x v="10"/>
    <n v="1"/>
    <x v="925"/>
    <m/>
    <x v="78"/>
    <x v="8"/>
    <n v="1"/>
    <x v="6"/>
    <x v="484"/>
    <m/>
    <x v="581"/>
    <n v="20.77"/>
    <n v="1"/>
    <n v="20.77"/>
    <m/>
    <m/>
    <m/>
  </r>
  <r>
    <m/>
    <m/>
    <m/>
    <x v="384"/>
    <x v="10"/>
    <n v="1"/>
    <x v="901"/>
    <m/>
    <x v="1"/>
    <x v="1"/>
    <n v="1"/>
    <x v="46"/>
    <x v="10"/>
    <m/>
    <x v="189"/>
    <n v="1.06"/>
    <n v="1"/>
    <n v="1.06"/>
    <m/>
    <m/>
    <m/>
  </r>
  <r>
    <m/>
    <m/>
    <m/>
    <x v="384"/>
    <x v="10"/>
    <n v="1"/>
    <x v="922"/>
    <m/>
    <x v="1"/>
    <x v="1"/>
    <n v="1"/>
    <x v="11"/>
    <x v="10"/>
    <m/>
    <x v="582"/>
    <n v="1.27"/>
    <n v="1"/>
    <n v="1.27"/>
    <m/>
    <m/>
    <m/>
  </r>
  <r>
    <m/>
    <m/>
    <m/>
    <x v="384"/>
    <x v="10"/>
    <n v="1"/>
    <x v="926"/>
    <m/>
    <x v="55"/>
    <x v="1"/>
    <n v="1"/>
    <x v="2"/>
    <x v="476"/>
    <m/>
    <x v="332"/>
    <n v="0.89"/>
    <n v="1"/>
    <n v="0.89"/>
    <m/>
    <m/>
    <m/>
  </r>
  <r>
    <m/>
    <m/>
    <m/>
    <x v="385"/>
    <x v="10"/>
    <n v="1"/>
    <x v="927"/>
    <m/>
    <x v="60"/>
    <x v="1"/>
    <n v="1"/>
    <x v="6"/>
    <x v="485"/>
    <m/>
    <x v="583"/>
    <n v="14.09"/>
    <n v="1"/>
    <n v="14.09"/>
    <m/>
    <m/>
    <m/>
  </r>
  <r>
    <m/>
    <m/>
    <m/>
    <x v="385"/>
    <x v="10"/>
    <n v="1"/>
    <x v="928"/>
    <m/>
    <x v="1"/>
    <x v="1"/>
    <n v="2"/>
    <x v="11"/>
    <x v="430"/>
    <m/>
    <x v="240"/>
    <n v="1.6"/>
    <n v="2"/>
    <n v="1.6"/>
    <m/>
    <m/>
    <m/>
  </r>
  <r>
    <m/>
    <m/>
    <m/>
    <x v="385"/>
    <x v="10"/>
    <n v="1"/>
    <x v="929"/>
    <m/>
    <x v="61"/>
    <x v="1"/>
    <n v="1"/>
    <x v="6"/>
    <x v="486"/>
    <m/>
    <x v="584"/>
    <n v="2.5"/>
    <n v="1"/>
    <n v="2.5"/>
    <m/>
    <m/>
    <m/>
  </r>
  <r>
    <m/>
    <m/>
    <m/>
    <x v="385"/>
    <x v="10"/>
    <n v="1"/>
    <x v="930"/>
    <m/>
    <x v="61"/>
    <x v="1"/>
    <n v="3"/>
    <x v="6"/>
    <x v="197"/>
    <m/>
    <x v="585"/>
    <n v="2.5499999999999998"/>
    <n v="3"/>
    <n v="2.5499999999999998"/>
    <m/>
    <m/>
    <m/>
  </r>
  <r>
    <m/>
    <m/>
    <m/>
    <x v="385"/>
    <x v="10"/>
    <n v="1"/>
    <x v="931"/>
    <m/>
    <x v="61"/>
    <x v="1"/>
    <n v="2"/>
    <x v="6"/>
    <x v="487"/>
    <m/>
    <x v="586"/>
    <n v="4.0599999999999996"/>
    <n v="2"/>
    <n v="4.0599999999999996"/>
    <m/>
    <m/>
    <m/>
  </r>
  <r>
    <m/>
    <m/>
    <m/>
    <x v="385"/>
    <x v="10"/>
    <n v="1"/>
    <x v="932"/>
    <m/>
    <x v="61"/>
    <x v="1"/>
    <n v="2"/>
    <x v="6"/>
    <x v="488"/>
    <m/>
    <x v="499"/>
    <n v="0.74"/>
    <n v="2"/>
    <n v="0.74"/>
    <m/>
    <m/>
    <m/>
  </r>
  <r>
    <m/>
    <m/>
    <m/>
    <x v="385"/>
    <x v="10"/>
    <n v="1"/>
    <x v="933"/>
    <m/>
    <x v="61"/>
    <x v="1"/>
    <n v="3"/>
    <x v="6"/>
    <x v="489"/>
    <m/>
    <x v="450"/>
    <n v="1.98"/>
    <n v="3"/>
    <n v="1.98"/>
    <m/>
    <m/>
    <m/>
  </r>
  <r>
    <m/>
    <m/>
    <m/>
    <x v="385"/>
    <x v="10"/>
    <n v="1"/>
    <x v="934"/>
    <m/>
    <x v="61"/>
    <x v="1"/>
    <n v="3"/>
    <x v="6"/>
    <x v="245"/>
    <m/>
    <x v="204"/>
    <n v="0.54"/>
    <n v="3"/>
    <n v="0.54"/>
    <m/>
    <m/>
    <m/>
  </r>
  <r>
    <m/>
    <m/>
    <m/>
    <x v="385"/>
    <x v="10"/>
    <n v="1"/>
    <x v="935"/>
    <m/>
    <x v="61"/>
    <x v="1"/>
    <n v="3"/>
    <x v="6"/>
    <x v="490"/>
    <m/>
    <x v="354"/>
    <n v="13.74"/>
    <n v="3"/>
    <n v="13.74"/>
    <m/>
    <m/>
    <m/>
  </r>
  <r>
    <m/>
    <m/>
    <m/>
    <x v="385"/>
    <x v="10"/>
    <n v="1"/>
    <x v="936"/>
    <m/>
    <x v="61"/>
    <x v="1"/>
    <n v="3"/>
    <x v="6"/>
    <x v="491"/>
    <m/>
    <x v="495"/>
    <n v="0.78"/>
    <n v="3"/>
    <n v="0.78"/>
    <m/>
    <m/>
    <m/>
  </r>
  <r>
    <m/>
    <m/>
    <m/>
    <x v="385"/>
    <x v="10"/>
    <n v="1"/>
    <x v="937"/>
    <m/>
    <x v="61"/>
    <x v="1"/>
    <n v="3"/>
    <x v="6"/>
    <x v="18"/>
    <m/>
    <x v="385"/>
    <n v="2.2199999999999998"/>
    <n v="3"/>
    <n v="2.2199999999999998"/>
    <m/>
    <m/>
    <m/>
  </r>
  <r>
    <m/>
    <m/>
    <m/>
    <x v="385"/>
    <x v="10"/>
    <n v="1"/>
    <x v="938"/>
    <m/>
    <x v="61"/>
    <x v="1"/>
    <n v="3"/>
    <x v="6"/>
    <x v="143"/>
    <m/>
    <x v="495"/>
    <n v="0.78"/>
    <n v="3"/>
    <n v="0.78"/>
    <m/>
    <m/>
    <m/>
  </r>
  <r>
    <m/>
    <m/>
    <m/>
    <x v="385"/>
    <x v="10"/>
    <n v="1"/>
    <x v="939"/>
    <m/>
    <x v="61"/>
    <x v="1"/>
    <n v="3"/>
    <x v="6"/>
    <x v="439"/>
    <m/>
    <x v="433"/>
    <n v="0.44999999999999996"/>
    <n v="3"/>
    <n v="0.44999999999999996"/>
    <m/>
    <m/>
    <m/>
  </r>
  <r>
    <m/>
    <m/>
    <m/>
    <x v="385"/>
    <x v="10"/>
    <n v="1"/>
    <x v="940"/>
    <m/>
    <x v="61"/>
    <x v="1"/>
    <n v="3"/>
    <x v="6"/>
    <x v="492"/>
    <m/>
    <x v="587"/>
    <n v="15"/>
    <n v="3"/>
    <n v="15"/>
    <m/>
    <m/>
    <m/>
  </r>
  <r>
    <m/>
    <m/>
    <m/>
    <x v="385"/>
    <x v="10"/>
    <n v="1"/>
    <x v="941"/>
    <m/>
    <x v="61"/>
    <x v="1"/>
    <n v="3"/>
    <x v="6"/>
    <x v="493"/>
    <m/>
    <x v="237"/>
    <n v="1.47"/>
    <n v="3"/>
    <n v="1.47"/>
    <m/>
    <m/>
    <m/>
  </r>
  <r>
    <m/>
    <m/>
    <m/>
    <x v="385"/>
    <x v="10"/>
    <n v="1"/>
    <x v="942"/>
    <m/>
    <x v="61"/>
    <x v="1"/>
    <n v="3"/>
    <x v="6"/>
    <x v="443"/>
    <m/>
    <x v="348"/>
    <n v="0.51"/>
    <n v="3"/>
    <n v="0.51"/>
    <m/>
    <m/>
    <m/>
  </r>
  <r>
    <m/>
    <m/>
    <m/>
    <x v="385"/>
    <x v="10"/>
    <n v="1"/>
    <x v="943"/>
    <m/>
    <x v="3"/>
    <x v="1"/>
    <n v="4"/>
    <x v="7"/>
    <x v="57"/>
    <m/>
    <x v="56"/>
    <n v="3"/>
    <n v="4"/>
    <n v="3"/>
    <m/>
    <m/>
    <m/>
  </r>
  <r>
    <m/>
    <m/>
    <m/>
    <x v="385"/>
    <x v="10"/>
    <n v="1"/>
    <x v="944"/>
    <m/>
    <x v="60"/>
    <x v="1"/>
    <n v="2"/>
    <x v="6"/>
    <x v="494"/>
    <m/>
    <x v="588"/>
    <n v="13.6"/>
    <n v="2"/>
    <n v="13.6"/>
    <m/>
    <m/>
    <m/>
  </r>
  <r>
    <m/>
    <m/>
    <m/>
    <x v="385"/>
    <x v="10"/>
    <n v="1"/>
    <x v="945"/>
    <m/>
    <x v="60"/>
    <x v="1"/>
    <n v="1"/>
    <x v="6"/>
    <x v="495"/>
    <m/>
    <x v="589"/>
    <n v="8.3800000000000008"/>
    <n v="1"/>
    <n v="8.3800000000000008"/>
    <m/>
    <m/>
    <m/>
  </r>
  <r>
    <m/>
    <m/>
    <m/>
    <x v="385"/>
    <x v="10"/>
    <n v="1"/>
    <x v="946"/>
    <m/>
    <x v="60"/>
    <x v="1"/>
    <n v="4"/>
    <x v="6"/>
    <x v="496"/>
    <m/>
    <x v="590"/>
    <n v="23.32"/>
    <n v="4"/>
    <n v="23.32"/>
    <m/>
    <m/>
    <m/>
  </r>
  <r>
    <m/>
    <m/>
    <m/>
    <x v="385"/>
    <x v="10"/>
    <n v="1"/>
    <x v="947"/>
    <m/>
    <x v="60"/>
    <x v="1"/>
    <n v="1"/>
    <x v="6"/>
    <x v="368"/>
    <m/>
    <x v="591"/>
    <n v="13.67"/>
    <n v="1"/>
    <n v="13.67"/>
    <m/>
    <m/>
    <m/>
  </r>
  <r>
    <m/>
    <m/>
    <m/>
    <x v="385"/>
    <x v="10"/>
    <n v="1"/>
    <x v="948"/>
    <m/>
    <x v="60"/>
    <x v="1"/>
    <n v="1"/>
    <x v="6"/>
    <x v="213"/>
    <m/>
    <x v="388"/>
    <n v="0.51"/>
    <n v="1"/>
    <n v="0.51"/>
    <m/>
    <m/>
    <m/>
  </r>
  <r>
    <m/>
    <m/>
    <m/>
    <x v="385"/>
    <x v="10"/>
    <n v="1"/>
    <x v="949"/>
    <m/>
    <x v="60"/>
    <x v="1"/>
    <n v="1"/>
    <x v="6"/>
    <x v="196"/>
    <m/>
    <x v="370"/>
    <n v="1.91"/>
    <n v="1"/>
    <n v="1.91"/>
    <m/>
    <m/>
    <m/>
  </r>
  <r>
    <m/>
    <m/>
    <m/>
    <x v="385"/>
    <x v="10"/>
    <n v="1"/>
    <x v="950"/>
    <m/>
    <x v="60"/>
    <x v="1"/>
    <n v="1"/>
    <x v="6"/>
    <x v="81"/>
    <m/>
    <x v="190"/>
    <n v="0.71"/>
    <n v="1"/>
    <n v="0.71"/>
    <m/>
    <m/>
    <m/>
  </r>
  <r>
    <m/>
    <m/>
    <m/>
    <x v="385"/>
    <x v="10"/>
    <n v="1"/>
    <x v="951"/>
    <m/>
    <x v="60"/>
    <x v="1"/>
    <n v="1"/>
    <x v="6"/>
    <x v="497"/>
    <m/>
    <x v="237"/>
    <n v="0.49"/>
    <n v="1"/>
    <n v="0.49"/>
    <m/>
    <m/>
    <m/>
  </r>
  <r>
    <m/>
    <m/>
    <m/>
    <x v="385"/>
    <x v="10"/>
    <n v="1"/>
    <x v="952"/>
    <m/>
    <x v="70"/>
    <x v="1"/>
    <n v="2"/>
    <x v="35"/>
    <x v="237"/>
    <m/>
    <x v="336"/>
    <n v="0.16"/>
    <n v="2"/>
    <n v="0.16"/>
    <m/>
    <m/>
    <m/>
  </r>
  <r>
    <m/>
    <m/>
    <m/>
    <x v="385"/>
    <x v="10"/>
    <n v="1"/>
    <x v="953"/>
    <m/>
    <x v="70"/>
    <x v="1"/>
    <n v="6"/>
    <x v="69"/>
    <x v="387"/>
    <m/>
    <x v="485"/>
    <n v="0.18"/>
    <n v="6"/>
    <n v="0.18"/>
    <m/>
    <m/>
    <m/>
  </r>
  <r>
    <m/>
    <m/>
    <m/>
    <x v="386"/>
    <x v="10"/>
    <n v="1"/>
    <x v="954"/>
    <m/>
    <x v="60"/>
    <x v="1"/>
    <n v="1"/>
    <x v="6"/>
    <x v="498"/>
    <m/>
    <x v="592"/>
    <n v="14.58"/>
    <n v="1"/>
    <n v="14.58"/>
    <m/>
    <m/>
    <m/>
  </r>
  <r>
    <m/>
    <m/>
    <m/>
    <x v="386"/>
    <x v="10"/>
    <n v="1"/>
    <x v="955"/>
    <m/>
    <x v="1"/>
    <x v="1"/>
    <n v="3"/>
    <x v="11"/>
    <x v="499"/>
    <m/>
    <x v="194"/>
    <n v="1.71"/>
    <n v="3"/>
    <n v="1.71"/>
    <m/>
    <m/>
    <m/>
  </r>
  <r>
    <m/>
    <m/>
    <m/>
    <x v="386"/>
    <x v="10"/>
    <n v="1"/>
    <x v="956"/>
    <m/>
    <x v="61"/>
    <x v="1"/>
    <n v="6"/>
    <x v="6"/>
    <x v="374"/>
    <m/>
    <x v="68"/>
    <n v="3.5999999999999996"/>
    <n v="6"/>
    <n v="3.5999999999999996"/>
    <m/>
    <m/>
    <m/>
  </r>
  <r>
    <m/>
    <m/>
    <m/>
    <x v="386"/>
    <x v="10"/>
    <n v="1"/>
    <x v="957"/>
    <m/>
    <x v="61"/>
    <x v="1"/>
    <n v="6"/>
    <x v="6"/>
    <x v="500"/>
    <m/>
    <x v="593"/>
    <n v="13.620000000000001"/>
    <n v="6"/>
    <n v="13.620000000000001"/>
    <m/>
    <m/>
    <m/>
  </r>
  <r>
    <m/>
    <m/>
    <m/>
    <x v="386"/>
    <x v="10"/>
    <n v="1"/>
    <x v="944"/>
    <m/>
    <x v="60"/>
    <x v="1"/>
    <n v="3"/>
    <x v="6"/>
    <x v="494"/>
    <m/>
    <x v="588"/>
    <n v="20.399999999999999"/>
    <n v="3"/>
    <n v="20.399999999999999"/>
    <m/>
    <m/>
    <m/>
  </r>
  <r>
    <m/>
    <m/>
    <m/>
    <x v="386"/>
    <x v="10"/>
    <n v="1"/>
    <x v="952"/>
    <m/>
    <x v="70"/>
    <x v="1"/>
    <n v="2"/>
    <x v="35"/>
    <x v="237"/>
    <m/>
    <x v="336"/>
    <n v="0.16"/>
    <n v="2"/>
    <n v="0.16"/>
    <m/>
    <m/>
    <m/>
  </r>
  <r>
    <m/>
    <m/>
    <m/>
    <x v="386"/>
    <x v="10"/>
    <n v="1"/>
    <x v="953"/>
    <m/>
    <x v="70"/>
    <x v="1"/>
    <n v="6"/>
    <x v="69"/>
    <x v="387"/>
    <m/>
    <x v="485"/>
    <n v="0.18"/>
    <n v="6"/>
    <n v="0.18"/>
    <m/>
    <m/>
    <m/>
  </r>
  <r>
    <m/>
    <m/>
    <m/>
    <x v="387"/>
    <x v="10"/>
    <n v="1"/>
    <x v="958"/>
    <m/>
    <x v="82"/>
    <x v="1"/>
    <n v="1"/>
    <x v="6"/>
    <x v="501"/>
    <m/>
    <x v="398"/>
    <n v="3.18"/>
    <n v="1"/>
    <n v="3.18"/>
    <m/>
    <m/>
    <m/>
  </r>
  <r>
    <m/>
    <m/>
    <m/>
    <x v="387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387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387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388"/>
    <x v="10"/>
    <n v="1"/>
    <x v="962"/>
    <m/>
    <x v="82"/>
    <x v="1"/>
    <n v="1"/>
    <x v="6"/>
    <x v="502"/>
    <m/>
    <x v="594"/>
    <n v="3.55"/>
    <n v="1"/>
    <n v="3.55"/>
    <m/>
    <m/>
    <m/>
  </r>
  <r>
    <m/>
    <m/>
    <m/>
    <x v="388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388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388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389"/>
    <x v="10"/>
    <n v="1"/>
    <x v="963"/>
    <m/>
    <x v="15"/>
    <x v="1"/>
    <n v="1"/>
    <x v="6"/>
    <x v="503"/>
    <m/>
    <x v="595"/>
    <n v="94.69"/>
    <n v="1"/>
    <n v="94.69"/>
    <m/>
    <m/>
    <m/>
  </r>
  <r>
    <m/>
    <m/>
    <m/>
    <x v="389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389"/>
    <x v="10"/>
    <n v="1"/>
    <x v="965"/>
    <m/>
    <x v="1"/>
    <x v="1"/>
    <n v="4"/>
    <x v="4"/>
    <x v="62"/>
    <m/>
    <x v="76"/>
    <n v="3.16"/>
    <n v="4"/>
    <n v="3.16"/>
    <m/>
    <m/>
    <m/>
  </r>
  <r>
    <m/>
    <m/>
    <m/>
    <x v="389"/>
    <x v="10"/>
    <n v="1"/>
    <x v="966"/>
    <m/>
    <x v="1"/>
    <x v="1"/>
    <n v="4"/>
    <x v="19"/>
    <x v="169"/>
    <m/>
    <x v="596"/>
    <n v="9.44"/>
    <n v="4"/>
    <n v="9.44"/>
    <m/>
    <m/>
    <m/>
  </r>
  <r>
    <m/>
    <m/>
    <m/>
    <x v="389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390"/>
    <x v="10"/>
    <n v="2"/>
    <x v="968"/>
    <m/>
    <x v="5"/>
    <x v="1"/>
    <n v="1"/>
    <x v="6"/>
    <x v="504"/>
    <m/>
    <x v="598"/>
    <n v="10.6"/>
    <n v="2"/>
    <n v="21.2"/>
    <m/>
    <m/>
    <m/>
  </r>
  <r>
    <m/>
    <m/>
    <m/>
    <x v="390"/>
    <x v="10"/>
    <n v="2"/>
    <x v="969"/>
    <m/>
    <x v="84"/>
    <x v="1"/>
    <n v="1"/>
    <x v="6"/>
    <x v="12"/>
    <m/>
    <x v="599"/>
    <n v="4.7300000000000004"/>
    <n v="2"/>
    <n v="9.4600000000000009"/>
    <m/>
    <m/>
    <m/>
  </r>
  <r>
    <m/>
    <m/>
    <m/>
    <x v="390"/>
    <x v="10"/>
    <n v="2"/>
    <x v="970"/>
    <m/>
    <x v="5"/>
    <x v="1"/>
    <n v="1"/>
    <x v="6"/>
    <x v="233"/>
    <m/>
    <x v="600"/>
    <n v="1.75"/>
    <n v="2"/>
    <n v="3.5"/>
    <m/>
    <m/>
    <m/>
  </r>
  <r>
    <m/>
    <m/>
    <m/>
    <x v="390"/>
    <x v="10"/>
    <n v="2"/>
    <x v="971"/>
    <m/>
    <x v="55"/>
    <x v="1"/>
    <n v="2"/>
    <x v="9"/>
    <x v="49"/>
    <m/>
    <x v="340"/>
    <n v="3.62"/>
    <n v="4"/>
    <n v="7.24"/>
    <m/>
    <m/>
    <m/>
  </r>
  <r>
    <m/>
    <m/>
    <m/>
    <x v="391"/>
    <x v="10"/>
    <n v="3"/>
    <x v="972"/>
    <m/>
    <x v="8"/>
    <x v="1"/>
    <n v="1"/>
    <x v="6"/>
    <x v="505"/>
    <m/>
    <x v="601"/>
    <n v="7.58"/>
    <n v="3"/>
    <n v="22.740000000000002"/>
    <m/>
    <m/>
    <m/>
  </r>
  <r>
    <m/>
    <m/>
    <m/>
    <x v="391"/>
    <x v="10"/>
    <n v="3"/>
    <x v="973"/>
    <m/>
    <x v="1"/>
    <x v="1"/>
    <n v="2"/>
    <x v="16"/>
    <x v="277"/>
    <m/>
    <x v="602"/>
    <n v="3.3"/>
    <n v="6"/>
    <n v="9.8999999999999986"/>
    <m/>
    <m/>
    <m/>
  </r>
  <r>
    <m/>
    <m/>
    <m/>
    <x v="391"/>
    <x v="10"/>
    <n v="3"/>
    <x v="974"/>
    <m/>
    <x v="2"/>
    <x v="1"/>
    <n v="4"/>
    <x v="35"/>
    <x v="213"/>
    <m/>
    <x v="309"/>
    <n v="0.56000000000000005"/>
    <n v="12"/>
    <n v="1.6800000000000002"/>
    <m/>
    <m/>
    <m/>
  </r>
  <r>
    <m/>
    <m/>
    <m/>
    <x v="392"/>
    <x v="10"/>
    <n v="1"/>
    <x v="975"/>
    <m/>
    <x v="8"/>
    <x v="1"/>
    <n v="1"/>
    <x v="6"/>
    <x v="456"/>
    <m/>
    <x v="496"/>
    <n v="5.25"/>
    <n v="1"/>
    <n v="5.25"/>
    <m/>
    <m/>
    <m/>
  </r>
  <r>
    <m/>
    <m/>
    <m/>
    <x v="392"/>
    <x v="10"/>
    <n v="1"/>
    <x v="973"/>
    <m/>
    <x v="1"/>
    <x v="1"/>
    <n v="2"/>
    <x v="16"/>
    <x v="277"/>
    <m/>
    <x v="602"/>
    <n v="3.3"/>
    <n v="2"/>
    <n v="3.3"/>
    <m/>
    <m/>
    <m/>
  </r>
  <r>
    <m/>
    <m/>
    <m/>
    <x v="392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393"/>
    <x v="10"/>
    <n v="1"/>
    <x v="976"/>
    <m/>
    <x v="85"/>
    <x v="1"/>
    <n v="1"/>
    <x v="6"/>
    <x v="445"/>
    <m/>
    <x v="603"/>
    <n v="9.94"/>
    <n v="1"/>
    <n v="9.94"/>
    <m/>
    <m/>
    <m/>
  </r>
  <r>
    <m/>
    <m/>
    <m/>
    <x v="393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393"/>
    <x v="10"/>
    <n v="1"/>
    <x v="978"/>
    <m/>
    <x v="7"/>
    <x v="1"/>
    <n v="1"/>
    <x v="6"/>
    <x v="506"/>
    <m/>
    <x v="605"/>
    <n v="17.89"/>
    <n v="1"/>
    <n v="17.89"/>
    <m/>
    <m/>
    <m/>
  </r>
  <r>
    <m/>
    <m/>
    <m/>
    <x v="393"/>
    <x v="10"/>
    <n v="1"/>
    <x v="979"/>
    <m/>
    <x v="1"/>
    <x v="1"/>
    <n v="1"/>
    <x v="108"/>
    <x v="507"/>
    <m/>
    <x v="382"/>
    <n v="2.93"/>
    <n v="1"/>
    <n v="2.93"/>
    <m/>
    <m/>
    <m/>
  </r>
  <r>
    <m/>
    <m/>
    <m/>
    <x v="393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393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393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393"/>
    <x v="10"/>
    <n v="1"/>
    <x v="982"/>
    <m/>
    <x v="7"/>
    <x v="1"/>
    <n v="1"/>
    <x v="6"/>
    <x v="508"/>
    <m/>
    <x v="606"/>
    <n v="20.55"/>
    <n v="1"/>
    <n v="20.55"/>
    <m/>
    <m/>
    <m/>
  </r>
  <r>
    <m/>
    <m/>
    <m/>
    <x v="393"/>
    <x v="10"/>
    <n v="1"/>
    <x v="983"/>
    <m/>
    <x v="3"/>
    <x v="1"/>
    <n v="1"/>
    <x v="35"/>
    <x v="350"/>
    <m/>
    <x v="439"/>
    <n v="0.41"/>
    <n v="1"/>
    <n v="0.41"/>
    <m/>
    <m/>
    <m/>
  </r>
  <r>
    <m/>
    <m/>
    <m/>
    <x v="393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394"/>
    <x v="10"/>
    <n v="1"/>
    <x v="985"/>
    <m/>
    <x v="15"/>
    <x v="1"/>
    <n v="1"/>
    <x v="6"/>
    <x v="509"/>
    <m/>
    <x v="607"/>
    <n v="87.41"/>
    <n v="1"/>
    <n v="87.41"/>
    <m/>
    <m/>
    <m/>
  </r>
  <r>
    <m/>
    <m/>
    <m/>
    <x v="394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394"/>
    <x v="10"/>
    <n v="1"/>
    <x v="965"/>
    <m/>
    <x v="1"/>
    <x v="1"/>
    <n v="2"/>
    <x v="4"/>
    <x v="62"/>
    <m/>
    <x v="76"/>
    <n v="1.58"/>
    <n v="2"/>
    <n v="1.58"/>
    <m/>
    <m/>
    <m/>
  </r>
  <r>
    <m/>
    <m/>
    <m/>
    <x v="394"/>
    <x v="10"/>
    <n v="1"/>
    <x v="966"/>
    <m/>
    <x v="1"/>
    <x v="1"/>
    <n v="2"/>
    <x v="19"/>
    <x v="169"/>
    <m/>
    <x v="596"/>
    <n v="4.72"/>
    <n v="2"/>
    <n v="4.72"/>
    <m/>
    <m/>
    <m/>
  </r>
  <r>
    <m/>
    <m/>
    <m/>
    <x v="394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395"/>
    <x v="10"/>
    <n v="4"/>
    <x v="986"/>
    <m/>
    <x v="85"/>
    <x v="1"/>
    <n v="1"/>
    <x v="6"/>
    <x v="510"/>
    <m/>
    <x v="608"/>
    <n v="60.78"/>
    <n v="4"/>
    <n v="243.12"/>
    <m/>
    <m/>
    <m/>
  </r>
  <r>
    <m/>
    <m/>
    <m/>
    <x v="395"/>
    <x v="10"/>
    <n v="4"/>
    <x v="966"/>
    <m/>
    <x v="1"/>
    <x v="1"/>
    <n v="2"/>
    <x v="19"/>
    <x v="169"/>
    <m/>
    <x v="596"/>
    <n v="4.72"/>
    <n v="8"/>
    <n v="18.88"/>
    <m/>
    <m/>
    <m/>
  </r>
  <r>
    <m/>
    <m/>
    <m/>
    <x v="396"/>
    <x v="10"/>
    <n v="1"/>
    <x v="987"/>
    <m/>
    <x v="85"/>
    <x v="1"/>
    <n v="1"/>
    <x v="6"/>
    <x v="511"/>
    <m/>
    <x v="609"/>
    <n v="55.72"/>
    <n v="1"/>
    <n v="55.72"/>
    <m/>
    <m/>
    <m/>
  </r>
  <r>
    <m/>
    <m/>
    <m/>
    <x v="396"/>
    <x v="10"/>
    <n v="1"/>
    <x v="988"/>
    <m/>
    <x v="1"/>
    <x v="1"/>
    <n v="1"/>
    <x v="35"/>
    <x v="350"/>
    <m/>
    <x v="388"/>
    <n v="0.51"/>
    <n v="1"/>
    <n v="0.51"/>
    <m/>
    <m/>
    <m/>
  </r>
  <r>
    <m/>
    <m/>
    <m/>
    <x v="396"/>
    <x v="10"/>
    <n v="1"/>
    <x v="989"/>
    <m/>
    <x v="1"/>
    <x v="1"/>
    <n v="1"/>
    <x v="19"/>
    <x v="277"/>
    <m/>
    <x v="610"/>
    <n v="1.92"/>
    <n v="1"/>
    <n v="1.92"/>
    <m/>
    <m/>
    <m/>
  </r>
  <r>
    <m/>
    <m/>
    <m/>
    <x v="396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397"/>
    <x v="10"/>
    <n v="1"/>
    <x v="990"/>
    <m/>
    <x v="85"/>
    <x v="1"/>
    <n v="1"/>
    <x v="6"/>
    <x v="512"/>
    <m/>
    <x v="611"/>
    <n v="50.07"/>
    <n v="1"/>
    <n v="50.07"/>
    <m/>
    <m/>
    <m/>
  </r>
  <r>
    <m/>
    <m/>
    <m/>
    <x v="397"/>
    <x v="10"/>
    <n v="1"/>
    <x v="991"/>
    <m/>
    <x v="85"/>
    <x v="1"/>
    <n v="1"/>
    <x v="6"/>
    <x v="513"/>
    <m/>
    <x v="612"/>
    <n v="17.600000000000001"/>
    <n v="1"/>
    <n v="17.600000000000001"/>
    <m/>
    <m/>
    <m/>
  </r>
  <r>
    <m/>
    <m/>
    <m/>
    <x v="397"/>
    <x v="10"/>
    <n v="1"/>
    <x v="988"/>
    <m/>
    <x v="1"/>
    <x v="1"/>
    <n v="2"/>
    <x v="43"/>
    <x v="350"/>
    <m/>
    <x v="217"/>
    <n v="1.08"/>
    <n v="2"/>
    <n v="1.08"/>
    <m/>
    <m/>
    <m/>
  </r>
  <r>
    <m/>
    <m/>
    <m/>
    <x v="397"/>
    <x v="10"/>
    <n v="1"/>
    <x v="922"/>
    <m/>
    <x v="1"/>
    <x v="1"/>
    <n v="2"/>
    <x v="11"/>
    <x v="10"/>
    <m/>
    <x v="582"/>
    <n v="2.54"/>
    <n v="2"/>
    <n v="2.54"/>
    <m/>
    <m/>
    <m/>
  </r>
  <r>
    <m/>
    <m/>
    <m/>
    <x v="397"/>
    <x v="10"/>
    <n v="1"/>
    <x v="989"/>
    <m/>
    <x v="1"/>
    <x v="1"/>
    <n v="1"/>
    <x v="19"/>
    <x v="277"/>
    <m/>
    <x v="610"/>
    <n v="1.92"/>
    <n v="1"/>
    <n v="1.92"/>
    <m/>
    <m/>
    <m/>
  </r>
  <r>
    <m/>
    <m/>
    <m/>
    <x v="397"/>
    <x v="10"/>
    <n v="1"/>
    <x v="992"/>
    <m/>
    <x v="1"/>
    <x v="1"/>
    <n v="1"/>
    <x v="19"/>
    <x v="10"/>
    <m/>
    <x v="21"/>
    <n v="1.98"/>
    <n v="1"/>
    <n v="1.98"/>
    <m/>
    <m/>
    <m/>
  </r>
  <r>
    <m/>
    <m/>
    <m/>
    <x v="397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397"/>
    <x v="10"/>
    <n v="1"/>
    <x v="983"/>
    <m/>
    <x v="3"/>
    <x v="1"/>
    <n v="3"/>
    <x v="35"/>
    <x v="350"/>
    <m/>
    <x v="439"/>
    <n v="1.23"/>
    <n v="3"/>
    <n v="1.23"/>
    <m/>
    <m/>
    <m/>
  </r>
  <r>
    <m/>
    <m/>
    <m/>
    <x v="397"/>
    <x v="10"/>
    <n v="1"/>
    <x v="993"/>
    <m/>
    <x v="3"/>
    <x v="1"/>
    <n v="2"/>
    <x v="2"/>
    <x v="350"/>
    <m/>
    <x v="299"/>
    <n v="1.24"/>
    <n v="2"/>
    <n v="1.24"/>
    <m/>
    <m/>
    <m/>
  </r>
  <r>
    <m/>
    <m/>
    <m/>
    <x v="398"/>
    <x v="10"/>
    <n v="1"/>
    <x v="987"/>
    <m/>
    <x v="85"/>
    <x v="1"/>
    <n v="1"/>
    <x v="6"/>
    <x v="511"/>
    <m/>
    <x v="609"/>
    <n v="55.72"/>
    <n v="1"/>
    <n v="55.72"/>
    <m/>
    <m/>
    <m/>
  </r>
  <r>
    <m/>
    <m/>
    <m/>
    <x v="398"/>
    <x v="10"/>
    <n v="1"/>
    <x v="988"/>
    <m/>
    <x v="1"/>
    <x v="1"/>
    <n v="1"/>
    <x v="35"/>
    <x v="350"/>
    <m/>
    <x v="388"/>
    <n v="0.51"/>
    <n v="1"/>
    <n v="0.51"/>
    <m/>
    <m/>
    <m/>
  </r>
  <r>
    <m/>
    <m/>
    <m/>
    <x v="398"/>
    <x v="10"/>
    <n v="1"/>
    <x v="992"/>
    <m/>
    <x v="1"/>
    <x v="1"/>
    <n v="1"/>
    <x v="19"/>
    <x v="10"/>
    <m/>
    <x v="21"/>
    <n v="1.98"/>
    <n v="1"/>
    <n v="1.98"/>
    <m/>
    <m/>
    <m/>
  </r>
  <r>
    <m/>
    <m/>
    <m/>
    <x v="398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399"/>
    <x v="10"/>
    <n v="3"/>
    <x v="987"/>
    <m/>
    <x v="85"/>
    <x v="1"/>
    <n v="1"/>
    <x v="6"/>
    <x v="511"/>
    <m/>
    <x v="609"/>
    <n v="55.72"/>
    <n v="3"/>
    <n v="167.16"/>
    <m/>
    <m/>
    <m/>
  </r>
  <r>
    <m/>
    <m/>
    <m/>
    <x v="399"/>
    <x v="10"/>
    <n v="3"/>
    <x v="981"/>
    <m/>
    <x v="1"/>
    <x v="1"/>
    <n v="2"/>
    <x v="19"/>
    <x v="10"/>
    <m/>
    <x v="21"/>
    <n v="3.96"/>
    <n v="6"/>
    <n v="11.879999999999999"/>
    <m/>
    <m/>
    <m/>
  </r>
  <r>
    <m/>
    <m/>
    <m/>
    <x v="400"/>
    <x v="10"/>
    <n v="1"/>
    <x v="994"/>
    <s v="Profile usoare, zincate"/>
    <x v="80"/>
    <x v="15"/>
    <n v="1"/>
    <x v="6"/>
    <x v="514"/>
    <m/>
    <x v="613"/>
    <n v="3.13"/>
    <n v="1"/>
    <n v="3.13"/>
    <m/>
    <m/>
    <m/>
  </r>
  <r>
    <m/>
    <m/>
    <m/>
    <x v="400"/>
    <x v="10"/>
    <n v="1"/>
    <x v="913"/>
    <s v="Profile usoare, zincate"/>
    <x v="81"/>
    <x v="15"/>
    <n v="2"/>
    <x v="6"/>
    <x v="2"/>
    <m/>
    <x v="495"/>
    <n v="0.52"/>
    <n v="2"/>
    <n v="0.52"/>
    <m/>
    <m/>
    <m/>
  </r>
  <r>
    <m/>
    <m/>
    <m/>
    <x v="401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01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01"/>
    <x v="10"/>
    <n v="1"/>
    <x v="995"/>
    <m/>
    <x v="7"/>
    <x v="1"/>
    <n v="1"/>
    <x v="6"/>
    <x v="515"/>
    <m/>
    <x v="487"/>
    <n v="4.9000000000000004"/>
    <n v="1"/>
    <n v="4.9000000000000004"/>
    <m/>
    <m/>
    <m/>
  </r>
  <r>
    <m/>
    <m/>
    <m/>
    <x v="401"/>
    <x v="10"/>
    <n v="1"/>
    <x v="996"/>
    <m/>
    <x v="1"/>
    <x v="1"/>
    <n v="2"/>
    <x v="11"/>
    <x v="337"/>
    <m/>
    <x v="385"/>
    <n v="1.48"/>
    <n v="2"/>
    <n v="1.48"/>
    <m/>
    <m/>
    <m/>
  </r>
  <r>
    <m/>
    <m/>
    <m/>
    <x v="401"/>
    <x v="10"/>
    <n v="1"/>
    <x v="966"/>
    <m/>
    <x v="1"/>
    <x v="1"/>
    <n v="2"/>
    <x v="19"/>
    <x v="169"/>
    <m/>
    <x v="596"/>
    <n v="4.72"/>
    <n v="2"/>
    <n v="4.72"/>
    <m/>
    <m/>
    <m/>
  </r>
  <r>
    <m/>
    <m/>
    <m/>
    <x v="402"/>
    <x v="10"/>
    <n v="1"/>
    <x v="997"/>
    <s v="Profile usoare, zincate"/>
    <x v="80"/>
    <x v="15"/>
    <n v="1"/>
    <x v="6"/>
    <x v="516"/>
    <m/>
    <x v="614"/>
    <n v="15.42"/>
    <n v="1"/>
    <n v="15.42"/>
    <m/>
    <m/>
    <m/>
  </r>
  <r>
    <m/>
    <m/>
    <m/>
    <x v="402"/>
    <x v="10"/>
    <n v="1"/>
    <x v="913"/>
    <s v="Profile usoare, zincate"/>
    <x v="81"/>
    <x v="15"/>
    <n v="6"/>
    <x v="6"/>
    <x v="2"/>
    <m/>
    <x v="495"/>
    <n v="1.56"/>
    <n v="6"/>
    <n v="1.56"/>
    <m/>
    <m/>
    <m/>
  </r>
  <r>
    <m/>
    <m/>
    <m/>
    <x v="403"/>
    <x v="10"/>
    <n v="2"/>
    <x v="994"/>
    <s v="Profile usoare, zincate"/>
    <x v="80"/>
    <x v="15"/>
    <n v="1"/>
    <x v="6"/>
    <x v="517"/>
    <m/>
    <x v="207"/>
    <n v="3.12"/>
    <n v="2"/>
    <n v="6.24"/>
    <m/>
    <m/>
    <m/>
  </r>
  <r>
    <m/>
    <m/>
    <m/>
    <x v="403"/>
    <x v="10"/>
    <n v="2"/>
    <x v="913"/>
    <s v="Profile usoare, zincate"/>
    <x v="81"/>
    <x v="15"/>
    <n v="2"/>
    <x v="6"/>
    <x v="2"/>
    <m/>
    <x v="495"/>
    <n v="0.52"/>
    <n v="4"/>
    <n v="1.04"/>
    <m/>
    <m/>
    <m/>
  </r>
  <r>
    <m/>
    <m/>
    <m/>
    <x v="404"/>
    <x v="10"/>
    <n v="1"/>
    <x v="998"/>
    <s v="Profile usoare, zincate"/>
    <x v="80"/>
    <x v="15"/>
    <n v="1"/>
    <x v="6"/>
    <x v="518"/>
    <m/>
    <x v="615"/>
    <n v="10.4"/>
    <n v="1"/>
    <n v="10.4"/>
    <m/>
    <m/>
    <m/>
  </r>
  <r>
    <m/>
    <m/>
    <m/>
    <x v="404"/>
    <x v="10"/>
    <n v="1"/>
    <x v="913"/>
    <s v="Profile usoare, zincate"/>
    <x v="81"/>
    <x v="15"/>
    <n v="4"/>
    <x v="6"/>
    <x v="2"/>
    <m/>
    <x v="495"/>
    <n v="1.04"/>
    <n v="4"/>
    <n v="1.04"/>
    <m/>
    <m/>
    <m/>
  </r>
  <r>
    <m/>
    <m/>
    <m/>
    <x v="405"/>
    <x v="10"/>
    <n v="1"/>
    <x v="999"/>
    <s v="Profile usoare, zincate"/>
    <x v="80"/>
    <x v="15"/>
    <n v="1"/>
    <x v="6"/>
    <x v="519"/>
    <m/>
    <x v="616"/>
    <n v="3.27"/>
    <n v="1"/>
    <n v="3.27"/>
    <m/>
    <m/>
    <m/>
  </r>
  <r>
    <m/>
    <m/>
    <m/>
    <x v="405"/>
    <x v="10"/>
    <n v="1"/>
    <x v="913"/>
    <s v="Profile usoare, zincate"/>
    <x v="81"/>
    <x v="15"/>
    <n v="2"/>
    <x v="6"/>
    <x v="2"/>
    <m/>
    <x v="495"/>
    <n v="0.52"/>
    <n v="2"/>
    <n v="0.52"/>
    <m/>
    <m/>
    <m/>
  </r>
  <r>
    <m/>
    <m/>
    <m/>
    <x v="406"/>
    <x v="10"/>
    <n v="1"/>
    <x v="963"/>
    <m/>
    <x v="15"/>
    <x v="1"/>
    <n v="1"/>
    <x v="6"/>
    <x v="503"/>
    <m/>
    <x v="595"/>
    <n v="94.69"/>
    <n v="1"/>
    <n v="94.69"/>
    <m/>
    <m/>
    <m/>
  </r>
  <r>
    <m/>
    <m/>
    <m/>
    <x v="406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406"/>
    <x v="10"/>
    <n v="1"/>
    <x v="965"/>
    <m/>
    <x v="1"/>
    <x v="1"/>
    <n v="2"/>
    <x v="4"/>
    <x v="62"/>
    <m/>
    <x v="76"/>
    <n v="1.58"/>
    <n v="2"/>
    <n v="1.58"/>
    <m/>
    <m/>
    <m/>
  </r>
  <r>
    <m/>
    <m/>
    <m/>
    <x v="406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406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407"/>
    <x v="10"/>
    <n v="1"/>
    <x v="1000"/>
    <m/>
    <x v="15"/>
    <x v="1"/>
    <n v="1"/>
    <x v="6"/>
    <x v="478"/>
    <m/>
    <x v="617"/>
    <n v="68.3"/>
    <n v="1"/>
    <n v="68.3"/>
    <m/>
    <m/>
    <m/>
  </r>
  <r>
    <m/>
    <m/>
    <m/>
    <x v="407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407"/>
    <x v="10"/>
    <n v="1"/>
    <x v="965"/>
    <m/>
    <x v="1"/>
    <x v="1"/>
    <n v="2"/>
    <x v="4"/>
    <x v="62"/>
    <m/>
    <x v="76"/>
    <n v="1.58"/>
    <n v="2"/>
    <n v="1.58"/>
    <m/>
    <m/>
    <m/>
  </r>
  <r>
    <m/>
    <m/>
    <m/>
    <x v="407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407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407"/>
    <x v="10"/>
    <n v="1"/>
    <x v="1001"/>
    <m/>
    <x v="3"/>
    <x v="1"/>
    <n v="3"/>
    <x v="2"/>
    <x v="62"/>
    <m/>
    <x v="618"/>
    <n v="2.2800000000000002"/>
    <n v="3"/>
    <n v="2.2800000000000002"/>
    <m/>
    <m/>
    <m/>
  </r>
  <r>
    <m/>
    <m/>
    <m/>
    <x v="408"/>
    <x v="10"/>
    <n v="1"/>
    <x v="1002"/>
    <m/>
    <x v="15"/>
    <x v="1"/>
    <n v="1"/>
    <x v="6"/>
    <x v="520"/>
    <m/>
    <x v="619"/>
    <n v="127.42"/>
    <n v="1"/>
    <n v="127.42"/>
    <m/>
    <m/>
    <m/>
  </r>
  <r>
    <m/>
    <m/>
    <m/>
    <x v="408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408"/>
    <x v="10"/>
    <n v="1"/>
    <x v="965"/>
    <m/>
    <x v="1"/>
    <x v="1"/>
    <n v="5"/>
    <x v="4"/>
    <x v="62"/>
    <m/>
    <x v="76"/>
    <n v="3.95"/>
    <n v="5"/>
    <n v="3.95"/>
    <m/>
    <m/>
    <m/>
  </r>
  <r>
    <m/>
    <m/>
    <m/>
    <x v="408"/>
    <x v="10"/>
    <n v="1"/>
    <x v="966"/>
    <m/>
    <x v="1"/>
    <x v="1"/>
    <n v="5"/>
    <x v="19"/>
    <x v="169"/>
    <m/>
    <x v="596"/>
    <n v="11.799999999999999"/>
    <n v="5"/>
    <n v="11.799999999999999"/>
    <m/>
    <m/>
    <m/>
  </r>
  <r>
    <m/>
    <m/>
    <m/>
    <x v="408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409"/>
    <x v="10"/>
    <n v="1"/>
    <x v="1002"/>
    <m/>
    <x v="15"/>
    <x v="1"/>
    <n v="1"/>
    <x v="6"/>
    <x v="520"/>
    <m/>
    <x v="619"/>
    <n v="127.42"/>
    <n v="1"/>
    <n v="127.42"/>
    <m/>
    <m/>
    <m/>
  </r>
  <r>
    <m/>
    <m/>
    <m/>
    <x v="409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409"/>
    <x v="10"/>
    <n v="1"/>
    <x v="965"/>
    <m/>
    <x v="1"/>
    <x v="1"/>
    <n v="4"/>
    <x v="4"/>
    <x v="62"/>
    <m/>
    <x v="76"/>
    <n v="3.16"/>
    <n v="4"/>
    <n v="3.16"/>
    <m/>
    <m/>
    <m/>
  </r>
  <r>
    <m/>
    <m/>
    <m/>
    <x v="409"/>
    <x v="10"/>
    <n v="1"/>
    <x v="966"/>
    <m/>
    <x v="1"/>
    <x v="1"/>
    <n v="2"/>
    <x v="19"/>
    <x v="169"/>
    <m/>
    <x v="596"/>
    <n v="4.72"/>
    <n v="2"/>
    <n v="4.72"/>
    <m/>
    <m/>
    <m/>
  </r>
  <r>
    <m/>
    <m/>
    <m/>
    <x v="409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410"/>
    <x v="10"/>
    <n v="1"/>
    <x v="985"/>
    <m/>
    <x v="15"/>
    <x v="1"/>
    <n v="1"/>
    <x v="6"/>
    <x v="509"/>
    <m/>
    <x v="607"/>
    <n v="87.41"/>
    <n v="1"/>
    <n v="87.41"/>
    <m/>
    <m/>
    <m/>
  </r>
  <r>
    <m/>
    <m/>
    <m/>
    <x v="410"/>
    <x v="10"/>
    <n v="1"/>
    <x v="964"/>
    <m/>
    <x v="1"/>
    <x v="1"/>
    <n v="2"/>
    <x v="10"/>
    <x v="2"/>
    <m/>
    <x v="76"/>
    <n v="1.58"/>
    <n v="2"/>
    <n v="1.58"/>
    <m/>
    <m/>
    <m/>
  </r>
  <r>
    <m/>
    <m/>
    <m/>
    <x v="410"/>
    <x v="10"/>
    <n v="1"/>
    <x v="965"/>
    <m/>
    <x v="1"/>
    <x v="1"/>
    <n v="2"/>
    <x v="4"/>
    <x v="62"/>
    <m/>
    <x v="76"/>
    <n v="1.58"/>
    <n v="2"/>
    <n v="1.58"/>
    <m/>
    <m/>
    <m/>
  </r>
  <r>
    <m/>
    <m/>
    <m/>
    <x v="410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410"/>
    <x v="10"/>
    <n v="1"/>
    <x v="967"/>
    <m/>
    <x v="55"/>
    <x v="1"/>
    <n v="2"/>
    <x v="19"/>
    <x v="79"/>
    <m/>
    <x v="597"/>
    <n v="8.44"/>
    <n v="2"/>
    <n v="8.44"/>
    <m/>
    <m/>
    <m/>
  </r>
  <r>
    <m/>
    <m/>
    <m/>
    <x v="411"/>
    <x v="10"/>
    <n v="1"/>
    <x v="1003"/>
    <s v="Profile usoare, zincate"/>
    <x v="80"/>
    <x v="15"/>
    <n v="1"/>
    <x v="6"/>
    <x v="521"/>
    <m/>
    <x v="620"/>
    <n v="13.7"/>
    <n v="1"/>
    <n v="13.7"/>
    <m/>
    <m/>
    <m/>
  </r>
  <r>
    <m/>
    <m/>
    <m/>
    <x v="411"/>
    <x v="10"/>
    <n v="1"/>
    <x v="1004"/>
    <s v="Profile usoare, zincate"/>
    <x v="86"/>
    <x v="15"/>
    <n v="5"/>
    <x v="6"/>
    <x v="2"/>
    <m/>
    <x v="50"/>
    <n v="1.6500000000000001"/>
    <n v="5"/>
    <n v="1.6500000000000001"/>
    <m/>
    <m/>
    <m/>
  </r>
  <r>
    <m/>
    <m/>
    <m/>
    <x v="412"/>
    <x v="10"/>
    <n v="1"/>
    <x v="1005"/>
    <s v="Profile usoare, zincate"/>
    <x v="80"/>
    <x v="15"/>
    <n v="1"/>
    <x v="6"/>
    <x v="522"/>
    <m/>
    <x v="621"/>
    <n v="17.47"/>
    <n v="1"/>
    <n v="17.47"/>
    <m/>
    <m/>
    <m/>
  </r>
  <r>
    <m/>
    <m/>
    <m/>
    <x v="412"/>
    <x v="10"/>
    <n v="1"/>
    <x v="1004"/>
    <s v="Profile usoare, zincate"/>
    <x v="86"/>
    <x v="15"/>
    <n v="6"/>
    <x v="6"/>
    <x v="2"/>
    <m/>
    <x v="50"/>
    <n v="1.98"/>
    <n v="6"/>
    <n v="1.98"/>
    <m/>
    <m/>
    <m/>
  </r>
  <r>
    <m/>
    <m/>
    <m/>
    <x v="413"/>
    <x v="10"/>
    <n v="4"/>
    <x v="1006"/>
    <s v="Profile usoare, zincate"/>
    <x v="80"/>
    <x v="15"/>
    <n v="1"/>
    <x v="6"/>
    <x v="78"/>
    <m/>
    <x v="244"/>
    <n v="0.57999999999999996"/>
    <n v="4"/>
    <n v="2.3199999999999998"/>
    <m/>
    <m/>
    <m/>
  </r>
  <r>
    <m/>
    <m/>
    <m/>
    <x v="414"/>
    <x v="10"/>
    <n v="1"/>
    <x v="1007"/>
    <s v="Profile usoare, zincate"/>
    <x v="80"/>
    <x v="15"/>
    <n v="1"/>
    <x v="6"/>
    <x v="523"/>
    <m/>
    <x v="141"/>
    <n v="2.14"/>
    <n v="1"/>
    <n v="2.14"/>
    <m/>
    <m/>
    <m/>
  </r>
  <r>
    <m/>
    <m/>
    <m/>
    <x v="414"/>
    <x v="10"/>
    <n v="1"/>
    <x v="1004"/>
    <s v="Profile usoare, zincate"/>
    <x v="86"/>
    <x v="15"/>
    <n v="1"/>
    <x v="6"/>
    <x v="2"/>
    <m/>
    <x v="50"/>
    <n v="0.33"/>
    <n v="1"/>
    <n v="0.33"/>
    <m/>
    <m/>
    <m/>
  </r>
  <r>
    <m/>
    <m/>
    <m/>
    <x v="415"/>
    <x v="10"/>
    <n v="1"/>
    <x v="1008"/>
    <s v="Profile usoare, zincate"/>
    <x v="80"/>
    <x v="15"/>
    <n v="1"/>
    <x v="6"/>
    <x v="524"/>
    <m/>
    <x v="622"/>
    <n v="3.73"/>
    <n v="1"/>
    <n v="3.73"/>
    <m/>
    <m/>
    <m/>
  </r>
  <r>
    <m/>
    <m/>
    <m/>
    <x v="415"/>
    <x v="10"/>
    <n v="1"/>
    <x v="1004"/>
    <s v="Profile usoare, zincate"/>
    <x v="86"/>
    <x v="15"/>
    <n v="2"/>
    <x v="6"/>
    <x v="2"/>
    <m/>
    <x v="50"/>
    <n v="0.66"/>
    <n v="2"/>
    <n v="0.66"/>
    <m/>
    <m/>
    <m/>
  </r>
  <r>
    <m/>
    <m/>
    <m/>
    <x v="416"/>
    <x v="10"/>
    <n v="1"/>
    <x v="1009"/>
    <s v="Profile usoare, zincate"/>
    <x v="80"/>
    <x v="15"/>
    <n v="1"/>
    <x v="6"/>
    <x v="525"/>
    <m/>
    <x v="623"/>
    <n v="12.63"/>
    <n v="1"/>
    <n v="12.63"/>
    <m/>
    <m/>
    <m/>
  </r>
  <r>
    <m/>
    <m/>
    <m/>
    <x v="416"/>
    <x v="10"/>
    <n v="1"/>
    <x v="1004"/>
    <s v="Profile usoare, zincate"/>
    <x v="86"/>
    <x v="15"/>
    <n v="5"/>
    <x v="6"/>
    <x v="2"/>
    <m/>
    <x v="50"/>
    <n v="1.6500000000000001"/>
    <n v="5"/>
    <n v="1.6500000000000001"/>
    <m/>
    <m/>
    <m/>
  </r>
  <r>
    <m/>
    <m/>
    <m/>
    <x v="417"/>
    <x v="10"/>
    <n v="1"/>
    <x v="1010"/>
    <s v="Profile usoare, zincate"/>
    <x v="80"/>
    <x v="15"/>
    <n v="1"/>
    <x v="6"/>
    <x v="526"/>
    <m/>
    <x v="462"/>
    <n v="12.92"/>
    <n v="1"/>
    <n v="12.92"/>
    <m/>
    <m/>
    <m/>
  </r>
  <r>
    <m/>
    <m/>
    <m/>
    <x v="417"/>
    <x v="10"/>
    <n v="1"/>
    <x v="1004"/>
    <s v="Profile usoare, zincate"/>
    <x v="86"/>
    <x v="15"/>
    <n v="5"/>
    <x v="6"/>
    <x v="2"/>
    <m/>
    <x v="50"/>
    <n v="1.6500000000000001"/>
    <n v="5"/>
    <n v="1.6500000000000001"/>
    <m/>
    <m/>
    <m/>
  </r>
  <r>
    <m/>
    <m/>
    <m/>
    <x v="418"/>
    <x v="10"/>
    <n v="1"/>
    <x v="1011"/>
    <s v="Profile usoare, zincate"/>
    <x v="80"/>
    <x v="15"/>
    <n v="1"/>
    <x v="6"/>
    <x v="527"/>
    <m/>
    <x v="624"/>
    <n v="4.99"/>
    <n v="1"/>
    <n v="4.99"/>
    <m/>
    <m/>
    <m/>
  </r>
  <r>
    <m/>
    <m/>
    <m/>
    <x v="418"/>
    <x v="10"/>
    <n v="1"/>
    <x v="1004"/>
    <s v="Profile usoare, zincate"/>
    <x v="86"/>
    <x v="15"/>
    <n v="2"/>
    <x v="6"/>
    <x v="2"/>
    <m/>
    <x v="50"/>
    <n v="0.66"/>
    <n v="2"/>
    <n v="0.66"/>
    <m/>
    <m/>
    <m/>
  </r>
  <r>
    <m/>
    <m/>
    <m/>
    <x v="419"/>
    <x v="10"/>
    <n v="1"/>
    <x v="1012"/>
    <s v="Profile usoare, zincate"/>
    <x v="80"/>
    <x v="15"/>
    <n v="1"/>
    <x v="6"/>
    <x v="528"/>
    <m/>
    <x v="625"/>
    <n v="23.46"/>
    <n v="1"/>
    <n v="23.46"/>
    <m/>
    <m/>
    <m/>
  </r>
  <r>
    <m/>
    <m/>
    <m/>
    <x v="419"/>
    <x v="10"/>
    <n v="1"/>
    <x v="1004"/>
    <s v="Profile usoare, zincate"/>
    <x v="86"/>
    <x v="15"/>
    <n v="8"/>
    <x v="6"/>
    <x v="2"/>
    <m/>
    <x v="50"/>
    <n v="2.64"/>
    <n v="8"/>
    <n v="2.64"/>
    <m/>
    <m/>
    <m/>
  </r>
  <r>
    <m/>
    <m/>
    <m/>
    <x v="420"/>
    <x v="10"/>
    <n v="1"/>
    <x v="1013"/>
    <s v="Profile usoare, zincate"/>
    <x v="80"/>
    <x v="15"/>
    <n v="1"/>
    <x v="6"/>
    <x v="529"/>
    <m/>
    <x v="626"/>
    <n v="16.989999999999998"/>
    <n v="1"/>
    <n v="16.989999999999998"/>
    <m/>
    <m/>
    <m/>
  </r>
  <r>
    <m/>
    <m/>
    <m/>
    <x v="420"/>
    <x v="10"/>
    <n v="1"/>
    <x v="1004"/>
    <s v="Profile usoare, zincate"/>
    <x v="86"/>
    <x v="15"/>
    <n v="6"/>
    <x v="6"/>
    <x v="2"/>
    <m/>
    <x v="50"/>
    <n v="1.98"/>
    <n v="6"/>
    <n v="1.98"/>
    <m/>
    <m/>
    <m/>
  </r>
  <r>
    <m/>
    <m/>
    <m/>
    <x v="421"/>
    <x v="10"/>
    <n v="1"/>
    <x v="1014"/>
    <s v="Profile usoare, zincate"/>
    <x v="80"/>
    <x v="15"/>
    <n v="1"/>
    <x v="6"/>
    <x v="530"/>
    <m/>
    <x v="627"/>
    <n v="17.57"/>
    <n v="1"/>
    <n v="17.57"/>
    <m/>
    <m/>
    <m/>
  </r>
  <r>
    <m/>
    <m/>
    <m/>
    <x v="421"/>
    <x v="10"/>
    <n v="1"/>
    <x v="1004"/>
    <s v="Profile usoare, zincate"/>
    <x v="86"/>
    <x v="15"/>
    <n v="6"/>
    <x v="6"/>
    <x v="2"/>
    <m/>
    <x v="50"/>
    <n v="1.98"/>
    <n v="6"/>
    <n v="1.98"/>
    <m/>
    <m/>
    <m/>
  </r>
  <r>
    <m/>
    <m/>
    <m/>
    <x v="422"/>
    <x v="10"/>
    <n v="1"/>
    <x v="1015"/>
    <s v="Profile usoare, zincate"/>
    <x v="80"/>
    <x v="15"/>
    <n v="1"/>
    <x v="6"/>
    <x v="531"/>
    <m/>
    <x v="628"/>
    <n v="16.13"/>
    <n v="1"/>
    <n v="16.13"/>
    <m/>
    <m/>
    <m/>
  </r>
  <r>
    <m/>
    <m/>
    <m/>
    <x v="422"/>
    <x v="10"/>
    <n v="1"/>
    <x v="1004"/>
    <s v="Profile usoare, zincate"/>
    <x v="86"/>
    <x v="15"/>
    <n v="6"/>
    <x v="6"/>
    <x v="2"/>
    <m/>
    <x v="50"/>
    <n v="1.98"/>
    <n v="6"/>
    <n v="1.98"/>
    <m/>
    <m/>
    <m/>
  </r>
  <r>
    <m/>
    <m/>
    <m/>
    <x v="423"/>
    <x v="10"/>
    <n v="1"/>
    <x v="976"/>
    <m/>
    <x v="85"/>
    <x v="1"/>
    <n v="1"/>
    <x v="6"/>
    <x v="445"/>
    <m/>
    <x v="603"/>
    <n v="9.94"/>
    <n v="1"/>
    <n v="9.94"/>
    <m/>
    <m/>
    <m/>
  </r>
  <r>
    <m/>
    <m/>
    <m/>
    <x v="423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23"/>
    <x v="10"/>
    <n v="1"/>
    <x v="1016"/>
    <m/>
    <x v="7"/>
    <x v="1"/>
    <n v="1"/>
    <x v="6"/>
    <x v="532"/>
    <m/>
    <x v="629"/>
    <n v="20.3"/>
    <n v="1"/>
    <n v="20.3"/>
    <m/>
    <m/>
    <m/>
  </r>
  <r>
    <m/>
    <m/>
    <m/>
    <x v="423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23"/>
    <x v="10"/>
    <n v="1"/>
    <x v="1017"/>
    <m/>
    <x v="1"/>
    <x v="1"/>
    <n v="1"/>
    <x v="110"/>
    <x v="533"/>
    <m/>
    <x v="630"/>
    <n v="3.05"/>
    <n v="1"/>
    <n v="3.05"/>
    <m/>
    <m/>
    <m/>
  </r>
  <r>
    <m/>
    <m/>
    <m/>
    <x v="423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23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423"/>
    <x v="10"/>
    <n v="1"/>
    <x v="1018"/>
    <m/>
    <x v="7"/>
    <x v="1"/>
    <n v="1"/>
    <x v="6"/>
    <x v="534"/>
    <m/>
    <x v="631"/>
    <n v="9.07"/>
    <n v="1"/>
    <n v="9.07"/>
    <m/>
    <m/>
    <m/>
  </r>
  <r>
    <m/>
    <m/>
    <m/>
    <x v="423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24"/>
    <x v="10"/>
    <n v="1"/>
    <x v="976"/>
    <m/>
    <x v="85"/>
    <x v="1"/>
    <n v="1"/>
    <x v="6"/>
    <x v="445"/>
    <m/>
    <x v="603"/>
    <n v="9.94"/>
    <n v="1"/>
    <n v="9.94"/>
    <m/>
    <m/>
    <m/>
  </r>
  <r>
    <m/>
    <m/>
    <m/>
    <x v="424"/>
    <x v="10"/>
    <n v="1"/>
    <x v="1019"/>
    <m/>
    <x v="7"/>
    <x v="1"/>
    <n v="1"/>
    <x v="6"/>
    <x v="535"/>
    <m/>
    <x v="632"/>
    <n v="6.03"/>
    <n v="1"/>
    <n v="6.03"/>
    <m/>
    <m/>
    <m/>
  </r>
  <r>
    <m/>
    <m/>
    <m/>
    <x v="424"/>
    <x v="10"/>
    <n v="1"/>
    <x v="979"/>
    <m/>
    <x v="1"/>
    <x v="1"/>
    <n v="1"/>
    <x v="108"/>
    <x v="507"/>
    <m/>
    <x v="382"/>
    <n v="2.93"/>
    <n v="1"/>
    <n v="2.93"/>
    <m/>
    <m/>
    <m/>
  </r>
  <r>
    <m/>
    <m/>
    <m/>
    <x v="424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24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24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25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25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25"/>
    <x v="10"/>
    <n v="1"/>
    <x v="1020"/>
    <m/>
    <x v="7"/>
    <x v="1"/>
    <n v="1"/>
    <x v="6"/>
    <x v="536"/>
    <m/>
    <x v="633"/>
    <n v="21.89"/>
    <n v="1"/>
    <n v="21.89"/>
    <m/>
    <m/>
    <m/>
  </r>
  <r>
    <m/>
    <m/>
    <m/>
    <x v="425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25"/>
    <x v="10"/>
    <n v="1"/>
    <x v="966"/>
    <m/>
    <x v="1"/>
    <x v="1"/>
    <n v="2"/>
    <x v="19"/>
    <x v="169"/>
    <m/>
    <x v="596"/>
    <n v="4.72"/>
    <n v="2"/>
    <n v="4.72"/>
    <m/>
    <m/>
    <m/>
  </r>
  <r>
    <m/>
    <m/>
    <m/>
    <x v="425"/>
    <x v="10"/>
    <n v="1"/>
    <x v="1021"/>
    <m/>
    <x v="7"/>
    <x v="1"/>
    <n v="1"/>
    <x v="6"/>
    <x v="537"/>
    <m/>
    <x v="634"/>
    <n v="15.63"/>
    <n v="1"/>
    <n v="15.63"/>
    <m/>
    <m/>
    <m/>
  </r>
  <r>
    <m/>
    <m/>
    <m/>
    <x v="425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26"/>
    <x v="10"/>
    <n v="1"/>
    <x v="977"/>
    <m/>
    <x v="85"/>
    <x v="1"/>
    <n v="1"/>
    <x v="6"/>
    <x v="293"/>
    <m/>
    <x v="604"/>
    <n v="12.48"/>
    <n v="1"/>
    <n v="12.48"/>
    <m/>
    <m/>
    <m/>
  </r>
  <r>
    <m/>
    <m/>
    <m/>
    <x v="426"/>
    <x v="10"/>
    <n v="1"/>
    <x v="976"/>
    <m/>
    <x v="85"/>
    <x v="1"/>
    <n v="1"/>
    <x v="6"/>
    <x v="445"/>
    <m/>
    <x v="603"/>
    <n v="9.94"/>
    <n v="1"/>
    <n v="9.94"/>
    <m/>
    <m/>
    <m/>
  </r>
  <r>
    <m/>
    <m/>
    <m/>
    <x v="426"/>
    <x v="10"/>
    <n v="1"/>
    <x v="1022"/>
    <m/>
    <x v="7"/>
    <x v="1"/>
    <n v="1"/>
    <x v="6"/>
    <x v="538"/>
    <m/>
    <x v="546"/>
    <n v="4.92"/>
    <n v="1"/>
    <n v="4.92"/>
    <m/>
    <m/>
    <m/>
  </r>
  <r>
    <m/>
    <m/>
    <m/>
    <x v="426"/>
    <x v="10"/>
    <n v="1"/>
    <x v="979"/>
    <m/>
    <x v="1"/>
    <x v="1"/>
    <n v="1"/>
    <x v="108"/>
    <x v="507"/>
    <m/>
    <x v="382"/>
    <n v="2.93"/>
    <n v="1"/>
    <n v="2.93"/>
    <m/>
    <m/>
    <m/>
  </r>
  <r>
    <m/>
    <m/>
    <m/>
    <x v="426"/>
    <x v="10"/>
    <n v="1"/>
    <x v="996"/>
    <m/>
    <x v="1"/>
    <x v="1"/>
    <n v="2"/>
    <x v="11"/>
    <x v="337"/>
    <m/>
    <x v="385"/>
    <n v="1.48"/>
    <n v="2"/>
    <n v="1.48"/>
    <m/>
    <m/>
    <m/>
  </r>
  <r>
    <m/>
    <m/>
    <m/>
    <x v="426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26"/>
    <x v="10"/>
    <n v="1"/>
    <x v="966"/>
    <m/>
    <x v="1"/>
    <x v="1"/>
    <n v="1"/>
    <x v="19"/>
    <x v="169"/>
    <m/>
    <x v="596"/>
    <n v="2.36"/>
    <n v="1"/>
    <n v="2.36"/>
    <m/>
    <m/>
    <m/>
  </r>
  <r>
    <m/>
    <m/>
    <m/>
    <x v="426"/>
    <x v="10"/>
    <n v="1"/>
    <x v="983"/>
    <m/>
    <x v="3"/>
    <x v="1"/>
    <n v="4"/>
    <x v="35"/>
    <x v="350"/>
    <m/>
    <x v="439"/>
    <n v="1.64"/>
    <n v="4"/>
    <n v="1.64"/>
    <m/>
    <m/>
    <m/>
  </r>
  <r>
    <m/>
    <m/>
    <m/>
    <x v="427"/>
    <x v="10"/>
    <n v="1"/>
    <x v="1023"/>
    <m/>
    <x v="72"/>
    <x v="1"/>
    <n v="1"/>
    <x v="6"/>
    <x v="299"/>
    <m/>
    <x v="635"/>
    <n v="204.25"/>
    <n v="1"/>
    <n v="204.25"/>
    <m/>
    <m/>
    <m/>
  </r>
  <r>
    <m/>
    <m/>
    <m/>
    <x v="427"/>
    <x v="10"/>
    <n v="1"/>
    <x v="1024"/>
    <m/>
    <x v="1"/>
    <x v="1"/>
    <n v="2"/>
    <x v="9"/>
    <x v="346"/>
    <m/>
    <x v="515"/>
    <n v="1.9"/>
    <n v="2"/>
    <n v="1.9"/>
    <m/>
    <m/>
    <m/>
  </r>
  <r>
    <m/>
    <m/>
    <m/>
    <x v="427"/>
    <x v="10"/>
    <n v="1"/>
    <x v="1025"/>
    <m/>
    <x v="1"/>
    <x v="1"/>
    <n v="2"/>
    <x v="5"/>
    <x v="181"/>
    <m/>
    <x v="264"/>
    <n v="4.7"/>
    <n v="2"/>
    <n v="4.7"/>
    <m/>
    <m/>
    <m/>
  </r>
  <r>
    <m/>
    <m/>
    <m/>
    <x v="427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27"/>
    <x v="10"/>
    <n v="1"/>
    <x v="1027"/>
    <m/>
    <x v="1"/>
    <x v="1"/>
    <n v="8"/>
    <x v="63"/>
    <x v="346"/>
    <m/>
    <x v="636"/>
    <n v="17.84"/>
    <n v="8"/>
    <n v="17.84"/>
    <m/>
    <m/>
    <m/>
  </r>
  <r>
    <m/>
    <m/>
    <m/>
    <x v="427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27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427"/>
    <x v="10"/>
    <n v="1"/>
    <x v="1029"/>
    <m/>
    <x v="1"/>
    <x v="1"/>
    <n v="1"/>
    <x v="63"/>
    <x v="539"/>
    <m/>
    <x v="637"/>
    <n v="5.73"/>
    <n v="1"/>
    <n v="5.73"/>
    <m/>
    <m/>
    <m/>
  </r>
  <r>
    <m/>
    <m/>
    <m/>
    <x v="427"/>
    <x v="10"/>
    <n v="1"/>
    <x v="1030"/>
    <m/>
    <x v="1"/>
    <x v="1"/>
    <n v="2"/>
    <x v="111"/>
    <x v="181"/>
    <m/>
    <x v="563"/>
    <n v="2.08"/>
    <n v="2"/>
    <n v="2.08"/>
    <m/>
    <m/>
    <m/>
  </r>
  <r>
    <m/>
    <m/>
    <m/>
    <x v="427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27"/>
    <x v="10"/>
    <n v="1"/>
    <x v="1032"/>
    <m/>
    <x v="55"/>
    <x v="1"/>
    <n v="1"/>
    <x v="9"/>
    <x v="346"/>
    <m/>
    <x v="257"/>
    <n v="1.1499999999999999"/>
    <n v="1"/>
    <n v="1.1499999999999999"/>
    <m/>
    <m/>
    <m/>
  </r>
  <r>
    <m/>
    <m/>
    <m/>
    <x v="427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27"/>
    <x v="10"/>
    <n v="1"/>
    <x v="1034"/>
    <m/>
    <x v="55"/>
    <x v="1"/>
    <n v="2"/>
    <x v="112"/>
    <x v="114"/>
    <m/>
    <x v="640"/>
    <n v="5.46"/>
    <n v="2"/>
    <n v="5.46"/>
    <m/>
    <m/>
    <m/>
  </r>
  <r>
    <m/>
    <m/>
    <m/>
    <x v="427"/>
    <x v="10"/>
    <n v="1"/>
    <x v="1035"/>
    <m/>
    <x v="1"/>
    <x v="1"/>
    <n v="1"/>
    <x v="113"/>
    <x v="541"/>
    <m/>
    <x v="641"/>
    <n v="3.9"/>
    <n v="1"/>
    <n v="3.9"/>
    <m/>
    <m/>
    <m/>
  </r>
  <r>
    <m/>
    <m/>
    <m/>
    <x v="428"/>
    <x v="10"/>
    <n v="1"/>
    <x v="1023"/>
    <m/>
    <x v="72"/>
    <x v="1"/>
    <n v="1"/>
    <x v="6"/>
    <x v="299"/>
    <m/>
    <x v="635"/>
    <n v="204.25"/>
    <n v="1"/>
    <n v="204.25"/>
    <m/>
    <m/>
    <m/>
  </r>
  <r>
    <m/>
    <m/>
    <m/>
    <x v="428"/>
    <x v="10"/>
    <n v="1"/>
    <x v="1025"/>
    <m/>
    <x v="1"/>
    <x v="1"/>
    <n v="2"/>
    <x v="5"/>
    <x v="181"/>
    <m/>
    <x v="264"/>
    <n v="4.7"/>
    <n v="2"/>
    <n v="4.7"/>
    <m/>
    <m/>
    <m/>
  </r>
  <r>
    <m/>
    <m/>
    <m/>
    <x v="428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28"/>
    <x v="10"/>
    <n v="1"/>
    <x v="1027"/>
    <m/>
    <x v="1"/>
    <x v="1"/>
    <n v="8"/>
    <x v="63"/>
    <x v="346"/>
    <m/>
    <x v="636"/>
    <n v="17.84"/>
    <n v="8"/>
    <n v="17.84"/>
    <m/>
    <m/>
    <m/>
  </r>
  <r>
    <m/>
    <m/>
    <m/>
    <x v="428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28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428"/>
    <x v="10"/>
    <n v="1"/>
    <x v="1029"/>
    <m/>
    <x v="1"/>
    <x v="1"/>
    <n v="1"/>
    <x v="63"/>
    <x v="539"/>
    <m/>
    <x v="637"/>
    <n v="5.73"/>
    <n v="1"/>
    <n v="5.73"/>
    <m/>
    <m/>
    <m/>
  </r>
  <r>
    <m/>
    <m/>
    <m/>
    <x v="428"/>
    <x v="10"/>
    <n v="1"/>
    <x v="1030"/>
    <m/>
    <x v="1"/>
    <x v="1"/>
    <n v="2"/>
    <x v="111"/>
    <x v="181"/>
    <m/>
    <x v="563"/>
    <n v="2.08"/>
    <n v="2"/>
    <n v="2.08"/>
    <m/>
    <m/>
    <m/>
  </r>
  <r>
    <m/>
    <m/>
    <m/>
    <x v="428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28"/>
    <x v="10"/>
    <n v="1"/>
    <x v="1032"/>
    <m/>
    <x v="55"/>
    <x v="1"/>
    <n v="1"/>
    <x v="9"/>
    <x v="346"/>
    <m/>
    <x v="257"/>
    <n v="1.1499999999999999"/>
    <n v="1"/>
    <n v="1.1499999999999999"/>
    <m/>
    <m/>
    <m/>
  </r>
  <r>
    <m/>
    <m/>
    <m/>
    <x v="428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28"/>
    <x v="10"/>
    <n v="1"/>
    <x v="1036"/>
    <m/>
    <x v="1"/>
    <x v="1"/>
    <n v="1"/>
    <x v="114"/>
    <x v="55"/>
    <m/>
    <x v="642"/>
    <n v="2.99"/>
    <n v="1"/>
    <n v="2.99"/>
    <m/>
    <m/>
    <m/>
  </r>
  <r>
    <m/>
    <m/>
    <m/>
    <x v="429"/>
    <x v="10"/>
    <n v="1"/>
    <x v="1023"/>
    <m/>
    <x v="72"/>
    <x v="1"/>
    <n v="1"/>
    <x v="6"/>
    <x v="299"/>
    <m/>
    <x v="635"/>
    <n v="204.25"/>
    <n v="1"/>
    <n v="204.25"/>
    <m/>
    <m/>
    <m/>
  </r>
  <r>
    <m/>
    <m/>
    <m/>
    <x v="429"/>
    <x v="10"/>
    <n v="1"/>
    <x v="1037"/>
    <m/>
    <x v="1"/>
    <x v="1"/>
    <n v="4"/>
    <x v="104"/>
    <x v="542"/>
    <m/>
    <x v="238"/>
    <n v="4.04"/>
    <n v="4"/>
    <n v="4.04"/>
    <m/>
    <m/>
    <m/>
  </r>
  <r>
    <m/>
    <m/>
    <m/>
    <x v="429"/>
    <x v="10"/>
    <n v="1"/>
    <x v="1025"/>
    <m/>
    <x v="1"/>
    <x v="1"/>
    <n v="1"/>
    <x v="5"/>
    <x v="181"/>
    <m/>
    <x v="264"/>
    <n v="2.35"/>
    <n v="1"/>
    <n v="2.35"/>
    <m/>
    <m/>
    <m/>
  </r>
  <r>
    <m/>
    <m/>
    <m/>
    <x v="429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29"/>
    <x v="10"/>
    <n v="1"/>
    <x v="1027"/>
    <m/>
    <x v="1"/>
    <x v="1"/>
    <n v="4"/>
    <x v="63"/>
    <x v="346"/>
    <m/>
    <x v="636"/>
    <n v="8.92"/>
    <n v="4"/>
    <n v="8.92"/>
    <m/>
    <m/>
    <m/>
  </r>
  <r>
    <m/>
    <m/>
    <m/>
    <x v="429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29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29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30"/>
    <x v="10"/>
    <n v="1"/>
    <x v="1038"/>
    <m/>
    <x v="72"/>
    <x v="1"/>
    <n v="1"/>
    <x v="6"/>
    <x v="299"/>
    <m/>
    <x v="635"/>
    <n v="204.25"/>
    <n v="1"/>
    <n v="204.25"/>
    <m/>
    <m/>
    <m/>
  </r>
  <r>
    <m/>
    <m/>
    <m/>
    <x v="430"/>
    <x v="10"/>
    <n v="1"/>
    <x v="1037"/>
    <m/>
    <x v="1"/>
    <x v="1"/>
    <n v="4"/>
    <x v="104"/>
    <x v="542"/>
    <m/>
    <x v="238"/>
    <n v="4.04"/>
    <n v="4"/>
    <n v="4.04"/>
    <m/>
    <m/>
    <m/>
  </r>
  <r>
    <m/>
    <m/>
    <m/>
    <x v="430"/>
    <x v="10"/>
    <n v="1"/>
    <x v="1025"/>
    <m/>
    <x v="1"/>
    <x v="1"/>
    <n v="2"/>
    <x v="5"/>
    <x v="181"/>
    <m/>
    <x v="264"/>
    <n v="4.7"/>
    <n v="2"/>
    <n v="4.7"/>
    <m/>
    <m/>
    <m/>
  </r>
  <r>
    <m/>
    <m/>
    <m/>
    <x v="430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30"/>
    <x v="10"/>
    <n v="1"/>
    <x v="1027"/>
    <m/>
    <x v="1"/>
    <x v="1"/>
    <n v="8"/>
    <x v="63"/>
    <x v="346"/>
    <m/>
    <x v="636"/>
    <n v="17.84"/>
    <n v="8"/>
    <n v="17.84"/>
    <m/>
    <m/>
    <m/>
  </r>
  <r>
    <m/>
    <m/>
    <m/>
    <x v="430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30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430"/>
    <x v="10"/>
    <n v="1"/>
    <x v="1029"/>
    <m/>
    <x v="1"/>
    <x v="1"/>
    <n v="1"/>
    <x v="63"/>
    <x v="539"/>
    <m/>
    <x v="637"/>
    <n v="5.73"/>
    <n v="1"/>
    <n v="5.73"/>
    <m/>
    <m/>
    <m/>
  </r>
  <r>
    <m/>
    <m/>
    <m/>
    <x v="430"/>
    <x v="10"/>
    <n v="1"/>
    <x v="1030"/>
    <m/>
    <x v="1"/>
    <x v="1"/>
    <n v="2"/>
    <x v="111"/>
    <x v="181"/>
    <m/>
    <x v="563"/>
    <n v="2.08"/>
    <n v="2"/>
    <n v="2.08"/>
    <m/>
    <m/>
    <m/>
  </r>
  <r>
    <m/>
    <m/>
    <m/>
    <x v="430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30"/>
    <x v="10"/>
    <n v="1"/>
    <x v="1032"/>
    <m/>
    <x v="55"/>
    <x v="1"/>
    <n v="1"/>
    <x v="9"/>
    <x v="346"/>
    <m/>
    <x v="257"/>
    <n v="1.1499999999999999"/>
    <n v="1"/>
    <n v="1.1499999999999999"/>
    <m/>
    <m/>
    <m/>
  </r>
  <r>
    <m/>
    <m/>
    <m/>
    <x v="430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30"/>
    <x v="10"/>
    <n v="1"/>
    <x v="1035"/>
    <m/>
    <x v="1"/>
    <x v="1"/>
    <n v="1"/>
    <x v="113"/>
    <x v="541"/>
    <m/>
    <x v="641"/>
    <n v="3.9"/>
    <n v="1"/>
    <n v="3.9"/>
    <m/>
    <m/>
    <m/>
  </r>
  <r>
    <m/>
    <m/>
    <m/>
    <x v="431"/>
    <x v="10"/>
    <n v="1"/>
    <x v="1039"/>
    <m/>
    <x v="72"/>
    <x v="1"/>
    <n v="1"/>
    <x v="6"/>
    <x v="299"/>
    <m/>
    <x v="635"/>
    <n v="204.25"/>
    <n v="1"/>
    <n v="204.25"/>
    <m/>
    <m/>
    <m/>
  </r>
  <r>
    <m/>
    <m/>
    <m/>
    <x v="431"/>
    <x v="10"/>
    <n v="1"/>
    <x v="1037"/>
    <m/>
    <x v="1"/>
    <x v="1"/>
    <n v="4"/>
    <x v="104"/>
    <x v="542"/>
    <m/>
    <x v="238"/>
    <n v="4.04"/>
    <n v="4"/>
    <n v="4.04"/>
    <m/>
    <m/>
    <m/>
  </r>
  <r>
    <m/>
    <m/>
    <m/>
    <x v="431"/>
    <x v="10"/>
    <n v="1"/>
    <x v="1025"/>
    <m/>
    <x v="1"/>
    <x v="1"/>
    <n v="1"/>
    <x v="5"/>
    <x v="181"/>
    <m/>
    <x v="264"/>
    <n v="2.35"/>
    <n v="1"/>
    <n v="2.35"/>
    <m/>
    <m/>
    <m/>
  </r>
  <r>
    <m/>
    <m/>
    <m/>
    <x v="431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31"/>
    <x v="10"/>
    <n v="1"/>
    <x v="1027"/>
    <m/>
    <x v="1"/>
    <x v="1"/>
    <n v="4"/>
    <x v="63"/>
    <x v="346"/>
    <m/>
    <x v="636"/>
    <n v="8.92"/>
    <n v="4"/>
    <n v="8.92"/>
    <m/>
    <m/>
    <m/>
  </r>
  <r>
    <m/>
    <m/>
    <m/>
    <x v="431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31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31"/>
    <x v="10"/>
    <n v="1"/>
    <x v="1040"/>
    <m/>
    <x v="14"/>
    <x v="1"/>
    <n v="1"/>
    <x v="34"/>
    <x v="252"/>
    <m/>
    <x v="639"/>
    <n v="8.67"/>
    <n v="1"/>
    <n v="8.67"/>
    <m/>
    <m/>
    <m/>
  </r>
  <r>
    <m/>
    <m/>
    <m/>
    <x v="432"/>
    <x v="10"/>
    <n v="1"/>
    <x v="1038"/>
    <m/>
    <x v="72"/>
    <x v="1"/>
    <n v="1"/>
    <x v="6"/>
    <x v="299"/>
    <m/>
    <x v="635"/>
    <n v="204.25"/>
    <n v="1"/>
    <n v="204.25"/>
    <m/>
    <m/>
    <m/>
  </r>
  <r>
    <m/>
    <m/>
    <m/>
    <x v="432"/>
    <x v="10"/>
    <n v="1"/>
    <x v="1037"/>
    <m/>
    <x v="1"/>
    <x v="1"/>
    <n v="4"/>
    <x v="104"/>
    <x v="542"/>
    <m/>
    <x v="238"/>
    <n v="4.04"/>
    <n v="4"/>
    <n v="4.04"/>
    <m/>
    <m/>
    <m/>
  </r>
  <r>
    <m/>
    <m/>
    <m/>
    <x v="432"/>
    <x v="10"/>
    <n v="1"/>
    <x v="1025"/>
    <m/>
    <x v="1"/>
    <x v="1"/>
    <n v="1"/>
    <x v="5"/>
    <x v="181"/>
    <m/>
    <x v="264"/>
    <n v="2.35"/>
    <n v="1"/>
    <n v="2.35"/>
    <m/>
    <m/>
    <m/>
  </r>
  <r>
    <m/>
    <m/>
    <m/>
    <x v="432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32"/>
    <x v="10"/>
    <n v="1"/>
    <x v="1027"/>
    <m/>
    <x v="1"/>
    <x v="1"/>
    <n v="6"/>
    <x v="63"/>
    <x v="346"/>
    <m/>
    <x v="636"/>
    <n v="13.379999999999999"/>
    <n v="6"/>
    <n v="13.379999999999999"/>
    <m/>
    <m/>
    <m/>
  </r>
  <r>
    <m/>
    <m/>
    <m/>
    <x v="432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32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32"/>
    <x v="10"/>
    <n v="1"/>
    <x v="1029"/>
    <m/>
    <x v="1"/>
    <x v="1"/>
    <n v="1"/>
    <x v="63"/>
    <x v="539"/>
    <m/>
    <x v="637"/>
    <n v="5.73"/>
    <n v="1"/>
    <n v="5.73"/>
    <m/>
    <m/>
    <m/>
  </r>
  <r>
    <m/>
    <m/>
    <m/>
    <x v="432"/>
    <x v="10"/>
    <n v="1"/>
    <x v="1030"/>
    <m/>
    <x v="1"/>
    <x v="1"/>
    <n v="2"/>
    <x v="111"/>
    <x v="181"/>
    <m/>
    <x v="563"/>
    <n v="2.08"/>
    <n v="2"/>
    <n v="2.08"/>
    <m/>
    <m/>
    <m/>
  </r>
  <r>
    <m/>
    <m/>
    <m/>
    <x v="432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32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33"/>
    <x v="10"/>
    <n v="2"/>
    <x v="1039"/>
    <m/>
    <x v="72"/>
    <x v="1"/>
    <n v="1"/>
    <x v="6"/>
    <x v="299"/>
    <m/>
    <x v="635"/>
    <n v="204.25"/>
    <n v="2"/>
    <n v="408.5"/>
    <m/>
    <m/>
    <m/>
  </r>
  <r>
    <m/>
    <m/>
    <m/>
    <x v="433"/>
    <x v="10"/>
    <n v="2"/>
    <x v="1037"/>
    <m/>
    <x v="1"/>
    <x v="1"/>
    <n v="4"/>
    <x v="104"/>
    <x v="542"/>
    <m/>
    <x v="238"/>
    <n v="4.04"/>
    <n v="8"/>
    <n v="8.08"/>
    <m/>
    <m/>
    <m/>
  </r>
  <r>
    <m/>
    <m/>
    <m/>
    <x v="433"/>
    <x v="10"/>
    <n v="2"/>
    <x v="1025"/>
    <m/>
    <x v="1"/>
    <x v="1"/>
    <n v="1"/>
    <x v="5"/>
    <x v="181"/>
    <m/>
    <x v="264"/>
    <n v="2.35"/>
    <n v="2"/>
    <n v="4.7"/>
    <m/>
    <m/>
    <m/>
  </r>
  <r>
    <m/>
    <m/>
    <m/>
    <x v="433"/>
    <x v="10"/>
    <n v="2"/>
    <x v="1026"/>
    <m/>
    <x v="1"/>
    <x v="1"/>
    <n v="1"/>
    <x v="19"/>
    <x v="181"/>
    <m/>
    <x v="466"/>
    <n v="2.06"/>
    <n v="2"/>
    <n v="4.12"/>
    <m/>
    <m/>
    <m/>
  </r>
  <r>
    <m/>
    <m/>
    <m/>
    <x v="433"/>
    <x v="10"/>
    <n v="2"/>
    <x v="1027"/>
    <m/>
    <x v="1"/>
    <x v="1"/>
    <n v="4"/>
    <x v="63"/>
    <x v="346"/>
    <m/>
    <x v="636"/>
    <n v="8.92"/>
    <n v="8"/>
    <n v="17.84"/>
    <m/>
    <m/>
    <m/>
  </r>
  <r>
    <m/>
    <m/>
    <m/>
    <x v="433"/>
    <x v="10"/>
    <n v="2"/>
    <x v="1028"/>
    <m/>
    <x v="1"/>
    <x v="1"/>
    <n v="1"/>
    <x v="19"/>
    <x v="120"/>
    <m/>
    <x v="339"/>
    <n v="1.76"/>
    <n v="2"/>
    <n v="3.52"/>
    <m/>
    <m/>
    <m/>
  </r>
  <r>
    <m/>
    <m/>
    <m/>
    <x v="433"/>
    <x v="10"/>
    <n v="2"/>
    <x v="981"/>
    <m/>
    <x v="1"/>
    <x v="1"/>
    <n v="1"/>
    <x v="19"/>
    <x v="10"/>
    <m/>
    <x v="21"/>
    <n v="1.98"/>
    <n v="2"/>
    <n v="3.96"/>
    <m/>
    <m/>
    <m/>
  </r>
  <r>
    <m/>
    <m/>
    <m/>
    <x v="433"/>
    <x v="10"/>
    <n v="2"/>
    <x v="1041"/>
    <m/>
    <x v="14"/>
    <x v="1"/>
    <n v="1"/>
    <x v="34"/>
    <x v="252"/>
    <m/>
    <x v="639"/>
    <n v="8.67"/>
    <n v="2"/>
    <n v="17.34"/>
    <m/>
    <m/>
    <m/>
  </r>
  <r>
    <m/>
    <m/>
    <m/>
    <x v="434"/>
    <x v="10"/>
    <n v="1"/>
    <x v="1039"/>
    <m/>
    <x v="72"/>
    <x v="1"/>
    <n v="1"/>
    <x v="6"/>
    <x v="299"/>
    <m/>
    <x v="635"/>
    <n v="204.25"/>
    <n v="1"/>
    <n v="204.25"/>
    <m/>
    <m/>
    <m/>
  </r>
  <r>
    <m/>
    <m/>
    <m/>
    <x v="434"/>
    <x v="10"/>
    <n v="1"/>
    <x v="1025"/>
    <m/>
    <x v="1"/>
    <x v="1"/>
    <n v="2"/>
    <x v="5"/>
    <x v="181"/>
    <m/>
    <x v="264"/>
    <n v="4.7"/>
    <n v="2"/>
    <n v="4.7"/>
    <m/>
    <m/>
    <m/>
  </r>
  <r>
    <m/>
    <m/>
    <m/>
    <x v="434"/>
    <x v="10"/>
    <n v="1"/>
    <x v="1042"/>
    <m/>
    <x v="1"/>
    <x v="1"/>
    <n v="2"/>
    <x v="63"/>
    <x v="346"/>
    <m/>
    <x v="636"/>
    <n v="4.46"/>
    <n v="2"/>
    <n v="4.46"/>
    <m/>
    <m/>
    <m/>
  </r>
  <r>
    <m/>
    <m/>
    <m/>
    <x v="434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34"/>
    <x v="10"/>
    <n v="1"/>
    <x v="1027"/>
    <m/>
    <x v="1"/>
    <x v="1"/>
    <n v="6"/>
    <x v="63"/>
    <x v="346"/>
    <m/>
    <x v="636"/>
    <n v="13.379999999999999"/>
    <n v="6"/>
    <n v="13.379999999999999"/>
    <m/>
    <m/>
    <m/>
  </r>
  <r>
    <m/>
    <m/>
    <m/>
    <x v="434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34"/>
    <x v="10"/>
    <n v="1"/>
    <x v="981"/>
    <m/>
    <x v="1"/>
    <x v="1"/>
    <n v="2"/>
    <x v="19"/>
    <x v="10"/>
    <m/>
    <x v="21"/>
    <n v="3.96"/>
    <n v="2"/>
    <n v="3.96"/>
    <m/>
    <m/>
    <m/>
  </r>
  <r>
    <m/>
    <m/>
    <m/>
    <x v="434"/>
    <x v="10"/>
    <n v="1"/>
    <x v="1029"/>
    <m/>
    <x v="1"/>
    <x v="1"/>
    <n v="1"/>
    <x v="63"/>
    <x v="539"/>
    <m/>
    <x v="637"/>
    <n v="5.73"/>
    <n v="1"/>
    <n v="5.73"/>
    <m/>
    <m/>
    <m/>
  </r>
  <r>
    <m/>
    <m/>
    <m/>
    <x v="434"/>
    <x v="10"/>
    <n v="1"/>
    <x v="1030"/>
    <m/>
    <x v="1"/>
    <x v="1"/>
    <n v="2"/>
    <x v="111"/>
    <x v="181"/>
    <m/>
    <x v="563"/>
    <n v="2.08"/>
    <n v="2"/>
    <n v="2.08"/>
    <m/>
    <m/>
    <m/>
  </r>
  <r>
    <m/>
    <m/>
    <m/>
    <x v="434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34"/>
    <x v="10"/>
    <n v="1"/>
    <x v="1032"/>
    <m/>
    <x v="55"/>
    <x v="1"/>
    <n v="1"/>
    <x v="9"/>
    <x v="346"/>
    <m/>
    <x v="257"/>
    <n v="1.1499999999999999"/>
    <n v="1"/>
    <n v="1.1499999999999999"/>
    <m/>
    <m/>
    <m/>
  </r>
  <r>
    <m/>
    <m/>
    <m/>
    <x v="434"/>
    <x v="10"/>
    <n v="1"/>
    <x v="1033"/>
    <m/>
    <x v="14"/>
    <x v="1"/>
    <n v="1"/>
    <x v="34"/>
    <x v="252"/>
    <m/>
    <x v="639"/>
    <n v="8.67"/>
    <n v="1"/>
    <n v="8.67"/>
    <m/>
    <m/>
    <m/>
  </r>
  <r>
    <m/>
    <m/>
    <m/>
    <x v="434"/>
    <x v="10"/>
    <n v="1"/>
    <x v="1035"/>
    <m/>
    <x v="1"/>
    <x v="1"/>
    <n v="1"/>
    <x v="113"/>
    <x v="541"/>
    <m/>
    <x v="641"/>
    <n v="3.9"/>
    <n v="1"/>
    <n v="3.9"/>
    <m/>
    <m/>
    <m/>
  </r>
  <r>
    <m/>
    <m/>
    <m/>
    <x v="435"/>
    <x v="10"/>
    <n v="1"/>
    <x v="997"/>
    <s v="Profile usoare, zincate"/>
    <x v="80"/>
    <x v="15"/>
    <n v="1"/>
    <x v="6"/>
    <x v="516"/>
    <m/>
    <x v="614"/>
    <n v="15.42"/>
    <n v="1"/>
    <n v="15.42"/>
    <m/>
    <m/>
    <m/>
  </r>
  <r>
    <m/>
    <m/>
    <m/>
    <x v="435"/>
    <x v="10"/>
    <n v="1"/>
    <x v="913"/>
    <s v="Profile usoare, zincate"/>
    <x v="81"/>
    <x v="15"/>
    <n v="6"/>
    <x v="6"/>
    <x v="2"/>
    <m/>
    <x v="495"/>
    <n v="1.56"/>
    <n v="6"/>
    <n v="1.56"/>
    <m/>
    <m/>
    <m/>
  </r>
  <r>
    <m/>
    <m/>
    <m/>
    <x v="436"/>
    <x v="10"/>
    <n v="1"/>
    <x v="1023"/>
    <m/>
    <x v="72"/>
    <x v="1"/>
    <n v="1"/>
    <x v="6"/>
    <x v="299"/>
    <m/>
    <x v="635"/>
    <n v="204.25"/>
    <n v="1"/>
    <n v="204.25"/>
    <m/>
    <m/>
    <m/>
  </r>
  <r>
    <m/>
    <m/>
    <m/>
    <x v="436"/>
    <x v="10"/>
    <n v="1"/>
    <x v="1037"/>
    <m/>
    <x v="1"/>
    <x v="1"/>
    <n v="4"/>
    <x v="104"/>
    <x v="542"/>
    <m/>
    <x v="238"/>
    <n v="4.04"/>
    <n v="4"/>
    <n v="4.04"/>
    <m/>
    <m/>
    <m/>
  </r>
  <r>
    <m/>
    <m/>
    <m/>
    <x v="436"/>
    <x v="10"/>
    <n v="1"/>
    <x v="1024"/>
    <m/>
    <x v="1"/>
    <x v="1"/>
    <n v="2"/>
    <x v="9"/>
    <x v="346"/>
    <m/>
    <x v="515"/>
    <n v="1.9"/>
    <n v="2"/>
    <n v="1.9"/>
    <m/>
    <m/>
    <m/>
  </r>
  <r>
    <m/>
    <m/>
    <m/>
    <x v="436"/>
    <x v="10"/>
    <n v="1"/>
    <x v="1025"/>
    <m/>
    <x v="1"/>
    <x v="1"/>
    <n v="1"/>
    <x v="5"/>
    <x v="181"/>
    <m/>
    <x v="264"/>
    <n v="2.35"/>
    <n v="1"/>
    <n v="2.35"/>
    <m/>
    <m/>
    <m/>
  </r>
  <r>
    <m/>
    <m/>
    <m/>
    <x v="436"/>
    <x v="10"/>
    <n v="1"/>
    <x v="1026"/>
    <m/>
    <x v="1"/>
    <x v="1"/>
    <n v="1"/>
    <x v="19"/>
    <x v="181"/>
    <m/>
    <x v="466"/>
    <n v="2.06"/>
    <n v="1"/>
    <n v="2.06"/>
    <m/>
    <m/>
    <m/>
  </r>
  <r>
    <m/>
    <m/>
    <m/>
    <x v="436"/>
    <x v="10"/>
    <n v="1"/>
    <x v="1027"/>
    <m/>
    <x v="1"/>
    <x v="1"/>
    <n v="4"/>
    <x v="63"/>
    <x v="346"/>
    <m/>
    <x v="636"/>
    <n v="8.92"/>
    <n v="4"/>
    <n v="8.92"/>
    <m/>
    <m/>
    <m/>
  </r>
  <r>
    <m/>
    <m/>
    <m/>
    <x v="436"/>
    <x v="10"/>
    <n v="1"/>
    <x v="1028"/>
    <m/>
    <x v="1"/>
    <x v="1"/>
    <n v="1"/>
    <x v="19"/>
    <x v="120"/>
    <m/>
    <x v="339"/>
    <n v="1.76"/>
    <n v="1"/>
    <n v="1.76"/>
    <m/>
    <m/>
    <m/>
  </r>
  <r>
    <m/>
    <m/>
    <m/>
    <x v="436"/>
    <x v="10"/>
    <n v="1"/>
    <x v="981"/>
    <m/>
    <x v="1"/>
    <x v="1"/>
    <n v="1"/>
    <x v="19"/>
    <x v="10"/>
    <m/>
    <x v="21"/>
    <n v="1.98"/>
    <n v="1"/>
    <n v="1.98"/>
    <m/>
    <m/>
    <m/>
  </r>
  <r>
    <m/>
    <m/>
    <m/>
    <x v="436"/>
    <x v="10"/>
    <n v="1"/>
    <x v="1041"/>
    <m/>
    <x v="14"/>
    <x v="1"/>
    <n v="1"/>
    <x v="34"/>
    <x v="252"/>
    <m/>
    <x v="639"/>
    <n v="8.67"/>
    <n v="1"/>
    <n v="8.67"/>
    <m/>
    <m/>
    <m/>
  </r>
  <r>
    <m/>
    <m/>
    <m/>
    <x v="436"/>
    <x v="10"/>
    <n v="1"/>
    <x v="1034"/>
    <m/>
    <x v="55"/>
    <x v="1"/>
    <n v="2"/>
    <x v="112"/>
    <x v="114"/>
    <m/>
    <x v="640"/>
    <n v="5.46"/>
    <n v="2"/>
    <n v="5.46"/>
    <m/>
    <m/>
    <m/>
  </r>
  <r>
    <m/>
    <m/>
    <m/>
    <x v="437"/>
    <x v="10"/>
    <n v="1"/>
    <x v="1043"/>
    <s v="Profile usoare, zincate"/>
    <x v="80"/>
    <x v="15"/>
    <n v="1"/>
    <x v="6"/>
    <x v="543"/>
    <m/>
    <x v="287"/>
    <n v="2.13"/>
    <n v="1"/>
    <n v="2.13"/>
    <m/>
    <m/>
    <m/>
  </r>
  <r>
    <m/>
    <m/>
    <m/>
    <x v="437"/>
    <x v="10"/>
    <n v="1"/>
    <x v="1004"/>
    <s v="Profile usoare, zincate"/>
    <x v="86"/>
    <x v="15"/>
    <n v="1"/>
    <x v="6"/>
    <x v="2"/>
    <m/>
    <x v="50"/>
    <n v="0.33"/>
    <n v="1"/>
    <n v="0.33"/>
    <m/>
    <m/>
    <m/>
  </r>
  <r>
    <m/>
    <m/>
    <m/>
    <x v="438"/>
    <x v="10"/>
    <n v="1"/>
    <x v="1044"/>
    <m/>
    <x v="59"/>
    <x v="1"/>
    <n v="1"/>
    <x v="6"/>
    <x v="503"/>
    <m/>
    <x v="643"/>
    <n v="56.96"/>
    <n v="1"/>
    <n v="56.96"/>
    <m/>
    <m/>
    <m/>
  </r>
  <r>
    <m/>
    <m/>
    <m/>
    <x v="438"/>
    <x v="10"/>
    <n v="1"/>
    <x v="1045"/>
    <m/>
    <x v="1"/>
    <x v="1"/>
    <n v="4"/>
    <x v="74"/>
    <x v="83"/>
    <m/>
    <x v="88"/>
    <n v="1.36"/>
    <n v="4"/>
    <n v="1.36"/>
    <m/>
    <m/>
    <m/>
  </r>
  <r>
    <m/>
    <m/>
    <m/>
    <x v="438"/>
    <x v="10"/>
    <n v="1"/>
    <x v="1046"/>
    <m/>
    <x v="1"/>
    <x v="1"/>
    <n v="1"/>
    <x v="102"/>
    <x v="120"/>
    <m/>
    <x v="183"/>
    <n v="1.37"/>
    <n v="1"/>
    <n v="1.37"/>
    <m/>
    <m/>
    <m/>
  </r>
  <r>
    <m/>
    <m/>
    <m/>
    <x v="438"/>
    <x v="10"/>
    <n v="1"/>
    <x v="1047"/>
    <m/>
    <x v="1"/>
    <x v="1"/>
    <n v="1"/>
    <x v="102"/>
    <x v="138"/>
    <m/>
    <x v="644"/>
    <n v="1.28"/>
    <n v="1"/>
    <n v="1.28"/>
    <m/>
    <m/>
    <m/>
  </r>
  <r>
    <m/>
    <m/>
    <m/>
    <x v="438"/>
    <x v="10"/>
    <n v="1"/>
    <x v="1048"/>
    <m/>
    <x v="1"/>
    <x v="1"/>
    <n v="2"/>
    <x v="16"/>
    <x v="120"/>
    <m/>
    <x v="218"/>
    <n v="3.02"/>
    <n v="2"/>
    <n v="3.02"/>
    <m/>
    <m/>
    <m/>
  </r>
  <r>
    <m/>
    <m/>
    <m/>
    <x v="438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39"/>
    <x v="10"/>
    <n v="1"/>
    <x v="1050"/>
    <m/>
    <x v="59"/>
    <x v="1"/>
    <n v="1"/>
    <x v="6"/>
    <x v="478"/>
    <m/>
    <x v="646"/>
    <n v="41.08"/>
    <n v="1"/>
    <n v="41.08"/>
    <m/>
    <m/>
    <m/>
  </r>
  <r>
    <m/>
    <m/>
    <m/>
    <x v="439"/>
    <x v="10"/>
    <n v="1"/>
    <x v="1045"/>
    <m/>
    <x v="1"/>
    <x v="1"/>
    <n v="2"/>
    <x v="74"/>
    <x v="83"/>
    <m/>
    <x v="88"/>
    <n v="0.68"/>
    <n v="2"/>
    <n v="0.68"/>
    <m/>
    <m/>
    <m/>
  </r>
  <r>
    <m/>
    <m/>
    <m/>
    <x v="439"/>
    <x v="10"/>
    <n v="1"/>
    <x v="1051"/>
    <m/>
    <x v="1"/>
    <x v="1"/>
    <n v="2"/>
    <x v="115"/>
    <x v="472"/>
    <m/>
    <x v="545"/>
    <n v="2.16"/>
    <n v="2"/>
    <n v="2.16"/>
    <m/>
    <m/>
    <m/>
  </r>
  <r>
    <m/>
    <m/>
    <m/>
    <x v="439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40"/>
    <x v="10"/>
    <n v="1"/>
    <x v="1052"/>
    <m/>
    <x v="59"/>
    <x v="1"/>
    <n v="1"/>
    <x v="6"/>
    <x v="520"/>
    <m/>
    <x v="647"/>
    <n v="76.650000000000006"/>
    <n v="1"/>
    <n v="76.650000000000006"/>
    <m/>
    <m/>
    <m/>
  </r>
  <r>
    <m/>
    <m/>
    <m/>
    <x v="440"/>
    <x v="10"/>
    <n v="1"/>
    <x v="1045"/>
    <m/>
    <x v="1"/>
    <x v="1"/>
    <n v="6"/>
    <x v="74"/>
    <x v="83"/>
    <m/>
    <x v="88"/>
    <n v="2.04"/>
    <n v="6"/>
    <n v="2.04"/>
    <m/>
    <m/>
    <m/>
  </r>
  <r>
    <m/>
    <m/>
    <m/>
    <x v="440"/>
    <x v="10"/>
    <n v="1"/>
    <x v="1053"/>
    <m/>
    <x v="1"/>
    <x v="1"/>
    <n v="2"/>
    <x v="102"/>
    <x v="488"/>
    <m/>
    <x v="392"/>
    <n v="2.66"/>
    <n v="2"/>
    <n v="2.66"/>
    <m/>
    <m/>
    <m/>
  </r>
  <r>
    <m/>
    <m/>
    <m/>
    <x v="440"/>
    <x v="10"/>
    <n v="1"/>
    <x v="1054"/>
    <m/>
    <x v="1"/>
    <x v="1"/>
    <n v="1"/>
    <x v="109"/>
    <x v="544"/>
    <m/>
    <x v="238"/>
    <n v="1.01"/>
    <n v="1"/>
    <n v="1.01"/>
    <m/>
    <m/>
    <m/>
  </r>
  <r>
    <m/>
    <m/>
    <m/>
    <x v="440"/>
    <x v="10"/>
    <n v="1"/>
    <x v="1048"/>
    <m/>
    <x v="1"/>
    <x v="1"/>
    <n v="3"/>
    <x v="16"/>
    <x v="120"/>
    <m/>
    <x v="218"/>
    <n v="4.53"/>
    <n v="3"/>
    <n v="4.53"/>
    <m/>
    <m/>
    <m/>
  </r>
  <r>
    <m/>
    <m/>
    <m/>
    <x v="440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41"/>
    <x v="10"/>
    <n v="1"/>
    <x v="1055"/>
    <m/>
    <x v="59"/>
    <x v="1"/>
    <n v="1"/>
    <x v="6"/>
    <x v="509"/>
    <m/>
    <x v="648"/>
    <n v="52.57"/>
    <n v="1"/>
    <n v="52.57"/>
    <m/>
    <m/>
    <m/>
  </r>
  <r>
    <m/>
    <m/>
    <m/>
    <x v="441"/>
    <x v="10"/>
    <n v="1"/>
    <x v="1045"/>
    <m/>
    <x v="1"/>
    <x v="1"/>
    <n v="2"/>
    <x v="74"/>
    <x v="83"/>
    <m/>
    <x v="88"/>
    <n v="0.68"/>
    <n v="2"/>
    <n v="0.68"/>
    <m/>
    <m/>
    <m/>
  </r>
  <r>
    <m/>
    <m/>
    <m/>
    <x v="441"/>
    <x v="10"/>
    <n v="1"/>
    <x v="1056"/>
    <m/>
    <x v="1"/>
    <x v="1"/>
    <n v="1"/>
    <x v="102"/>
    <x v="230"/>
    <m/>
    <x v="525"/>
    <n v="1.23"/>
    <n v="1"/>
    <n v="1.23"/>
    <m/>
    <m/>
    <m/>
  </r>
  <r>
    <m/>
    <m/>
    <m/>
    <x v="441"/>
    <x v="10"/>
    <n v="1"/>
    <x v="1047"/>
    <m/>
    <x v="1"/>
    <x v="1"/>
    <n v="1"/>
    <x v="102"/>
    <x v="545"/>
    <m/>
    <x v="649"/>
    <n v="1.29"/>
    <n v="1"/>
    <n v="1.29"/>
    <m/>
    <m/>
    <m/>
  </r>
  <r>
    <m/>
    <m/>
    <m/>
    <x v="441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42"/>
    <x v="10"/>
    <n v="1"/>
    <x v="1057"/>
    <m/>
    <x v="59"/>
    <x v="1"/>
    <n v="1"/>
    <x v="6"/>
    <x v="511"/>
    <m/>
    <x v="650"/>
    <n v="46.84"/>
    <n v="1"/>
    <n v="46.84"/>
    <m/>
    <m/>
    <m/>
  </r>
  <r>
    <m/>
    <m/>
    <m/>
    <x v="442"/>
    <x v="10"/>
    <n v="1"/>
    <x v="1045"/>
    <m/>
    <x v="1"/>
    <x v="1"/>
    <n v="1"/>
    <x v="74"/>
    <x v="83"/>
    <m/>
    <x v="88"/>
    <n v="0.34"/>
    <n v="1"/>
    <n v="0.34"/>
    <m/>
    <m/>
    <m/>
  </r>
  <r>
    <m/>
    <m/>
    <m/>
    <x v="442"/>
    <x v="10"/>
    <n v="1"/>
    <x v="1058"/>
    <m/>
    <x v="1"/>
    <x v="1"/>
    <n v="1"/>
    <x v="10"/>
    <x v="78"/>
    <m/>
    <x v="235"/>
    <n v="0.94"/>
    <n v="1"/>
    <n v="0.94"/>
    <m/>
    <m/>
    <m/>
  </r>
  <r>
    <m/>
    <m/>
    <m/>
    <x v="442"/>
    <x v="10"/>
    <n v="1"/>
    <x v="1028"/>
    <m/>
    <x v="1"/>
    <x v="1"/>
    <n v="2"/>
    <x v="19"/>
    <x v="120"/>
    <m/>
    <x v="339"/>
    <n v="3.52"/>
    <n v="2"/>
    <n v="3.52"/>
    <m/>
    <m/>
    <m/>
  </r>
  <r>
    <m/>
    <m/>
    <m/>
    <x v="443"/>
    <x v="10"/>
    <n v="1"/>
    <x v="1059"/>
    <m/>
    <x v="59"/>
    <x v="1"/>
    <n v="1"/>
    <x v="6"/>
    <x v="445"/>
    <m/>
    <x v="651"/>
    <n v="8.36"/>
    <n v="1"/>
    <n v="8.36"/>
    <m/>
    <m/>
    <m/>
  </r>
  <r>
    <m/>
    <m/>
    <m/>
    <x v="443"/>
    <x v="10"/>
    <n v="1"/>
    <x v="1060"/>
    <m/>
    <x v="7"/>
    <x v="1"/>
    <n v="1"/>
    <x v="6"/>
    <x v="546"/>
    <m/>
    <x v="652"/>
    <n v="29.43"/>
    <n v="1"/>
    <n v="29.43"/>
    <m/>
    <m/>
    <m/>
  </r>
  <r>
    <m/>
    <m/>
    <m/>
    <x v="443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43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43"/>
    <x v="10"/>
    <n v="1"/>
    <x v="1061"/>
    <m/>
    <x v="3"/>
    <x v="1"/>
    <n v="1"/>
    <x v="19"/>
    <x v="547"/>
    <m/>
    <x v="653"/>
    <n v="4.87"/>
    <n v="1"/>
    <n v="4.87"/>
    <m/>
    <m/>
    <m/>
  </r>
  <r>
    <m/>
    <m/>
    <m/>
    <x v="443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43"/>
    <x v="10"/>
    <n v="1"/>
    <x v="1062"/>
    <m/>
    <x v="2"/>
    <x v="1"/>
    <n v="1"/>
    <x v="116"/>
    <x v="445"/>
    <m/>
    <x v="654"/>
    <n v="5.12"/>
    <n v="1"/>
    <n v="5.12"/>
    <m/>
    <m/>
    <m/>
  </r>
  <r>
    <m/>
    <m/>
    <m/>
    <x v="443"/>
    <x v="10"/>
    <n v="1"/>
    <x v="1063"/>
    <m/>
    <x v="3"/>
    <x v="1"/>
    <n v="1"/>
    <x v="74"/>
    <x v="83"/>
    <m/>
    <x v="531"/>
    <n v="0.27"/>
    <n v="1"/>
    <n v="0.27"/>
    <m/>
    <m/>
    <m/>
  </r>
  <r>
    <m/>
    <m/>
    <m/>
    <x v="444"/>
    <x v="10"/>
    <n v="1"/>
    <x v="1044"/>
    <m/>
    <x v="59"/>
    <x v="1"/>
    <n v="1"/>
    <x v="6"/>
    <x v="503"/>
    <m/>
    <x v="643"/>
    <n v="56.96"/>
    <n v="1"/>
    <n v="56.96"/>
    <m/>
    <m/>
    <m/>
  </r>
  <r>
    <m/>
    <m/>
    <m/>
    <x v="444"/>
    <x v="10"/>
    <n v="1"/>
    <x v="1045"/>
    <m/>
    <x v="1"/>
    <x v="1"/>
    <n v="2"/>
    <x v="74"/>
    <x v="83"/>
    <m/>
    <x v="88"/>
    <n v="0.68"/>
    <n v="2"/>
    <n v="0.68"/>
    <m/>
    <m/>
    <m/>
  </r>
  <r>
    <m/>
    <m/>
    <m/>
    <x v="444"/>
    <x v="10"/>
    <n v="1"/>
    <x v="1046"/>
    <m/>
    <x v="1"/>
    <x v="1"/>
    <n v="1"/>
    <x v="102"/>
    <x v="120"/>
    <m/>
    <x v="183"/>
    <n v="1.37"/>
    <n v="1"/>
    <n v="1.37"/>
    <m/>
    <m/>
    <m/>
  </r>
  <r>
    <m/>
    <m/>
    <m/>
    <x v="444"/>
    <x v="10"/>
    <n v="1"/>
    <x v="1047"/>
    <m/>
    <x v="1"/>
    <x v="1"/>
    <n v="1"/>
    <x v="102"/>
    <x v="138"/>
    <m/>
    <x v="644"/>
    <n v="1.28"/>
    <n v="1"/>
    <n v="1.28"/>
    <m/>
    <m/>
    <m/>
  </r>
  <r>
    <m/>
    <m/>
    <m/>
    <x v="444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45"/>
    <x v="10"/>
    <n v="2"/>
    <x v="1057"/>
    <m/>
    <x v="59"/>
    <x v="1"/>
    <n v="1"/>
    <x v="6"/>
    <x v="511"/>
    <m/>
    <x v="650"/>
    <n v="46.84"/>
    <n v="2"/>
    <n v="93.68"/>
    <m/>
    <m/>
    <m/>
  </r>
  <r>
    <m/>
    <m/>
    <m/>
    <x v="445"/>
    <x v="10"/>
    <n v="2"/>
    <x v="1058"/>
    <m/>
    <x v="1"/>
    <x v="1"/>
    <n v="2"/>
    <x v="10"/>
    <x v="78"/>
    <m/>
    <x v="235"/>
    <n v="1.88"/>
    <n v="4"/>
    <n v="3.76"/>
    <m/>
    <m/>
    <m/>
  </r>
  <r>
    <m/>
    <m/>
    <m/>
    <x v="445"/>
    <x v="10"/>
    <n v="2"/>
    <x v="1028"/>
    <m/>
    <x v="1"/>
    <x v="1"/>
    <n v="2"/>
    <x v="19"/>
    <x v="120"/>
    <m/>
    <x v="339"/>
    <n v="3.52"/>
    <n v="4"/>
    <n v="7.04"/>
    <m/>
    <m/>
    <m/>
  </r>
  <r>
    <m/>
    <m/>
    <m/>
    <x v="446"/>
    <x v="10"/>
    <n v="1"/>
    <x v="1064"/>
    <m/>
    <x v="59"/>
    <x v="1"/>
    <n v="1"/>
    <x v="6"/>
    <x v="548"/>
    <m/>
    <x v="655"/>
    <n v="10.71"/>
    <n v="1"/>
    <n v="10.71"/>
    <m/>
    <m/>
    <m/>
  </r>
  <r>
    <m/>
    <m/>
    <m/>
    <x v="446"/>
    <x v="10"/>
    <n v="1"/>
    <x v="1022"/>
    <m/>
    <x v="7"/>
    <x v="1"/>
    <n v="1"/>
    <x v="6"/>
    <x v="515"/>
    <m/>
    <x v="487"/>
    <n v="4.9000000000000004"/>
    <n v="1"/>
    <n v="4.9000000000000004"/>
    <m/>
    <m/>
    <m/>
  </r>
  <r>
    <m/>
    <m/>
    <m/>
    <x v="446"/>
    <x v="10"/>
    <n v="1"/>
    <x v="1064"/>
    <m/>
    <x v="59"/>
    <x v="1"/>
    <n v="1"/>
    <x v="6"/>
    <x v="548"/>
    <m/>
    <x v="655"/>
    <n v="10.71"/>
    <n v="1"/>
    <n v="10.71"/>
    <m/>
    <m/>
    <m/>
  </r>
  <r>
    <m/>
    <m/>
    <m/>
    <x v="446"/>
    <x v="10"/>
    <n v="1"/>
    <x v="1048"/>
    <m/>
    <x v="1"/>
    <x v="1"/>
    <n v="2"/>
    <x v="16"/>
    <x v="120"/>
    <m/>
    <x v="218"/>
    <n v="3.02"/>
    <n v="2"/>
    <n v="3.02"/>
    <m/>
    <m/>
    <m/>
  </r>
  <r>
    <m/>
    <m/>
    <m/>
    <x v="446"/>
    <x v="10"/>
    <n v="1"/>
    <x v="996"/>
    <m/>
    <x v="1"/>
    <x v="1"/>
    <n v="2"/>
    <x v="11"/>
    <x v="337"/>
    <m/>
    <x v="385"/>
    <n v="1.48"/>
    <n v="2"/>
    <n v="1.48"/>
    <m/>
    <m/>
    <m/>
  </r>
  <r>
    <m/>
    <m/>
    <m/>
    <x v="446"/>
    <x v="10"/>
    <n v="1"/>
    <x v="1063"/>
    <m/>
    <x v="3"/>
    <x v="1"/>
    <n v="4"/>
    <x v="74"/>
    <x v="83"/>
    <m/>
    <x v="531"/>
    <n v="1.08"/>
    <n v="4"/>
    <n v="1.08"/>
    <m/>
    <m/>
    <m/>
  </r>
  <r>
    <m/>
    <m/>
    <m/>
    <x v="447"/>
    <x v="10"/>
    <n v="1"/>
    <x v="1057"/>
    <m/>
    <x v="59"/>
    <x v="1"/>
    <n v="1"/>
    <x v="6"/>
    <x v="511"/>
    <m/>
    <x v="650"/>
    <n v="46.84"/>
    <n v="1"/>
    <n v="46.84"/>
    <m/>
    <m/>
    <m/>
  </r>
  <r>
    <m/>
    <m/>
    <m/>
    <x v="447"/>
    <x v="10"/>
    <n v="1"/>
    <x v="1065"/>
    <m/>
    <x v="1"/>
    <x v="1"/>
    <n v="1"/>
    <x v="105"/>
    <x v="549"/>
    <m/>
    <x v="656"/>
    <n v="4.54"/>
    <n v="1"/>
    <n v="4.54"/>
    <m/>
    <m/>
    <m/>
  </r>
  <r>
    <m/>
    <m/>
    <m/>
    <x v="447"/>
    <x v="10"/>
    <n v="1"/>
    <x v="1058"/>
    <m/>
    <x v="1"/>
    <x v="1"/>
    <n v="1"/>
    <x v="10"/>
    <x v="78"/>
    <m/>
    <x v="235"/>
    <n v="0.94"/>
    <n v="1"/>
    <n v="0.94"/>
    <m/>
    <m/>
    <m/>
  </r>
  <r>
    <m/>
    <m/>
    <m/>
    <x v="447"/>
    <x v="10"/>
    <n v="1"/>
    <x v="1028"/>
    <m/>
    <x v="1"/>
    <x v="1"/>
    <n v="2"/>
    <x v="19"/>
    <x v="120"/>
    <m/>
    <x v="339"/>
    <n v="3.52"/>
    <n v="2"/>
    <n v="3.52"/>
    <m/>
    <m/>
    <m/>
  </r>
  <r>
    <m/>
    <m/>
    <m/>
    <x v="448"/>
    <x v="10"/>
    <n v="1"/>
    <x v="1064"/>
    <m/>
    <x v="59"/>
    <x v="1"/>
    <n v="1"/>
    <x v="6"/>
    <x v="548"/>
    <m/>
    <x v="655"/>
    <n v="10.71"/>
    <n v="1"/>
    <n v="10.71"/>
    <m/>
    <m/>
    <m/>
  </r>
  <r>
    <m/>
    <m/>
    <m/>
    <x v="448"/>
    <x v="10"/>
    <n v="1"/>
    <x v="1066"/>
    <m/>
    <x v="7"/>
    <x v="1"/>
    <n v="1"/>
    <x v="6"/>
    <x v="550"/>
    <m/>
    <x v="657"/>
    <n v="37.58"/>
    <n v="1"/>
    <n v="37.58"/>
    <m/>
    <m/>
    <m/>
  </r>
  <r>
    <m/>
    <m/>
    <m/>
    <x v="448"/>
    <x v="10"/>
    <n v="1"/>
    <x v="1048"/>
    <m/>
    <x v="1"/>
    <x v="1"/>
    <n v="1"/>
    <x v="16"/>
    <x v="120"/>
    <m/>
    <x v="218"/>
    <n v="1.51"/>
    <n v="1"/>
    <n v="1.51"/>
    <m/>
    <m/>
    <m/>
  </r>
  <r>
    <m/>
    <m/>
    <m/>
    <x v="448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48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48"/>
    <x v="10"/>
    <n v="1"/>
    <x v="1063"/>
    <m/>
    <x v="3"/>
    <x v="1"/>
    <n v="1"/>
    <x v="74"/>
    <x v="83"/>
    <m/>
    <x v="531"/>
    <n v="0.27"/>
    <n v="1"/>
    <n v="0.27"/>
    <m/>
    <m/>
    <m/>
  </r>
  <r>
    <m/>
    <m/>
    <m/>
    <x v="449"/>
    <x v="10"/>
    <n v="1"/>
    <x v="1067"/>
    <m/>
    <x v="59"/>
    <x v="1"/>
    <n v="1"/>
    <x v="6"/>
    <x v="551"/>
    <m/>
    <x v="658"/>
    <n v="51.54"/>
    <n v="1"/>
    <n v="51.54"/>
    <m/>
    <m/>
    <m/>
  </r>
  <r>
    <m/>
    <m/>
    <m/>
    <x v="449"/>
    <x v="10"/>
    <n v="1"/>
    <x v="1048"/>
    <m/>
    <x v="1"/>
    <x v="1"/>
    <n v="2"/>
    <x v="16"/>
    <x v="120"/>
    <m/>
    <x v="218"/>
    <n v="3.02"/>
    <n v="2"/>
    <n v="3.02"/>
    <m/>
    <m/>
    <m/>
  </r>
  <r>
    <m/>
    <m/>
    <m/>
    <x v="449"/>
    <x v="10"/>
    <n v="1"/>
    <x v="1058"/>
    <m/>
    <x v="1"/>
    <x v="1"/>
    <n v="2"/>
    <x v="10"/>
    <x v="78"/>
    <m/>
    <x v="235"/>
    <n v="1.88"/>
    <n v="2"/>
    <n v="1.88"/>
    <m/>
    <m/>
    <m/>
  </r>
  <r>
    <m/>
    <m/>
    <m/>
    <x v="450"/>
    <x v="10"/>
    <n v="1"/>
    <x v="1050"/>
    <m/>
    <x v="59"/>
    <x v="1"/>
    <n v="1"/>
    <x v="6"/>
    <x v="478"/>
    <m/>
    <x v="646"/>
    <n v="41.08"/>
    <n v="1"/>
    <n v="41.08"/>
    <m/>
    <m/>
    <m/>
  </r>
  <r>
    <m/>
    <m/>
    <m/>
    <x v="450"/>
    <x v="10"/>
    <n v="1"/>
    <x v="1045"/>
    <m/>
    <x v="1"/>
    <x v="1"/>
    <n v="2"/>
    <x v="74"/>
    <x v="83"/>
    <m/>
    <x v="88"/>
    <n v="0.68"/>
    <n v="2"/>
    <n v="0.68"/>
    <m/>
    <m/>
    <m/>
  </r>
  <r>
    <m/>
    <m/>
    <m/>
    <x v="450"/>
    <x v="10"/>
    <n v="1"/>
    <x v="1051"/>
    <m/>
    <x v="1"/>
    <x v="1"/>
    <n v="2"/>
    <x v="115"/>
    <x v="472"/>
    <m/>
    <x v="545"/>
    <n v="2.16"/>
    <n v="2"/>
    <n v="2.16"/>
    <m/>
    <m/>
    <m/>
  </r>
  <r>
    <m/>
    <m/>
    <m/>
    <x v="450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51"/>
    <x v="10"/>
    <n v="1"/>
    <x v="1059"/>
    <m/>
    <x v="59"/>
    <x v="1"/>
    <n v="1"/>
    <x v="6"/>
    <x v="445"/>
    <m/>
    <x v="651"/>
    <n v="8.36"/>
    <n v="1"/>
    <n v="8.36"/>
    <m/>
    <m/>
    <m/>
  </r>
  <r>
    <m/>
    <m/>
    <m/>
    <x v="451"/>
    <x v="10"/>
    <n v="1"/>
    <x v="1019"/>
    <m/>
    <x v="7"/>
    <x v="1"/>
    <n v="1"/>
    <x v="6"/>
    <x v="535"/>
    <m/>
    <x v="632"/>
    <n v="6.03"/>
    <n v="1"/>
    <n v="6.03"/>
    <m/>
    <m/>
    <m/>
  </r>
  <r>
    <m/>
    <m/>
    <m/>
    <x v="451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51"/>
    <x v="10"/>
    <n v="1"/>
    <x v="1031"/>
    <m/>
    <x v="1"/>
    <x v="1"/>
    <n v="2"/>
    <x v="19"/>
    <x v="540"/>
    <m/>
    <x v="638"/>
    <n v="9.02"/>
    <n v="2"/>
    <n v="9.02"/>
    <m/>
    <m/>
    <m/>
  </r>
  <r>
    <m/>
    <m/>
    <m/>
    <x v="451"/>
    <x v="10"/>
    <n v="1"/>
    <x v="1059"/>
    <m/>
    <x v="59"/>
    <x v="1"/>
    <n v="1"/>
    <x v="6"/>
    <x v="445"/>
    <m/>
    <x v="651"/>
    <n v="8.36"/>
    <n v="1"/>
    <n v="8.36"/>
    <m/>
    <m/>
    <m/>
  </r>
  <r>
    <m/>
    <m/>
    <m/>
    <x v="451"/>
    <x v="10"/>
    <n v="1"/>
    <x v="1068"/>
    <m/>
    <x v="7"/>
    <x v="1"/>
    <n v="1"/>
    <x v="6"/>
    <x v="552"/>
    <m/>
    <x v="659"/>
    <n v="31.5"/>
    <n v="1"/>
    <n v="31.5"/>
    <m/>
    <m/>
    <m/>
  </r>
  <r>
    <m/>
    <m/>
    <m/>
    <x v="451"/>
    <x v="10"/>
    <n v="1"/>
    <x v="1061"/>
    <m/>
    <x v="3"/>
    <x v="1"/>
    <n v="2"/>
    <x v="19"/>
    <x v="547"/>
    <m/>
    <x v="653"/>
    <n v="9.74"/>
    <n v="2"/>
    <n v="9.74"/>
    <m/>
    <m/>
    <m/>
  </r>
  <r>
    <m/>
    <m/>
    <m/>
    <x v="451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51"/>
    <x v="10"/>
    <n v="1"/>
    <x v="1062"/>
    <m/>
    <x v="2"/>
    <x v="1"/>
    <n v="2"/>
    <x v="116"/>
    <x v="445"/>
    <m/>
    <x v="654"/>
    <n v="10.24"/>
    <n v="2"/>
    <n v="10.24"/>
    <m/>
    <m/>
    <m/>
  </r>
  <r>
    <m/>
    <m/>
    <m/>
    <x v="451"/>
    <x v="10"/>
    <n v="1"/>
    <x v="1063"/>
    <m/>
    <x v="3"/>
    <x v="1"/>
    <n v="1"/>
    <x v="74"/>
    <x v="83"/>
    <m/>
    <x v="531"/>
    <n v="0.27"/>
    <n v="1"/>
    <n v="0.27"/>
    <m/>
    <m/>
    <m/>
  </r>
  <r>
    <m/>
    <m/>
    <m/>
    <x v="452"/>
    <x v="10"/>
    <n v="1"/>
    <x v="1052"/>
    <m/>
    <x v="59"/>
    <x v="1"/>
    <n v="1"/>
    <x v="6"/>
    <x v="520"/>
    <m/>
    <x v="647"/>
    <n v="76.650000000000006"/>
    <n v="1"/>
    <n v="76.650000000000006"/>
    <m/>
    <m/>
    <m/>
  </r>
  <r>
    <m/>
    <m/>
    <m/>
    <x v="452"/>
    <x v="10"/>
    <n v="1"/>
    <x v="1045"/>
    <m/>
    <x v="1"/>
    <x v="1"/>
    <n v="4"/>
    <x v="74"/>
    <x v="83"/>
    <m/>
    <x v="88"/>
    <n v="1.36"/>
    <n v="4"/>
    <n v="1.36"/>
    <m/>
    <m/>
    <m/>
  </r>
  <r>
    <m/>
    <m/>
    <m/>
    <x v="452"/>
    <x v="10"/>
    <n v="1"/>
    <x v="1053"/>
    <m/>
    <x v="1"/>
    <x v="1"/>
    <n v="2"/>
    <x v="102"/>
    <x v="488"/>
    <m/>
    <x v="392"/>
    <n v="2.66"/>
    <n v="2"/>
    <n v="2.66"/>
    <m/>
    <m/>
    <m/>
  </r>
  <r>
    <m/>
    <m/>
    <m/>
    <x v="452"/>
    <x v="10"/>
    <n v="1"/>
    <x v="1054"/>
    <m/>
    <x v="1"/>
    <x v="1"/>
    <n v="1"/>
    <x v="109"/>
    <x v="544"/>
    <m/>
    <x v="238"/>
    <n v="1.01"/>
    <n v="1"/>
    <n v="1.01"/>
    <m/>
    <m/>
    <m/>
  </r>
  <r>
    <m/>
    <m/>
    <m/>
    <x v="452"/>
    <x v="10"/>
    <n v="1"/>
    <x v="1048"/>
    <m/>
    <x v="1"/>
    <x v="1"/>
    <n v="1"/>
    <x v="16"/>
    <x v="120"/>
    <m/>
    <x v="218"/>
    <n v="1.51"/>
    <n v="1"/>
    <n v="1.51"/>
    <m/>
    <m/>
    <m/>
  </r>
  <r>
    <m/>
    <m/>
    <m/>
    <x v="452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53"/>
    <x v="10"/>
    <n v="1"/>
    <x v="1057"/>
    <m/>
    <x v="59"/>
    <x v="1"/>
    <n v="1"/>
    <x v="6"/>
    <x v="511"/>
    <m/>
    <x v="650"/>
    <n v="46.84"/>
    <n v="1"/>
    <n v="46.84"/>
    <m/>
    <m/>
    <m/>
  </r>
  <r>
    <m/>
    <m/>
    <m/>
    <x v="453"/>
    <x v="10"/>
    <n v="1"/>
    <x v="1058"/>
    <m/>
    <x v="1"/>
    <x v="1"/>
    <n v="1"/>
    <x v="10"/>
    <x v="78"/>
    <m/>
    <x v="235"/>
    <n v="0.94"/>
    <n v="1"/>
    <n v="0.94"/>
    <m/>
    <m/>
    <m/>
  </r>
  <r>
    <m/>
    <m/>
    <m/>
    <x v="453"/>
    <x v="10"/>
    <n v="1"/>
    <x v="1028"/>
    <m/>
    <x v="1"/>
    <x v="1"/>
    <n v="2"/>
    <x v="19"/>
    <x v="120"/>
    <m/>
    <x v="339"/>
    <n v="3.52"/>
    <n v="2"/>
    <n v="3.52"/>
    <m/>
    <m/>
    <m/>
  </r>
  <r>
    <m/>
    <m/>
    <m/>
    <x v="453"/>
    <x v="10"/>
    <n v="1"/>
    <x v="1069"/>
    <m/>
    <x v="55"/>
    <x v="1"/>
    <n v="1"/>
    <x v="74"/>
    <x v="83"/>
    <m/>
    <x v="439"/>
    <n v="0.41"/>
    <n v="1"/>
    <n v="0.41"/>
    <m/>
    <m/>
    <m/>
  </r>
  <r>
    <m/>
    <m/>
    <m/>
    <x v="454"/>
    <x v="10"/>
    <n v="1"/>
    <x v="1070"/>
    <m/>
    <x v="8"/>
    <x v="1"/>
    <n v="1"/>
    <x v="6"/>
    <x v="553"/>
    <m/>
    <x v="253"/>
    <n v="51.46"/>
    <n v="1"/>
    <n v="51.46"/>
    <m/>
    <m/>
    <m/>
  </r>
  <r>
    <m/>
    <m/>
    <m/>
    <x v="454"/>
    <x v="10"/>
    <n v="1"/>
    <x v="1071"/>
    <m/>
    <x v="1"/>
    <x v="1"/>
    <n v="1"/>
    <x v="117"/>
    <x v="240"/>
    <m/>
    <x v="660"/>
    <n v="8.02"/>
    <n v="1"/>
    <n v="8.02"/>
    <m/>
    <m/>
    <m/>
  </r>
  <r>
    <m/>
    <m/>
    <m/>
    <x v="454"/>
    <x v="10"/>
    <n v="1"/>
    <x v="973"/>
    <m/>
    <x v="1"/>
    <x v="1"/>
    <n v="2"/>
    <x v="16"/>
    <x v="277"/>
    <m/>
    <x v="602"/>
    <n v="3.3"/>
    <n v="2"/>
    <n v="3.3"/>
    <m/>
    <m/>
    <m/>
  </r>
  <r>
    <m/>
    <m/>
    <m/>
    <x v="454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455"/>
    <x v="10"/>
    <n v="1"/>
    <x v="1072"/>
    <m/>
    <x v="8"/>
    <x v="1"/>
    <n v="1"/>
    <x v="6"/>
    <x v="554"/>
    <m/>
    <x v="661"/>
    <n v="36.96"/>
    <n v="1"/>
    <n v="36.96"/>
    <m/>
    <m/>
    <m/>
  </r>
  <r>
    <m/>
    <m/>
    <m/>
    <x v="455"/>
    <x v="10"/>
    <n v="1"/>
    <x v="1073"/>
    <m/>
    <x v="1"/>
    <x v="1"/>
    <n v="1"/>
    <x v="34"/>
    <x v="555"/>
    <m/>
    <x v="662"/>
    <n v="5.9"/>
    <n v="1"/>
    <n v="5.9"/>
    <m/>
    <m/>
    <m/>
  </r>
  <r>
    <m/>
    <m/>
    <m/>
    <x v="455"/>
    <x v="10"/>
    <n v="1"/>
    <x v="973"/>
    <m/>
    <x v="1"/>
    <x v="1"/>
    <n v="2"/>
    <x v="16"/>
    <x v="277"/>
    <m/>
    <x v="602"/>
    <n v="3.3"/>
    <n v="2"/>
    <n v="3.3"/>
    <m/>
    <m/>
    <m/>
  </r>
  <r>
    <m/>
    <m/>
    <m/>
    <x v="455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456"/>
    <x v="10"/>
    <n v="1"/>
    <x v="1074"/>
    <m/>
    <x v="82"/>
    <x v="1"/>
    <n v="1"/>
    <x v="6"/>
    <x v="556"/>
    <m/>
    <x v="663"/>
    <n v="2.63"/>
    <n v="1"/>
    <n v="2.63"/>
    <m/>
    <m/>
    <m/>
  </r>
  <r>
    <m/>
    <m/>
    <m/>
    <x v="456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56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56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57"/>
    <x v="10"/>
    <n v="1"/>
    <x v="1075"/>
    <m/>
    <x v="8"/>
    <x v="1"/>
    <n v="1"/>
    <x v="6"/>
    <x v="475"/>
    <m/>
    <x v="664"/>
    <n v="12.79"/>
    <n v="1"/>
    <n v="12.79"/>
    <m/>
    <m/>
    <m/>
  </r>
  <r>
    <m/>
    <m/>
    <m/>
    <x v="457"/>
    <x v="10"/>
    <n v="1"/>
    <x v="973"/>
    <m/>
    <x v="1"/>
    <x v="1"/>
    <n v="1"/>
    <x v="16"/>
    <x v="277"/>
    <m/>
    <x v="602"/>
    <n v="1.65"/>
    <n v="1"/>
    <n v="1.65"/>
    <m/>
    <m/>
    <m/>
  </r>
  <r>
    <m/>
    <m/>
    <m/>
    <x v="457"/>
    <x v="10"/>
    <n v="1"/>
    <x v="1076"/>
    <m/>
    <x v="1"/>
    <x v="1"/>
    <n v="1"/>
    <x v="16"/>
    <x v="65"/>
    <m/>
    <x v="665"/>
    <n v="1.79"/>
    <n v="1"/>
    <n v="1.79"/>
    <m/>
    <m/>
    <m/>
  </r>
  <r>
    <m/>
    <m/>
    <m/>
    <x v="457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458"/>
    <x v="10"/>
    <n v="1"/>
    <x v="1077"/>
    <m/>
    <x v="8"/>
    <x v="1"/>
    <n v="1"/>
    <x v="6"/>
    <x v="557"/>
    <m/>
    <x v="666"/>
    <n v="52.6"/>
    <n v="1"/>
    <n v="52.6"/>
    <m/>
    <m/>
    <m/>
  </r>
  <r>
    <m/>
    <m/>
    <m/>
    <x v="458"/>
    <x v="10"/>
    <n v="1"/>
    <x v="1078"/>
    <m/>
    <x v="1"/>
    <x v="1"/>
    <n v="1"/>
    <x v="118"/>
    <x v="558"/>
    <m/>
    <x v="667"/>
    <n v="7.76"/>
    <n v="1"/>
    <n v="7.76"/>
    <m/>
    <m/>
    <m/>
  </r>
  <r>
    <m/>
    <m/>
    <m/>
    <x v="458"/>
    <x v="10"/>
    <n v="1"/>
    <x v="973"/>
    <m/>
    <x v="1"/>
    <x v="1"/>
    <n v="2"/>
    <x v="16"/>
    <x v="277"/>
    <m/>
    <x v="602"/>
    <n v="3.3"/>
    <n v="2"/>
    <n v="3.3"/>
    <m/>
    <m/>
    <m/>
  </r>
  <r>
    <m/>
    <m/>
    <m/>
    <x v="458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459"/>
    <x v="10"/>
    <n v="1"/>
    <x v="1079"/>
    <m/>
    <x v="8"/>
    <x v="1"/>
    <n v="1"/>
    <x v="6"/>
    <x v="559"/>
    <m/>
    <x v="668"/>
    <n v="47.46"/>
    <n v="1"/>
    <n v="47.46"/>
    <m/>
    <m/>
    <m/>
  </r>
  <r>
    <m/>
    <m/>
    <m/>
    <x v="459"/>
    <x v="10"/>
    <n v="1"/>
    <x v="1080"/>
    <m/>
    <x v="1"/>
    <x v="1"/>
    <n v="1"/>
    <x v="119"/>
    <x v="560"/>
    <m/>
    <x v="669"/>
    <n v="6.97"/>
    <n v="1"/>
    <n v="6.97"/>
    <m/>
    <m/>
    <m/>
  </r>
  <r>
    <m/>
    <m/>
    <m/>
    <x v="459"/>
    <x v="10"/>
    <n v="1"/>
    <x v="973"/>
    <m/>
    <x v="1"/>
    <x v="1"/>
    <n v="2"/>
    <x v="16"/>
    <x v="277"/>
    <m/>
    <x v="602"/>
    <n v="3.3"/>
    <n v="2"/>
    <n v="3.3"/>
    <m/>
    <m/>
    <m/>
  </r>
  <r>
    <m/>
    <m/>
    <m/>
    <x v="459"/>
    <x v="10"/>
    <n v="1"/>
    <x v="974"/>
    <m/>
    <x v="2"/>
    <x v="1"/>
    <n v="4"/>
    <x v="35"/>
    <x v="213"/>
    <m/>
    <x v="309"/>
    <n v="0.56000000000000005"/>
    <n v="4"/>
    <n v="0.56000000000000005"/>
    <m/>
    <m/>
    <m/>
  </r>
  <r>
    <m/>
    <m/>
    <m/>
    <x v="460"/>
    <x v="10"/>
    <n v="1"/>
    <x v="1081"/>
    <m/>
    <x v="82"/>
    <x v="1"/>
    <n v="1"/>
    <x v="6"/>
    <x v="561"/>
    <m/>
    <x v="670"/>
    <n v="3.42"/>
    <n v="1"/>
    <n v="3.42"/>
    <m/>
    <m/>
    <m/>
  </r>
  <r>
    <m/>
    <m/>
    <m/>
    <x v="460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60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60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61"/>
    <x v="10"/>
    <n v="2"/>
    <x v="1082"/>
    <m/>
    <x v="82"/>
    <x v="1"/>
    <n v="1"/>
    <x v="6"/>
    <x v="562"/>
    <m/>
    <x v="671"/>
    <n v="2.62"/>
    <n v="2"/>
    <n v="5.24"/>
    <m/>
    <m/>
    <m/>
  </r>
  <r>
    <m/>
    <m/>
    <m/>
    <x v="461"/>
    <x v="10"/>
    <n v="2"/>
    <x v="959"/>
    <m/>
    <x v="1"/>
    <x v="1"/>
    <n v="2"/>
    <x v="7"/>
    <x v="113"/>
    <m/>
    <x v="103"/>
    <n v="2.2000000000000002"/>
    <n v="4"/>
    <n v="4.4000000000000004"/>
    <m/>
    <m/>
    <m/>
  </r>
  <r>
    <m/>
    <m/>
    <m/>
    <x v="461"/>
    <x v="10"/>
    <n v="2"/>
    <x v="960"/>
    <m/>
    <x v="82"/>
    <x v="1"/>
    <n v="1"/>
    <x v="6"/>
    <x v="233"/>
    <m/>
    <x v="564"/>
    <n v="1.21"/>
    <n v="2"/>
    <n v="2.42"/>
    <m/>
    <m/>
    <m/>
  </r>
  <r>
    <m/>
    <m/>
    <m/>
    <x v="461"/>
    <x v="10"/>
    <n v="2"/>
    <x v="961"/>
    <m/>
    <x v="83"/>
    <x v="1"/>
    <n v="1"/>
    <x v="6"/>
    <x v="113"/>
    <m/>
    <x v="238"/>
    <n v="1.01"/>
    <n v="2"/>
    <n v="2.02"/>
    <m/>
    <m/>
    <m/>
  </r>
  <r>
    <m/>
    <m/>
    <m/>
    <x v="462"/>
    <x v="10"/>
    <n v="2"/>
    <x v="1083"/>
    <m/>
    <x v="82"/>
    <x v="1"/>
    <n v="1"/>
    <x v="6"/>
    <x v="563"/>
    <m/>
    <x v="473"/>
    <n v="3.68"/>
    <n v="2"/>
    <n v="7.36"/>
    <m/>
    <m/>
    <m/>
  </r>
  <r>
    <m/>
    <m/>
    <m/>
    <x v="462"/>
    <x v="10"/>
    <n v="2"/>
    <x v="959"/>
    <m/>
    <x v="1"/>
    <x v="1"/>
    <n v="2"/>
    <x v="7"/>
    <x v="113"/>
    <m/>
    <x v="103"/>
    <n v="2.2000000000000002"/>
    <n v="4"/>
    <n v="4.4000000000000004"/>
    <m/>
    <m/>
    <m/>
  </r>
  <r>
    <m/>
    <m/>
    <m/>
    <x v="462"/>
    <x v="10"/>
    <n v="2"/>
    <x v="960"/>
    <m/>
    <x v="82"/>
    <x v="1"/>
    <n v="1"/>
    <x v="6"/>
    <x v="233"/>
    <m/>
    <x v="564"/>
    <n v="1.21"/>
    <n v="2"/>
    <n v="2.42"/>
    <m/>
    <m/>
    <m/>
  </r>
  <r>
    <m/>
    <m/>
    <m/>
    <x v="462"/>
    <x v="10"/>
    <n v="2"/>
    <x v="961"/>
    <m/>
    <x v="83"/>
    <x v="1"/>
    <n v="1"/>
    <x v="6"/>
    <x v="113"/>
    <m/>
    <x v="238"/>
    <n v="1.01"/>
    <n v="2"/>
    <n v="2.02"/>
    <m/>
    <m/>
    <m/>
  </r>
  <r>
    <m/>
    <m/>
    <m/>
    <x v="463"/>
    <x v="10"/>
    <n v="1"/>
    <x v="1084"/>
    <m/>
    <x v="82"/>
    <x v="1"/>
    <n v="1"/>
    <x v="6"/>
    <x v="564"/>
    <m/>
    <x v="672"/>
    <n v="2.98"/>
    <n v="1"/>
    <n v="2.98"/>
    <m/>
    <m/>
    <m/>
  </r>
  <r>
    <m/>
    <m/>
    <m/>
    <x v="463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63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63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64"/>
    <x v="10"/>
    <n v="1"/>
    <x v="1064"/>
    <m/>
    <x v="59"/>
    <x v="1"/>
    <n v="1"/>
    <x v="6"/>
    <x v="548"/>
    <m/>
    <x v="655"/>
    <n v="10.71"/>
    <n v="1"/>
    <n v="10.71"/>
    <m/>
    <m/>
    <m/>
  </r>
  <r>
    <m/>
    <m/>
    <m/>
    <x v="464"/>
    <x v="10"/>
    <n v="1"/>
    <x v="1022"/>
    <m/>
    <x v="7"/>
    <x v="1"/>
    <n v="1"/>
    <x v="6"/>
    <x v="515"/>
    <m/>
    <x v="487"/>
    <n v="4.9000000000000004"/>
    <n v="1"/>
    <n v="4.9000000000000004"/>
    <m/>
    <m/>
    <m/>
  </r>
  <r>
    <m/>
    <m/>
    <m/>
    <x v="464"/>
    <x v="10"/>
    <n v="1"/>
    <x v="1048"/>
    <m/>
    <x v="1"/>
    <x v="1"/>
    <n v="1"/>
    <x v="16"/>
    <x v="120"/>
    <m/>
    <x v="218"/>
    <n v="1.51"/>
    <n v="1"/>
    <n v="1.51"/>
    <m/>
    <m/>
    <m/>
  </r>
  <r>
    <m/>
    <m/>
    <m/>
    <x v="464"/>
    <x v="10"/>
    <n v="1"/>
    <x v="996"/>
    <m/>
    <x v="1"/>
    <x v="1"/>
    <n v="2"/>
    <x v="11"/>
    <x v="337"/>
    <m/>
    <x v="385"/>
    <n v="1.48"/>
    <n v="2"/>
    <n v="1.48"/>
    <m/>
    <m/>
    <m/>
  </r>
  <r>
    <m/>
    <m/>
    <m/>
    <x v="464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64"/>
    <x v="10"/>
    <n v="1"/>
    <x v="1059"/>
    <m/>
    <x v="59"/>
    <x v="1"/>
    <n v="1"/>
    <x v="6"/>
    <x v="445"/>
    <m/>
    <x v="651"/>
    <n v="8.36"/>
    <n v="1"/>
    <n v="8.36"/>
    <m/>
    <m/>
    <m/>
  </r>
  <r>
    <m/>
    <m/>
    <m/>
    <x v="464"/>
    <x v="10"/>
    <n v="1"/>
    <x v="1061"/>
    <m/>
    <x v="3"/>
    <x v="1"/>
    <n v="1"/>
    <x v="19"/>
    <x v="547"/>
    <m/>
    <x v="653"/>
    <n v="4.87"/>
    <n v="1"/>
    <n v="4.87"/>
    <m/>
    <m/>
    <m/>
  </r>
  <r>
    <m/>
    <m/>
    <m/>
    <x v="464"/>
    <x v="10"/>
    <n v="1"/>
    <x v="1062"/>
    <m/>
    <x v="2"/>
    <x v="1"/>
    <n v="1"/>
    <x v="116"/>
    <x v="445"/>
    <m/>
    <x v="654"/>
    <n v="5.12"/>
    <n v="1"/>
    <n v="5.12"/>
    <m/>
    <m/>
    <m/>
  </r>
  <r>
    <m/>
    <m/>
    <m/>
    <x v="464"/>
    <x v="10"/>
    <n v="1"/>
    <x v="1063"/>
    <m/>
    <x v="3"/>
    <x v="1"/>
    <n v="4"/>
    <x v="74"/>
    <x v="83"/>
    <m/>
    <x v="531"/>
    <n v="1.08"/>
    <n v="4"/>
    <n v="1.08"/>
    <m/>
    <m/>
    <m/>
  </r>
  <r>
    <m/>
    <m/>
    <m/>
    <x v="465"/>
    <x v="10"/>
    <n v="1"/>
    <x v="1055"/>
    <m/>
    <x v="59"/>
    <x v="1"/>
    <n v="1"/>
    <x v="6"/>
    <x v="509"/>
    <m/>
    <x v="648"/>
    <n v="52.57"/>
    <n v="1"/>
    <n v="52.57"/>
    <m/>
    <m/>
    <m/>
  </r>
  <r>
    <m/>
    <m/>
    <m/>
    <x v="465"/>
    <x v="10"/>
    <n v="1"/>
    <x v="1045"/>
    <m/>
    <x v="1"/>
    <x v="1"/>
    <n v="2"/>
    <x v="74"/>
    <x v="83"/>
    <m/>
    <x v="88"/>
    <n v="0.68"/>
    <n v="2"/>
    <n v="0.68"/>
    <m/>
    <m/>
    <m/>
  </r>
  <r>
    <m/>
    <m/>
    <m/>
    <x v="465"/>
    <x v="10"/>
    <n v="1"/>
    <x v="1056"/>
    <m/>
    <x v="1"/>
    <x v="1"/>
    <n v="1"/>
    <x v="102"/>
    <x v="230"/>
    <m/>
    <x v="525"/>
    <n v="1.23"/>
    <n v="1"/>
    <n v="1.23"/>
    <m/>
    <m/>
    <m/>
  </r>
  <r>
    <m/>
    <m/>
    <m/>
    <x v="465"/>
    <x v="10"/>
    <n v="1"/>
    <x v="1047"/>
    <m/>
    <x v="1"/>
    <x v="1"/>
    <n v="1"/>
    <x v="102"/>
    <x v="545"/>
    <m/>
    <x v="649"/>
    <n v="1.29"/>
    <n v="1"/>
    <n v="1.29"/>
    <m/>
    <m/>
    <m/>
  </r>
  <r>
    <m/>
    <m/>
    <m/>
    <x v="465"/>
    <x v="10"/>
    <n v="1"/>
    <x v="1049"/>
    <m/>
    <x v="55"/>
    <x v="1"/>
    <n v="2"/>
    <x v="23"/>
    <x v="120"/>
    <m/>
    <x v="645"/>
    <n v="3.92"/>
    <n v="2"/>
    <n v="3.92"/>
    <m/>
    <m/>
    <m/>
  </r>
  <r>
    <m/>
    <m/>
    <m/>
    <x v="466"/>
    <x v="10"/>
    <n v="1"/>
    <x v="1059"/>
    <m/>
    <x v="59"/>
    <x v="1"/>
    <n v="1"/>
    <x v="6"/>
    <x v="445"/>
    <m/>
    <x v="651"/>
    <n v="8.36"/>
    <n v="1"/>
    <n v="8.36"/>
    <m/>
    <m/>
    <m/>
  </r>
  <r>
    <m/>
    <m/>
    <m/>
    <x v="466"/>
    <x v="10"/>
    <n v="1"/>
    <x v="1085"/>
    <m/>
    <x v="7"/>
    <x v="1"/>
    <n v="1"/>
    <x v="6"/>
    <x v="565"/>
    <m/>
    <x v="673"/>
    <n v="38.53"/>
    <n v="1"/>
    <n v="38.53"/>
    <m/>
    <m/>
    <m/>
  </r>
  <r>
    <m/>
    <m/>
    <m/>
    <x v="466"/>
    <x v="10"/>
    <n v="1"/>
    <x v="980"/>
    <m/>
    <x v="1"/>
    <x v="1"/>
    <n v="1"/>
    <x v="109"/>
    <x v="277"/>
    <m/>
    <x v="447"/>
    <n v="1.44"/>
    <n v="1"/>
    <n v="1.44"/>
    <m/>
    <m/>
    <m/>
  </r>
  <r>
    <m/>
    <m/>
    <m/>
    <x v="466"/>
    <x v="10"/>
    <n v="1"/>
    <x v="1031"/>
    <m/>
    <x v="1"/>
    <x v="1"/>
    <n v="1"/>
    <x v="19"/>
    <x v="540"/>
    <m/>
    <x v="638"/>
    <n v="4.51"/>
    <n v="1"/>
    <n v="4.51"/>
    <m/>
    <m/>
    <m/>
  </r>
  <r>
    <m/>
    <m/>
    <m/>
    <x v="466"/>
    <x v="10"/>
    <n v="1"/>
    <x v="1061"/>
    <m/>
    <x v="3"/>
    <x v="1"/>
    <n v="1"/>
    <x v="19"/>
    <x v="547"/>
    <m/>
    <x v="653"/>
    <n v="4.87"/>
    <n v="1"/>
    <n v="4.87"/>
    <m/>
    <m/>
    <m/>
  </r>
  <r>
    <m/>
    <m/>
    <m/>
    <x v="466"/>
    <x v="10"/>
    <n v="1"/>
    <x v="984"/>
    <m/>
    <x v="2"/>
    <x v="1"/>
    <n v="2"/>
    <x v="74"/>
    <x v="13"/>
    <m/>
    <x v="336"/>
    <n v="0.16"/>
    <n v="2"/>
    <n v="0.16"/>
    <m/>
    <m/>
    <m/>
  </r>
  <r>
    <m/>
    <m/>
    <m/>
    <x v="466"/>
    <x v="10"/>
    <n v="1"/>
    <x v="1062"/>
    <m/>
    <x v="2"/>
    <x v="1"/>
    <n v="1"/>
    <x v="116"/>
    <x v="445"/>
    <m/>
    <x v="654"/>
    <n v="5.12"/>
    <n v="1"/>
    <n v="5.12"/>
    <m/>
    <m/>
    <m/>
  </r>
  <r>
    <m/>
    <m/>
    <m/>
    <x v="466"/>
    <x v="10"/>
    <n v="1"/>
    <x v="1063"/>
    <m/>
    <x v="3"/>
    <x v="1"/>
    <n v="1"/>
    <x v="74"/>
    <x v="83"/>
    <m/>
    <x v="531"/>
    <n v="0.27"/>
    <n v="1"/>
    <n v="0.27"/>
    <m/>
    <m/>
    <m/>
  </r>
  <r>
    <m/>
    <m/>
    <m/>
    <x v="467"/>
    <x v="10"/>
    <n v="1"/>
    <x v="1086"/>
    <m/>
    <x v="82"/>
    <x v="1"/>
    <n v="1"/>
    <x v="6"/>
    <x v="566"/>
    <m/>
    <x v="674"/>
    <n v="2.3199999999999998"/>
    <n v="1"/>
    <n v="2.3199999999999998"/>
    <m/>
    <m/>
    <m/>
  </r>
  <r>
    <m/>
    <m/>
    <m/>
    <x v="467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67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67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68"/>
    <x v="10"/>
    <n v="1"/>
    <x v="1087"/>
    <m/>
    <x v="82"/>
    <x v="1"/>
    <n v="1"/>
    <x v="6"/>
    <x v="567"/>
    <m/>
    <x v="675"/>
    <n v="3.5"/>
    <n v="1"/>
    <n v="3.5"/>
    <m/>
    <m/>
    <m/>
  </r>
  <r>
    <m/>
    <m/>
    <m/>
    <x v="468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68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68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69"/>
    <x v="10"/>
    <n v="1"/>
    <x v="1088"/>
    <m/>
    <x v="82"/>
    <x v="1"/>
    <n v="1"/>
    <x v="6"/>
    <x v="568"/>
    <m/>
    <x v="228"/>
    <n v="3.15"/>
    <n v="1"/>
    <n v="3.15"/>
    <m/>
    <m/>
    <m/>
  </r>
  <r>
    <m/>
    <m/>
    <m/>
    <x v="469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69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69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70"/>
    <x v="10"/>
    <n v="1"/>
    <x v="1089"/>
    <m/>
    <x v="82"/>
    <x v="1"/>
    <n v="1"/>
    <x v="6"/>
    <x v="569"/>
    <m/>
    <x v="87"/>
    <n v="3.8"/>
    <n v="1"/>
    <n v="3.8"/>
    <m/>
    <m/>
    <m/>
  </r>
  <r>
    <m/>
    <m/>
    <m/>
    <x v="470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70"/>
    <x v="10"/>
    <n v="1"/>
    <x v="960"/>
    <m/>
    <x v="82"/>
    <x v="1"/>
    <n v="1"/>
    <x v="6"/>
    <x v="233"/>
    <m/>
    <x v="564"/>
    <n v="1.21"/>
    <n v="1"/>
    <n v="1.21"/>
    <m/>
    <m/>
    <m/>
  </r>
  <r>
    <m/>
    <m/>
    <m/>
    <x v="470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71"/>
    <x v="10"/>
    <n v="2"/>
    <x v="1090"/>
    <m/>
    <x v="82"/>
    <x v="1"/>
    <n v="1"/>
    <x v="6"/>
    <x v="570"/>
    <m/>
    <x v="192"/>
    <n v="2.94"/>
    <n v="2"/>
    <n v="5.88"/>
    <m/>
    <m/>
    <m/>
  </r>
  <r>
    <m/>
    <m/>
    <m/>
    <x v="471"/>
    <x v="10"/>
    <n v="2"/>
    <x v="959"/>
    <m/>
    <x v="1"/>
    <x v="1"/>
    <n v="2"/>
    <x v="7"/>
    <x v="113"/>
    <m/>
    <x v="103"/>
    <n v="2.2000000000000002"/>
    <n v="4"/>
    <n v="4.4000000000000004"/>
    <m/>
    <m/>
    <m/>
  </r>
  <r>
    <m/>
    <m/>
    <m/>
    <x v="471"/>
    <x v="10"/>
    <n v="2"/>
    <x v="960"/>
    <m/>
    <x v="82"/>
    <x v="1"/>
    <n v="1"/>
    <x v="6"/>
    <x v="233"/>
    <m/>
    <x v="564"/>
    <n v="1.21"/>
    <n v="2"/>
    <n v="2.42"/>
    <m/>
    <m/>
    <m/>
  </r>
  <r>
    <m/>
    <m/>
    <m/>
    <x v="471"/>
    <x v="10"/>
    <n v="2"/>
    <x v="961"/>
    <m/>
    <x v="83"/>
    <x v="1"/>
    <n v="1"/>
    <x v="6"/>
    <x v="113"/>
    <m/>
    <x v="238"/>
    <n v="1.01"/>
    <n v="2"/>
    <n v="2.02"/>
    <m/>
    <m/>
    <m/>
  </r>
  <r>
    <m/>
    <m/>
    <m/>
    <x v="472"/>
    <x v="10"/>
    <n v="1"/>
    <x v="1083"/>
    <m/>
    <x v="82"/>
    <x v="1"/>
    <n v="1"/>
    <x v="6"/>
    <x v="571"/>
    <m/>
    <x v="473"/>
    <n v="3.68"/>
    <n v="1"/>
    <n v="3.68"/>
    <m/>
    <m/>
    <m/>
  </r>
  <r>
    <m/>
    <m/>
    <m/>
    <x v="472"/>
    <x v="10"/>
    <n v="1"/>
    <x v="959"/>
    <m/>
    <x v="1"/>
    <x v="1"/>
    <n v="2"/>
    <x v="7"/>
    <x v="113"/>
    <m/>
    <x v="103"/>
    <n v="2.2000000000000002"/>
    <n v="2"/>
    <n v="2.2000000000000002"/>
    <m/>
    <m/>
    <m/>
  </r>
  <r>
    <m/>
    <m/>
    <m/>
    <x v="472"/>
    <x v="10"/>
    <n v="1"/>
    <x v="961"/>
    <m/>
    <x v="83"/>
    <x v="1"/>
    <n v="1"/>
    <x v="6"/>
    <x v="113"/>
    <m/>
    <x v="238"/>
    <n v="1.01"/>
    <n v="1"/>
    <n v="1.01"/>
    <m/>
    <m/>
    <m/>
  </r>
  <r>
    <m/>
    <m/>
    <m/>
    <x v="472"/>
    <x v="10"/>
    <n v="1"/>
    <x v="1091"/>
    <m/>
    <x v="82"/>
    <x v="1"/>
    <n v="1"/>
    <x v="6"/>
    <x v="572"/>
    <m/>
    <x v="676"/>
    <n v="0.84"/>
    <n v="1"/>
    <n v="0.84"/>
    <m/>
    <m/>
    <m/>
  </r>
  <r>
    <m/>
    <m/>
    <m/>
    <x v="473"/>
    <x v="10"/>
    <n v="2"/>
    <x v="1092"/>
    <m/>
    <x v="82"/>
    <x v="1"/>
    <n v="1"/>
    <x v="6"/>
    <x v="573"/>
    <m/>
    <x v="677"/>
    <n v="3.33"/>
    <n v="2"/>
    <n v="6.66"/>
    <m/>
    <m/>
    <m/>
  </r>
  <r>
    <m/>
    <m/>
    <m/>
    <x v="473"/>
    <x v="10"/>
    <n v="2"/>
    <x v="959"/>
    <m/>
    <x v="1"/>
    <x v="1"/>
    <n v="2"/>
    <x v="7"/>
    <x v="113"/>
    <m/>
    <x v="103"/>
    <n v="2.2000000000000002"/>
    <n v="4"/>
    <n v="4.4000000000000004"/>
    <m/>
    <m/>
    <m/>
  </r>
  <r>
    <m/>
    <m/>
    <m/>
    <x v="473"/>
    <x v="10"/>
    <n v="2"/>
    <x v="960"/>
    <m/>
    <x v="82"/>
    <x v="1"/>
    <n v="1"/>
    <x v="6"/>
    <x v="233"/>
    <m/>
    <x v="564"/>
    <n v="1.21"/>
    <n v="2"/>
    <n v="2.42"/>
    <m/>
    <m/>
    <m/>
  </r>
  <r>
    <m/>
    <m/>
    <m/>
    <x v="473"/>
    <x v="10"/>
    <n v="2"/>
    <x v="961"/>
    <m/>
    <x v="83"/>
    <x v="1"/>
    <n v="1"/>
    <x v="6"/>
    <x v="113"/>
    <m/>
    <x v="238"/>
    <n v="1.01"/>
    <n v="2"/>
    <n v="2.02"/>
    <m/>
    <m/>
    <m/>
  </r>
  <r>
    <m/>
    <m/>
    <m/>
    <x v="474"/>
    <x v="10"/>
    <n v="1"/>
    <x v="1093"/>
    <m/>
    <x v="87"/>
    <x v="16"/>
    <n v="1"/>
    <x v="6"/>
    <x v="43"/>
    <m/>
    <x v="678"/>
    <n v="225.34000000000015"/>
    <n v="1"/>
    <n v="225.34000000000015"/>
    <m/>
    <m/>
    <m/>
  </r>
  <r>
    <m/>
    <m/>
    <m/>
    <x v="475"/>
    <x v="11"/>
    <n v="4"/>
    <x v="1094"/>
    <m/>
    <x v="79"/>
    <x v="1"/>
    <n v="1"/>
    <x v="6"/>
    <x v="574"/>
    <m/>
    <x v="679"/>
    <n v="129.74"/>
    <n v="4"/>
    <n v="518.96"/>
    <m/>
    <m/>
    <m/>
  </r>
  <r>
    <m/>
    <m/>
    <m/>
    <x v="475"/>
    <x v="11"/>
    <n v="4"/>
    <x v="1095"/>
    <m/>
    <x v="1"/>
    <x v="1"/>
    <n v="1"/>
    <x v="58"/>
    <x v="347"/>
    <m/>
    <x v="364"/>
    <n v="1.22"/>
    <n v="4"/>
    <n v="4.88"/>
    <m/>
    <m/>
    <m/>
  </r>
  <r>
    <m/>
    <m/>
    <m/>
    <x v="475"/>
    <x v="11"/>
    <n v="4"/>
    <x v="1096"/>
    <m/>
    <x v="1"/>
    <x v="1"/>
    <n v="2"/>
    <x v="7"/>
    <x v="213"/>
    <m/>
    <x v="237"/>
    <n v="0.98"/>
    <n v="8"/>
    <n v="3.92"/>
    <m/>
    <m/>
    <m/>
  </r>
  <r>
    <m/>
    <m/>
    <m/>
    <x v="475"/>
    <x v="11"/>
    <n v="4"/>
    <x v="1097"/>
    <m/>
    <x v="12"/>
    <x v="1"/>
    <n v="1"/>
    <x v="15"/>
    <x v="196"/>
    <m/>
    <x v="174"/>
    <n v="7.89"/>
    <n v="4"/>
    <n v="31.56"/>
    <m/>
    <m/>
    <m/>
  </r>
  <r>
    <m/>
    <m/>
    <m/>
    <x v="476"/>
    <x v="11"/>
    <n v="4"/>
    <x v="1098"/>
    <m/>
    <x v="79"/>
    <x v="1"/>
    <n v="1"/>
    <x v="6"/>
    <x v="575"/>
    <m/>
    <x v="680"/>
    <n v="127.2"/>
    <n v="4"/>
    <n v="508.8"/>
    <m/>
    <m/>
    <m/>
  </r>
  <r>
    <m/>
    <m/>
    <m/>
    <x v="476"/>
    <x v="11"/>
    <n v="4"/>
    <x v="1095"/>
    <m/>
    <x v="1"/>
    <x v="1"/>
    <n v="1"/>
    <x v="58"/>
    <x v="347"/>
    <m/>
    <x v="364"/>
    <n v="1.22"/>
    <n v="4"/>
    <n v="4.88"/>
    <m/>
    <m/>
    <m/>
  </r>
  <r>
    <m/>
    <m/>
    <m/>
    <x v="476"/>
    <x v="11"/>
    <n v="4"/>
    <x v="1099"/>
    <m/>
    <x v="12"/>
    <x v="1"/>
    <n v="1"/>
    <x v="120"/>
    <x v="196"/>
    <m/>
    <x v="681"/>
    <n v="8.68"/>
    <n v="4"/>
    <n v="34.72"/>
    <m/>
    <m/>
    <m/>
  </r>
  <r>
    <m/>
    <m/>
    <m/>
    <x v="476"/>
    <x v="11"/>
    <n v="4"/>
    <x v="1100"/>
    <m/>
    <x v="55"/>
    <x v="1"/>
    <n v="2"/>
    <x v="7"/>
    <x v="213"/>
    <m/>
    <x v="210"/>
    <n v="1.18"/>
    <n v="8"/>
    <n v="4.72"/>
    <m/>
    <m/>
    <m/>
  </r>
  <r>
    <m/>
    <m/>
    <m/>
    <x v="477"/>
    <x v="11"/>
    <n v="1"/>
    <x v="1098"/>
    <m/>
    <x v="79"/>
    <x v="1"/>
    <n v="1"/>
    <x v="6"/>
    <x v="575"/>
    <m/>
    <x v="680"/>
    <n v="127.2"/>
    <n v="1"/>
    <n v="127.2"/>
    <m/>
    <m/>
    <m/>
  </r>
  <r>
    <m/>
    <m/>
    <m/>
    <x v="477"/>
    <x v="11"/>
    <n v="1"/>
    <x v="1095"/>
    <m/>
    <x v="1"/>
    <x v="1"/>
    <n v="1"/>
    <x v="58"/>
    <x v="347"/>
    <m/>
    <x v="364"/>
    <n v="1.22"/>
    <n v="1"/>
    <n v="1.22"/>
    <m/>
    <m/>
    <m/>
  </r>
  <r>
    <m/>
    <m/>
    <m/>
    <x v="477"/>
    <x v="11"/>
    <n v="1"/>
    <x v="1096"/>
    <m/>
    <x v="1"/>
    <x v="1"/>
    <n v="2"/>
    <x v="7"/>
    <x v="213"/>
    <m/>
    <x v="237"/>
    <n v="0.98"/>
    <n v="2"/>
    <n v="0.98"/>
    <m/>
    <m/>
    <m/>
  </r>
  <r>
    <m/>
    <m/>
    <m/>
    <x v="477"/>
    <x v="11"/>
    <n v="1"/>
    <x v="1097"/>
    <m/>
    <x v="12"/>
    <x v="1"/>
    <n v="1"/>
    <x v="15"/>
    <x v="196"/>
    <m/>
    <x v="174"/>
    <n v="7.89"/>
    <n v="1"/>
    <n v="7.89"/>
    <m/>
    <m/>
    <m/>
  </r>
  <r>
    <m/>
    <m/>
    <m/>
    <x v="478"/>
    <x v="11"/>
    <n v="2"/>
    <x v="1101"/>
    <m/>
    <x v="79"/>
    <x v="1"/>
    <n v="1"/>
    <x v="6"/>
    <x v="576"/>
    <m/>
    <x v="682"/>
    <n v="335.52"/>
    <n v="2"/>
    <n v="671.04"/>
    <m/>
    <m/>
    <m/>
  </r>
  <r>
    <m/>
    <m/>
    <m/>
    <x v="478"/>
    <x v="11"/>
    <n v="2"/>
    <x v="1102"/>
    <m/>
    <x v="1"/>
    <x v="1"/>
    <n v="6"/>
    <x v="121"/>
    <x v="57"/>
    <m/>
    <x v="649"/>
    <n v="7.74"/>
    <n v="12"/>
    <n v="15.48"/>
    <m/>
    <m/>
    <m/>
  </r>
  <r>
    <m/>
    <m/>
    <m/>
    <x v="478"/>
    <x v="11"/>
    <n v="2"/>
    <x v="1103"/>
    <m/>
    <x v="12"/>
    <x v="1"/>
    <n v="2"/>
    <x v="101"/>
    <x v="113"/>
    <m/>
    <x v="683"/>
    <n v="8.94"/>
    <n v="4"/>
    <n v="17.88"/>
    <m/>
    <m/>
    <m/>
  </r>
  <r>
    <m/>
    <m/>
    <m/>
    <x v="479"/>
    <x v="11"/>
    <n v="1"/>
    <x v="1104"/>
    <m/>
    <x v="79"/>
    <x v="1"/>
    <n v="1"/>
    <x v="6"/>
    <x v="577"/>
    <m/>
    <x v="684"/>
    <n v="349.04"/>
    <n v="1"/>
    <n v="349.04"/>
    <m/>
    <m/>
    <m/>
  </r>
  <r>
    <m/>
    <m/>
    <m/>
    <x v="479"/>
    <x v="11"/>
    <n v="1"/>
    <x v="1102"/>
    <m/>
    <x v="1"/>
    <x v="1"/>
    <n v="6"/>
    <x v="121"/>
    <x v="578"/>
    <m/>
    <x v="649"/>
    <n v="7.74"/>
    <n v="6"/>
    <n v="7.74"/>
    <m/>
    <m/>
    <m/>
  </r>
  <r>
    <m/>
    <m/>
    <m/>
    <x v="479"/>
    <x v="11"/>
    <n v="1"/>
    <x v="1103"/>
    <m/>
    <x v="12"/>
    <x v="1"/>
    <n v="2"/>
    <x v="101"/>
    <x v="113"/>
    <m/>
    <x v="683"/>
    <n v="8.94"/>
    <n v="2"/>
    <n v="8.94"/>
    <m/>
    <m/>
    <m/>
  </r>
  <r>
    <m/>
    <m/>
    <m/>
    <x v="480"/>
    <x v="11"/>
    <n v="2"/>
    <x v="1105"/>
    <m/>
    <x v="1"/>
    <x v="1"/>
    <n v="1"/>
    <x v="5"/>
    <x v="1"/>
    <m/>
    <x v="17"/>
    <n v="5.53"/>
    <n v="2"/>
    <n v="11.06"/>
    <m/>
    <m/>
    <m/>
  </r>
  <r>
    <m/>
    <m/>
    <m/>
    <x v="480"/>
    <x v="11"/>
    <n v="2"/>
    <x v="1106"/>
    <m/>
    <x v="1"/>
    <x v="1"/>
    <n v="1"/>
    <x v="10"/>
    <x v="2"/>
    <m/>
    <x v="76"/>
    <n v="0.79"/>
    <n v="2"/>
    <n v="1.58"/>
    <m/>
    <m/>
    <m/>
  </r>
  <r>
    <m/>
    <m/>
    <m/>
    <x v="481"/>
    <x v="11"/>
    <n v="3"/>
    <x v="1107"/>
    <m/>
    <x v="1"/>
    <x v="1"/>
    <n v="1"/>
    <x v="1"/>
    <x v="1"/>
    <m/>
    <x v="16"/>
    <n v="5.18"/>
    <n v="3"/>
    <n v="15.54"/>
    <m/>
    <m/>
    <m/>
  </r>
  <r>
    <m/>
    <m/>
    <m/>
    <x v="481"/>
    <x v="11"/>
    <n v="3"/>
    <x v="1106"/>
    <m/>
    <x v="1"/>
    <x v="1"/>
    <n v="1"/>
    <x v="122"/>
    <x v="579"/>
    <m/>
    <x v="240"/>
    <n v="0.8"/>
    <n v="3"/>
    <n v="2.4000000000000004"/>
    <m/>
    <m/>
    <m/>
  </r>
  <r>
    <m/>
    <m/>
    <m/>
    <x v="482"/>
    <x v="11"/>
    <n v="1"/>
    <x v="1107"/>
    <m/>
    <x v="1"/>
    <x v="1"/>
    <n v="1"/>
    <x v="1"/>
    <x v="1"/>
    <m/>
    <x v="16"/>
    <n v="5.18"/>
    <n v="1"/>
    <n v="5.18"/>
    <m/>
    <m/>
    <m/>
  </r>
  <r>
    <m/>
    <m/>
    <m/>
    <x v="482"/>
    <x v="11"/>
    <n v="1"/>
    <x v="1108"/>
    <m/>
    <x v="1"/>
    <x v="1"/>
    <n v="1"/>
    <x v="122"/>
    <x v="580"/>
    <m/>
    <x v="427"/>
    <n v="0.82"/>
    <n v="1"/>
    <n v="0.82"/>
    <m/>
    <m/>
    <m/>
  </r>
  <r>
    <m/>
    <m/>
    <m/>
    <x v="483"/>
    <x v="11"/>
    <n v="1"/>
    <x v="1107"/>
    <m/>
    <x v="1"/>
    <x v="1"/>
    <n v="1"/>
    <x v="1"/>
    <x v="1"/>
    <m/>
    <x v="16"/>
    <n v="5.18"/>
    <n v="1"/>
    <n v="5.18"/>
    <m/>
    <m/>
    <m/>
  </r>
  <r>
    <m/>
    <m/>
    <m/>
    <x v="483"/>
    <x v="11"/>
    <n v="1"/>
    <x v="1108"/>
    <m/>
    <x v="1"/>
    <x v="1"/>
    <n v="1"/>
    <x v="122"/>
    <x v="4"/>
    <m/>
    <x v="326"/>
    <n v="0.81"/>
    <n v="1"/>
    <n v="0.81"/>
    <m/>
    <m/>
    <m/>
  </r>
  <r>
    <m/>
    <m/>
    <m/>
    <x v="484"/>
    <x v="11"/>
    <n v="1"/>
    <x v="1109"/>
    <m/>
    <x v="79"/>
    <x v="1"/>
    <n v="1"/>
    <x v="6"/>
    <x v="581"/>
    <m/>
    <x v="685"/>
    <n v="368.48"/>
    <n v="1"/>
    <n v="368.48"/>
    <m/>
    <m/>
    <m/>
  </r>
  <r>
    <m/>
    <m/>
    <m/>
    <x v="484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484"/>
    <x v="11"/>
    <n v="1"/>
    <x v="1106"/>
    <m/>
    <x v="1"/>
    <x v="1"/>
    <n v="1"/>
    <x v="122"/>
    <x v="579"/>
    <m/>
    <x v="240"/>
    <n v="0.8"/>
    <n v="1"/>
    <n v="0.8"/>
    <m/>
    <m/>
    <m/>
  </r>
  <r>
    <m/>
    <m/>
    <m/>
    <x v="484"/>
    <x v="11"/>
    <n v="1"/>
    <x v="1111"/>
    <m/>
    <x v="1"/>
    <x v="1"/>
    <n v="1"/>
    <x v="11"/>
    <x v="57"/>
    <m/>
    <x v="463"/>
    <n v="1.2"/>
    <n v="1"/>
    <n v="1.2"/>
    <m/>
    <m/>
    <m/>
  </r>
  <r>
    <m/>
    <m/>
    <m/>
    <x v="484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484"/>
    <x v="11"/>
    <n v="1"/>
    <x v="1113"/>
    <m/>
    <x v="1"/>
    <x v="1"/>
    <n v="2"/>
    <x v="4"/>
    <x v="582"/>
    <m/>
    <x v="688"/>
    <n v="64.22"/>
    <n v="2"/>
    <n v="64.22"/>
    <m/>
    <m/>
    <m/>
  </r>
  <r>
    <m/>
    <m/>
    <m/>
    <x v="484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484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484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484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84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84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484"/>
    <x v="11"/>
    <n v="1"/>
    <x v="1120"/>
    <m/>
    <x v="55"/>
    <x v="1"/>
    <n v="1"/>
    <x v="125"/>
    <x v="584"/>
    <m/>
    <x v="398"/>
    <n v="3.18"/>
    <n v="1"/>
    <n v="3.18"/>
    <m/>
    <m/>
    <m/>
  </r>
  <r>
    <m/>
    <m/>
    <m/>
    <x v="484"/>
    <x v="11"/>
    <n v="1"/>
    <x v="1121"/>
    <m/>
    <x v="55"/>
    <x v="1"/>
    <n v="1"/>
    <x v="126"/>
    <x v="585"/>
    <m/>
    <x v="398"/>
    <n v="3.18"/>
    <n v="1"/>
    <n v="3.18"/>
    <m/>
    <m/>
    <m/>
  </r>
  <r>
    <m/>
    <m/>
    <m/>
    <x v="485"/>
    <x v="11"/>
    <n v="1"/>
    <x v="1122"/>
    <m/>
    <x v="79"/>
    <x v="1"/>
    <n v="1"/>
    <x v="6"/>
    <x v="586"/>
    <m/>
    <x v="692"/>
    <n v="362.14"/>
    <n v="1"/>
    <n v="362.14"/>
    <m/>
    <m/>
    <m/>
  </r>
  <r>
    <m/>
    <m/>
    <m/>
    <x v="485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485"/>
    <x v="11"/>
    <n v="1"/>
    <x v="1123"/>
    <m/>
    <x v="1"/>
    <x v="1"/>
    <n v="2"/>
    <x v="64"/>
    <x v="65"/>
    <m/>
    <x v="693"/>
    <n v="7.76"/>
    <n v="2"/>
    <n v="7.76"/>
    <m/>
    <m/>
    <m/>
  </r>
  <r>
    <m/>
    <m/>
    <m/>
    <x v="485"/>
    <x v="11"/>
    <n v="1"/>
    <x v="1102"/>
    <m/>
    <x v="1"/>
    <x v="1"/>
    <n v="4"/>
    <x v="121"/>
    <x v="371"/>
    <m/>
    <x v="644"/>
    <n v="5.12"/>
    <n v="4"/>
    <n v="5.12"/>
    <m/>
    <m/>
    <m/>
  </r>
  <r>
    <m/>
    <m/>
    <m/>
    <x v="485"/>
    <x v="11"/>
    <n v="1"/>
    <x v="1124"/>
    <m/>
    <x v="1"/>
    <x v="1"/>
    <n v="4"/>
    <x v="121"/>
    <x v="57"/>
    <m/>
    <x v="649"/>
    <n v="5.16"/>
    <n v="4"/>
    <n v="5.16"/>
    <m/>
    <m/>
    <m/>
  </r>
  <r>
    <m/>
    <m/>
    <m/>
    <x v="485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485"/>
    <x v="11"/>
    <n v="1"/>
    <x v="1125"/>
    <m/>
    <x v="1"/>
    <x v="1"/>
    <n v="1"/>
    <x v="4"/>
    <x v="587"/>
    <m/>
    <x v="694"/>
    <n v="12.68"/>
    <n v="1"/>
    <n v="12.68"/>
    <m/>
    <m/>
    <m/>
  </r>
  <r>
    <m/>
    <m/>
    <m/>
    <x v="485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485"/>
    <x v="11"/>
    <n v="1"/>
    <x v="1113"/>
    <m/>
    <x v="1"/>
    <x v="1"/>
    <n v="1"/>
    <x v="4"/>
    <x v="582"/>
    <m/>
    <x v="688"/>
    <n v="32.11"/>
    <n v="1"/>
    <n v="32.11"/>
    <m/>
    <m/>
    <m/>
  </r>
  <r>
    <m/>
    <m/>
    <m/>
    <x v="485"/>
    <x v="11"/>
    <n v="1"/>
    <x v="1127"/>
    <m/>
    <x v="1"/>
    <x v="1"/>
    <n v="1"/>
    <x v="4"/>
    <x v="241"/>
    <m/>
    <x v="695"/>
    <n v="6.48"/>
    <n v="1"/>
    <n v="6.48"/>
    <m/>
    <m/>
    <m/>
  </r>
  <r>
    <m/>
    <m/>
    <m/>
    <x v="485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485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485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485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85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85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486"/>
    <x v="11"/>
    <n v="1"/>
    <x v="1109"/>
    <m/>
    <x v="79"/>
    <x v="1"/>
    <n v="1"/>
    <x v="6"/>
    <x v="581"/>
    <m/>
    <x v="685"/>
    <n v="368.48"/>
    <n v="1"/>
    <n v="368.48"/>
    <m/>
    <m/>
    <m/>
  </r>
  <r>
    <m/>
    <m/>
    <m/>
    <x v="486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486"/>
    <x v="11"/>
    <n v="1"/>
    <x v="1106"/>
    <m/>
    <x v="1"/>
    <x v="1"/>
    <n v="1"/>
    <x v="122"/>
    <x v="579"/>
    <m/>
    <x v="240"/>
    <n v="0.8"/>
    <n v="1"/>
    <n v="0.8"/>
    <m/>
    <m/>
    <m/>
  </r>
  <r>
    <m/>
    <m/>
    <m/>
    <x v="486"/>
    <x v="11"/>
    <n v="1"/>
    <x v="1123"/>
    <m/>
    <x v="1"/>
    <x v="1"/>
    <n v="2"/>
    <x v="64"/>
    <x v="65"/>
    <m/>
    <x v="693"/>
    <n v="7.76"/>
    <n v="2"/>
    <n v="7.76"/>
    <m/>
    <m/>
    <m/>
  </r>
  <r>
    <m/>
    <m/>
    <m/>
    <x v="486"/>
    <x v="11"/>
    <n v="1"/>
    <x v="1124"/>
    <m/>
    <x v="1"/>
    <x v="1"/>
    <n v="4"/>
    <x v="121"/>
    <x v="57"/>
    <m/>
    <x v="649"/>
    <n v="5.16"/>
    <n v="4"/>
    <n v="5.16"/>
    <m/>
    <m/>
    <m/>
  </r>
  <r>
    <m/>
    <m/>
    <m/>
    <x v="486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486"/>
    <x v="11"/>
    <n v="1"/>
    <x v="1125"/>
    <m/>
    <x v="1"/>
    <x v="1"/>
    <n v="1"/>
    <x v="4"/>
    <x v="587"/>
    <m/>
    <x v="694"/>
    <n v="12.68"/>
    <n v="1"/>
    <n v="12.68"/>
    <m/>
    <m/>
    <m/>
  </r>
  <r>
    <m/>
    <m/>
    <m/>
    <x v="486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486"/>
    <x v="11"/>
    <n v="1"/>
    <x v="1113"/>
    <m/>
    <x v="1"/>
    <x v="1"/>
    <n v="1"/>
    <x v="4"/>
    <x v="582"/>
    <m/>
    <x v="688"/>
    <n v="32.11"/>
    <n v="1"/>
    <n v="32.11"/>
    <m/>
    <m/>
    <m/>
  </r>
  <r>
    <m/>
    <m/>
    <m/>
    <x v="486"/>
    <x v="11"/>
    <n v="1"/>
    <x v="1127"/>
    <m/>
    <x v="1"/>
    <x v="1"/>
    <n v="1"/>
    <x v="4"/>
    <x v="241"/>
    <m/>
    <x v="695"/>
    <n v="6.48"/>
    <n v="1"/>
    <n v="6.48"/>
    <m/>
    <m/>
    <m/>
  </r>
  <r>
    <m/>
    <m/>
    <m/>
    <x v="486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486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486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486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86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86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487"/>
    <x v="11"/>
    <n v="1"/>
    <x v="1122"/>
    <m/>
    <x v="79"/>
    <x v="1"/>
    <n v="1"/>
    <x v="6"/>
    <x v="586"/>
    <m/>
    <x v="692"/>
    <n v="362.14"/>
    <n v="1"/>
    <n v="362.14"/>
    <m/>
    <m/>
    <m/>
  </r>
  <r>
    <m/>
    <m/>
    <m/>
    <x v="487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487"/>
    <x v="11"/>
    <n v="1"/>
    <x v="1123"/>
    <m/>
    <x v="1"/>
    <x v="1"/>
    <n v="2"/>
    <x v="64"/>
    <x v="65"/>
    <m/>
    <x v="693"/>
    <n v="7.76"/>
    <n v="2"/>
    <n v="7.76"/>
    <m/>
    <m/>
    <m/>
  </r>
  <r>
    <m/>
    <m/>
    <m/>
    <x v="487"/>
    <x v="11"/>
    <n v="1"/>
    <x v="1111"/>
    <m/>
    <x v="1"/>
    <x v="1"/>
    <n v="1"/>
    <x v="11"/>
    <x v="57"/>
    <m/>
    <x v="463"/>
    <n v="1.2"/>
    <n v="1"/>
    <n v="1.2"/>
    <m/>
    <m/>
    <m/>
  </r>
  <r>
    <m/>
    <m/>
    <m/>
    <x v="487"/>
    <x v="11"/>
    <n v="1"/>
    <x v="1102"/>
    <m/>
    <x v="1"/>
    <x v="1"/>
    <n v="4"/>
    <x v="121"/>
    <x v="371"/>
    <m/>
    <x v="644"/>
    <n v="5.12"/>
    <n v="4"/>
    <n v="5.12"/>
    <m/>
    <m/>
    <m/>
  </r>
  <r>
    <m/>
    <m/>
    <m/>
    <x v="487"/>
    <x v="11"/>
    <n v="1"/>
    <x v="1124"/>
    <m/>
    <x v="1"/>
    <x v="1"/>
    <n v="4"/>
    <x v="121"/>
    <x v="57"/>
    <m/>
    <x v="649"/>
    <n v="5.16"/>
    <n v="4"/>
    <n v="5.16"/>
    <m/>
    <m/>
    <m/>
  </r>
  <r>
    <m/>
    <m/>
    <m/>
    <x v="487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487"/>
    <x v="11"/>
    <n v="1"/>
    <x v="1125"/>
    <m/>
    <x v="1"/>
    <x v="1"/>
    <n v="1"/>
    <x v="4"/>
    <x v="587"/>
    <m/>
    <x v="694"/>
    <n v="12.68"/>
    <n v="1"/>
    <n v="12.68"/>
    <m/>
    <m/>
    <m/>
  </r>
  <r>
    <m/>
    <m/>
    <m/>
    <x v="487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487"/>
    <x v="11"/>
    <n v="1"/>
    <x v="1113"/>
    <m/>
    <x v="1"/>
    <x v="1"/>
    <n v="1"/>
    <x v="4"/>
    <x v="582"/>
    <m/>
    <x v="688"/>
    <n v="32.11"/>
    <n v="1"/>
    <n v="32.11"/>
    <m/>
    <m/>
    <m/>
  </r>
  <r>
    <m/>
    <m/>
    <m/>
    <x v="487"/>
    <x v="11"/>
    <n v="1"/>
    <x v="1127"/>
    <m/>
    <x v="1"/>
    <x v="1"/>
    <n v="1"/>
    <x v="4"/>
    <x v="241"/>
    <m/>
    <x v="695"/>
    <n v="6.48"/>
    <n v="1"/>
    <n v="6.48"/>
    <m/>
    <m/>
    <m/>
  </r>
  <r>
    <m/>
    <m/>
    <m/>
    <x v="487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487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487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487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87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87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487"/>
    <x v="11"/>
    <n v="1"/>
    <x v="1120"/>
    <m/>
    <x v="55"/>
    <x v="1"/>
    <n v="1"/>
    <x v="125"/>
    <x v="584"/>
    <m/>
    <x v="398"/>
    <n v="3.18"/>
    <n v="1"/>
    <n v="3.18"/>
    <m/>
    <m/>
    <m/>
  </r>
  <r>
    <m/>
    <m/>
    <m/>
    <x v="487"/>
    <x v="11"/>
    <n v="1"/>
    <x v="1121"/>
    <m/>
    <x v="55"/>
    <x v="1"/>
    <n v="1"/>
    <x v="126"/>
    <x v="585"/>
    <m/>
    <x v="398"/>
    <n v="3.18"/>
    <n v="1"/>
    <n v="3.18"/>
    <m/>
    <m/>
    <m/>
  </r>
  <r>
    <m/>
    <m/>
    <m/>
    <x v="488"/>
    <x v="11"/>
    <n v="1"/>
    <x v="1128"/>
    <m/>
    <x v="88"/>
    <x v="1"/>
    <n v="1"/>
    <x v="6"/>
    <x v="589"/>
    <m/>
    <x v="696"/>
    <n v="913.94"/>
    <n v="1"/>
    <n v="913.94"/>
    <m/>
    <m/>
    <m/>
  </r>
  <r>
    <m/>
    <m/>
    <m/>
    <x v="488"/>
    <x v="11"/>
    <n v="1"/>
    <x v="1129"/>
    <m/>
    <x v="1"/>
    <x v="1"/>
    <n v="1"/>
    <x v="16"/>
    <x v="590"/>
    <m/>
    <x v="54"/>
    <n v="2.12"/>
    <n v="1"/>
    <n v="2.12"/>
    <m/>
    <m/>
    <m/>
  </r>
  <r>
    <m/>
    <m/>
    <m/>
    <x v="488"/>
    <x v="11"/>
    <n v="1"/>
    <x v="1130"/>
    <m/>
    <x v="1"/>
    <x v="1"/>
    <n v="2"/>
    <x v="4"/>
    <x v="591"/>
    <m/>
    <x v="697"/>
    <n v="63.82"/>
    <n v="2"/>
    <n v="63.82"/>
    <m/>
    <m/>
    <m/>
  </r>
  <r>
    <m/>
    <m/>
    <m/>
    <x v="488"/>
    <x v="11"/>
    <n v="1"/>
    <x v="1131"/>
    <m/>
    <x v="1"/>
    <x v="1"/>
    <n v="2"/>
    <x v="4"/>
    <x v="592"/>
    <m/>
    <x v="698"/>
    <n v="35.020000000000003"/>
    <n v="2"/>
    <n v="35.020000000000003"/>
    <m/>
    <m/>
    <m/>
  </r>
  <r>
    <m/>
    <m/>
    <m/>
    <x v="488"/>
    <x v="11"/>
    <n v="1"/>
    <x v="1132"/>
    <m/>
    <x v="12"/>
    <x v="1"/>
    <n v="1"/>
    <x v="15"/>
    <x v="593"/>
    <m/>
    <x v="699"/>
    <n v="26.49"/>
    <n v="1"/>
    <n v="26.49"/>
    <m/>
    <m/>
    <m/>
  </r>
  <r>
    <m/>
    <m/>
    <m/>
    <x v="488"/>
    <x v="11"/>
    <n v="1"/>
    <x v="1133"/>
    <m/>
    <x v="12"/>
    <x v="1"/>
    <n v="1"/>
    <x v="19"/>
    <x v="594"/>
    <m/>
    <x v="700"/>
    <n v="23.24"/>
    <n v="1"/>
    <n v="23.24"/>
    <m/>
    <m/>
    <m/>
  </r>
  <r>
    <m/>
    <m/>
    <m/>
    <x v="488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488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88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88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88"/>
    <x v="11"/>
    <n v="1"/>
    <x v="1103"/>
    <m/>
    <x v="12"/>
    <x v="1"/>
    <n v="4"/>
    <x v="101"/>
    <x v="113"/>
    <m/>
    <x v="683"/>
    <n v="17.88"/>
    <n v="4"/>
    <n v="17.88"/>
    <m/>
    <m/>
    <m/>
  </r>
  <r>
    <m/>
    <m/>
    <m/>
    <x v="488"/>
    <x v="11"/>
    <n v="1"/>
    <x v="1136"/>
    <m/>
    <x v="55"/>
    <x v="1"/>
    <n v="4"/>
    <x v="116"/>
    <x v="49"/>
    <m/>
    <x v="134"/>
    <n v="22.28"/>
    <n v="4"/>
    <n v="22.28"/>
    <m/>
    <m/>
    <m/>
  </r>
  <r>
    <m/>
    <m/>
    <m/>
    <x v="488"/>
    <x v="11"/>
    <n v="1"/>
    <x v="1137"/>
    <m/>
    <x v="55"/>
    <x v="1"/>
    <n v="8"/>
    <x v="116"/>
    <x v="590"/>
    <m/>
    <x v="703"/>
    <n v="41.76"/>
    <n v="8"/>
    <n v="41.76"/>
    <m/>
    <m/>
    <m/>
  </r>
  <r>
    <m/>
    <m/>
    <m/>
    <x v="488"/>
    <x v="11"/>
    <n v="1"/>
    <x v="1138"/>
    <m/>
    <x v="55"/>
    <x v="1"/>
    <n v="1"/>
    <x v="125"/>
    <x v="595"/>
    <m/>
    <x v="704"/>
    <n v="2.2200000000000002"/>
    <n v="1"/>
    <n v="2.2200000000000002"/>
    <m/>
    <m/>
    <m/>
  </r>
  <r>
    <m/>
    <m/>
    <m/>
    <x v="488"/>
    <x v="11"/>
    <n v="1"/>
    <x v="1139"/>
    <m/>
    <x v="55"/>
    <x v="1"/>
    <n v="1"/>
    <x v="92"/>
    <x v="150"/>
    <m/>
    <x v="704"/>
    <n v="2.2200000000000002"/>
    <n v="1"/>
    <n v="2.2200000000000002"/>
    <m/>
    <m/>
    <m/>
  </r>
  <r>
    <m/>
    <m/>
    <m/>
    <x v="488"/>
    <x v="11"/>
    <n v="1"/>
    <x v="1140"/>
    <m/>
    <x v="55"/>
    <x v="1"/>
    <n v="4"/>
    <x v="96"/>
    <x v="596"/>
    <m/>
    <x v="705"/>
    <n v="10.6"/>
    <n v="4"/>
    <n v="10.6"/>
    <m/>
    <m/>
    <m/>
  </r>
  <r>
    <m/>
    <m/>
    <m/>
    <x v="488"/>
    <x v="11"/>
    <n v="1"/>
    <x v="1141"/>
    <m/>
    <x v="55"/>
    <x v="1"/>
    <n v="2"/>
    <x v="127"/>
    <x v="597"/>
    <m/>
    <x v="706"/>
    <n v="9.56"/>
    <n v="2"/>
    <n v="9.56"/>
    <m/>
    <m/>
    <m/>
  </r>
  <r>
    <m/>
    <m/>
    <m/>
    <x v="488"/>
    <x v="11"/>
    <n v="1"/>
    <x v="1142"/>
    <m/>
    <x v="55"/>
    <x v="1"/>
    <n v="4"/>
    <x v="90"/>
    <x v="597"/>
    <m/>
    <x v="707"/>
    <n v="15.4"/>
    <n v="4"/>
    <n v="15.4"/>
    <m/>
    <m/>
    <m/>
  </r>
  <r>
    <m/>
    <m/>
    <m/>
    <x v="489"/>
    <x v="11"/>
    <n v="68"/>
    <x v="1143"/>
    <m/>
    <x v="1"/>
    <x v="1"/>
    <n v="1"/>
    <x v="2"/>
    <x v="237"/>
    <m/>
    <x v="494"/>
    <n v="0.28000000000000003"/>
    <n v="68"/>
    <n v="19.040000000000003"/>
    <m/>
    <m/>
    <m/>
  </r>
  <r>
    <m/>
    <m/>
    <m/>
    <x v="490"/>
    <x v="11"/>
    <n v="1"/>
    <x v="1144"/>
    <m/>
    <x v="88"/>
    <x v="1"/>
    <n v="1"/>
    <x v="6"/>
    <x v="589"/>
    <m/>
    <x v="696"/>
    <n v="913.94"/>
    <n v="1"/>
    <n v="913.94"/>
    <m/>
    <m/>
    <m/>
  </r>
  <r>
    <m/>
    <m/>
    <m/>
    <x v="490"/>
    <x v="11"/>
    <n v="1"/>
    <x v="1106"/>
    <m/>
    <x v="1"/>
    <x v="1"/>
    <n v="1"/>
    <x v="10"/>
    <x v="2"/>
    <m/>
    <x v="166"/>
    <n v="0.78"/>
    <n v="1"/>
    <n v="0.78"/>
    <m/>
    <m/>
    <m/>
  </r>
  <r>
    <m/>
    <m/>
    <m/>
    <x v="490"/>
    <x v="11"/>
    <n v="1"/>
    <x v="1129"/>
    <m/>
    <x v="1"/>
    <x v="1"/>
    <n v="1"/>
    <x v="16"/>
    <x v="590"/>
    <m/>
    <x v="54"/>
    <n v="2.12"/>
    <n v="1"/>
    <n v="2.12"/>
    <m/>
    <m/>
    <m/>
  </r>
  <r>
    <m/>
    <m/>
    <m/>
    <x v="490"/>
    <x v="11"/>
    <n v="1"/>
    <x v="1130"/>
    <m/>
    <x v="1"/>
    <x v="1"/>
    <n v="2"/>
    <x v="4"/>
    <x v="591"/>
    <m/>
    <x v="697"/>
    <n v="63.82"/>
    <n v="2"/>
    <n v="63.82"/>
    <m/>
    <m/>
    <m/>
  </r>
  <r>
    <m/>
    <m/>
    <m/>
    <x v="490"/>
    <x v="11"/>
    <n v="1"/>
    <x v="1131"/>
    <m/>
    <x v="1"/>
    <x v="1"/>
    <n v="2"/>
    <x v="4"/>
    <x v="592"/>
    <m/>
    <x v="698"/>
    <n v="35.020000000000003"/>
    <n v="2"/>
    <n v="35.020000000000003"/>
    <m/>
    <m/>
    <m/>
  </r>
  <r>
    <m/>
    <m/>
    <m/>
    <x v="490"/>
    <x v="11"/>
    <n v="1"/>
    <x v="1132"/>
    <m/>
    <x v="12"/>
    <x v="1"/>
    <n v="1"/>
    <x v="15"/>
    <x v="593"/>
    <m/>
    <x v="699"/>
    <n v="26.49"/>
    <n v="1"/>
    <n v="26.49"/>
    <m/>
    <m/>
    <m/>
  </r>
  <r>
    <m/>
    <m/>
    <m/>
    <x v="490"/>
    <x v="11"/>
    <n v="1"/>
    <x v="1133"/>
    <m/>
    <x v="12"/>
    <x v="1"/>
    <n v="1"/>
    <x v="19"/>
    <x v="594"/>
    <m/>
    <x v="700"/>
    <n v="23.24"/>
    <n v="1"/>
    <n v="23.24"/>
    <m/>
    <m/>
    <m/>
  </r>
  <r>
    <m/>
    <m/>
    <m/>
    <x v="490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490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90"/>
    <x v="11"/>
    <n v="1"/>
    <x v="1117"/>
    <m/>
    <x v="3"/>
    <x v="1"/>
    <n v="1"/>
    <x v="27"/>
    <x v="10"/>
    <m/>
    <x v="33"/>
    <n v="1.38"/>
    <n v="1"/>
    <n v="1.38"/>
    <m/>
    <m/>
    <m/>
  </r>
  <r>
    <m/>
    <m/>
    <m/>
    <x v="490"/>
    <x v="11"/>
    <n v="1"/>
    <x v="1145"/>
    <m/>
    <x v="3"/>
    <x v="1"/>
    <n v="1"/>
    <x v="128"/>
    <x v="10"/>
    <m/>
    <x v="476"/>
    <n v="1.49"/>
    <n v="1"/>
    <n v="1.49"/>
    <m/>
    <m/>
    <m/>
  </r>
  <r>
    <m/>
    <m/>
    <m/>
    <x v="490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90"/>
    <x v="11"/>
    <n v="1"/>
    <x v="1103"/>
    <m/>
    <x v="12"/>
    <x v="1"/>
    <n v="3"/>
    <x v="101"/>
    <x v="113"/>
    <m/>
    <x v="683"/>
    <n v="13.41"/>
    <n v="3"/>
    <n v="13.41"/>
    <m/>
    <m/>
    <m/>
  </r>
  <r>
    <m/>
    <m/>
    <m/>
    <x v="490"/>
    <x v="11"/>
    <n v="1"/>
    <x v="1136"/>
    <m/>
    <x v="55"/>
    <x v="1"/>
    <n v="4"/>
    <x v="116"/>
    <x v="49"/>
    <m/>
    <x v="134"/>
    <n v="22.28"/>
    <n v="4"/>
    <n v="22.28"/>
    <m/>
    <m/>
    <m/>
  </r>
  <r>
    <m/>
    <m/>
    <m/>
    <x v="490"/>
    <x v="11"/>
    <n v="1"/>
    <x v="1137"/>
    <m/>
    <x v="55"/>
    <x v="1"/>
    <n v="6"/>
    <x v="116"/>
    <x v="590"/>
    <m/>
    <x v="703"/>
    <n v="31.32"/>
    <n v="6"/>
    <n v="31.32"/>
    <m/>
    <m/>
    <m/>
  </r>
  <r>
    <m/>
    <m/>
    <m/>
    <x v="490"/>
    <x v="11"/>
    <n v="1"/>
    <x v="1146"/>
    <m/>
    <x v="55"/>
    <x v="1"/>
    <n v="1"/>
    <x v="1"/>
    <x v="114"/>
    <m/>
    <x v="113"/>
    <n v="2.8"/>
    <n v="1"/>
    <n v="2.8"/>
    <m/>
    <m/>
    <m/>
  </r>
  <r>
    <m/>
    <m/>
    <m/>
    <x v="490"/>
    <x v="11"/>
    <n v="1"/>
    <x v="1147"/>
    <m/>
    <x v="55"/>
    <x v="1"/>
    <n v="1"/>
    <x v="129"/>
    <x v="324"/>
    <m/>
    <x v="113"/>
    <n v="2.8"/>
    <n v="1"/>
    <n v="2.8"/>
    <m/>
    <m/>
    <m/>
  </r>
  <r>
    <m/>
    <m/>
    <m/>
    <x v="490"/>
    <x v="11"/>
    <n v="1"/>
    <x v="1148"/>
    <m/>
    <x v="55"/>
    <x v="1"/>
    <n v="2"/>
    <x v="96"/>
    <x v="590"/>
    <m/>
    <x v="233"/>
    <n v="5.36"/>
    <n v="2"/>
    <n v="5.36"/>
    <m/>
    <m/>
    <m/>
  </r>
  <r>
    <m/>
    <m/>
    <m/>
    <x v="490"/>
    <x v="11"/>
    <n v="1"/>
    <x v="1141"/>
    <m/>
    <x v="55"/>
    <x v="1"/>
    <n v="2"/>
    <x v="127"/>
    <x v="597"/>
    <m/>
    <x v="706"/>
    <n v="9.56"/>
    <n v="2"/>
    <n v="9.56"/>
    <m/>
    <m/>
    <m/>
  </r>
  <r>
    <m/>
    <m/>
    <m/>
    <x v="490"/>
    <x v="11"/>
    <n v="1"/>
    <x v="1142"/>
    <m/>
    <x v="55"/>
    <x v="1"/>
    <n v="3"/>
    <x v="90"/>
    <x v="597"/>
    <m/>
    <x v="707"/>
    <n v="11.55"/>
    <n v="3"/>
    <n v="11.55"/>
    <m/>
    <m/>
    <m/>
  </r>
  <r>
    <m/>
    <m/>
    <m/>
    <x v="490"/>
    <x v="11"/>
    <n v="1"/>
    <x v="1149"/>
    <m/>
    <x v="55"/>
    <x v="1"/>
    <n v="1"/>
    <x v="96"/>
    <x v="397"/>
    <m/>
    <x v="708"/>
    <n v="1.97"/>
    <n v="1"/>
    <n v="1.97"/>
    <m/>
    <m/>
    <m/>
  </r>
  <r>
    <m/>
    <m/>
    <m/>
    <x v="491"/>
    <x v="11"/>
    <n v="1"/>
    <x v="1150"/>
    <m/>
    <x v="88"/>
    <x v="1"/>
    <n v="1"/>
    <x v="6"/>
    <x v="598"/>
    <m/>
    <x v="709"/>
    <n v="984.14"/>
    <n v="1"/>
    <n v="984.14"/>
    <m/>
    <m/>
    <m/>
  </r>
  <r>
    <m/>
    <m/>
    <m/>
    <x v="491"/>
    <x v="11"/>
    <n v="1"/>
    <x v="1129"/>
    <m/>
    <x v="1"/>
    <x v="1"/>
    <n v="1"/>
    <x v="16"/>
    <x v="590"/>
    <m/>
    <x v="54"/>
    <n v="2.12"/>
    <n v="1"/>
    <n v="2.12"/>
    <m/>
    <m/>
    <m/>
  </r>
  <r>
    <m/>
    <m/>
    <m/>
    <x v="491"/>
    <x v="11"/>
    <n v="1"/>
    <x v="1130"/>
    <m/>
    <x v="1"/>
    <x v="1"/>
    <n v="1"/>
    <x v="4"/>
    <x v="591"/>
    <m/>
    <x v="697"/>
    <n v="31.91"/>
    <n v="1"/>
    <n v="31.91"/>
    <m/>
    <m/>
    <m/>
  </r>
  <r>
    <m/>
    <m/>
    <m/>
    <x v="491"/>
    <x v="11"/>
    <n v="1"/>
    <x v="1131"/>
    <m/>
    <x v="1"/>
    <x v="1"/>
    <n v="1"/>
    <x v="4"/>
    <x v="592"/>
    <m/>
    <x v="698"/>
    <n v="17.510000000000002"/>
    <n v="1"/>
    <n v="17.510000000000002"/>
    <m/>
    <m/>
    <m/>
  </r>
  <r>
    <m/>
    <m/>
    <m/>
    <x v="491"/>
    <x v="11"/>
    <n v="1"/>
    <x v="1134"/>
    <m/>
    <x v="12"/>
    <x v="1"/>
    <n v="1"/>
    <x v="55"/>
    <x v="49"/>
    <m/>
    <x v="701"/>
    <n v="6.5"/>
    <n v="1"/>
    <n v="6.5"/>
    <m/>
    <m/>
    <m/>
  </r>
  <r>
    <m/>
    <m/>
    <m/>
    <x v="491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91"/>
    <x v="11"/>
    <n v="1"/>
    <x v="1151"/>
    <m/>
    <x v="3"/>
    <x v="1"/>
    <n v="2"/>
    <x v="130"/>
    <x v="375"/>
    <m/>
    <x v="234"/>
    <n v="4.0199999999999996"/>
    <n v="2"/>
    <n v="4.0199999999999996"/>
    <m/>
    <m/>
    <m/>
  </r>
  <r>
    <m/>
    <m/>
    <m/>
    <x v="491"/>
    <x v="11"/>
    <n v="1"/>
    <x v="1152"/>
    <m/>
    <x v="89"/>
    <x v="1"/>
    <n v="1"/>
    <x v="6"/>
    <x v="593"/>
    <m/>
    <x v="710"/>
    <n v="40.36"/>
    <n v="1"/>
    <n v="40.36"/>
    <m/>
    <m/>
    <m/>
  </r>
  <r>
    <m/>
    <m/>
    <m/>
    <x v="491"/>
    <x v="11"/>
    <n v="1"/>
    <x v="1103"/>
    <m/>
    <x v="12"/>
    <x v="1"/>
    <n v="1"/>
    <x v="101"/>
    <x v="113"/>
    <m/>
    <x v="683"/>
    <n v="4.47"/>
    <n v="1"/>
    <n v="4.47"/>
    <m/>
    <m/>
    <m/>
  </r>
  <r>
    <m/>
    <m/>
    <m/>
    <x v="491"/>
    <x v="11"/>
    <n v="1"/>
    <x v="1136"/>
    <m/>
    <x v="55"/>
    <x v="1"/>
    <n v="2"/>
    <x v="116"/>
    <x v="49"/>
    <m/>
    <x v="134"/>
    <n v="11.14"/>
    <n v="2"/>
    <n v="11.14"/>
    <m/>
    <m/>
    <m/>
  </r>
  <r>
    <m/>
    <m/>
    <m/>
    <x v="491"/>
    <x v="11"/>
    <n v="1"/>
    <x v="1137"/>
    <m/>
    <x v="55"/>
    <x v="1"/>
    <n v="2"/>
    <x v="116"/>
    <x v="590"/>
    <m/>
    <x v="703"/>
    <n v="10.44"/>
    <n v="2"/>
    <n v="10.44"/>
    <m/>
    <m/>
    <m/>
  </r>
  <r>
    <m/>
    <m/>
    <m/>
    <x v="491"/>
    <x v="11"/>
    <n v="1"/>
    <x v="1146"/>
    <m/>
    <x v="55"/>
    <x v="1"/>
    <n v="1"/>
    <x v="1"/>
    <x v="114"/>
    <m/>
    <x v="113"/>
    <n v="2.8"/>
    <n v="1"/>
    <n v="2.8"/>
    <m/>
    <m/>
    <m/>
  </r>
  <r>
    <m/>
    <m/>
    <m/>
    <x v="491"/>
    <x v="11"/>
    <n v="1"/>
    <x v="1147"/>
    <m/>
    <x v="55"/>
    <x v="1"/>
    <n v="1"/>
    <x v="129"/>
    <x v="324"/>
    <m/>
    <x v="113"/>
    <n v="2.8"/>
    <n v="1"/>
    <n v="2.8"/>
    <m/>
    <m/>
    <m/>
  </r>
  <r>
    <m/>
    <m/>
    <m/>
    <x v="491"/>
    <x v="11"/>
    <n v="1"/>
    <x v="1148"/>
    <m/>
    <x v="55"/>
    <x v="1"/>
    <n v="4"/>
    <x v="96"/>
    <x v="590"/>
    <m/>
    <x v="233"/>
    <n v="10.72"/>
    <n v="4"/>
    <n v="10.72"/>
    <m/>
    <m/>
    <m/>
  </r>
  <r>
    <m/>
    <m/>
    <m/>
    <x v="491"/>
    <x v="11"/>
    <n v="1"/>
    <x v="1140"/>
    <m/>
    <x v="55"/>
    <x v="1"/>
    <n v="4"/>
    <x v="96"/>
    <x v="596"/>
    <m/>
    <x v="705"/>
    <n v="10.6"/>
    <n v="4"/>
    <n v="10.6"/>
    <m/>
    <m/>
    <m/>
  </r>
  <r>
    <m/>
    <m/>
    <m/>
    <x v="491"/>
    <x v="11"/>
    <n v="1"/>
    <x v="1141"/>
    <m/>
    <x v="55"/>
    <x v="1"/>
    <n v="1"/>
    <x v="127"/>
    <x v="597"/>
    <m/>
    <x v="706"/>
    <n v="4.78"/>
    <n v="1"/>
    <n v="4.78"/>
    <m/>
    <m/>
    <m/>
  </r>
  <r>
    <m/>
    <m/>
    <m/>
    <x v="491"/>
    <x v="11"/>
    <n v="1"/>
    <x v="1153"/>
    <m/>
    <x v="55"/>
    <x v="1"/>
    <n v="1"/>
    <x v="96"/>
    <x v="599"/>
    <m/>
    <x v="557"/>
    <n v="2.4500000000000002"/>
    <n v="1"/>
    <n v="2.4500000000000002"/>
    <m/>
    <m/>
    <m/>
  </r>
  <r>
    <m/>
    <m/>
    <m/>
    <x v="491"/>
    <x v="11"/>
    <n v="1"/>
    <x v="1142"/>
    <m/>
    <x v="55"/>
    <x v="1"/>
    <n v="1"/>
    <x v="90"/>
    <x v="597"/>
    <m/>
    <x v="707"/>
    <n v="3.85"/>
    <n v="1"/>
    <n v="3.85"/>
    <m/>
    <m/>
    <m/>
  </r>
  <r>
    <m/>
    <m/>
    <m/>
    <x v="491"/>
    <x v="11"/>
    <n v="1"/>
    <x v="1149"/>
    <m/>
    <x v="55"/>
    <x v="1"/>
    <n v="1"/>
    <x v="96"/>
    <x v="397"/>
    <m/>
    <x v="708"/>
    <n v="1.97"/>
    <n v="1"/>
    <n v="1.97"/>
    <m/>
    <m/>
    <m/>
  </r>
  <r>
    <m/>
    <m/>
    <m/>
    <x v="491"/>
    <x v="11"/>
    <n v="1"/>
    <x v="1154"/>
    <m/>
    <x v="3"/>
    <x v="1"/>
    <n v="2"/>
    <x v="16"/>
    <x v="590"/>
    <m/>
    <x v="571"/>
    <n v="3.4"/>
    <n v="2"/>
    <n v="3.4"/>
    <m/>
    <m/>
    <m/>
  </r>
  <r>
    <m/>
    <m/>
    <m/>
    <x v="491"/>
    <x v="11"/>
    <n v="1"/>
    <x v="1155"/>
    <m/>
    <x v="90"/>
    <x v="8"/>
    <n v="1"/>
    <x v="6"/>
    <x v="600"/>
    <m/>
    <x v="640"/>
    <n v="2.73"/>
    <n v="1"/>
    <n v="2.73"/>
    <m/>
    <m/>
    <m/>
  </r>
  <r>
    <m/>
    <m/>
    <m/>
    <x v="491"/>
    <x v="11"/>
    <n v="1"/>
    <x v="1156"/>
    <m/>
    <x v="90"/>
    <x v="8"/>
    <n v="1"/>
    <x v="6"/>
    <x v="601"/>
    <m/>
    <x v="711"/>
    <n v="19.68"/>
    <n v="1"/>
    <n v="19.68"/>
    <m/>
    <m/>
    <m/>
  </r>
  <r>
    <m/>
    <m/>
    <m/>
    <x v="491"/>
    <x v="11"/>
    <n v="1"/>
    <x v="1157"/>
    <m/>
    <x v="90"/>
    <x v="8"/>
    <n v="1"/>
    <x v="6"/>
    <x v="602"/>
    <m/>
    <x v="712"/>
    <n v="31"/>
    <n v="1"/>
    <n v="31"/>
    <m/>
    <m/>
    <m/>
  </r>
  <r>
    <m/>
    <m/>
    <m/>
    <x v="491"/>
    <x v="11"/>
    <n v="1"/>
    <x v="1158"/>
    <m/>
    <x v="90"/>
    <x v="8"/>
    <n v="1"/>
    <x v="6"/>
    <x v="603"/>
    <m/>
    <x v="713"/>
    <n v="11.84"/>
    <n v="1"/>
    <n v="11.84"/>
    <m/>
    <m/>
    <m/>
  </r>
  <r>
    <m/>
    <m/>
    <m/>
    <x v="492"/>
    <x v="11"/>
    <n v="1"/>
    <x v="1144"/>
    <m/>
    <x v="88"/>
    <x v="1"/>
    <n v="1"/>
    <x v="6"/>
    <x v="589"/>
    <m/>
    <x v="696"/>
    <n v="913.94"/>
    <n v="1"/>
    <n v="913.94"/>
    <m/>
    <m/>
    <m/>
  </r>
  <r>
    <m/>
    <m/>
    <m/>
    <x v="492"/>
    <x v="11"/>
    <n v="1"/>
    <x v="1106"/>
    <m/>
    <x v="1"/>
    <x v="1"/>
    <n v="1"/>
    <x v="10"/>
    <x v="2"/>
    <m/>
    <x v="166"/>
    <n v="0.78"/>
    <n v="1"/>
    <n v="0.78"/>
    <m/>
    <m/>
    <m/>
  </r>
  <r>
    <m/>
    <m/>
    <m/>
    <x v="492"/>
    <x v="11"/>
    <n v="1"/>
    <x v="1159"/>
    <m/>
    <x v="1"/>
    <x v="1"/>
    <n v="1"/>
    <x v="120"/>
    <x v="53"/>
    <m/>
    <x v="714"/>
    <n v="4.32"/>
    <n v="1"/>
    <n v="4.32"/>
    <m/>
    <m/>
    <m/>
  </r>
  <r>
    <m/>
    <m/>
    <m/>
    <x v="492"/>
    <x v="11"/>
    <n v="1"/>
    <x v="1129"/>
    <m/>
    <x v="1"/>
    <x v="1"/>
    <n v="1"/>
    <x v="16"/>
    <x v="590"/>
    <m/>
    <x v="54"/>
    <n v="2.12"/>
    <n v="1"/>
    <n v="2.12"/>
    <m/>
    <m/>
    <m/>
  </r>
  <r>
    <m/>
    <m/>
    <m/>
    <x v="492"/>
    <x v="11"/>
    <n v="1"/>
    <x v="1160"/>
    <m/>
    <x v="1"/>
    <x v="1"/>
    <n v="1"/>
    <x v="96"/>
    <x v="590"/>
    <m/>
    <x v="636"/>
    <n v="2.23"/>
    <n v="1"/>
    <n v="2.23"/>
    <m/>
    <m/>
    <m/>
  </r>
  <r>
    <m/>
    <m/>
    <m/>
    <x v="492"/>
    <x v="11"/>
    <n v="1"/>
    <x v="1161"/>
    <m/>
    <x v="1"/>
    <x v="1"/>
    <n v="1"/>
    <x v="4"/>
    <x v="604"/>
    <m/>
    <x v="715"/>
    <n v="8.2799999999999994"/>
    <n v="1"/>
    <n v="8.2799999999999994"/>
    <m/>
    <m/>
    <m/>
  </r>
  <r>
    <m/>
    <m/>
    <m/>
    <x v="492"/>
    <x v="11"/>
    <n v="1"/>
    <x v="1130"/>
    <m/>
    <x v="1"/>
    <x v="1"/>
    <n v="1"/>
    <x v="4"/>
    <x v="591"/>
    <m/>
    <x v="697"/>
    <n v="31.91"/>
    <n v="1"/>
    <n v="31.91"/>
    <m/>
    <m/>
    <m/>
  </r>
  <r>
    <m/>
    <m/>
    <m/>
    <x v="492"/>
    <x v="11"/>
    <n v="1"/>
    <x v="1131"/>
    <m/>
    <x v="1"/>
    <x v="1"/>
    <n v="2"/>
    <x v="4"/>
    <x v="592"/>
    <m/>
    <x v="698"/>
    <n v="35.020000000000003"/>
    <n v="2"/>
    <n v="35.020000000000003"/>
    <m/>
    <m/>
    <m/>
  </r>
  <r>
    <m/>
    <m/>
    <m/>
    <x v="492"/>
    <x v="11"/>
    <n v="1"/>
    <x v="1162"/>
    <m/>
    <x v="1"/>
    <x v="1"/>
    <n v="1"/>
    <x v="4"/>
    <x v="605"/>
    <m/>
    <x v="716"/>
    <n v="22.61"/>
    <n v="1"/>
    <n v="22.61"/>
    <m/>
    <m/>
    <m/>
  </r>
  <r>
    <m/>
    <m/>
    <m/>
    <x v="492"/>
    <x v="11"/>
    <n v="1"/>
    <x v="1132"/>
    <m/>
    <x v="12"/>
    <x v="1"/>
    <n v="1"/>
    <x v="15"/>
    <x v="593"/>
    <m/>
    <x v="699"/>
    <n v="26.49"/>
    <n v="1"/>
    <n v="26.49"/>
    <m/>
    <m/>
    <m/>
  </r>
  <r>
    <m/>
    <m/>
    <m/>
    <x v="492"/>
    <x v="11"/>
    <n v="1"/>
    <x v="1133"/>
    <m/>
    <x v="12"/>
    <x v="1"/>
    <n v="1"/>
    <x v="19"/>
    <x v="594"/>
    <m/>
    <x v="700"/>
    <n v="23.24"/>
    <n v="1"/>
    <n v="23.24"/>
    <m/>
    <m/>
    <m/>
  </r>
  <r>
    <m/>
    <m/>
    <m/>
    <x v="492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492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92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92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92"/>
    <x v="11"/>
    <n v="1"/>
    <x v="1103"/>
    <m/>
    <x v="12"/>
    <x v="1"/>
    <n v="4"/>
    <x v="101"/>
    <x v="113"/>
    <m/>
    <x v="683"/>
    <n v="17.88"/>
    <n v="4"/>
    <n v="17.88"/>
    <m/>
    <m/>
    <m/>
  </r>
  <r>
    <m/>
    <m/>
    <m/>
    <x v="492"/>
    <x v="11"/>
    <n v="1"/>
    <x v="1136"/>
    <m/>
    <x v="55"/>
    <x v="1"/>
    <n v="4"/>
    <x v="116"/>
    <x v="49"/>
    <m/>
    <x v="134"/>
    <n v="22.28"/>
    <n v="4"/>
    <n v="22.28"/>
    <m/>
    <m/>
    <m/>
  </r>
  <r>
    <m/>
    <m/>
    <m/>
    <x v="492"/>
    <x v="11"/>
    <n v="1"/>
    <x v="1137"/>
    <m/>
    <x v="55"/>
    <x v="1"/>
    <n v="8"/>
    <x v="116"/>
    <x v="590"/>
    <m/>
    <x v="703"/>
    <n v="41.76"/>
    <n v="8"/>
    <n v="41.76"/>
    <m/>
    <m/>
    <m/>
  </r>
  <r>
    <m/>
    <m/>
    <m/>
    <x v="492"/>
    <x v="11"/>
    <n v="1"/>
    <x v="1138"/>
    <m/>
    <x v="55"/>
    <x v="1"/>
    <n v="1"/>
    <x v="125"/>
    <x v="595"/>
    <m/>
    <x v="704"/>
    <n v="2.2200000000000002"/>
    <n v="1"/>
    <n v="2.2200000000000002"/>
    <m/>
    <m/>
    <m/>
  </r>
  <r>
    <m/>
    <m/>
    <m/>
    <x v="492"/>
    <x v="11"/>
    <n v="1"/>
    <x v="1139"/>
    <m/>
    <x v="55"/>
    <x v="1"/>
    <n v="1"/>
    <x v="92"/>
    <x v="150"/>
    <m/>
    <x v="704"/>
    <n v="2.2200000000000002"/>
    <n v="1"/>
    <n v="2.2200000000000002"/>
    <m/>
    <m/>
    <m/>
  </r>
  <r>
    <m/>
    <m/>
    <m/>
    <x v="492"/>
    <x v="11"/>
    <n v="1"/>
    <x v="1141"/>
    <m/>
    <x v="55"/>
    <x v="1"/>
    <n v="2"/>
    <x v="127"/>
    <x v="597"/>
    <m/>
    <x v="706"/>
    <n v="9.56"/>
    <n v="2"/>
    <n v="9.56"/>
    <m/>
    <m/>
    <m/>
  </r>
  <r>
    <m/>
    <m/>
    <m/>
    <x v="492"/>
    <x v="11"/>
    <n v="1"/>
    <x v="1142"/>
    <m/>
    <x v="55"/>
    <x v="1"/>
    <n v="4"/>
    <x v="90"/>
    <x v="597"/>
    <m/>
    <x v="707"/>
    <n v="15.4"/>
    <n v="4"/>
    <n v="15.4"/>
    <m/>
    <m/>
    <m/>
  </r>
  <r>
    <m/>
    <m/>
    <m/>
    <x v="493"/>
    <x v="11"/>
    <n v="1"/>
    <x v="1163"/>
    <m/>
    <x v="88"/>
    <x v="1"/>
    <n v="1"/>
    <x v="6"/>
    <x v="586"/>
    <m/>
    <x v="717"/>
    <n v="584.08000000000004"/>
    <n v="1"/>
    <n v="584.08000000000004"/>
    <m/>
    <m/>
    <m/>
  </r>
  <r>
    <m/>
    <m/>
    <m/>
    <x v="493"/>
    <x v="11"/>
    <n v="1"/>
    <x v="1164"/>
    <m/>
    <x v="1"/>
    <x v="1"/>
    <n v="2"/>
    <x v="116"/>
    <x v="606"/>
    <m/>
    <x v="227"/>
    <n v="8.98"/>
    <n v="2"/>
    <n v="8.98"/>
    <m/>
    <m/>
    <m/>
  </r>
  <r>
    <m/>
    <m/>
    <m/>
    <x v="493"/>
    <x v="11"/>
    <n v="1"/>
    <x v="1165"/>
    <m/>
    <x v="1"/>
    <x v="1"/>
    <n v="2"/>
    <x v="64"/>
    <x v="53"/>
    <m/>
    <x v="718"/>
    <n v="10.199999999999999"/>
    <n v="2"/>
    <n v="10.199999999999999"/>
    <m/>
    <m/>
    <m/>
  </r>
  <r>
    <m/>
    <m/>
    <m/>
    <x v="493"/>
    <x v="11"/>
    <n v="1"/>
    <x v="1166"/>
    <m/>
    <x v="1"/>
    <x v="1"/>
    <n v="4"/>
    <x v="96"/>
    <x v="596"/>
    <m/>
    <x v="719"/>
    <n v="8.84"/>
    <n v="4"/>
    <n v="8.84"/>
    <m/>
    <m/>
    <m/>
  </r>
  <r>
    <m/>
    <m/>
    <m/>
    <x v="493"/>
    <x v="11"/>
    <n v="1"/>
    <x v="1160"/>
    <m/>
    <x v="1"/>
    <x v="1"/>
    <n v="4"/>
    <x v="96"/>
    <x v="590"/>
    <m/>
    <x v="636"/>
    <n v="8.92"/>
    <n v="4"/>
    <n v="8.92"/>
    <m/>
    <m/>
    <m/>
  </r>
  <r>
    <m/>
    <m/>
    <m/>
    <x v="493"/>
    <x v="11"/>
    <n v="1"/>
    <x v="1167"/>
    <m/>
    <x v="1"/>
    <x v="1"/>
    <n v="1"/>
    <x v="124"/>
    <x v="597"/>
    <m/>
    <x v="720"/>
    <n v="2.92"/>
    <n v="1"/>
    <n v="2.92"/>
    <m/>
    <m/>
    <m/>
  </r>
  <r>
    <m/>
    <m/>
    <m/>
    <x v="493"/>
    <x v="11"/>
    <n v="1"/>
    <x v="1125"/>
    <m/>
    <x v="1"/>
    <x v="1"/>
    <n v="1"/>
    <x v="4"/>
    <x v="587"/>
    <m/>
    <x v="694"/>
    <n v="12.68"/>
    <n v="1"/>
    <n v="12.68"/>
    <m/>
    <m/>
    <m/>
  </r>
  <r>
    <m/>
    <m/>
    <m/>
    <x v="493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493"/>
    <x v="11"/>
    <n v="1"/>
    <x v="1130"/>
    <m/>
    <x v="1"/>
    <x v="1"/>
    <n v="1"/>
    <x v="4"/>
    <x v="591"/>
    <m/>
    <x v="697"/>
    <n v="31.91"/>
    <n v="1"/>
    <n v="31.91"/>
    <m/>
    <m/>
    <m/>
  </r>
  <r>
    <m/>
    <m/>
    <m/>
    <x v="493"/>
    <x v="11"/>
    <n v="1"/>
    <x v="1168"/>
    <m/>
    <x v="1"/>
    <x v="1"/>
    <n v="1"/>
    <x v="4"/>
    <x v="469"/>
    <m/>
    <x v="721"/>
    <n v="6.28"/>
    <n v="1"/>
    <n v="6.28"/>
    <m/>
    <m/>
    <m/>
  </r>
  <r>
    <m/>
    <m/>
    <m/>
    <x v="493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493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493"/>
    <x v="11"/>
    <n v="1"/>
    <x v="1134"/>
    <m/>
    <x v="12"/>
    <x v="1"/>
    <n v="1"/>
    <x v="55"/>
    <x v="49"/>
    <m/>
    <x v="701"/>
    <n v="6.5"/>
    <n v="1"/>
    <n v="6.5"/>
    <m/>
    <m/>
    <m/>
  </r>
  <r>
    <m/>
    <m/>
    <m/>
    <x v="493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93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493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493"/>
    <x v="11"/>
    <n v="1"/>
    <x v="1119"/>
    <m/>
    <x v="12"/>
    <x v="1"/>
    <n v="1"/>
    <x v="50"/>
    <x v="10"/>
    <m/>
    <x v="691"/>
    <n v="3.6"/>
    <n v="1"/>
    <n v="3.6"/>
    <m/>
    <m/>
    <m/>
  </r>
  <r>
    <m/>
    <m/>
    <m/>
    <x v="493"/>
    <x v="11"/>
    <n v="1"/>
    <x v="1136"/>
    <m/>
    <x v="55"/>
    <x v="1"/>
    <n v="2"/>
    <x v="116"/>
    <x v="49"/>
    <m/>
    <x v="134"/>
    <n v="11.14"/>
    <n v="2"/>
    <n v="11.14"/>
    <m/>
    <m/>
    <m/>
  </r>
  <r>
    <m/>
    <m/>
    <m/>
    <x v="493"/>
    <x v="11"/>
    <n v="1"/>
    <x v="1141"/>
    <m/>
    <x v="55"/>
    <x v="1"/>
    <n v="1"/>
    <x v="127"/>
    <x v="597"/>
    <m/>
    <x v="706"/>
    <n v="4.78"/>
    <n v="1"/>
    <n v="4.78"/>
    <m/>
    <m/>
    <m/>
  </r>
  <r>
    <m/>
    <m/>
    <m/>
    <x v="494"/>
    <x v="11"/>
    <n v="1"/>
    <x v="1169"/>
    <m/>
    <x v="88"/>
    <x v="1"/>
    <n v="1"/>
    <x v="6"/>
    <x v="589"/>
    <m/>
    <x v="696"/>
    <n v="913.94"/>
    <n v="1"/>
    <n v="913.94"/>
    <m/>
    <m/>
    <m/>
  </r>
  <r>
    <m/>
    <m/>
    <m/>
    <x v="494"/>
    <x v="11"/>
    <n v="1"/>
    <x v="1165"/>
    <m/>
    <x v="1"/>
    <x v="1"/>
    <n v="1"/>
    <x v="64"/>
    <x v="53"/>
    <m/>
    <x v="718"/>
    <n v="5.0999999999999996"/>
    <n v="1"/>
    <n v="5.0999999999999996"/>
    <m/>
    <m/>
    <m/>
  </r>
  <r>
    <m/>
    <m/>
    <m/>
    <x v="494"/>
    <x v="11"/>
    <n v="1"/>
    <x v="1159"/>
    <m/>
    <x v="1"/>
    <x v="1"/>
    <n v="1"/>
    <x v="120"/>
    <x v="53"/>
    <m/>
    <x v="714"/>
    <n v="4.32"/>
    <n v="1"/>
    <n v="4.32"/>
    <m/>
    <m/>
    <m/>
  </r>
  <r>
    <m/>
    <m/>
    <m/>
    <x v="494"/>
    <x v="11"/>
    <n v="1"/>
    <x v="1170"/>
    <m/>
    <x v="1"/>
    <x v="1"/>
    <n v="1"/>
    <x v="34"/>
    <x v="53"/>
    <m/>
    <x v="722"/>
    <n v="4.71"/>
    <n v="1"/>
    <n v="4.71"/>
    <m/>
    <m/>
    <m/>
  </r>
  <r>
    <m/>
    <m/>
    <m/>
    <x v="494"/>
    <x v="11"/>
    <n v="1"/>
    <x v="1171"/>
    <m/>
    <x v="1"/>
    <x v="1"/>
    <n v="1"/>
    <x v="131"/>
    <x v="53"/>
    <m/>
    <x v="723"/>
    <n v="6.87"/>
    <n v="1"/>
    <n v="6.87"/>
    <m/>
    <m/>
    <m/>
  </r>
  <r>
    <m/>
    <m/>
    <m/>
    <x v="494"/>
    <x v="11"/>
    <n v="1"/>
    <x v="1160"/>
    <m/>
    <x v="1"/>
    <x v="1"/>
    <n v="6"/>
    <x v="96"/>
    <x v="590"/>
    <m/>
    <x v="636"/>
    <n v="13.379999999999999"/>
    <n v="6"/>
    <n v="13.379999999999999"/>
    <m/>
    <m/>
    <m/>
  </r>
  <r>
    <m/>
    <m/>
    <m/>
    <x v="494"/>
    <x v="11"/>
    <n v="1"/>
    <x v="1161"/>
    <m/>
    <x v="1"/>
    <x v="1"/>
    <n v="1"/>
    <x v="4"/>
    <x v="604"/>
    <m/>
    <x v="715"/>
    <n v="8.2799999999999994"/>
    <n v="1"/>
    <n v="8.2799999999999994"/>
    <m/>
    <m/>
    <m/>
  </r>
  <r>
    <m/>
    <m/>
    <m/>
    <x v="494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494"/>
    <x v="11"/>
    <n v="1"/>
    <x v="1172"/>
    <m/>
    <x v="1"/>
    <x v="1"/>
    <n v="1"/>
    <x v="4"/>
    <x v="607"/>
    <m/>
    <x v="724"/>
    <n v="12.36"/>
    <n v="1"/>
    <n v="12.36"/>
    <m/>
    <m/>
    <m/>
  </r>
  <r>
    <m/>
    <m/>
    <m/>
    <x v="494"/>
    <x v="11"/>
    <n v="1"/>
    <x v="1173"/>
    <m/>
    <x v="1"/>
    <x v="1"/>
    <n v="1"/>
    <x v="4"/>
    <x v="445"/>
    <m/>
    <x v="298"/>
    <n v="2.08"/>
    <n v="1"/>
    <n v="2.08"/>
    <m/>
    <m/>
    <m/>
  </r>
  <r>
    <m/>
    <m/>
    <m/>
    <x v="494"/>
    <x v="11"/>
    <n v="1"/>
    <x v="1174"/>
    <m/>
    <x v="1"/>
    <x v="1"/>
    <n v="1"/>
    <x v="4"/>
    <x v="608"/>
    <m/>
    <x v="725"/>
    <n v="3.51"/>
    <n v="1"/>
    <n v="3.51"/>
    <m/>
    <m/>
    <m/>
  </r>
  <r>
    <m/>
    <m/>
    <m/>
    <x v="494"/>
    <x v="11"/>
    <n v="1"/>
    <x v="1131"/>
    <m/>
    <x v="1"/>
    <x v="1"/>
    <n v="1"/>
    <x v="4"/>
    <x v="592"/>
    <m/>
    <x v="698"/>
    <n v="17.510000000000002"/>
    <n v="1"/>
    <n v="17.510000000000002"/>
    <m/>
    <m/>
    <m/>
  </r>
  <r>
    <m/>
    <m/>
    <m/>
    <x v="494"/>
    <x v="11"/>
    <n v="1"/>
    <x v="1175"/>
    <m/>
    <x v="1"/>
    <x v="1"/>
    <n v="1"/>
    <x v="4"/>
    <x v="609"/>
    <m/>
    <x v="726"/>
    <n v="1.63"/>
    <n v="1"/>
    <n v="1.63"/>
    <m/>
    <m/>
    <m/>
  </r>
  <r>
    <m/>
    <m/>
    <m/>
    <x v="494"/>
    <x v="11"/>
    <n v="1"/>
    <x v="1168"/>
    <m/>
    <x v="1"/>
    <x v="1"/>
    <n v="1"/>
    <x v="4"/>
    <x v="469"/>
    <m/>
    <x v="721"/>
    <n v="6.28"/>
    <n v="1"/>
    <n v="6.28"/>
    <m/>
    <m/>
    <m/>
  </r>
  <r>
    <m/>
    <m/>
    <m/>
    <x v="494"/>
    <x v="11"/>
    <n v="1"/>
    <x v="1176"/>
    <m/>
    <x v="1"/>
    <x v="1"/>
    <n v="1"/>
    <x v="4"/>
    <x v="610"/>
    <m/>
    <x v="727"/>
    <n v="19.43"/>
    <n v="1"/>
    <n v="19.43"/>
    <m/>
    <m/>
    <m/>
  </r>
  <r>
    <m/>
    <m/>
    <m/>
    <x v="494"/>
    <x v="11"/>
    <n v="1"/>
    <x v="1177"/>
    <m/>
    <x v="1"/>
    <x v="1"/>
    <n v="1"/>
    <x v="4"/>
    <x v="611"/>
    <m/>
    <x v="615"/>
    <n v="10.4"/>
    <n v="1"/>
    <n v="10.4"/>
    <m/>
    <m/>
    <m/>
  </r>
  <r>
    <m/>
    <m/>
    <m/>
    <x v="494"/>
    <x v="11"/>
    <n v="1"/>
    <x v="1178"/>
    <m/>
    <x v="1"/>
    <x v="1"/>
    <n v="1"/>
    <x v="5"/>
    <x v="53"/>
    <m/>
    <x v="728"/>
    <n v="3.14"/>
    <n v="1"/>
    <n v="3.14"/>
    <m/>
    <m/>
    <m/>
  </r>
  <r>
    <m/>
    <m/>
    <m/>
    <x v="494"/>
    <x v="11"/>
    <n v="1"/>
    <x v="1179"/>
    <m/>
    <x v="1"/>
    <x v="1"/>
    <n v="1"/>
    <x v="64"/>
    <x v="53"/>
    <m/>
    <x v="718"/>
    <n v="5.0999999999999996"/>
    <n v="1"/>
    <n v="5.0999999999999996"/>
    <m/>
    <m/>
    <m/>
  </r>
  <r>
    <m/>
    <m/>
    <m/>
    <x v="494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494"/>
    <x v="11"/>
    <n v="1"/>
    <x v="1135"/>
    <m/>
    <x v="12"/>
    <x v="1"/>
    <n v="1"/>
    <x v="64"/>
    <x v="53"/>
    <m/>
    <x v="702"/>
    <n v="7.65"/>
    <n v="1"/>
    <n v="7.65"/>
    <m/>
    <m/>
    <m/>
  </r>
  <r>
    <m/>
    <m/>
    <m/>
    <x v="494"/>
    <x v="11"/>
    <n v="1"/>
    <x v="1180"/>
    <m/>
    <x v="3"/>
    <x v="1"/>
    <n v="2"/>
    <x v="132"/>
    <x v="183"/>
    <m/>
    <x v="287"/>
    <n v="4.26"/>
    <n v="2"/>
    <n v="4.26"/>
    <m/>
    <m/>
    <m/>
  </r>
  <r>
    <m/>
    <m/>
    <m/>
    <x v="494"/>
    <x v="11"/>
    <n v="1"/>
    <x v="1181"/>
    <m/>
    <x v="3"/>
    <x v="1"/>
    <n v="4"/>
    <x v="96"/>
    <x v="590"/>
    <m/>
    <x v="155"/>
    <n v="7.12"/>
    <n v="4"/>
    <n v="7.12"/>
    <m/>
    <m/>
    <m/>
  </r>
  <r>
    <m/>
    <m/>
    <m/>
    <x v="494"/>
    <x v="11"/>
    <n v="1"/>
    <x v="1152"/>
    <m/>
    <x v="89"/>
    <x v="1"/>
    <n v="1"/>
    <x v="6"/>
    <x v="593"/>
    <m/>
    <x v="710"/>
    <n v="40.36"/>
    <n v="1"/>
    <n v="40.36"/>
    <m/>
    <m/>
    <m/>
  </r>
  <r>
    <m/>
    <m/>
    <m/>
    <x v="494"/>
    <x v="11"/>
    <n v="1"/>
    <x v="1103"/>
    <m/>
    <x v="12"/>
    <x v="1"/>
    <n v="2"/>
    <x v="101"/>
    <x v="113"/>
    <m/>
    <x v="683"/>
    <n v="8.94"/>
    <n v="2"/>
    <n v="8.94"/>
    <m/>
    <m/>
    <m/>
  </r>
  <r>
    <m/>
    <m/>
    <m/>
    <x v="494"/>
    <x v="11"/>
    <n v="1"/>
    <x v="1136"/>
    <m/>
    <x v="55"/>
    <x v="1"/>
    <n v="4"/>
    <x v="116"/>
    <x v="49"/>
    <m/>
    <x v="134"/>
    <n v="22.28"/>
    <n v="4"/>
    <n v="22.28"/>
    <m/>
    <m/>
    <m/>
  </r>
  <r>
    <m/>
    <m/>
    <m/>
    <x v="494"/>
    <x v="11"/>
    <n v="1"/>
    <x v="1137"/>
    <m/>
    <x v="55"/>
    <x v="1"/>
    <n v="4"/>
    <x v="116"/>
    <x v="590"/>
    <m/>
    <x v="703"/>
    <n v="20.88"/>
    <n v="4"/>
    <n v="20.88"/>
    <m/>
    <m/>
    <m/>
  </r>
  <r>
    <m/>
    <m/>
    <m/>
    <x v="494"/>
    <x v="11"/>
    <n v="1"/>
    <x v="1148"/>
    <m/>
    <x v="55"/>
    <x v="1"/>
    <n v="4"/>
    <x v="96"/>
    <x v="590"/>
    <m/>
    <x v="233"/>
    <n v="10.72"/>
    <n v="4"/>
    <n v="10.72"/>
    <m/>
    <m/>
    <m/>
  </r>
  <r>
    <m/>
    <m/>
    <m/>
    <x v="494"/>
    <x v="11"/>
    <n v="1"/>
    <x v="1140"/>
    <m/>
    <x v="55"/>
    <x v="1"/>
    <n v="8"/>
    <x v="96"/>
    <x v="596"/>
    <m/>
    <x v="705"/>
    <n v="21.2"/>
    <n v="8"/>
    <n v="21.2"/>
    <m/>
    <m/>
    <m/>
  </r>
  <r>
    <m/>
    <m/>
    <m/>
    <x v="494"/>
    <x v="11"/>
    <n v="1"/>
    <x v="1141"/>
    <m/>
    <x v="55"/>
    <x v="1"/>
    <n v="2"/>
    <x v="127"/>
    <x v="597"/>
    <m/>
    <x v="706"/>
    <n v="9.56"/>
    <n v="2"/>
    <n v="9.56"/>
    <m/>
    <m/>
    <m/>
  </r>
  <r>
    <m/>
    <m/>
    <m/>
    <x v="494"/>
    <x v="11"/>
    <n v="1"/>
    <x v="1142"/>
    <m/>
    <x v="55"/>
    <x v="1"/>
    <n v="2"/>
    <x v="90"/>
    <x v="597"/>
    <m/>
    <x v="707"/>
    <n v="7.7"/>
    <n v="2"/>
    <n v="7.7"/>
    <m/>
    <m/>
    <m/>
  </r>
  <r>
    <m/>
    <m/>
    <m/>
    <x v="494"/>
    <x v="11"/>
    <n v="1"/>
    <x v="1149"/>
    <m/>
    <x v="55"/>
    <x v="1"/>
    <n v="2"/>
    <x v="96"/>
    <x v="397"/>
    <m/>
    <x v="708"/>
    <n v="3.94"/>
    <n v="2"/>
    <n v="3.94"/>
    <m/>
    <m/>
    <m/>
  </r>
  <r>
    <m/>
    <m/>
    <m/>
    <x v="494"/>
    <x v="11"/>
    <n v="1"/>
    <x v="1182"/>
    <m/>
    <x v="91"/>
    <x v="8"/>
    <n v="1"/>
    <x v="6"/>
    <x v="186"/>
    <m/>
    <x v="729"/>
    <n v="11.3"/>
    <n v="1"/>
    <n v="11.3"/>
    <m/>
    <m/>
    <m/>
  </r>
  <r>
    <m/>
    <m/>
    <m/>
    <x v="494"/>
    <x v="11"/>
    <n v="1"/>
    <x v="1183"/>
    <m/>
    <x v="90"/>
    <x v="8"/>
    <n v="1"/>
    <x v="6"/>
    <x v="608"/>
    <m/>
    <x v="580"/>
    <n v="4.74"/>
    <n v="1"/>
    <n v="4.74"/>
    <m/>
    <m/>
    <m/>
  </r>
  <r>
    <m/>
    <m/>
    <m/>
    <x v="494"/>
    <x v="11"/>
    <n v="1"/>
    <x v="1155"/>
    <m/>
    <x v="90"/>
    <x v="8"/>
    <n v="1"/>
    <x v="6"/>
    <x v="600"/>
    <m/>
    <x v="640"/>
    <n v="2.73"/>
    <n v="1"/>
    <n v="2.73"/>
    <m/>
    <m/>
    <m/>
  </r>
  <r>
    <m/>
    <m/>
    <m/>
    <x v="494"/>
    <x v="11"/>
    <n v="1"/>
    <x v="1184"/>
    <m/>
    <x v="90"/>
    <x v="8"/>
    <n v="1"/>
    <x v="6"/>
    <x v="612"/>
    <m/>
    <x v="730"/>
    <n v="16.8"/>
    <n v="1"/>
    <n v="16.8"/>
    <m/>
    <m/>
    <m/>
  </r>
  <r>
    <m/>
    <m/>
    <m/>
    <x v="494"/>
    <x v="11"/>
    <n v="1"/>
    <x v="1185"/>
    <m/>
    <x v="90"/>
    <x v="8"/>
    <n v="1"/>
    <x v="6"/>
    <x v="613"/>
    <m/>
    <x v="82"/>
    <n v="2.25"/>
    <n v="1"/>
    <n v="2.25"/>
    <m/>
    <m/>
    <m/>
  </r>
  <r>
    <m/>
    <m/>
    <m/>
    <x v="494"/>
    <x v="11"/>
    <n v="1"/>
    <x v="1186"/>
    <m/>
    <x v="90"/>
    <x v="8"/>
    <n v="1"/>
    <x v="6"/>
    <x v="614"/>
    <m/>
    <x v="731"/>
    <n v="8.5"/>
    <n v="1"/>
    <n v="8.5"/>
    <m/>
    <m/>
    <m/>
  </r>
  <r>
    <m/>
    <m/>
    <m/>
    <x v="494"/>
    <x v="11"/>
    <n v="1"/>
    <x v="1187"/>
    <m/>
    <x v="90"/>
    <x v="8"/>
    <n v="1"/>
    <x v="6"/>
    <x v="609"/>
    <m/>
    <x v="208"/>
    <n v="2.2000000000000002"/>
    <n v="1"/>
    <n v="2.2000000000000002"/>
    <m/>
    <m/>
    <m/>
  </r>
  <r>
    <m/>
    <m/>
    <m/>
    <x v="494"/>
    <x v="11"/>
    <n v="1"/>
    <x v="1188"/>
    <m/>
    <x v="90"/>
    <x v="8"/>
    <n v="1"/>
    <x v="6"/>
    <x v="615"/>
    <m/>
    <x v="354"/>
    <n v="4.58"/>
    <n v="1"/>
    <n v="4.58"/>
    <m/>
    <m/>
    <m/>
  </r>
  <r>
    <m/>
    <m/>
    <m/>
    <x v="494"/>
    <x v="11"/>
    <n v="1"/>
    <x v="1189"/>
    <m/>
    <x v="90"/>
    <x v="8"/>
    <n v="1"/>
    <x v="6"/>
    <x v="616"/>
    <m/>
    <x v="732"/>
    <n v="10.09"/>
    <n v="1"/>
    <n v="10.09"/>
    <m/>
    <m/>
    <m/>
  </r>
  <r>
    <m/>
    <m/>
    <m/>
    <x v="494"/>
    <x v="11"/>
    <n v="1"/>
    <x v="1190"/>
    <m/>
    <x v="90"/>
    <x v="8"/>
    <n v="1"/>
    <x v="6"/>
    <x v="617"/>
    <m/>
    <x v="733"/>
    <n v="4.93"/>
    <n v="1"/>
    <n v="4.93"/>
    <m/>
    <m/>
    <m/>
  </r>
  <r>
    <m/>
    <m/>
    <m/>
    <x v="495"/>
    <x v="11"/>
    <n v="1"/>
    <x v="1191"/>
    <m/>
    <x v="92"/>
    <x v="1"/>
    <n v="1"/>
    <x v="6"/>
    <x v="618"/>
    <m/>
    <x v="734"/>
    <n v="138.97999999999999"/>
    <n v="1"/>
    <n v="138.97999999999999"/>
    <m/>
    <m/>
    <m/>
  </r>
  <r>
    <m/>
    <m/>
    <m/>
    <x v="495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495"/>
    <x v="11"/>
    <n v="1"/>
    <x v="1193"/>
    <m/>
    <x v="1"/>
    <x v="1"/>
    <n v="2"/>
    <x v="7"/>
    <x v="118"/>
    <m/>
    <x v="60"/>
    <n v="2.36"/>
    <n v="2"/>
    <n v="2.36"/>
    <m/>
    <m/>
    <m/>
  </r>
  <r>
    <m/>
    <m/>
    <m/>
    <x v="495"/>
    <x v="11"/>
    <n v="1"/>
    <x v="1194"/>
    <m/>
    <x v="1"/>
    <x v="1"/>
    <n v="2"/>
    <x v="133"/>
    <x v="491"/>
    <m/>
    <x v="239"/>
    <n v="0.94"/>
    <n v="2"/>
    <n v="0.94"/>
    <m/>
    <m/>
    <m/>
  </r>
  <r>
    <m/>
    <m/>
    <m/>
    <x v="495"/>
    <x v="11"/>
    <n v="1"/>
    <x v="1195"/>
    <m/>
    <x v="92"/>
    <x v="1"/>
    <n v="1"/>
    <x v="6"/>
    <x v="63"/>
    <m/>
    <x v="735"/>
    <n v="8.6300000000000008"/>
    <n v="1"/>
    <n v="8.6300000000000008"/>
    <m/>
    <m/>
    <m/>
  </r>
  <r>
    <m/>
    <m/>
    <m/>
    <x v="495"/>
    <x v="11"/>
    <n v="1"/>
    <x v="1196"/>
    <m/>
    <x v="92"/>
    <x v="1"/>
    <n v="1"/>
    <x v="6"/>
    <x v="233"/>
    <m/>
    <x v="736"/>
    <n v="16.600000000000001"/>
    <n v="1"/>
    <n v="16.600000000000001"/>
    <m/>
    <m/>
    <m/>
  </r>
  <r>
    <m/>
    <m/>
    <m/>
    <x v="495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495"/>
    <x v="11"/>
    <n v="1"/>
    <x v="1198"/>
    <m/>
    <x v="55"/>
    <x v="1"/>
    <n v="1"/>
    <x v="58"/>
    <x v="10"/>
    <m/>
    <x v="738"/>
    <n v="1.95"/>
    <n v="1"/>
    <n v="1.95"/>
    <m/>
    <m/>
    <m/>
  </r>
  <r>
    <m/>
    <m/>
    <m/>
    <x v="495"/>
    <x v="11"/>
    <n v="1"/>
    <x v="1199"/>
    <m/>
    <x v="3"/>
    <x v="1"/>
    <n v="2"/>
    <x v="35"/>
    <x v="350"/>
    <m/>
    <x v="439"/>
    <n v="0.82"/>
    <n v="2"/>
    <n v="0.82"/>
    <m/>
    <m/>
    <m/>
  </r>
  <r>
    <m/>
    <m/>
    <m/>
    <x v="495"/>
    <x v="11"/>
    <n v="1"/>
    <x v="1200"/>
    <m/>
    <x v="92"/>
    <x v="1"/>
    <n v="1"/>
    <x v="6"/>
    <x v="256"/>
    <m/>
    <x v="739"/>
    <n v="54.23"/>
    <n v="1"/>
    <n v="54.23"/>
    <m/>
    <m/>
    <m/>
  </r>
  <r>
    <m/>
    <m/>
    <m/>
    <x v="495"/>
    <x v="11"/>
    <n v="1"/>
    <x v="1201"/>
    <m/>
    <x v="85"/>
    <x v="1"/>
    <n v="1"/>
    <x v="6"/>
    <x v="619"/>
    <m/>
    <x v="558"/>
    <n v="4.83"/>
    <n v="1"/>
    <n v="4.83"/>
    <m/>
    <m/>
    <m/>
  </r>
  <r>
    <m/>
    <m/>
    <m/>
    <x v="496"/>
    <x v="11"/>
    <n v="1"/>
    <x v="1202"/>
    <m/>
    <x v="92"/>
    <x v="1"/>
    <n v="1"/>
    <x v="6"/>
    <x v="618"/>
    <m/>
    <x v="734"/>
    <n v="138.97999999999999"/>
    <n v="1"/>
    <n v="138.97999999999999"/>
    <m/>
    <m/>
    <m/>
  </r>
  <r>
    <m/>
    <m/>
    <m/>
    <x v="496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496"/>
    <x v="11"/>
    <n v="1"/>
    <x v="1193"/>
    <m/>
    <x v="1"/>
    <x v="1"/>
    <n v="2"/>
    <x v="7"/>
    <x v="118"/>
    <m/>
    <x v="60"/>
    <n v="2.36"/>
    <n v="2"/>
    <n v="2.36"/>
    <m/>
    <m/>
    <m/>
  </r>
  <r>
    <m/>
    <m/>
    <m/>
    <x v="496"/>
    <x v="11"/>
    <n v="1"/>
    <x v="1194"/>
    <m/>
    <x v="1"/>
    <x v="1"/>
    <n v="2"/>
    <x v="133"/>
    <x v="143"/>
    <m/>
    <x v="437"/>
    <n v="0.96"/>
    <n v="2"/>
    <n v="0.96"/>
    <m/>
    <m/>
    <m/>
  </r>
  <r>
    <m/>
    <m/>
    <m/>
    <x v="496"/>
    <x v="11"/>
    <n v="1"/>
    <x v="1203"/>
    <m/>
    <x v="92"/>
    <x v="1"/>
    <n v="1"/>
    <x v="6"/>
    <x v="63"/>
    <m/>
    <x v="735"/>
    <n v="8.6300000000000008"/>
    <n v="1"/>
    <n v="8.6300000000000008"/>
    <m/>
    <m/>
    <m/>
  </r>
  <r>
    <m/>
    <m/>
    <m/>
    <x v="496"/>
    <x v="11"/>
    <n v="1"/>
    <x v="1204"/>
    <m/>
    <x v="92"/>
    <x v="1"/>
    <n v="1"/>
    <x v="6"/>
    <x v="233"/>
    <m/>
    <x v="736"/>
    <n v="16.600000000000001"/>
    <n v="1"/>
    <n v="16.600000000000001"/>
    <m/>
    <m/>
    <m/>
  </r>
  <r>
    <m/>
    <m/>
    <m/>
    <x v="496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496"/>
    <x v="11"/>
    <n v="1"/>
    <x v="1198"/>
    <m/>
    <x v="55"/>
    <x v="1"/>
    <n v="1"/>
    <x v="58"/>
    <x v="10"/>
    <m/>
    <x v="738"/>
    <n v="1.95"/>
    <n v="1"/>
    <n v="1.95"/>
    <m/>
    <m/>
    <m/>
  </r>
  <r>
    <m/>
    <m/>
    <m/>
    <x v="496"/>
    <x v="11"/>
    <n v="1"/>
    <x v="1199"/>
    <m/>
    <x v="3"/>
    <x v="1"/>
    <n v="2"/>
    <x v="35"/>
    <x v="350"/>
    <m/>
    <x v="439"/>
    <n v="0.82"/>
    <n v="2"/>
    <n v="0.82"/>
    <m/>
    <m/>
    <m/>
  </r>
  <r>
    <m/>
    <m/>
    <m/>
    <x v="496"/>
    <x v="11"/>
    <n v="1"/>
    <x v="1205"/>
    <m/>
    <x v="92"/>
    <x v="1"/>
    <n v="1"/>
    <x v="6"/>
    <x v="256"/>
    <m/>
    <x v="740"/>
    <n v="54.24"/>
    <n v="1"/>
    <n v="54.24"/>
    <m/>
    <m/>
    <m/>
  </r>
  <r>
    <m/>
    <m/>
    <m/>
    <x v="496"/>
    <x v="11"/>
    <n v="1"/>
    <x v="1206"/>
    <m/>
    <x v="85"/>
    <x v="1"/>
    <n v="1"/>
    <x v="6"/>
    <x v="620"/>
    <m/>
    <x v="373"/>
    <n v="4.2699999999999996"/>
    <n v="1"/>
    <n v="4.2699999999999996"/>
    <m/>
    <m/>
    <m/>
  </r>
  <r>
    <m/>
    <m/>
    <m/>
    <x v="497"/>
    <x v="11"/>
    <n v="6"/>
    <x v="1207"/>
    <m/>
    <x v="72"/>
    <x v="1"/>
    <n v="1"/>
    <x v="6"/>
    <x v="621"/>
    <m/>
    <x v="741"/>
    <n v="158.99"/>
    <n v="6"/>
    <n v="953.94"/>
    <m/>
    <m/>
    <m/>
  </r>
  <r>
    <m/>
    <m/>
    <m/>
    <x v="497"/>
    <x v="11"/>
    <n v="6"/>
    <x v="1208"/>
    <m/>
    <x v="1"/>
    <x v="1"/>
    <n v="1"/>
    <x v="4"/>
    <x v="13"/>
    <m/>
    <x v="531"/>
    <n v="0.27"/>
    <n v="6"/>
    <n v="1.62"/>
    <m/>
    <m/>
    <m/>
  </r>
  <r>
    <m/>
    <m/>
    <m/>
    <x v="497"/>
    <x v="11"/>
    <n v="6"/>
    <x v="1209"/>
    <m/>
    <x v="1"/>
    <x v="1"/>
    <n v="1"/>
    <x v="7"/>
    <x v="13"/>
    <m/>
    <x v="90"/>
    <n v="0.38"/>
    <n v="6"/>
    <n v="2.2800000000000002"/>
    <m/>
    <m/>
    <m/>
  </r>
  <r>
    <m/>
    <m/>
    <m/>
    <x v="497"/>
    <x v="11"/>
    <n v="6"/>
    <x v="1131"/>
    <m/>
    <x v="1"/>
    <x v="1"/>
    <n v="2"/>
    <x v="4"/>
    <x v="592"/>
    <m/>
    <x v="698"/>
    <n v="35.020000000000003"/>
    <n v="12"/>
    <n v="210.12"/>
    <m/>
    <m/>
    <m/>
  </r>
  <r>
    <m/>
    <m/>
    <m/>
    <x v="497"/>
    <x v="11"/>
    <n v="6"/>
    <x v="1210"/>
    <m/>
    <x v="55"/>
    <x v="1"/>
    <n v="1"/>
    <x v="3"/>
    <x v="10"/>
    <m/>
    <x v="742"/>
    <n v="3.82"/>
    <n v="6"/>
    <n v="22.919999999999998"/>
    <m/>
    <m/>
    <m/>
  </r>
  <r>
    <m/>
    <m/>
    <m/>
    <x v="497"/>
    <x v="11"/>
    <n v="6"/>
    <x v="1211"/>
    <m/>
    <x v="55"/>
    <x v="1"/>
    <n v="1"/>
    <x v="134"/>
    <x v="10"/>
    <m/>
    <x v="743"/>
    <n v="4.1500000000000004"/>
    <n v="6"/>
    <n v="24.900000000000002"/>
    <m/>
    <m/>
    <m/>
  </r>
  <r>
    <m/>
    <m/>
    <m/>
    <x v="498"/>
    <x v="11"/>
    <n v="2"/>
    <x v="1212"/>
    <m/>
    <x v="79"/>
    <x v="1"/>
    <n v="1"/>
    <x v="6"/>
    <x v="576"/>
    <m/>
    <x v="682"/>
    <n v="335.52"/>
    <n v="2"/>
    <n v="671.04"/>
    <m/>
    <m/>
    <m/>
  </r>
  <r>
    <m/>
    <m/>
    <m/>
    <x v="498"/>
    <x v="11"/>
    <n v="2"/>
    <x v="1213"/>
    <m/>
    <x v="1"/>
    <x v="1"/>
    <n v="1"/>
    <x v="62"/>
    <x v="55"/>
    <m/>
    <x v="744"/>
    <n v="3.54"/>
    <n v="2"/>
    <n v="7.08"/>
    <m/>
    <m/>
    <m/>
  </r>
  <r>
    <m/>
    <m/>
    <m/>
    <x v="498"/>
    <x v="11"/>
    <n v="2"/>
    <x v="1214"/>
    <m/>
    <x v="12"/>
    <x v="1"/>
    <n v="1"/>
    <x v="15"/>
    <x v="622"/>
    <m/>
    <x v="745"/>
    <n v="30.73"/>
    <n v="2"/>
    <n v="61.46"/>
    <m/>
    <m/>
    <m/>
  </r>
  <r>
    <m/>
    <m/>
    <m/>
    <x v="498"/>
    <x v="11"/>
    <n v="2"/>
    <x v="1215"/>
    <m/>
    <x v="12"/>
    <x v="1"/>
    <n v="1"/>
    <x v="19"/>
    <x v="622"/>
    <m/>
    <x v="746"/>
    <n v="21.51"/>
    <n v="2"/>
    <n v="43.02"/>
    <m/>
    <m/>
    <m/>
  </r>
  <r>
    <m/>
    <m/>
    <m/>
    <x v="498"/>
    <x v="11"/>
    <n v="2"/>
    <x v="1117"/>
    <m/>
    <x v="3"/>
    <x v="1"/>
    <n v="2"/>
    <x v="27"/>
    <x v="10"/>
    <m/>
    <x v="33"/>
    <n v="2.76"/>
    <n v="4"/>
    <n v="5.52"/>
    <m/>
    <m/>
    <m/>
  </r>
  <r>
    <m/>
    <m/>
    <m/>
    <x v="498"/>
    <x v="11"/>
    <n v="2"/>
    <x v="1118"/>
    <m/>
    <x v="3"/>
    <x v="1"/>
    <n v="1"/>
    <x v="28"/>
    <x v="10"/>
    <m/>
    <x v="99"/>
    <n v="1.1100000000000001"/>
    <n v="2"/>
    <n v="2.2200000000000002"/>
    <m/>
    <m/>
    <m/>
  </r>
  <r>
    <m/>
    <m/>
    <m/>
    <x v="498"/>
    <x v="11"/>
    <n v="2"/>
    <x v="1103"/>
    <m/>
    <x v="12"/>
    <x v="1"/>
    <n v="2"/>
    <x v="101"/>
    <x v="113"/>
    <m/>
    <x v="683"/>
    <n v="8.94"/>
    <n v="4"/>
    <n v="17.88"/>
    <m/>
    <m/>
    <m/>
  </r>
  <r>
    <m/>
    <m/>
    <m/>
    <x v="498"/>
    <x v="11"/>
    <n v="2"/>
    <x v="1216"/>
    <m/>
    <x v="55"/>
    <x v="1"/>
    <n v="1"/>
    <x v="11"/>
    <x v="57"/>
    <m/>
    <x v="447"/>
    <n v="1.44"/>
    <n v="2"/>
    <n v="2.88"/>
    <m/>
    <m/>
    <m/>
  </r>
  <r>
    <m/>
    <m/>
    <m/>
    <x v="498"/>
    <x v="11"/>
    <n v="2"/>
    <x v="1217"/>
    <m/>
    <x v="55"/>
    <x v="1"/>
    <n v="1"/>
    <x v="121"/>
    <x v="57"/>
    <m/>
    <x v="565"/>
    <n v="1.55"/>
    <n v="2"/>
    <n v="3.1"/>
    <m/>
    <m/>
    <m/>
  </r>
  <r>
    <m/>
    <m/>
    <m/>
    <x v="499"/>
    <x v="11"/>
    <n v="2"/>
    <x v="1218"/>
    <m/>
    <x v="79"/>
    <x v="1"/>
    <n v="1"/>
    <x v="6"/>
    <x v="577"/>
    <m/>
    <x v="684"/>
    <n v="349.04"/>
    <n v="2"/>
    <n v="698.08"/>
    <m/>
    <m/>
    <m/>
  </r>
  <r>
    <m/>
    <m/>
    <m/>
    <x v="499"/>
    <x v="11"/>
    <n v="2"/>
    <x v="1213"/>
    <m/>
    <x v="1"/>
    <x v="1"/>
    <n v="2"/>
    <x v="62"/>
    <x v="55"/>
    <m/>
    <x v="744"/>
    <n v="7.08"/>
    <n v="4"/>
    <n v="14.16"/>
    <m/>
    <m/>
    <m/>
  </r>
  <r>
    <m/>
    <m/>
    <m/>
    <x v="499"/>
    <x v="11"/>
    <n v="2"/>
    <x v="1214"/>
    <m/>
    <x v="12"/>
    <x v="1"/>
    <n v="2"/>
    <x v="15"/>
    <x v="622"/>
    <m/>
    <x v="745"/>
    <n v="61.46"/>
    <n v="4"/>
    <n v="122.92"/>
    <m/>
    <m/>
    <m/>
  </r>
  <r>
    <m/>
    <m/>
    <m/>
    <x v="499"/>
    <x v="11"/>
    <n v="2"/>
    <x v="1215"/>
    <m/>
    <x v="12"/>
    <x v="1"/>
    <n v="2"/>
    <x v="19"/>
    <x v="622"/>
    <m/>
    <x v="746"/>
    <n v="43.02"/>
    <n v="4"/>
    <n v="86.04"/>
    <m/>
    <m/>
    <m/>
  </r>
  <r>
    <m/>
    <m/>
    <m/>
    <x v="499"/>
    <x v="11"/>
    <n v="2"/>
    <x v="1117"/>
    <m/>
    <x v="3"/>
    <x v="1"/>
    <n v="4"/>
    <x v="27"/>
    <x v="10"/>
    <m/>
    <x v="33"/>
    <n v="5.52"/>
    <n v="8"/>
    <n v="11.04"/>
    <m/>
    <m/>
    <m/>
  </r>
  <r>
    <m/>
    <m/>
    <m/>
    <x v="499"/>
    <x v="11"/>
    <n v="2"/>
    <x v="1118"/>
    <m/>
    <x v="3"/>
    <x v="1"/>
    <n v="2"/>
    <x v="28"/>
    <x v="10"/>
    <m/>
    <x v="99"/>
    <n v="2.2200000000000002"/>
    <n v="4"/>
    <n v="4.4400000000000004"/>
    <m/>
    <m/>
    <m/>
  </r>
  <r>
    <m/>
    <m/>
    <m/>
    <x v="499"/>
    <x v="11"/>
    <n v="2"/>
    <x v="1103"/>
    <m/>
    <x v="12"/>
    <x v="1"/>
    <n v="2"/>
    <x v="101"/>
    <x v="113"/>
    <m/>
    <x v="683"/>
    <n v="8.94"/>
    <n v="4"/>
    <n v="17.88"/>
    <m/>
    <m/>
    <m/>
  </r>
  <r>
    <m/>
    <m/>
    <m/>
    <x v="499"/>
    <x v="11"/>
    <n v="2"/>
    <x v="1216"/>
    <m/>
    <x v="55"/>
    <x v="1"/>
    <n v="2"/>
    <x v="11"/>
    <x v="57"/>
    <m/>
    <x v="447"/>
    <n v="2.88"/>
    <n v="4"/>
    <n v="5.76"/>
    <m/>
    <m/>
    <m/>
  </r>
  <r>
    <m/>
    <m/>
    <m/>
    <x v="499"/>
    <x v="11"/>
    <n v="2"/>
    <x v="1217"/>
    <m/>
    <x v="55"/>
    <x v="1"/>
    <n v="2"/>
    <x v="121"/>
    <x v="57"/>
    <m/>
    <x v="565"/>
    <n v="3.1"/>
    <n v="4"/>
    <n v="6.2"/>
    <m/>
    <m/>
    <m/>
  </r>
  <r>
    <m/>
    <m/>
    <m/>
    <x v="500"/>
    <x v="11"/>
    <n v="1"/>
    <x v="1109"/>
    <m/>
    <x v="79"/>
    <x v="1"/>
    <n v="1"/>
    <x v="6"/>
    <x v="581"/>
    <m/>
    <x v="685"/>
    <n v="368.48"/>
    <n v="1"/>
    <n v="368.48"/>
    <m/>
    <m/>
    <m/>
  </r>
  <r>
    <m/>
    <m/>
    <m/>
    <x v="500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500"/>
    <x v="11"/>
    <n v="1"/>
    <x v="1106"/>
    <m/>
    <x v="1"/>
    <x v="1"/>
    <n v="1"/>
    <x v="122"/>
    <x v="579"/>
    <m/>
    <x v="240"/>
    <n v="0.8"/>
    <n v="1"/>
    <n v="0.8"/>
    <m/>
    <m/>
    <m/>
  </r>
  <r>
    <m/>
    <m/>
    <m/>
    <x v="500"/>
    <x v="11"/>
    <n v="1"/>
    <x v="1123"/>
    <m/>
    <x v="1"/>
    <x v="1"/>
    <n v="2"/>
    <x v="64"/>
    <x v="65"/>
    <m/>
    <x v="693"/>
    <n v="7.76"/>
    <n v="2"/>
    <n v="7.76"/>
    <m/>
    <m/>
    <m/>
  </r>
  <r>
    <m/>
    <m/>
    <m/>
    <x v="500"/>
    <x v="11"/>
    <n v="1"/>
    <x v="1219"/>
    <m/>
    <x v="1"/>
    <x v="1"/>
    <n v="1"/>
    <x v="15"/>
    <x v="65"/>
    <m/>
    <x v="672"/>
    <n v="2.98"/>
    <n v="1"/>
    <n v="2.98"/>
    <m/>
    <m/>
    <m/>
  </r>
  <r>
    <m/>
    <m/>
    <m/>
    <x v="500"/>
    <x v="11"/>
    <n v="1"/>
    <x v="1111"/>
    <m/>
    <x v="1"/>
    <x v="1"/>
    <n v="1"/>
    <x v="11"/>
    <x v="57"/>
    <m/>
    <x v="463"/>
    <n v="1.2"/>
    <n v="1"/>
    <n v="1.2"/>
    <m/>
    <m/>
    <m/>
  </r>
  <r>
    <m/>
    <m/>
    <m/>
    <x v="500"/>
    <x v="11"/>
    <n v="1"/>
    <x v="1124"/>
    <m/>
    <x v="1"/>
    <x v="1"/>
    <n v="5"/>
    <x v="121"/>
    <x v="57"/>
    <m/>
    <x v="649"/>
    <n v="6.45"/>
    <n v="5"/>
    <n v="6.45"/>
    <m/>
    <m/>
    <m/>
  </r>
  <r>
    <m/>
    <m/>
    <m/>
    <x v="500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500"/>
    <x v="11"/>
    <n v="1"/>
    <x v="1161"/>
    <m/>
    <x v="1"/>
    <x v="1"/>
    <n v="1"/>
    <x v="4"/>
    <x v="604"/>
    <m/>
    <x v="715"/>
    <n v="8.2799999999999994"/>
    <n v="1"/>
    <n v="8.2799999999999994"/>
    <m/>
    <m/>
    <m/>
  </r>
  <r>
    <m/>
    <m/>
    <m/>
    <x v="500"/>
    <x v="11"/>
    <n v="1"/>
    <x v="1220"/>
    <m/>
    <x v="1"/>
    <x v="1"/>
    <n v="1"/>
    <x v="4"/>
    <x v="623"/>
    <m/>
    <x v="747"/>
    <n v="22.88"/>
    <n v="1"/>
    <n v="22.88"/>
    <m/>
    <m/>
    <m/>
  </r>
  <r>
    <m/>
    <m/>
    <m/>
    <x v="500"/>
    <x v="11"/>
    <n v="1"/>
    <x v="1125"/>
    <m/>
    <x v="1"/>
    <x v="1"/>
    <n v="1"/>
    <x v="4"/>
    <x v="587"/>
    <m/>
    <x v="694"/>
    <n v="12.68"/>
    <n v="1"/>
    <n v="12.68"/>
    <m/>
    <m/>
    <m/>
  </r>
  <r>
    <m/>
    <m/>
    <m/>
    <x v="500"/>
    <x v="11"/>
    <n v="1"/>
    <x v="1126"/>
    <m/>
    <x v="1"/>
    <x v="1"/>
    <n v="1"/>
    <x v="4"/>
    <x v="588"/>
    <m/>
    <x v="598"/>
    <n v="10.6"/>
    <n v="1"/>
    <n v="10.6"/>
    <m/>
    <m/>
    <m/>
  </r>
  <r>
    <m/>
    <m/>
    <m/>
    <x v="500"/>
    <x v="11"/>
    <n v="1"/>
    <x v="1127"/>
    <m/>
    <x v="1"/>
    <x v="1"/>
    <n v="1"/>
    <x v="4"/>
    <x v="241"/>
    <m/>
    <x v="695"/>
    <n v="6.48"/>
    <n v="1"/>
    <n v="6.48"/>
    <m/>
    <m/>
    <m/>
  </r>
  <r>
    <m/>
    <m/>
    <m/>
    <x v="500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500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500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500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500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500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00"/>
    <x v="11"/>
    <n v="1"/>
    <x v="1120"/>
    <m/>
    <x v="55"/>
    <x v="1"/>
    <n v="1"/>
    <x v="125"/>
    <x v="584"/>
    <m/>
    <x v="398"/>
    <n v="3.18"/>
    <n v="1"/>
    <n v="3.18"/>
    <m/>
    <m/>
    <m/>
  </r>
  <r>
    <m/>
    <m/>
    <m/>
    <x v="500"/>
    <x v="11"/>
    <n v="1"/>
    <x v="1121"/>
    <m/>
    <x v="55"/>
    <x v="1"/>
    <n v="1"/>
    <x v="126"/>
    <x v="585"/>
    <m/>
    <x v="398"/>
    <n v="3.18"/>
    <n v="1"/>
    <n v="3.18"/>
    <m/>
    <m/>
    <m/>
  </r>
  <r>
    <m/>
    <m/>
    <m/>
    <x v="501"/>
    <x v="11"/>
    <n v="1"/>
    <x v="1221"/>
    <m/>
    <x v="21"/>
    <x v="1"/>
    <n v="1"/>
    <x v="6"/>
    <x v="624"/>
    <m/>
    <x v="748"/>
    <n v="130.09"/>
    <n v="1"/>
    <n v="130.09"/>
    <m/>
    <m/>
    <m/>
  </r>
  <r>
    <m/>
    <m/>
    <m/>
    <x v="501"/>
    <x v="11"/>
    <n v="1"/>
    <x v="1222"/>
    <m/>
    <x v="1"/>
    <x v="1"/>
    <n v="2"/>
    <x v="23"/>
    <x v="55"/>
    <m/>
    <x v="82"/>
    <n v="4.5"/>
    <n v="2"/>
    <n v="4.5"/>
    <m/>
    <m/>
    <m/>
  </r>
  <r>
    <m/>
    <m/>
    <m/>
    <x v="502"/>
    <x v="11"/>
    <n v="1"/>
    <x v="1223"/>
    <m/>
    <x v="21"/>
    <x v="1"/>
    <n v="1"/>
    <x v="6"/>
    <x v="625"/>
    <m/>
    <x v="749"/>
    <n v="129.62"/>
    <n v="1"/>
    <n v="129.62"/>
    <m/>
    <m/>
    <m/>
  </r>
  <r>
    <m/>
    <m/>
    <m/>
    <x v="502"/>
    <x v="11"/>
    <n v="1"/>
    <x v="1222"/>
    <m/>
    <x v="1"/>
    <x v="1"/>
    <n v="1"/>
    <x v="23"/>
    <x v="55"/>
    <m/>
    <x v="82"/>
    <n v="2.25"/>
    <n v="1"/>
    <n v="2.25"/>
    <m/>
    <m/>
    <m/>
  </r>
  <r>
    <m/>
    <m/>
    <m/>
    <x v="502"/>
    <x v="11"/>
    <n v="1"/>
    <x v="1224"/>
    <m/>
    <x v="12"/>
    <x v="1"/>
    <n v="1"/>
    <x v="50"/>
    <x v="47"/>
    <m/>
    <x v="750"/>
    <n v="6.01"/>
    <n v="1"/>
    <n v="6.01"/>
    <m/>
    <m/>
    <m/>
  </r>
  <r>
    <m/>
    <m/>
    <m/>
    <x v="503"/>
    <x v="11"/>
    <n v="1"/>
    <x v="1225"/>
    <m/>
    <x v="21"/>
    <x v="1"/>
    <n v="1"/>
    <x v="6"/>
    <x v="626"/>
    <m/>
    <x v="751"/>
    <n v="227.83"/>
    <n v="1"/>
    <n v="227.83"/>
    <m/>
    <m/>
    <m/>
  </r>
  <r>
    <m/>
    <m/>
    <m/>
    <x v="503"/>
    <x v="11"/>
    <n v="1"/>
    <x v="1226"/>
    <m/>
    <x v="21"/>
    <x v="1"/>
    <n v="2"/>
    <x v="6"/>
    <x v="627"/>
    <m/>
    <x v="752"/>
    <n v="31.8"/>
    <n v="2"/>
    <n v="31.8"/>
    <m/>
    <m/>
    <m/>
  </r>
  <r>
    <m/>
    <m/>
    <m/>
    <x v="503"/>
    <x v="11"/>
    <n v="1"/>
    <x v="1227"/>
    <m/>
    <x v="1"/>
    <x v="1"/>
    <n v="2"/>
    <x v="111"/>
    <x v="82"/>
    <m/>
    <x v="565"/>
    <n v="3.1"/>
    <n v="2"/>
    <n v="3.1"/>
    <m/>
    <m/>
    <m/>
  </r>
  <r>
    <m/>
    <m/>
    <m/>
    <x v="503"/>
    <x v="11"/>
    <n v="1"/>
    <x v="1222"/>
    <m/>
    <x v="1"/>
    <x v="1"/>
    <n v="1"/>
    <x v="23"/>
    <x v="55"/>
    <m/>
    <x v="82"/>
    <n v="2.25"/>
    <n v="1"/>
    <n v="2.25"/>
    <m/>
    <m/>
    <m/>
  </r>
  <r>
    <m/>
    <m/>
    <m/>
    <x v="503"/>
    <x v="11"/>
    <n v="1"/>
    <x v="1224"/>
    <m/>
    <x v="12"/>
    <x v="1"/>
    <n v="2"/>
    <x v="50"/>
    <x v="47"/>
    <m/>
    <x v="750"/>
    <n v="12.02"/>
    <n v="2"/>
    <n v="12.02"/>
    <m/>
    <m/>
    <m/>
  </r>
  <r>
    <m/>
    <m/>
    <m/>
    <x v="504"/>
    <x v="11"/>
    <n v="1"/>
    <x v="1228"/>
    <m/>
    <x v="21"/>
    <x v="1"/>
    <n v="1"/>
    <x v="6"/>
    <x v="628"/>
    <m/>
    <x v="753"/>
    <n v="188.93"/>
    <n v="1"/>
    <n v="188.93"/>
    <m/>
    <m/>
    <m/>
  </r>
  <r>
    <m/>
    <m/>
    <m/>
    <x v="504"/>
    <x v="11"/>
    <n v="1"/>
    <x v="1226"/>
    <m/>
    <x v="21"/>
    <x v="1"/>
    <n v="1"/>
    <x v="6"/>
    <x v="627"/>
    <m/>
    <x v="752"/>
    <n v="15.9"/>
    <n v="1"/>
    <n v="15.9"/>
    <m/>
    <m/>
    <m/>
  </r>
  <r>
    <m/>
    <m/>
    <m/>
    <x v="504"/>
    <x v="11"/>
    <n v="1"/>
    <x v="1227"/>
    <m/>
    <x v="1"/>
    <x v="1"/>
    <n v="1"/>
    <x v="111"/>
    <x v="489"/>
    <m/>
    <x v="459"/>
    <n v="1.56"/>
    <n v="1"/>
    <n v="1.56"/>
    <m/>
    <m/>
    <m/>
  </r>
  <r>
    <m/>
    <m/>
    <m/>
    <x v="504"/>
    <x v="11"/>
    <n v="1"/>
    <x v="1222"/>
    <m/>
    <x v="1"/>
    <x v="1"/>
    <n v="1"/>
    <x v="23"/>
    <x v="55"/>
    <m/>
    <x v="82"/>
    <n v="2.25"/>
    <n v="1"/>
    <n v="2.25"/>
    <m/>
    <m/>
    <m/>
  </r>
  <r>
    <m/>
    <m/>
    <m/>
    <x v="504"/>
    <x v="11"/>
    <n v="1"/>
    <x v="1224"/>
    <m/>
    <x v="12"/>
    <x v="1"/>
    <n v="2"/>
    <x v="50"/>
    <x v="47"/>
    <m/>
    <x v="750"/>
    <n v="12.02"/>
    <n v="2"/>
    <n v="12.02"/>
    <m/>
    <m/>
    <m/>
  </r>
  <r>
    <m/>
    <m/>
    <m/>
    <x v="505"/>
    <x v="11"/>
    <n v="2"/>
    <x v="1223"/>
    <m/>
    <x v="21"/>
    <x v="1"/>
    <n v="1"/>
    <x v="6"/>
    <x v="625"/>
    <m/>
    <x v="749"/>
    <n v="129.62"/>
    <n v="2"/>
    <n v="259.24"/>
    <m/>
    <m/>
    <m/>
  </r>
  <r>
    <m/>
    <m/>
    <m/>
    <x v="505"/>
    <x v="11"/>
    <n v="2"/>
    <x v="1222"/>
    <m/>
    <x v="1"/>
    <x v="1"/>
    <n v="1"/>
    <x v="23"/>
    <x v="55"/>
    <m/>
    <x v="82"/>
    <n v="2.25"/>
    <n v="2"/>
    <n v="4.5"/>
    <m/>
    <m/>
    <m/>
  </r>
  <r>
    <m/>
    <m/>
    <m/>
    <x v="505"/>
    <x v="11"/>
    <n v="2"/>
    <x v="1224"/>
    <m/>
    <x v="12"/>
    <x v="1"/>
    <n v="1"/>
    <x v="50"/>
    <x v="47"/>
    <m/>
    <x v="750"/>
    <n v="6.01"/>
    <n v="2"/>
    <n v="12.02"/>
    <m/>
    <m/>
    <m/>
  </r>
  <r>
    <m/>
    <m/>
    <m/>
    <x v="505"/>
    <x v="11"/>
    <n v="2"/>
    <x v="1197"/>
    <m/>
    <x v="12"/>
    <x v="1"/>
    <n v="4"/>
    <x v="5"/>
    <x v="47"/>
    <m/>
    <x v="737"/>
    <n v="22.6"/>
    <n v="8"/>
    <n v="45.2"/>
    <m/>
    <m/>
    <m/>
  </r>
  <r>
    <m/>
    <m/>
    <m/>
    <x v="505"/>
    <x v="11"/>
    <n v="2"/>
    <x v="1229"/>
    <m/>
    <x v="55"/>
    <x v="1"/>
    <n v="8"/>
    <x v="111"/>
    <x v="489"/>
    <m/>
    <x v="754"/>
    <n v="15.04"/>
    <n v="16"/>
    <n v="30.08"/>
    <m/>
    <m/>
    <m/>
  </r>
  <r>
    <m/>
    <m/>
    <m/>
    <x v="506"/>
    <x v="11"/>
    <n v="1"/>
    <x v="1230"/>
    <m/>
    <x v="92"/>
    <x v="1"/>
    <n v="1"/>
    <x v="6"/>
    <x v="629"/>
    <m/>
    <x v="755"/>
    <n v="102.97"/>
    <n v="1"/>
    <n v="102.97"/>
    <m/>
    <m/>
    <m/>
  </r>
  <r>
    <m/>
    <m/>
    <m/>
    <x v="506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06"/>
    <x v="11"/>
    <n v="1"/>
    <x v="1193"/>
    <m/>
    <x v="1"/>
    <x v="1"/>
    <n v="1"/>
    <x v="7"/>
    <x v="118"/>
    <m/>
    <x v="60"/>
    <n v="1.18"/>
    <n v="1"/>
    <n v="1.18"/>
    <m/>
    <m/>
    <m/>
  </r>
  <r>
    <m/>
    <m/>
    <m/>
    <x v="506"/>
    <x v="11"/>
    <n v="1"/>
    <x v="1231"/>
    <m/>
    <x v="1"/>
    <x v="1"/>
    <n v="1"/>
    <x v="7"/>
    <x v="138"/>
    <m/>
    <x v="427"/>
    <n v="0.82"/>
    <n v="1"/>
    <n v="0.82"/>
    <m/>
    <m/>
    <m/>
  </r>
  <r>
    <m/>
    <m/>
    <m/>
    <x v="506"/>
    <x v="11"/>
    <n v="1"/>
    <x v="1232"/>
    <m/>
    <x v="92"/>
    <x v="1"/>
    <n v="1"/>
    <x v="6"/>
    <x v="630"/>
    <m/>
    <x v="756"/>
    <n v="62.81"/>
    <n v="1"/>
    <n v="62.81"/>
    <m/>
    <m/>
    <m/>
  </r>
  <r>
    <m/>
    <m/>
    <m/>
    <x v="506"/>
    <x v="11"/>
    <n v="1"/>
    <x v="1233"/>
    <m/>
    <x v="92"/>
    <x v="1"/>
    <n v="1"/>
    <x v="6"/>
    <x v="631"/>
    <m/>
    <x v="757"/>
    <n v="16.100000000000001"/>
    <n v="1"/>
    <n v="16.100000000000001"/>
    <m/>
    <m/>
    <m/>
  </r>
  <r>
    <m/>
    <m/>
    <m/>
    <x v="506"/>
    <x v="11"/>
    <n v="1"/>
    <x v="1234"/>
    <m/>
    <x v="12"/>
    <x v="1"/>
    <n v="1"/>
    <x v="13"/>
    <x v="49"/>
    <m/>
    <x v="98"/>
    <n v="2.4"/>
    <n v="1"/>
    <n v="2.4"/>
    <m/>
    <m/>
    <m/>
  </r>
  <r>
    <m/>
    <m/>
    <m/>
    <x v="506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07"/>
    <x v="11"/>
    <n v="1"/>
    <x v="1235"/>
    <m/>
    <x v="92"/>
    <x v="1"/>
    <n v="1"/>
    <x v="6"/>
    <x v="629"/>
    <m/>
    <x v="755"/>
    <n v="102.97"/>
    <n v="1"/>
    <n v="102.97"/>
    <m/>
    <m/>
    <m/>
  </r>
  <r>
    <m/>
    <m/>
    <m/>
    <x v="507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07"/>
    <x v="11"/>
    <n v="1"/>
    <x v="1193"/>
    <m/>
    <x v="1"/>
    <x v="1"/>
    <n v="1"/>
    <x v="7"/>
    <x v="118"/>
    <m/>
    <x v="60"/>
    <n v="1.18"/>
    <n v="1"/>
    <n v="1.18"/>
    <m/>
    <m/>
    <m/>
  </r>
  <r>
    <m/>
    <m/>
    <m/>
    <x v="507"/>
    <x v="11"/>
    <n v="1"/>
    <x v="1231"/>
    <m/>
    <x v="1"/>
    <x v="1"/>
    <n v="1"/>
    <x v="7"/>
    <x v="138"/>
    <m/>
    <x v="427"/>
    <n v="0.82"/>
    <n v="1"/>
    <n v="0.82"/>
    <m/>
    <m/>
    <m/>
  </r>
  <r>
    <m/>
    <m/>
    <m/>
    <x v="507"/>
    <x v="11"/>
    <n v="1"/>
    <x v="1236"/>
    <m/>
    <x v="92"/>
    <x v="1"/>
    <n v="1"/>
    <x v="6"/>
    <x v="630"/>
    <m/>
    <x v="756"/>
    <n v="62.81"/>
    <n v="1"/>
    <n v="62.81"/>
    <m/>
    <m/>
    <m/>
  </r>
  <r>
    <m/>
    <m/>
    <m/>
    <x v="507"/>
    <x v="11"/>
    <n v="1"/>
    <x v="1237"/>
    <m/>
    <x v="92"/>
    <x v="1"/>
    <n v="1"/>
    <x v="6"/>
    <x v="631"/>
    <m/>
    <x v="757"/>
    <n v="16.100000000000001"/>
    <n v="1"/>
    <n v="16.100000000000001"/>
    <m/>
    <m/>
    <m/>
  </r>
  <r>
    <m/>
    <m/>
    <m/>
    <x v="507"/>
    <x v="11"/>
    <n v="1"/>
    <x v="1234"/>
    <m/>
    <x v="12"/>
    <x v="1"/>
    <n v="1"/>
    <x v="13"/>
    <x v="49"/>
    <m/>
    <x v="98"/>
    <n v="2.4"/>
    <n v="1"/>
    <n v="2.4"/>
    <m/>
    <m/>
    <m/>
  </r>
  <r>
    <m/>
    <m/>
    <m/>
    <x v="507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08"/>
    <x v="11"/>
    <n v="1"/>
    <x v="1238"/>
    <m/>
    <x v="1"/>
    <x v="1"/>
    <n v="1"/>
    <x v="20"/>
    <x v="55"/>
    <m/>
    <x v="758"/>
    <n v="3.63"/>
    <n v="1"/>
    <n v="3.63"/>
    <m/>
    <m/>
    <m/>
  </r>
  <r>
    <m/>
    <m/>
    <m/>
    <x v="508"/>
    <x v="11"/>
    <n v="1"/>
    <x v="1239"/>
    <m/>
    <x v="1"/>
    <x v="1"/>
    <n v="1"/>
    <x v="101"/>
    <x v="55"/>
    <m/>
    <x v="759"/>
    <n v="3.28"/>
    <n v="1"/>
    <n v="3.28"/>
    <m/>
    <m/>
    <m/>
  </r>
  <r>
    <m/>
    <m/>
    <m/>
    <x v="508"/>
    <x v="11"/>
    <n v="1"/>
    <x v="1240"/>
    <m/>
    <x v="3"/>
    <x v="1"/>
    <n v="2"/>
    <x v="9"/>
    <x v="2"/>
    <m/>
    <x v="489"/>
    <n v="1"/>
    <n v="2"/>
    <n v="1"/>
    <m/>
    <m/>
    <m/>
  </r>
  <r>
    <m/>
    <m/>
    <m/>
    <x v="508"/>
    <x v="11"/>
    <n v="1"/>
    <x v="1241"/>
    <m/>
    <x v="8"/>
    <x v="1"/>
    <n v="1"/>
    <x v="6"/>
    <x v="632"/>
    <m/>
    <x v="760"/>
    <n v="43.66"/>
    <n v="1"/>
    <n v="43.66"/>
    <m/>
    <m/>
    <m/>
  </r>
  <r>
    <m/>
    <m/>
    <m/>
    <x v="509"/>
    <x v="11"/>
    <n v="1"/>
    <x v="1242"/>
    <m/>
    <x v="8"/>
    <x v="1"/>
    <n v="1"/>
    <x v="6"/>
    <x v="510"/>
    <m/>
    <x v="761"/>
    <n v="46.69"/>
    <n v="1"/>
    <n v="46.69"/>
    <m/>
    <m/>
    <m/>
  </r>
  <r>
    <m/>
    <m/>
    <m/>
    <x v="509"/>
    <x v="11"/>
    <n v="1"/>
    <x v="1243"/>
    <m/>
    <x v="1"/>
    <x v="1"/>
    <n v="1"/>
    <x v="1"/>
    <x v="55"/>
    <m/>
    <x v="325"/>
    <n v="2.59"/>
    <n v="1"/>
    <n v="2.59"/>
    <m/>
    <m/>
    <m/>
  </r>
  <r>
    <m/>
    <m/>
    <m/>
    <x v="510"/>
    <x v="11"/>
    <n v="1"/>
    <x v="1244"/>
    <m/>
    <x v="92"/>
    <x v="1"/>
    <n v="1"/>
    <x v="6"/>
    <x v="633"/>
    <m/>
    <x v="762"/>
    <n v="106.32"/>
    <n v="1"/>
    <n v="106.32"/>
    <m/>
    <m/>
    <m/>
  </r>
  <r>
    <m/>
    <m/>
    <m/>
    <x v="510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10"/>
    <x v="11"/>
    <n v="1"/>
    <x v="1193"/>
    <m/>
    <x v="1"/>
    <x v="1"/>
    <n v="1"/>
    <x v="7"/>
    <x v="118"/>
    <m/>
    <x v="60"/>
    <n v="1.18"/>
    <n v="1"/>
    <n v="1.18"/>
    <m/>
    <m/>
    <m/>
  </r>
  <r>
    <m/>
    <m/>
    <m/>
    <x v="510"/>
    <x v="11"/>
    <n v="1"/>
    <x v="1245"/>
    <m/>
    <x v="92"/>
    <x v="1"/>
    <n v="1"/>
    <x v="6"/>
    <x v="634"/>
    <m/>
    <x v="763"/>
    <n v="8.59"/>
    <n v="1"/>
    <n v="8.59"/>
    <m/>
    <m/>
    <m/>
  </r>
  <r>
    <m/>
    <m/>
    <m/>
    <x v="510"/>
    <x v="11"/>
    <n v="1"/>
    <x v="1246"/>
    <m/>
    <x v="92"/>
    <x v="1"/>
    <n v="1"/>
    <x v="6"/>
    <x v="635"/>
    <m/>
    <x v="764"/>
    <n v="16.29"/>
    <n v="1"/>
    <n v="16.29"/>
    <m/>
    <m/>
    <m/>
  </r>
  <r>
    <m/>
    <m/>
    <m/>
    <x v="510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10"/>
    <x v="11"/>
    <n v="1"/>
    <x v="1247"/>
    <m/>
    <x v="92"/>
    <x v="1"/>
    <n v="1"/>
    <x v="6"/>
    <x v="636"/>
    <m/>
    <x v="765"/>
    <n v="54.48"/>
    <n v="1"/>
    <n v="54.48"/>
    <m/>
    <m/>
    <m/>
  </r>
  <r>
    <m/>
    <m/>
    <m/>
    <x v="511"/>
    <x v="11"/>
    <n v="1"/>
    <x v="1248"/>
    <m/>
    <x v="92"/>
    <x v="1"/>
    <n v="1"/>
    <x v="6"/>
    <x v="633"/>
    <m/>
    <x v="762"/>
    <n v="106.32"/>
    <n v="1"/>
    <n v="106.32"/>
    <m/>
    <m/>
    <m/>
  </r>
  <r>
    <m/>
    <m/>
    <m/>
    <x v="511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11"/>
    <x v="11"/>
    <n v="1"/>
    <x v="1193"/>
    <m/>
    <x v="1"/>
    <x v="1"/>
    <n v="1"/>
    <x v="7"/>
    <x v="118"/>
    <m/>
    <x v="60"/>
    <n v="1.18"/>
    <n v="1"/>
    <n v="1.18"/>
    <m/>
    <m/>
    <m/>
  </r>
  <r>
    <m/>
    <m/>
    <m/>
    <x v="511"/>
    <x v="11"/>
    <n v="1"/>
    <x v="1249"/>
    <m/>
    <x v="92"/>
    <x v="1"/>
    <n v="1"/>
    <x v="6"/>
    <x v="634"/>
    <m/>
    <x v="763"/>
    <n v="8.59"/>
    <n v="1"/>
    <n v="8.59"/>
    <m/>
    <m/>
    <m/>
  </r>
  <r>
    <m/>
    <m/>
    <m/>
    <x v="511"/>
    <x v="11"/>
    <n v="1"/>
    <x v="1250"/>
    <m/>
    <x v="92"/>
    <x v="1"/>
    <n v="1"/>
    <x v="6"/>
    <x v="637"/>
    <m/>
    <x v="764"/>
    <n v="16.29"/>
    <n v="1"/>
    <n v="16.29"/>
    <m/>
    <m/>
    <m/>
  </r>
  <r>
    <m/>
    <m/>
    <m/>
    <x v="511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11"/>
    <x v="11"/>
    <n v="1"/>
    <x v="1251"/>
    <m/>
    <x v="92"/>
    <x v="1"/>
    <n v="1"/>
    <x v="6"/>
    <x v="636"/>
    <m/>
    <x v="765"/>
    <n v="54.48"/>
    <n v="1"/>
    <n v="54.48"/>
    <m/>
    <m/>
    <m/>
  </r>
  <r>
    <m/>
    <m/>
    <m/>
    <x v="512"/>
    <x v="11"/>
    <n v="1"/>
    <x v="1252"/>
    <m/>
    <x v="79"/>
    <x v="1"/>
    <n v="1"/>
    <x v="6"/>
    <x v="586"/>
    <m/>
    <x v="692"/>
    <n v="362.14"/>
    <n v="1"/>
    <n v="362.14"/>
    <m/>
    <m/>
    <m/>
  </r>
  <r>
    <m/>
    <m/>
    <m/>
    <x v="512"/>
    <x v="11"/>
    <n v="1"/>
    <x v="1253"/>
    <m/>
    <x v="1"/>
    <x v="1"/>
    <n v="2"/>
    <x v="50"/>
    <x v="638"/>
    <m/>
    <x v="663"/>
    <n v="5.26"/>
    <n v="2"/>
    <n v="5.26"/>
    <m/>
    <m/>
    <m/>
  </r>
  <r>
    <m/>
    <m/>
    <m/>
    <x v="512"/>
    <x v="11"/>
    <n v="1"/>
    <x v="1254"/>
    <m/>
    <x v="1"/>
    <x v="1"/>
    <n v="1"/>
    <x v="135"/>
    <x v="91"/>
    <m/>
    <x v="714"/>
    <n v="4.32"/>
    <n v="1"/>
    <n v="4.32"/>
    <m/>
    <m/>
    <m/>
  </r>
  <r>
    <m/>
    <m/>
    <m/>
    <x v="512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512"/>
    <x v="11"/>
    <n v="1"/>
    <x v="1123"/>
    <m/>
    <x v="1"/>
    <x v="1"/>
    <n v="1"/>
    <x v="64"/>
    <x v="65"/>
    <m/>
    <x v="693"/>
    <n v="3.88"/>
    <n v="1"/>
    <n v="3.88"/>
    <m/>
    <m/>
    <m/>
  </r>
  <r>
    <m/>
    <m/>
    <m/>
    <x v="512"/>
    <x v="11"/>
    <n v="1"/>
    <x v="1219"/>
    <m/>
    <x v="1"/>
    <x v="1"/>
    <n v="1"/>
    <x v="15"/>
    <x v="65"/>
    <m/>
    <x v="672"/>
    <n v="2.98"/>
    <n v="1"/>
    <n v="2.98"/>
    <m/>
    <m/>
    <m/>
  </r>
  <r>
    <m/>
    <m/>
    <m/>
    <x v="512"/>
    <x v="11"/>
    <n v="1"/>
    <x v="1111"/>
    <m/>
    <x v="1"/>
    <x v="1"/>
    <n v="1"/>
    <x v="11"/>
    <x v="57"/>
    <m/>
    <x v="463"/>
    <n v="1.2"/>
    <n v="1"/>
    <n v="1.2"/>
    <m/>
    <m/>
    <m/>
  </r>
  <r>
    <m/>
    <m/>
    <m/>
    <x v="512"/>
    <x v="11"/>
    <n v="1"/>
    <x v="1102"/>
    <m/>
    <x v="1"/>
    <x v="1"/>
    <n v="4"/>
    <x v="121"/>
    <x v="371"/>
    <m/>
    <x v="644"/>
    <n v="5.12"/>
    <n v="4"/>
    <n v="5.12"/>
    <m/>
    <m/>
    <m/>
  </r>
  <r>
    <m/>
    <m/>
    <m/>
    <x v="512"/>
    <x v="11"/>
    <n v="1"/>
    <x v="1124"/>
    <m/>
    <x v="1"/>
    <x v="1"/>
    <n v="3"/>
    <x v="121"/>
    <x v="57"/>
    <m/>
    <x v="649"/>
    <n v="3.87"/>
    <n v="3"/>
    <n v="3.87"/>
    <m/>
    <m/>
    <m/>
  </r>
  <r>
    <m/>
    <m/>
    <m/>
    <x v="512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512"/>
    <x v="11"/>
    <n v="1"/>
    <x v="1255"/>
    <m/>
    <x v="1"/>
    <x v="1"/>
    <n v="2"/>
    <x v="4"/>
    <x v="639"/>
    <m/>
    <x v="766"/>
    <n v="32.82"/>
    <n v="2"/>
    <n v="32.82"/>
    <m/>
    <m/>
    <m/>
  </r>
  <r>
    <m/>
    <m/>
    <m/>
    <x v="512"/>
    <x v="11"/>
    <n v="1"/>
    <x v="1256"/>
    <m/>
    <x v="1"/>
    <x v="1"/>
    <n v="1"/>
    <x v="4"/>
    <x v="640"/>
    <m/>
    <x v="729"/>
    <n v="11.3"/>
    <n v="1"/>
    <n v="11.3"/>
    <m/>
    <m/>
    <m/>
  </r>
  <r>
    <m/>
    <m/>
    <m/>
    <x v="512"/>
    <x v="11"/>
    <n v="1"/>
    <x v="1161"/>
    <m/>
    <x v="1"/>
    <x v="1"/>
    <n v="1"/>
    <x v="4"/>
    <x v="604"/>
    <m/>
    <x v="715"/>
    <n v="8.2799999999999994"/>
    <n v="1"/>
    <n v="8.2799999999999994"/>
    <m/>
    <m/>
    <m/>
  </r>
  <r>
    <m/>
    <m/>
    <m/>
    <x v="512"/>
    <x v="11"/>
    <n v="1"/>
    <x v="1257"/>
    <m/>
    <x v="1"/>
    <x v="1"/>
    <n v="1"/>
    <x v="4"/>
    <x v="641"/>
    <m/>
    <x v="548"/>
    <n v="1.3"/>
    <n v="1"/>
    <n v="1.3"/>
    <m/>
    <m/>
    <m/>
  </r>
  <r>
    <m/>
    <m/>
    <m/>
    <x v="512"/>
    <x v="11"/>
    <n v="1"/>
    <x v="1258"/>
    <m/>
    <x v="1"/>
    <x v="1"/>
    <n v="1"/>
    <x v="4"/>
    <x v="642"/>
    <m/>
    <x v="638"/>
    <n v="4.51"/>
    <n v="1"/>
    <n v="4.51"/>
    <m/>
    <m/>
    <m/>
  </r>
  <r>
    <m/>
    <m/>
    <m/>
    <x v="512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512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512"/>
    <x v="11"/>
    <n v="1"/>
    <x v="1259"/>
    <m/>
    <x v="12"/>
    <x v="1"/>
    <n v="1"/>
    <x v="136"/>
    <x v="54"/>
    <m/>
    <x v="285"/>
    <n v="2.5099999999999998"/>
    <n v="1"/>
    <n v="2.5099999999999998"/>
    <m/>
    <m/>
    <m/>
  </r>
  <r>
    <m/>
    <m/>
    <m/>
    <x v="512"/>
    <x v="11"/>
    <n v="1"/>
    <x v="1260"/>
    <m/>
    <x v="12"/>
    <x v="1"/>
    <n v="2"/>
    <x v="50"/>
    <x v="643"/>
    <m/>
    <x v="767"/>
    <n v="11.88"/>
    <n v="2"/>
    <n v="11.88"/>
    <m/>
    <m/>
    <m/>
  </r>
  <r>
    <m/>
    <m/>
    <m/>
    <x v="512"/>
    <x v="11"/>
    <n v="1"/>
    <x v="1261"/>
    <m/>
    <x v="12"/>
    <x v="1"/>
    <n v="1"/>
    <x v="137"/>
    <x v="54"/>
    <m/>
    <x v="768"/>
    <n v="7.12"/>
    <n v="1"/>
    <n v="7.12"/>
    <m/>
    <m/>
    <m/>
  </r>
  <r>
    <m/>
    <m/>
    <m/>
    <x v="512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512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512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512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12"/>
    <x v="11"/>
    <n v="1"/>
    <x v="1224"/>
    <m/>
    <x v="12"/>
    <x v="1"/>
    <n v="1"/>
    <x v="50"/>
    <x v="47"/>
    <m/>
    <x v="750"/>
    <n v="6.01"/>
    <n v="1"/>
    <n v="6.01"/>
    <m/>
    <m/>
    <m/>
  </r>
  <r>
    <m/>
    <m/>
    <m/>
    <x v="512"/>
    <x v="11"/>
    <n v="1"/>
    <x v="1120"/>
    <m/>
    <x v="55"/>
    <x v="1"/>
    <n v="1"/>
    <x v="125"/>
    <x v="584"/>
    <m/>
    <x v="398"/>
    <n v="3.18"/>
    <n v="1"/>
    <n v="3.18"/>
    <m/>
    <m/>
    <m/>
  </r>
  <r>
    <m/>
    <m/>
    <m/>
    <x v="512"/>
    <x v="11"/>
    <n v="1"/>
    <x v="1121"/>
    <m/>
    <x v="55"/>
    <x v="1"/>
    <n v="1"/>
    <x v="126"/>
    <x v="585"/>
    <m/>
    <x v="398"/>
    <n v="3.18"/>
    <n v="1"/>
    <n v="3.18"/>
    <m/>
    <m/>
    <m/>
  </r>
  <r>
    <m/>
    <m/>
    <m/>
    <x v="512"/>
    <x v="11"/>
    <n v="1"/>
    <x v="1262"/>
    <m/>
    <x v="55"/>
    <x v="1"/>
    <n v="1"/>
    <x v="106"/>
    <x v="643"/>
    <m/>
    <x v="769"/>
    <n v="7.55"/>
    <n v="1"/>
    <n v="7.55"/>
    <m/>
    <m/>
    <m/>
  </r>
  <r>
    <m/>
    <m/>
    <m/>
    <x v="513"/>
    <x v="11"/>
    <n v="1"/>
    <x v="1263"/>
    <m/>
    <x v="79"/>
    <x v="1"/>
    <n v="1"/>
    <x v="6"/>
    <x v="581"/>
    <m/>
    <x v="685"/>
    <n v="368.48"/>
    <n v="1"/>
    <n v="368.48"/>
    <m/>
    <m/>
    <m/>
  </r>
  <r>
    <m/>
    <m/>
    <m/>
    <x v="513"/>
    <x v="11"/>
    <n v="1"/>
    <x v="1253"/>
    <m/>
    <x v="1"/>
    <x v="1"/>
    <n v="4"/>
    <x v="50"/>
    <x v="638"/>
    <m/>
    <x v="663"/>
    <n v="10.52"/>
    <n v="4"/>
    <n v="10.52"/>
    <m/>
    <m/>
    <m/>
  </r>
  <r>
    <m/>
    <m/>
    <m/>
    <x v="513"/>
    <x v="11"/>
    <n v="1"/>
    <x v="1254"/>
    <m/>
    <x v="1"/>
    <x v="1"/>
    <n v="2"/>
    <x v="135"/>
    <x v="91"/>
    <m/>
    <x v="714"/>
    <n v="8.64"/>
    <n v="2"/>
    <n v="8.64"/>
    <m/>
    <m/>
    <m/>
  </r>
  <r>
    <m/>
    <m/>
    <m/>
    <x v="513"/>
    <x v="11"/>
    <n v="1"/>
    <x v="1110"/>
    <m/>
    <x v="1"/>
    <x v="1"/>
    <n v="4"/>
    <x v="123"/>
    <x v="10"/>
    <m/>
    <x v="686"/>
    <n v="12.24"/>
    <n v="4"/>
    <n v="12.24"/>
    <m/>
    <m/>
    <m/>
  </r>
  <r>
    <m/>
    <m/>
    <m/>
    <x v="513"/>
    <x v="11"/>
    <n v="1"/>
    <x v="1123"/>
    <m/>
    <x v="1"/>
    <x v="1"/>
    <n v="1"/>
    <x v="64"/>
    <x v="65"/>
    <m/>
    <x v="693"/>
    <n v="3.88"/>
    <n v="1"/>
    <n v="3.88"/>
    <m/>
    <m/>
    <m/>
  </r>
  <r>
    <m/>
    <m/>
    <m/>
    <x v="513"/>
    <x v="11"/>
    <n v="1"/>
    <x v="1124"/>
    <m/>
    <x v="1"/>
    <x v="1"/>
    <n v="2"/>
    <x v="121"/>
    <x v="57"/>
    <m/>
    <x v="649"/>
    <n v="2.58"/>
    <n v="2"/>
    <n v="2.58"/>
    <m/>
    <m/>
    <m/>
  </r>
  <r>
    <m/>
    <m/>
    <m/>
    <x v="513"/>
    <x v="11"/>
    <n v="1"/>
    <x v="1112"/>
    <m/>
    <x v="1"/>
    <x v="1"/>
    <n v="2"/>
    <x v="124"/>
    <x v="356"/>
    <m/>
    <x v="687"/>
    <n v="5.14"/>
    <n v="2"/>
    <n v="5.14"/>
    <m/>
    <m/>
    <m/>
  </r>
  <r>
    <m/>
    <m/>
    <m/>
    <x v="513"/>
    <x v="11"/>
    <n v="1"/>
    <x v="1264"/>
    <m/>
    <x v="1"/>
    <x v="1"/>
    <n v="1"/>
    <x v="4"/>
    <x v="66"/>
    <m/>
    <x v="770"/>
    <n v="13.74"/>
    <n v="1"/>
    <n v="13.74"/>
    <m/>
    <m/>
    <m/>
  </r>
  <r>
    <m/>
    <m/>
    <m/>
    <x v="513"/>
    <x v="11"/>
    <n v="1"/>
    <x v="1255"/>
    <m/>
    <x v="1"/>
    <x v="1"/>
    <n v="2"/>
    <x v="4"/>
    <x v="639"/>
    <m/>
    <x v="766"/>
    <n v="32.82"/>
    <n v="2"/>
    <n v="32.82"/>
    <m/>
    <m/>
    <m/>
  </r>
  <r>
    <m/>
    <m/>
    <m/>
    <x v="513"/>
    <x v="11"/>
    <n v="1"/>
    <x v="1256"/>
    <m/>
    <x v="1"/>
    <x v="1"/>
    <n v="1"/>
    <x v="4"/>
    <x v="640"/>
    <m/>
    <x v="729"/>
    <n v="11.3"/>
    <n v="1"/>
    <n v="11.3"/>
    <m/>
    <m/>
    <m/>
  </r>
  <r>
    <m/>
    <m/>
    <m/>
    <x v="513"/>
    <x v="11"/>
    <n v="1"/>
    <x v="1257"/>
    <m/>
    <x v="1"/>
    <x v="1"/>
    <n v="1"/>
    <x v="4"/>
    <x v="641"/>
    <m/>
    <x v="548"/>
    <n v="1.3"/>
    <n v="1"/>
    <n v="1.3"/>
    <m/>
    <m/>
    <m/>
  </r>
  <r>
    <m/>
    <m/>
    <m/>
    <x v="513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513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513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513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513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513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13"/>
    <x v="11"/>
    <n v="1"/>
    <x v="1224"/>
    <m/>
    <x v="12"/>
    <x v="1"/>
    <n v="2"/>
    <x v="50"/>
    <x v="47"/>
    <m/>
    <x v="750"/>
    <n v="12.02"/>
    <n v="2"/>
    <n v="12.02"/>
    <m/>
    <m/>
    <m/>
  </r>
  <r>
    <m/>
    <m/>
    <m/>
    <x v="514"/>
    <x v="11"/>
    <n v="1"/>
    <x v="1265"/>
    <m/>
    <x v="79"/>
    <x v="1"/>
    <n v="1"/>
    <x v="6"/>
    <x v="586"/>
    <m/>
    <x v="692"/>
    <n v="362.14"/>
    <n v="1"/>
    <n v="362.14"/>
    <m/>
    <m/>
    <m/>
  </r>
  <r>
    <m/>
    <m/>
    <m/>
    <x v="514"/>
    <x v="11"/>
    <n v="1"/>
    <x v="1253"/>
    <m/>
    <x v="1"/>
    <x v="1"/>
    <n v="4"/>
    <x v="50"/>
    <x v="638"/>
    <m/>
    <x v="663"/>
    <n v="10.52"/>
    <n v="4"/>
    <n v="10.52"/>
    <m/>
    <m/>
    <m/>
  </r>
  <r>
    <m/>
    <m/>
    <m/>
    <x v="514"/>
    <x v="11"/>
    <n v="1"/>
    <x v="1254"/>
    <m/>
    <x v="1"/>
    <x v="1"/>
    <n v="2"/>
    <x v="135"/>
    <x v="91"/>
    <m/>
    <x v="714"/>
    <n v="8.64"/>
    <n v="2"/>
    <n v="8.64"/>
    <m/>
    <m/>
    <m/>
  </r>
  <r>
    <m/>
    <m/>
    <m/>
    <x v="514"/>
    <x v="11"/>
    <n v="1"/>
    <x v="1266"/>
    <m/>
    <x v="1"/>
    <x v="1"/>
    <n v="2"/>
    <x v="138"/>
    <x v="644"/>
    <m/>
    <x v="771"/>
    <n v="12.74"/>
    <n v="2"/>
    <n v="12.74"/>
    <m/>
    <m/>
    <m/>
  </r>
  <r>
    <m/>
    <m/>
    <m/>
    <x v="514"/>
    <x v="11"/>
    <n v="1"/>
    <x v="1267"/>
    <m/>
    <x v="1"/>
    <x v="1"/>
    <n v="2"/>
    <x v="138"/>
    <x v="645"/>
    <m/>
    <x v="772"/>
    <n v="12.98"/>
    <n v="2"/>
    <n v="12.98"/>
    <m/>
    <m/>
    <m/>
  </r>
  <r>
    <m/>
    <m/>
    <m/>
    <x v="514"/>
    <x v="11"/>
    <n v="1"/>
    <x v="1268"/>
    <m/>
    <x v="1"/>
    <x v="1"/>
    <n v="2"/>
    <x v="116"/>
    <x v="646"/>
    <m/>
    <x v="735"/>
    <n v="17.260000000000002"/>
    <n v="2"/>
    <n v="17.260000000000002"/>
    <m/>
    <m/>
    <m/>
  </r>
  <r>
    <m/>
    <m/>
    <m/>
    <x v="514"/>
    <x v="11"/>
    <n v="1"/>
    <x v="1264"/>
    <m/>
    <x v="1"/>
    <x v="1"/>
    <n v="2"/>
    <x v="4"/>
    <x v="66"/>
    <m/>
    <x v="770"/>
    <n v="27.48"/>
    <n v="2"/>
    <n v="27.48"/>
    <m/>
    <m/>
    <m/>
  </r>
  <r>
    <m/>
    <m/>
    <m/>
    <x v="514"/>
    <x v="11"/>
    <n v="1"/>
    <x v="1269"/>
    <m/>
    <x v="1"/>
    <x v="1"/>
    <n v="2"/>
    <x v="4"/>
    <x v="647"/>
    <m/>
    <x v="628"/>
    <n v="32.26"/>
    <n v="2"/>
    <n v="32.26"/>
    <m/>
    <m/>
    <m/>
  </r>
  <r>
    <m/>
    <m/>
    <m/>
    <x v="514"/>
    <x v="11"/>
    <n v="1"/>
    <x v="1114"/>
    <m/>
    <x v="12"/>
    <x v="1"/>
    <n v="1"/>
    <x v="15"/>
    <x v="583"/>
    <m/>
    <x v="689"/>
    <n v="26.26"/>
    <n v="1"/>
    <n v="26.26"/>
    <m/>
    <m/>
    <m/>
  </r>
  <r>
    <m/>
    <m/>
    <m/>
    <x v="514"/>
    <x v="11"/>
    <n v="1"/>
    <x v="1115"/>
    <m/>
    <x v="12"/>
    <x v="1"/>
    <n v="1"/>
    <x v="19"/>
    <x v="151"/>
    <m/>
    <x v="690"/>
    <n v="23.08"/>
    <n v="1"/>
    <n v="23.08"/>
    <m/>
    <m/>
    <m/>
  </r>
  <r>
    <m/>
    <m/>
    <m/>
    <x v="514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514"/>
    <x v="11"/>
    <n v="1"/>
    <x v="1117"/>
    <m/>
    <x v="3"/>
    <x v="1"/>
    <n v="2"/>
    <x v="27"/>
    <x v="10"/>
    <m/>
    <x v="33"/>
    <n v="2.76"/>
    <n v="2"/>
    <n v="2.76"/>
    <m/>
    <m/>
    <m/>
  </r>
  <r>
    <m/>
    <m/>
    <m/>
    <x v="514"/>
    <x v="11"/>
    <n v="1"/>
    <x v="1118"/>
    <m/>
    <x v="3"/>
    <x v="1"/>
    <n v="1"/>
    <x v="28"/>
    <x v="10"/>
    <m/>
    <x v="99"/>
    <n v="1.1100000000000001"/>
    <n v="1"/>
    <n v="1.1100000000000001"/>
    <m/>
    <m/>
    <m/>
  </r>
  <r>
    <m/>
    <m/>
    <m/>
    <x v="514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14"/>
    <x v="11"/>
    <n v="1"/>
    <x v="1224"/>
    <m/>
    <x v="12"/>
    <x v="1"/>
    <n v="2"/>
    <x v="50"/>
    <x v="47"/>
    <m/>
    <x v="750"/>
    <n v="12.02"/>
    <n v="2"/>
    <n v="12.02"/>
    <m/>
    <m/>
    <m/>
  </r>
  <r>
    <m/>
    <m/>
    <m/>
    <x v="515"/>
    <x v="11"/>
    <n v="1"/>
    <x v="1270"/>
    <m/>
    <x v="12"/>
    <x v="1"/>
    <n v="1"/>
    <x v="58"/>
    <x v="120"/>
    <m/>
    <x v="404"/>
    <n v="2.17"/>
    <n v="1"/>
    <n v="2.17"/>
    <m/>
    <m/>
    <m/>
  </r>
  <r>
    <m/>
    <m/>
    <m/>
    <x v="516"/>
    <x v="11"/>
    <n v="1"/>
    <x v="1271"/>
    <m/>
    <x v="74"/>
    <x v="8"/>
    <n v="1"/>
    <x v="6"/>
    <x v="648"/>
    <m/>
    <x v="773"/>
    <n v="177.63"/>
    <n v="1"/>
    <n v="177.63"/>
    <m/>
    <m/>
    <m/>
  </r>
  <r>
    <m/>
    <m/>
    <m/>
    <x v="516"/>
    <x v="11"/>
    <n v="1"/>
    <x v="1272"/>
    <m/>
    <x v="1"/>
    <x v="1"/>
    <n v="2"/>
    <x v="16"/>
    <x v="49"/>
    <m/>
    <x v="556"/>
    <n v="4.5199999999999996"/>
    <n v="2"/>
    <n v="4.5199999999999996"/>
    <m/>
    <m/>
    <m/>
  </r>
  <r>
    <m/>
    <m/>
    <m/>
    <x v="516"/>
    <x v="11"/>
    <n v="1"/>
    <x v="1273"/>
    <m/>
    <x v="12"/>
    <x v="1"/>
    <n v="1"/>
    <x v="139"/>
    <x v="2"/>
    <m/>
    <x v="774"/>
    <n v="3.53"/>
    <n v="1"/>
    <n v="3.53"/>
    <m/>
    <m/>
    <m/>
  </r>
  <r>
    <m/>
    <m/>
    <m/>
    <x v="516"/>
    <x v="11"/>
    <n v="1"/>
    <x v="1274"/>
    <m/>
    <x v="66"/>
    <x v="1"/>
    <n v="1"/>
    <x v="6"/>
    <x v="649"/>
    <m/>
    <x v="775"/>
    <n v="2.79"/>
    <n v="1"/>
    <n v="2.79"/>
    <m/>
    <m/>
    <m/>
  </r>
  <r>
    <m/>
    <m/>
    <m/>
    <x v="516"/>
    <x v="11"/>
    <n v="1"/>
    <x v="1275"/>
    <m/>
    <x v="66"/>
    <x v="1"/>
    <n v="2"/>
    <x v="6"/>
    <x v="83"/>
    <m/>
    <x v="561"/>
    <n v="6.2"/>
    <n v="2"/>
    <n v="6.2"/>
    <m/>
    <m/>
    <m/>
  </r>
  <r>
    <m/>
    <m/>
    <m/>
    <x v="517"/>
    <x v="11"/>
    <n v="2"/>
    <x v="1276"/>
    <m/>
    <x v="7"/>
    <x v="1"/>
    <n v="1"/>
    <x v="6"/>
    <x v="650"/>
    <m/>
    <x v="776"/>
    <n v="32.74"/>
    <n v="2"/>
    <n v="65.48"/>
    <m/>
    <m/>
    <m/>
  </r>
  <r>
    <m/>
    <m/>
    <m/>
    <x v="517"/>
    <x v="11"/>
    <n v="2"/>
    <x v="1277"/>
    <m/>
    <x v="1"/>
    <x v="1"/>
    <n v="2"/>
    <x v="10"/>
    <x v="113"/>
    <m/>
    <x v="526"/>
    <n v="3.14"/>
    <n v="4"/>
    <n v="6.28"/>
    <m/>
    <m/>
    <m/>
  </r>
  <r>
    <m/>
    <m/>
    <m/>
    <x v="517"/>
    <x v="11"/>
    <n v="2"/>
    <x v="1278"/>
    <m/>
    <x v="2"/>
    <x v="1"/>
    <n v="4"/>
    <x v="35"/>
    <x v="213"/>
    <m/>
    <x v="309"/>
    <n v="0.56000000000000005"/>
    <n v="8"/>
    <n v="1.1200000000000001"/>
    <m/>
    <m/>
    <m/>
  </r>
  <r>
    <m/>
    <m/>
    <m/>
    <x v="518"/>
    <x v="11"/>
    <n v="1"/>
    <x v="1279"/>
    <m/>
    <x v="7"/>
    <x v="1"/>
    <n v="1"/>
    <x v="6"/>
    <x v="651"/>
    <m/>
    <x v="777"/>
    <n v="34.97"/>
    <n v="1"/>
    <n v="34.97"/>
    <m/>
    <m/>
    <m/>
  </r>
  <r>
    <m/>
    <m/>
    <m/>
    <x v="518"/>
    <x v="11"/>
    <n v="1"/>
    <x v="1277"/>
    <m/>
    <x v="1"/>
    <x v="1"/>
    <n v="2"/>
    <x v="10"/>
    <x v="113"/>
    <m/>
    <x v="526"/>
    <n v="3.14"/>
    <n v="2"/>
    <n v="3.14"/>
    <m/>
    <m/>
    <m/>
  </r>
  <r>
    <m/>
    <m/>
    <m/>
    <x v="518"/>
    <x v="11"/>
    <n v="1"/>
    <x v="1278"/>
    <m/>
    <x v="2"/>
    <x v="1"/>
    <n v="4"/>
    <x v="35"/>
    <x v="213"/>
    <m/>
    <x v="309"/>
    <n v="0.56000000000000005"/>
    <n v="4"/>
    <n v="0.56000000000000005"/>
    <m/>
    <m/>
    <m/>
  </r>
  <r>
    <m/>
    <m/>
    <m/>
    <x v="519"/>
    <x v="11"/>
    <n v="1"/>
    <x v="1280"/>
    <m/>
    <x v="92"/>
    <x v="1"/>
    <n v="1"/>
    <x v="6"/>
    <x v="652"/>
    <m/>
    <x v="778"/>
    <n v="117.37"/>
    <n v="1"/>
    <n v="117.37"/>
    <m/>
    <m/>
    <m/>
  </r>
  <r>
    <m/>
    <m/>
    <m/>
    <x v="519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19"/>
    <x v="11"/>
    <n v="1"/>
    <x v="1281"/>
    <m/>
    <x v="92"/>
    <x v="1"/>
    <n v="1"/>
    <x v="6"/>
    <x v="653"/>
    <m/>
    <x v="779"/>
    <n v="50.12"/>
    <n v="1"/>
    <n v="50.12"/>
    <m/>
    <m/>
    <m/>
  </r>
  <r>
    <m/>
    <m/>
    <m/>
    <x v="519"/>
    <x v="11"/>
    <n v="1"/>
    <x v="1282"/>
    <m/>
    <x v="92"/>
    <x v="1"/>
    <n v="1"/>
    <x v="6"/>
    <x v="183"/>
    <m/>
    <x v="780"/>
    <n v="6.16"/>
    <n v="1"/>
    <n v="6.16"/>
    <m/>
    <m/>
    <m/>
  </r>
  <r>
    <m/>
    <m/>
    <m/>
    <x v="519"/>
    <x v="11"/>
    <n v="1"/>
    <x v="1283"/>
    <m/>
    <x v="12"/>
    <x v="1"/>
    <n v="1"/>
    <x v="12"/>
    <x v="54"/>
    <m/>
    <x v="675"/>
    <n v="3.5"/>
    <n v="1"/>
    <n v="3.5"/>
    <m/>
    <m/>
    <m/>
  </r>
  <r>
    <m/>
    <m/>
    <m/>
    <x v="519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20"/>
    <x v="11"/>
    <n v="1"/>
    <x v="1284"/>
    <m/>
    <x v="92"/>
    <x v="1"/>
    <n v="1"/>
    <x v="6"/>
    <x v="652"/>
    <m/>
    <x v="778"/>
    <n v="117.37"/>
    <n v="1"/>
    <n v="117.37"/>
    <m/>
    <m/>
    <m/>
  </r>
  <r>
    <m/>
    <m/>
    <m/>
    <x v="520"/>
    <x v="11"/>
    <n v="1"/>
    <x v="1192"/>
    <m/>
    <x v="1"/>
    <x v="1"/>
    <n v="1"/>
    <x v="2"/>
    <x v="237"/>
    <m/>
    <x v="494"/>
    <n v="0.28000000000000003"/>
    <n v="1"/>
    <n v="0.28000000000000003"/>
    <m/>
    <m/>
    <m/>
  </r>
  <r>
    <m/>
    <m/>
    <m/>
    <x v="520"/>
    <x v="11"/>
    <n v="1"/>
    <x v="1285"/>
    <m/>
    <x v="92"/>
    <x v="1"/>
    <n v="1"/>
    <x v="6"/>
    <x v="653"/>
    <m/>
    <x v="779"/>
    <n v="50.12"/>
    <n v="1"/>
    <n v="50.12"/>
    <m/>
    <m/>
    <m/>
  </r>
  <r>
    <m/>
    <m/>
    <m/>
    <x v="520"/>
    <x v="11"/>
    <n v="1"/>
    <x v="1286"/>
    <m/>
    <x v="92"/>
    <x v="1"/>
    <n v="1"/>
    <x v="6"/>
    <x v="183"/>
    <m/>
    <x v="780"/>
    <n v="6.16"/>
    <n v="1"/>
    <n v="6.16"/>
    <m/>
    <m/>
    <m/>
  </r>
  <r>
    <m/>
    <m/>
    <m/>
    <x v="520"/>
    <x v="11"/>
    <n v="1"/>
    <x v="1283"/>
    <m/>
    <x v="12"/>
    <x v="1"/>
    <n v="1"/>
    <x v="12"/>
    <x v="54"/>
    <m/>
    <x v="675"/>
    <n v="3.5"/>
    <n v="1"/>
    <n v="3.5"/>
    <m/>
    <m/>
    <m/>
  </r>
  <r>
    <m/>
    <m/>
    <m/>
    <x v="520"/>
    <x v="11"/>
    <n v="1"/>
    <x v="1197"/>
    <m/>
    <x v="12"/>
    <x v="1"/>
    <n v="1"/>
    <x v="5"/>
    <x v="47"/>
    <m/>
    <x v="737"/>
    <n v="5.65"/>
    <n v="1"/>
    <n v="5.65"/>
    <m/>
    <m/>
    <m/>
  </r>
  <r>
    <m/>
    <m/>
    <m/>
    <x v="521"/>
    <x v="11"/>
    <n v="3"/>
    <x v="1287"/>
    <m/>
    <x v="7"/>
    <x v="1"/>
    <n v="1"/>
    <x v="6"/>
    <x v="654"/>
    <m/>
    <x v="781"/>
    <n v="33.979999999999997"/>
    <n v="3"/>
    <n v="101.94"/>
    <m/>
    <m/>
    <m/>
  </r>
  <r>
    <m/>
    <m/>
    <m/>
    <x v="521"/>
    <x v="11"/>
    <n v="3"/>
    <x v="1277"/>
    <m/>
    <x v="1"/>
    <x v="1"/>
    <n v="2"/>
    <x v="10"/>
    <x v="113"/>
    <m/>
    <x v="526"/>
    <n v="3.14"/>
    <n v="6"/>
    <n v="9.42"/>
    <m/>
    <m/>
    <m/>
  </r>
  <r>
    <m/>
    <m/>
    <m/>
    <x v="521"/>
    <x v="11"/>
    <n v="3"/>
    <x v="1278"/>
    <m/>
    <x v="2"/>
    <x v="1"/>
    <n v="4"/>
    <x v="35"/>
    <x v="213"/>
    <m/>
    <x v="309"/>
    <n v="0.56000000000000005"/>
    <n v="12"/>
    <n v="1.6800000000000002"/>
    <m/>
    <m/>
    <m/>
  </r>
  <r>
    <m/>
    <m/>
    <m/>
    <x v="522"/>
    <x v="11"/>
    <n v="1"/>
    <x v="1288"/>
    <m/>
    <x v="7"/>
    <x v="1"/>
    <n v="1"/>
    <x v="6"/>
    <x v="655"/>
    <m/>
    <x v="782"/>
    <n v="34.47"/>
    <n v="1"/>
    <n v="34.47"/>
    <m/>
    <m/>
    <m/>
  </r>
  <r>
    <m/>
    <m/>
    <m/>
    <x v="522"/>
    <x v="11"/>
    <n v="1"/>
    <x v="1277"/>
    <m/>
    <x v="1"/>
    <x v="1"/>
    <n v="2"/>
    <x v="10"/>
    <x v="113"/>
    <m/>
    <x v="526"/>
    <n v="3.14"/>
    <n v="2"/>
    <n v="3.14"/>
    <m/>
    <m/>
    <m/>
  </r>
  <r>
    <m/>
    <m/>
    <m/>
    <x v="522"/>
    <x v="11"/>
    <n v="1"/>
    <x v="1278"/>
    <m/>
    <x v="2"/>
    <x v="1"/>
    <n v="4"/>
    <x v="35"/>
    <x v="213"/>
    <m/>
    <x v="309"/>
    <n v="0.56000000000000005"/>
    <n v="4"/>
    <n v="0.56000000000000005"/>
    <m/>
    <m/>
    <m/>
  </r>
  <r>
    <m/>
    <m/>
    <m/>
    <x v="523"/>
    <x v="11"/>
    <n v="1"/>
    <x v="1289"/>
    <m/>
    <x v="93"/>
    <x v="1"/>
    <n v="1"/>
    <x v="6"/>
    <x v="577"/>
    <m/>
    <x v="783"/>
    <n v="498.24"/>
    <n v="1"/>
    <n v="498.24"/>
    <m/>
    <m/>
    <m/>
  </r>
  <r>
    <m/>
    <m/>
    <m/>
    <x v="523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523"/>
    <x v="11"/>
    <n v="1"/>
    <x v="1290"/>
    <m/>
    <x v="55"/>
    <x v="1"/>
    <n v="4"/>
    <x v="12"/>
    <x v="599"/>
    <m/>
    <x v="287"/>
    <n v="8.52"/>
    <n v="4"/>
    <n v="8.52"/>
    <m/>
    <m/>
    <m/>
  </r>
  <r>
    <m/>
    <m/>
    <m/>
    <x v="524"/>
    <x v="11"/>
    <n v="1"/>
    <x v="1291"/>
    <m/>
    <x v="93"/>
    <x v="1"/>
    <n v="1"/>
    <x v="6"/>
    <x v="656"/>
    <m/>
    <x v="784"/>
    <n v="429.47"/>
    <n v="1"/>
    <n v="429.47"/>
    <m/>
    <m/>
    <m/>
  </r>
  <r>
    <m/>
    <m/>
    <m/>
    <x v="524"/>
    <x v="11"/>
    <n v="1"/>
    <x v="1292"/>
    <m/>
    <x v="1"/>
    <x v="1"/>
    <n v="1"/>
    <x v="10"/>
    <x v="599"/>
    <m/>
    <x v="431"/>
    <n v="1.62"/>
    <n v="1"/>
    <n v="1.62"/>
    <m/>
    <m/>
    <m/>
  </r>
  <r>
    <m/>
    <m/>
    <m/>
    <x v="524"/>
    <x v="11"/>
    <n v="1"/>
    <x v="1293"/>
    <m/>
    <x v="1"/>
    <x v="1"/>
    <n v="1"/>
    <x v="12"/>
    <x v="599"/>
    <m/>
    <x v="155"/>
    <n v="1.78"/>
    <n v="1"/>
    <n v="1.78"/>
    <m/>
    <m/>
    <m/>
  </r>
  <r>
    <m/>
    <m/>
    <m/>
    <x v="524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525"/>
    <x v="11"/>
    <n v="2"/>
    <x v="1294"/>
    <m/>
    <x v="93"/>
    <x v="1"/>
    <n v="1"/>
    <x v="6"/>
    <x v="576"/>
    <m/>
    <x v="785"/>
    <n v="478.93"/>
    <n v="2"/>
    <n v="957.86"/>
    <m/>
    <m/>
    <m/>
  </r>
  <r>
    <m/>
    <m/>
    <m/>
    <x v="525"/>
    <x v="11"/>
    <n v="2"/>
    <x v="1295"/>
    <m/>
    <x v="1"/>
    <x v="1"/>
    <n v="4"/>
    <x v="140"/>
    <x v="599"/>
    <m/>
    <x v="754"/>
    <n v="7.52"/>
    <n v="8"/>
    <n v="15.04"/>
    <m/>
    <m/>
    <m/>
  </r>
  <r>
    <m/>
    <m/>
    <m/>
    <x v="525"/>
    <x v="11"/>
    <n v="2"/>
    <x v="1134"/>
    <m/>
    <x v="12"/>
    <x v="1"/>
    <n v="2"/>
    <x v="55"/>
    <x v="49"/>
    <m/>
    <x v="701"/>
    <n v="13"/>
    <n v="4"/>
    <n v="26"/>
    <m/>
    <m/>
    <m/>
  </r>
  <r>
    <m/>
    <m/>
    <m/>
    <x v="525"/>
    <x v="11"/>
    <n v="2"/>
    <x v="1290"/>
    <m/>
    <x v="55"/>
    <x v="1"/>
    <n v="2"/>
    <x v="12"/>
    <x v="599"/>
    <m/>
    <x v="287"/>
    <n v="4.26"/>
    <n v="4"/>
    <n v="8.52"/>
    <m/>
    <m/>
    <m/>
  </r>
  <r>
    <m/>
    <m/>
    <m/>
    <x v="526"/>
    <x v="11"/>
    <n v="1"/>
    <x v="1296"/>
    <m/>
    <x v="93"/>
    <x v="1"/>
    <n v="1"/>
    <x v="6"/>
    <x v="577"/>
    <m/>
    <x v="783"/>
    <n v="498.24"/>
    <n v="1"/>
    <n v="498.24"/>
    <m/>
    <m/>
    <m/>
  </r>
  <r>
    <m/>
    <m/>
    <m/>
    <x v="526"/>
    <x v="11"/>
    <n v="1"/>
    <x v="1295"/>
    <m/>
    <x v="1"/>
    <x v="1"/>
    <n v="6"/>
    <x v="140"/>
    <x v="324"/>
    <m/>
    <x v="74"/>
    <n v="11.22"/>
    <n v="6"/>
    <n v="11.22"/>
    <m/>
    <m/>
    <m/>
  </r>
  <r>
    <m/>
    <m/>
    <m/>
    <x v="526"/>
    <x v="11"/>
    <n v="1"/>
    <x v="1134"/>
    <m/>
    <x v="12"/>
    <x v="1"/>
    <n v="2"/>
    <x v="55"/>
    <x v="49"/>
    <m/>
    <x v="701"/>
    <n v="13"/>
    <n v="2"/>
    <n v="13"/>
    <m/>
    <m/>
    <m/>
  </r>
  <r>
    <m/>
    <m/>
    <m/>
    <x v="526"/>
    <x v="11"/>
    <n v="1"/>
    <x v="1290"/>
    <m/>
    <x v="55"/>
    <x v="1"/>
    <n v="4"/>
    <x v="12"/>
    <x v="599"/>
    <m/>
    <x v="287"/>
    <n v="8.52"/>
    <n v="4"/>
    <n v="8.52"/>
    <m/>
    <m/>
    <m/>
  </r>
  <r>
    <m/>
    <m/>
    <m/>
    <x v="527"/>
    <x v="11"/>
    <n v="1"/>
    <x v="1297"/>
    <m/>
    <x v="79"/>
    <x v="1"/>
    <n v="1"/>
    <x v="6"/>
    <x v="581"/>
    <m/>
    <x v="685"/>
    <n v="368.48"/>
    <n v="1"/>
    <n v="368.48"/>
    <m/>
    <m/>
    <m/>
  </r>
  <r>
    <m/>
    <m/>
    <m/>
    <x v="527"/>
    <x v="11"/>
    <n v="1"/>
    <x v="1253"/>
    <m/>
    <x v="1"/>
    <x v="1"/>
    <n v="2"/>
    <x v="50"/>
    <x v="638"/>
    <m/>
    <x v="663"/>
    <n v="5.26"/>
    <n v="2"/>
    <n v="5.26"/>
    <m/>
    <m/>
    <m/>
  </r>
  <r>
    <m/>
    <m/>
    <m/>
    <x v="527"/>
    <x v="11"/>
    <n v="1"/>
    <x v="1254"/>
    <m/>
    <x v="1"/>
    <x v="1"/>
    <n v="1"/>
    <x v="135"/>
    <x v="91"/>
    <m/>
    <x v="714"/>
    <n v="4.32"/>
    <n v="1"/>
    <n v="4.32"/>
    <m/>
    <m/>
    <m/>
  </r>
  <r>
    <m/>
    <m/>
    <m/>
    <x v="527"/>
    <x v="11"/>
    <n v="1"/>
    <x v="1110"/>
    <m/>
    <x v="1"/>
    <x v="1"/>
    <n v="2"/>
    <x v="123"/>
    <x v="10"/>
    <m/>
    <x v="686"/>
    <n v="6.12"/>
    <n v="2"/>
    <n v="6.12"/>
    <m/>
    <m/>
    <m/>
  </r>
  <r>
    <m/>
    <m/>
    <m/>
    <x v="527"/>
    <x v="11"/>
    <n v="1"/>
    <x v="1111"/>
    <m/>
    <x v="1"/>
    <x v="1"/>
    <n v="10"/>
    <x v="11"/>
    <x v="57"/>
    <m/>
    <x v="463"/>
    <n v="12"/>
    <n v="10"/>
    <n v="12"/>
    <m/>
    <m/>
    <m/>
  </r>
  <r>
    <m/>
    <m/>
    <m/>
    <x v="527"/>
    <x v="11"/>
    <n v="1"/>
    <x v="1102"/>
    <m/>
    <x v="1"/>
    <x v="1"/>
    <n v="4"/>
    <x v="121"/>
    <x v="371"/>
    <m/>
    <x v="644"/>
    <n v="5.12"/>
    <n v="4"/>
    <n v="5.12"/>
    <m/>
    <m/>
    <m/>
  </r>
  <r>
    <m/>
    <m/>
    <m/>
    <x v="527"/>
    <x v="11"/>
    <n v="1"/>
    <x v="1298"/>
    <m/>
    <x v="1"/>
    <x v="1"/>
    <n v="2"/>
    <x v="50"/>
    <x v="657"/>
    <m/>
    <x v="786"/>
    <n v="4.58"/>
    <n v="2"/>
    <n v="4.58"/>
    <m/>
    <m/>
    <m/>
  </r>
  <r>
    <m/>
    <m/>
    <m/>
    <x v="527"/>
    <x v="11"/>
    <n v="1"/>
    <x v="1112"/>
    <m/>
    <x v="1"/>
    <x v="1"/>
    <n v="1"/>
    <x v="124"/>
    <x v="356"/>
    <m/>
    <x v="687"/>
    <n v="2.57"/>
    <n v="1"/>
    <n v="2.57"/>
    <m/>
    <m/>
    <m/>
  </r>
  <r>
    <m/>
    <m/>
    <m/>
    <x v="527"/>
    <x v="11"/>
    <n v="1"/>
    <x v="1299"/>
    <m/>
    <x v="1"/>
    <x v="1"/>
    <n v="1"/>
    <x v="124"/>
    <x v="657"/>
    <m/>
    <x v="406"/>
    <n v="2.04"/>
    <n v="1"/>
    <n v="2.04"/>
    <m/>
    <m/>
    <m/>
  </r>
  <r>
    <m/>
    <m/>
    <m/>
    <x v="527"/>
    <x v="11"/>
    <n v="1"/>
    <x v="1264"/>
    <m/>
    <x v="1"/>
    <x v="1"/>
    <n v="1"/>
    <x v="4"/>
    <x v="66"/>
    <m/>
    <x v="770"/>
    <n v="13.74"/>
    <n v="1"/>
    <n v="13.74"/>
    <m/>
    <m/>
    <m/>
  </r>
  <r>
    <m/>
    <m/>
    <m/>
    <x v="527"/>
    <x v="11"/>
    <n v="1"/>
    <x v="1300"/>
    <m/>
    <x v="1"/>
    <x v="1"/>
    <n v="1"/>
    <x v="4"/>
    <x v="658"/>
    <m/>
    <x v="787"/>
    <n v="17.07"/>
    <n v="1"/>
    <n v="17.07"/>
    <m/>
    <m/>
    <m/>
  </r>
  <r>
    <m/>
    <m/>
    <m/>
    <x v="527"/>
    <x v="11"/>
    <n v="1"/>
    <x v="1116"/>
    <m/>
    <x v="12"/>
    <x v="1"/>
    <n v="1"/>
    <x v="64"/>
    <x v="65"/>
    <m/>
    <x v="391"/>
    <n v="5.82"/>
    <n v="1"/>
    <n v="5.82"/>
    <m/>
    <m/>
    <m/>
  </r>
  <r>
    <m/>
    <m/>
    <m/>
    <x v="527"/>
    <x v="11"/>
    <n v="1"/>
    <x v="1301"/>
    <m/>
    <x v="3"/>
    <x v="1"/>
    <n v="2"/>
    <x v="141"/>
    <x v="183"/>
    <m/>
    <x v="645"/>
    <n v="3.92"/>
    <n v="2"/>
    <n v="3.92"/>
    <m/>
    <m/>
    <m/>
  </r>
  <r>
    <m/>
    <m/>
    <m/>
    <x v="527"/>
    <x v="11"/>
    <n v="1"/>
    <x v="1119"/>
    <m/>
    <x v="12"/>
    <x v="1"/>
    <n v="1"/>
    <x v="50"/>
    <x v="10"/>
    <m/>
    <x v="691"/>
    <n v="3.6"/>
    <n v="1"/>
    <n v="3.6"/>
    <m/>
    <m/>
    <m/>
  </r>
  <r>
    <m/>
    <m/>
    <m/>
    <x v="527"/>
    <x v="11"/>
    <n v="1"/>
    <x v="1302"/>
    <m/>
    <x v="89"/>
    <x v="1"/>
    <n v="1"/>
    <x v="6"/>
    <x v="583"/>
    <m/>
    <x v="788"/>
    <n v="40"/>
    <n v="1"/>
    <n v="40"/>
    <m/>
    <m/>
    <m/>
  </r>
  <r>
    <m/>
    <m/>
    <m/>
    <x v="527"/>
    <x v="11"/>
    <n v="1"/>
    <x v="1224"/>
    <m/>
    <x v="12"/>
    <x v="1"/>
    <n v="1"/>
    <x v="50"/>
    <x v="47"/>
    <m/>
    <x v="750"/>
    <n v="6.01"/>
    <n v="1"/>
    <n v="6.01"/>
    <m/>
    <m/>
    <m/>
  </r>
  <r>
    <m/>
    <m/>
    <m/>
    <x v="527"/>
    <x v="11"/>
    <n v="1"/>
    <x v="1303"/>
    <m/>
    <x v="94"/>
    <x v="8"/>
    <n v="1"/>
    <x v="6"/>
    <x v="659"/>
    <m/>
    <x v="789"/>
    <n v="24.82"/>
    <n v="1"/>
    <n v="24.82"/>
    <m/>
    <m/>
    <m/>
  </r>
  <r>
    <m/>
    <m/>
    <m/>
    <x v="527"/>
    <x v="11"/>
    <n v="1"/>
    <x v="1304"/>
    <m/>
    <x v="94"/>
    <x v="8"/>
    <n v="1"/>
    <x v="6"/>
    <x v="373"/>
    <m/>
    <x v="790"/>
    <n v="6.14"/>
    <n v="1"/>
    <n v="6.14"/>
    <m/>
    <m/>
    <m/>
  </r>
  <r>
    <m/>
    <m/>
    <m/>
    <x v="527"/>
    <x v="11"/>
    <n v="1"/>
    <x v="1305"/>
    <m/>
    <x v="94"/>
    <x v="8"/>
    <n v="1"/>
    <x v="6"/>
    <x v="660"/>
    <m/>
    <x v="791"/>
    <n v="24.21"/>
    <n v="1"/>
    <n v="24.21"/>
    <m/>
    <m/>
    <m/>
  </r>
  <r>
    <m/>
    <m/>
    <m/>
    <x v="527"/>
    <x v="11"/>
    <n v="1"/>
    <x v="1306"/>
    <m/>
    <x v="94"/>
    <x v="8"/>
    <n v="1"/>
    <x v="6"/>
    <x v="661"/>
    <m/>
    <x v="792"/>
    <n v="17.100000000000001"/>
    <n v="1"/>
    <n v="17.100000000000001"/>
    <m/>
    <m/>
    <m/>
  </r>
  <r>
    <m/>
    <m/>
    <m/>
    <x v="527"/>
    <x v="11"/>
    <n v="1"/>
    <x v="1307"/>
    <m/>
    <x v="94"/>
    <x v="8"/>
    <n v="1"/>
    <x v="6"/>
    <x v="662"/>
    <m/>
    <x v="136"/>
    <n v="15.7"/>
    <n v="1"/>
    <n v="15.7"/>
    <m/>
    <m/>
    <m/>
  </r>
  <r>
    <m/>
    <m/>
    <m/>
    <x v="527"/>
    <x v="11"/>
    <n v="1"/>
    <x v="1308"/>
    <m/>
    <x v="95"/>
    <x v="8"/>
    <n v="1"/>
    <x v="6"/>
    <x v="545"/>
    <m/>
    <x v="99"/>
    <n v="1.1100000000000001"/>
    <n v="1"/>
    <n v="1.1100000000000001"/>
    <m/>
    <m/>
    <m/>
  </r>
  <r>
    <m/>
    <m/>
    <m/>
    <x v="528"/>
    <x v="11"/>
    <n v="2"/>
    <x v="1309"/>
    <m/>
    <x v="79"/>
    <x v="1"/>
    <n v="1"/>
    <x v="6"/>
    <x v="663"/>
    <m/>
    <x v="793"/>
    <n v="176.42"/>
    <n v="2"/>
    <n v="352.84"/>
    <m/>
    <m/>
    <m/>
  </r>
  <r>
    <m/>
    <m/>
    <m/>
    <x v="528"/>
    <x v="11"/>
    <n v="2"/>
    <x v="1253"/>
    <m/>
    <x v="1"/>
    <x v="1"/>
    <n v="4"/>
    <x v="50"/>
    <x v="638"/>
    <m/>
    <x v="663"/>
    <n v="10.52"/>
    <n v="8"/>
    <n v="21.04"/>
    <m/>
    <m/>
    <m/>
  </r>
  <r>
    <m/>
    <m/>
    <m/>
    <x v="528"/>
    <x v="11"/>
    <n v="2"/>
    <x v="1254"/>
    <m/>
    <x v="1"/>
    <x v="1"/>
    <n v="2"/>
    <x v="135"/>
    <x v="91"/>
    <m/>
    <x v="714"/>
    <n v="8.64"/>
    <n v="4"/>
    <n v="17.28"/>
    <m/>
    <m/>
    <m/>
  </r>
  <r>
    <m/>
    <m/>
    <m/>
    <x v="528"/>
    <x v="11"/>
    <n v="2"/>
    <x v="1310"/>
    <m/>
    <x v="21"/>
    <x v="1"/>
    <n v="1"/>
    <x v="6"/>
    <x v="167"/>
    <m/>
    <x v="794"/>
    <n v="12.04"/>
    <n v="2"/>
    <n v="24.08"/>
    <m/>
    <m/>
    <m/>
  </r>
  <r>
    <m/>
    <m/>
    <m/>
    <x v="528"/>
    <x v="11"/>
    <n v="2"/>
    <x v="1116"/>
    <m/>
    <x v="12"/>
    <x v="1"/>
    <n v="1"/>
    <x v="64"/>
    <x v="65"/>
    <m/>
    <x v="391"/>
    <n v="5.82"/>
    <n v="2"/>
    <n v="11.64"/>
    <m/>
    <m/>
    <m/>
  </r>
  <r>
    <m/>
    <m/>
    <m/>
    <x v="528"/>
    <x v="11"/>
    <n v="2"/>
    <x v="1224"/>
    <m/>
    <x v="12"/>
    <x v="1"/>
    <n v="2"/>
    <x v="50"/>
    <x v="47"/>
    <m/>
    <x v="750"/>
    <n v="12.02"/>
    <n v="4"/>
    <n v="24.04"/>
    <m/>
    <m/>
    <m/>
  </r>
  <r>
    <m/>
    <m/>
    <m/>
    <x v="529"/>
    <x v="11"/>
    <n v="28"/>
    <x v="1311"/>
    <m/>
    <x v="3"/>
    <x v="1"/>
    <n v="1"/>
    <x v="4"/>
    <x v="3"/>
    <m/>
    <x v="4"/>
    <n v="0.16"/>
    <n v="28"/>
    <n v="4.4800000000000004"/>
    <m/>
    <m/>
    <m/>
  </r>
  <r>
    <m/>
    <m/>
    <m/>
    <x v="530"/>
    <x v="11"/>
    <n v="4"/>
    <x v="1312"/>
    <m/>
    <x v="72"/>
    <x v="1"/>
    <n v="1"/>
    <x v="6"/>
    <x v="664"/>
    <m/>
    <x v="795"/>
    <n v="230.89"/>
    <n v="4"/>
    <n v="923.56"/>
    <m/>
    <m/>
    <m/>
  </r>
  <r>
    <m/>
    <m/>
    <m/>
    <x v="530"/>
    <x v="11"/>
    <n v="4"/>
    <x v="1119"/>
    <m/>
    <x v="12"/>
    <x v="1"/>
    <n v="2"/>
    <x v="50"/>
    <x v="10"/>
    <m/>
    <x v="691"/>
    <n v="7.2"/>
    <n v="8"/>
    <n v="28.8"/>
    <m/>
    <m/>
    <m/>
  </r>
  <r>
    <m/>
    <m/>
    <m/>
    <x v="531"/>
    <x v="11"/>
    <n v="1"/>
    <x v="1312"/>
    <m/>
    <x v="72"/>
    <x v="1"/>
    <n v="1"/>
    <x v="6"/>
    <x v="664"/>
    <m/>
    <x v="795"/>
    <n v="230.89"/>
    <n v="1"/>
    <n v="230.89"/>
    <m/>
    <m/>
    <m/>
  </r>
  <r>
    <m/>
    <m/>
    <m/>
    <x v="531"/>
    <x v="11"/>
    <n v="1"/>
    <x v="1313"/>
    <m/>
    <x v="1"/>
    <x v="1"/>
    <n v="2"/>
    <x v="104"/>
    <x v="346"/>
    <m/>
    <x v="563"/>
    <n v="2.08"/>
    <n v="2"/>
    <n v="2.08"/>
    <m/>
    <m/>
    <m/>
  </r>
  <r>
    <m/>
    <m/>
    <m/>
    <x v="531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31"/>
    <x v="11"/>
    <n v="1"/>
    <x v="1314"/>
    <m/>
    <x v="55"/>
    <x v="1"/>
    <n v="1"/>
    <x v="14"/>
    <x v="459"/>
    <m/>
    <x v="367"/>
    <n v="2.9"/>
    <n v="1"/>
    <n v="2.9"/>
    <m/>
    <m/>
    <m/>
  </r>
  <r>
    <m/>
    <m/>
    <m/>
    <x v="532"/>
    <x v="11"/>
    <n v="1"/>
    <x v="1315"/>
    <m/>
    <x v="72"/>
    <x v="1"/>
    <n v="1"/>
    <x v="6"/>
    <x v="665"/>
    <m/>
    <x v="796"/>
    <n v="193.41"/>
    <n v="1"/>
    <n v="193.41"/>
    <m/>
    <m/>
    <m/>
  </r>
  <r>
    <m/>
    <m/>
    <m/>
    <x v="532"/>
    <x v="11"/>
    <n v="1"/>
    <x v="1316"/>
    <m/>
    <x v="1"/>
    <x v="1"/>
    <n v="2"/>
    <x v="104"/>
    <x v="346"/>
    <m/>
    <x v="563"/>
    <n v="2.08"/>
    <n v="2"/>
    <n v="2.08"/>
    <m/>
    <m/>
    <m/>
  </r>
  <r>
    <m/>
    <m/>
    <m/>
    <x v="532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32"/>
    <x v="11"/>
    <n v="1"/>
    <x v="1317"/>
    <m/>
    <x v="55"/>
    <x v="1"/>
    <n v="1"/>
    <x v="14"/>
    <x v="459"/>
    <m/>
    <x v="367"/>
    <n v="2.9"/>
    <n v="1"/>
    <n v="2.9"/>
    <m/>
    <m/>
    <m/>
  </r>
  <r>
    <m/>
    <m/>
    <m/>
    <x v="533"/>
    <x v="11"/>
    <n v="1"/>
    <x v="1318"/>
    <m/>
    <x v="72"/>
    <x v="1"/>
    <n v="1"/>
    <x v="6"/>
    <x v="666"/>
    <m/>
    <x v="797"/>
    <n v="152.38999999999999"/>
    <n v="1"/>
    <n v="152.38999999999999"/>
    <m/>
    <m/>
    <m/>
  </r>
  <r>
    <m/>
    <m/>
    <m/>
    <x v="533"/>
    <x v="11"/>
    <n v="1"/>
    <x v="1319"/>
    <m/>
    <x v="1"/>
    <x v="1"/>
    <n v="1"/>
    <x v="10"/>
    <x v="346"/>
    <m/>
    <x v="416"/>
    <n v="1.19"/>
    <n v="1"/>
    <n v="1.19"/>
    <m/>
    <m/>
    <m/>
  </r>
  <r>
    <m/>
    <m/>
    <m/>
    <x v="533"/>
    <x v="11"/>
    <n v="1"/>
    <x v="1320"/>
    <m/>
    <x v="1"/>
    <x v="1"/>
    <n v="1"/>
    <x v="9"/>
    <x v="346"/>
    <m/>
    <x v="515"/>
    <n v="0.95"/>
    <n v="1"/>
    <n v="0.95"/>
    <m/>
    <m/>
    <m/>
  </r>
  <r>
    <m/>
    <m/>
    <m/>
    <x v="533"/>
    <x v="11"/>
    <n v="1"/>
    <x v="1316"/>
    <m/>
    <x v="1"/>
    <x v="1"/>
    <n v="2"/>
    <x v="104"/>
    <x v="346"/>
    <m/>
    <x v="563"/>
    <n v="2.08"/>
    <n v="2"/>
    <n v="2.08"/>
    <m/>
    <m/>
    <m/>
  </r>
  <r>
    <m/>
    <m/>
    <m/>
    <x v="533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33"/>
    <x v="11"/>
    <n v="1"/>
    <x v="1321"/>
    <m/>
    <x v="55"/>
    <x v="1"/>
    <n v="1"/>
    <x v="14"/>
    <x v="459"/>
    <m/>
    <x v="367"/>
    <n v="2.9"/>
    <n v="1"/>
    <n v="2.9"/>
    <m/>
    <m/>
    <m/>
  </r>
  <r>
    <m/>
    <m/>
    <m/>
    <x v="534"/>
    <x v="11"/>
    <n v="1"/>
    <x v="1322"/>
    <m/>
    <x v="72"/>
    <x v="1"/>
    <n v="1"/>
    <x v="6"/>
    <x v="667"/>
    <m/>
    <x v="798"/>
    <n v="229.82"/>
    <n v="1"/>
    <n v="229.82"/>
    <m/>
    <m/>
    <m/>
  </r>
  <r>
    <m/>
    <m/>
    <m/>
    <x v="534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35"/>
    <x v="11"/>
    <n v="1"/>
    <x v="1323"/>
    <m/>
    <x v="72"/>
    <x v="1"/>
    <n v="1"/>
    <x v="6"/>
    <x v="668"/>
    <m/>
    <x v="799"/>
    <n v="160.91"/>
    <n v="1"/>
    <n v="160.91"/>
    <m/>
    <m/>
    <m/>
  </r>
  <r>
    <m/>
    <m/>
    <m/>
    <x v="535"/>
    <x v="11"/>
    <n v="1"/>
    <x v="1119"/>
    <m/>
    <x v="12"/>
    <x v="1"/>
    <n v="2"/>
    <x v="50"/>
    <x v="10"/>
    <m/>
    <x v="691"/>
    <n v="7.2"/>
    <n v="2"/>
    <n v="7.2"/>
    <m/>
    <m/>
    <m/>
  </r>
  <r>
    <m/>
    <m/>
    <m/>
    <x v="536"/>
    <x v="11"/>
    <n v="1"/>
    <x v="1324"/>
    <m/>
    <x v="21"/>
    <x v="1"/>
    <n v="1"/>
    <x v="6"/>
    <x v="669"/>
    <m/>
    <x v="800"/>
    <n v="139.08000000000001"/>
    <n v="1"/>
    <n v="139.08000000000001"/>
    <m/>
    <m/>
    <m/>
  </r>
  <r>
    <m/>
    <m/>
    <m/>
    <x v="536"/>
    <x v="11"/>
    <n v="1"/>
    <x v="1227"/>
    <m/>
    <x v="1"/>
    <x v="1"/>
    <n v="8"/>
    <x v="7"/>
    <x v="489"/>
    <m/>
    <x v="110"/>
    <n v="12.24"/>
    <n v="8"/>
    <n v="12.24"/>
    <m/>
    <m/>
    <m/>
  </r>
  <r>
    <m/>
    <m/>
    <m/>
    <x v="536"/>
    <x v="11"/>
    <n v="1"/>
    <x v="1224"/>
    <m/>
    <x v="12"/>
    <x v="1"/>
    <n v="2"/>
    <x v="50"/>
    <x v="47"/>
    <m/>
    <x v="750"/>
    <n v="12.02"/>
    <n v="2"/>
    <n v="12.02"/>
    <m/>
    <m/>
    <m/>
  </r>
  <r>
    <m/>
    <m/>
    <m/>
    <x v="537"/>
    <x v="11"/>
    <n v="2"/>
    <x v="1325"/>
    <m/>
    <x v="21"/>
    <x v="1"/>
    <n v="1"/>
    <x v="6"/>
    <x v="670"/>
    <m/>
    <x v="801"/>
    <n v="138.66"/>
    <n v="2"/>
    <n v="277.32"/>
    <m/>
    <m/>
    <m/>
  </r>
  <r>
    <m/>
    <m/>
    <m/>
    <x v="537"/>
    <x v="11"/>
    <n v="2"/>
    <x v="1224"/>
    <m/>
    <x v="12"/>
    <x v="1"/>
    <n v="2"/>
    <x v="50"/>
    <x v="47"/>
    <m/>
    <x v="750"/>
    <n v="12.02"/>
    <n v="4"/>
    <n v="24.04"/>
    <m/>
    <m/>
    <m/>
  </r>
  <r>
    <m/>
    <m/>
    <m/>
    <x v="538"/>
    <x v="11"/>
    <n v="2"/>
    <x v="1326"/>
    <m/>
    <x v="21"/>
    <x v="1"/>
    <n v="1"/>
    <x v="6"/>
    <x v="669"/>
    <m/>
    <x v="800"/>
    <n v="139.08000000000001"/>
    <n v="2"/>
    <n v="278.16000000000003"/>
    <m/>
    <m/>
    <m/>
  </r>
  <r>
    <m/>
    <m/>
    <m/>
    <x v="538"/>
    <x v="11"/>
    <n v="2"/>
    <x v="1224"/>
    <m/>
    <x v="12"/>
    <x v="1"/>
    <n v="2"/>
    <x v="50"/>
    <x v="47"/>
    <m/>
    <x v="750"/>
    <n v="12.02"/>
    <n v="4"/>
    <n v="24.04"/>
    <m/>
    <m/>
    <m/>
  </r>
  <r>
    <m/>
    <m/>
    <m/>
    <x v="539"/>
    <x v="11"/>
    <n v="1"/>
    <x v="1327"/>
    <m/>
    <x v="21"/>
    <x v="1"/>
    <n v="1"/>
    <x v="6"/>
    <x v="671"/>
    <m/>
    <x v="802"/>
    <n v="241.28"/>
    <n v="1"/>
    <n v="241.28"/>
    <m/>
    <m/>
    <m/>
  </r>
  <r>
    <m/>
    <m/>
    <m/>
    <x v="539"/>
    <x v="11"/>
    <n v="1"/>
    <x v="1227"/>
    <m/>
    <x v="1"/>
    <x v="1"/>
    <n v="2"/>
    <x v="111"/>
    <x v="489"/>
    <m/>
    <x v="459"/>
    <n v="3.12"/>
    <n v="2"/>
    <n v="3.12"/>
    <m/>
    <m/>
    <m/>
  </r>
  <r>
    <m/>
    <m/>
    <m/>
    <x v="539"/>
    <x v="11"/>
    <n v="1"/>
    <x v="1224"/>
    <m/>
    <x v="12"/>
    <x v="1"/>
    <n v="3"/>
    <x v="50"/>
    <x v="47"/>
    <m/>
    <x v="750"/>
    <n v="18.03"/>
    <n v="3"/>
    <n v="18.03"/>
    <m/>
    <m/>
    <m/>
  </r>
  <r>
    <m/>
    <m/>
    <m/>
    <x v="540"/>
    <x v="11"/>
    <n v="1"/>
    <x v="1328"/>
    <m/>
    <x v="21"/>
    <x v="1"/>
    <n v="1"/>
    <x v="6"/>
    <x v="672"/>
    <m/>
    <x v="803"/>
    <n v="192.92"/>
    <n v="1"/>
    <n v="192.92"/>
    <m/>
    <m/>
    <m/>
  </r>
  <r>
    <m/>
    <m/>
    <m/>
    <x v="540"/>
    <x v="11"/>
    <n v="1"/>
    <x v="1227"/>
    <m/>
    <x v="1"/>
    <x v="1"/>
    <n v="2"/>
    <x v="111"/>
    <x v="489"/>
    <m/>
    <x v="459"/>
    <n v="3.12"/>
    <n v="2"/>
    <n v="3.12"/>
    <m/>
    <m/>
    <m/>
  </r>
  <r>
    <m/>
    <m/>
    <m/>
    <x v="540"/>
    <x v="11"/>
    <n v="1"/>
    <x v="1224"/>
    <m/>
    <x v="12"/>
    <x v="1"/>
    <n v="3"/>
    <x v="50"/>
    <x v="47"/>
    <m/>
    <x v="750"/>
    <n v="18.03"/>
    <n v="3"/>
    <n v="18.03"/>
    <m/>
    <m/>
    <m/>
  </r>
  <r>
    <m/>
    <m/>
    <m/>
    <x v="541"/>
    <x v="11"/>
    <n v="1"/>
    <x v="1329"/>
    <m/>
    <x v="21"/>
    <x v="1"/>
    <n v="1"/>
    <x v="6"/>
    <x v="673"/>
    <m/>
    <x v="804"/>
    <n v="192.5"/>
    <n v="1"/>
    <n v="192.5"/>
    <m/>
    <m/>
    <m/>
  </r>
  <r>
    <m/>
    <m/>
    <m/>
    <x v="541"/>
    <x v="11"/>
    <n v="1"/>
    <x v="1227"/>
    <m/>
    <x v="1"/>
    <x v="1"/>
    <n v="4"/>
    <x v="111"/>
    <x v="489"/>
    <m/>
    <x v="459"/>
    <n v="6.24"/>
    <n v="4"/>
    <n v="6.24"/>
    <m/>
    <m/>
    <m/>
  </r>
  <r>
    <m/>
    <m/>
    <m/>
    <x v="541"/>
    <x v="11"/>
    <n v="1"/>
    <x v="1224"/>
    <m/>
    <x v="12"/>
    <x v="1"/>
    <n v="3"/>
    <x v="50"/>
    <x v="47"/>
    <m/>
    <x v="750"/>
    <n v="18.03"/>
    <n v="3"/>
    <n v="18.03"/>
    <m/>
    <m/>
    <m/>
  </r>
  <r>
    <m/>
    <m/>
    <m/>
    <x v="541"/>
    <x v="11"/>
    <n v="1"/>
    <x v="1330"/>
    <m/>
    <x v="12"/>
    <x v="1"/>
    <n v="1"/>
    <x v="1"/>
    <x v="47"/>
    <m/>
    <x v="805"/>
    <n v="5.3"/>
    <n v="1"/>
    <n v="5.3"/>
    <m/>
    <m/>
    <m/>
  </r>
  <r>
    <m/>
    <m/>
    <m/>
    <x v="542"/>
    <x v="11"/>
    <n v="1"/>
    <x v="1329"/>
    <m/>
    <x v="21"/>
    <x v="1"/>
    <n v="1"/>
    <x v="6"/>
    <x v="673"/>
    <m/>
    <x v="804"/>
    <n v="192.5"/>
    <n v="1"/>
    <n v="192.5"/>
    <m/>
    <m/>
    <m/>
  </r>
  <r>
    <m/>
    <m/>
    <m/>
    <x v="542"/>
    <x v="11"/>
    <n v="1"/>
    <x v="1226"/>
    <m/>
    <x v="21"/>
    <x v="1"/>
    <n v="1"/>
    <x v="6"/>
    <x v="627"/>
    <m/>
    <x v="752"/>
    <n v="15.9"/>
    <n v="1"/>
    <n v="15.9"/>
    <m/>
    <m/>
    <m/>
  </r>
  <r>
    <m/>
    <m/>
    <m/>
    <x v="542"/>
    <x v="11"/>
    <n v="1"/>
    <x v="1227"/>
    <m/>
    <x v="1"/>
    <x v="1"/>
    <n v="3"/>
    <x v="111"/>
    <x v="489"/>
    <m/>
    <x v="459"/>
    <n v="4.68"/>
    <n v="3"/>
    <n v="4.68"/>
    <m/>
    <m/>
    <m/>
  </r>
  <r>
    <m/>
    <m/>
    <m/>
    <x v="542"/>
    <x v="11"/>
    <n v="1"/>
    <x v="1224"/>
    <m/>
    <x v="12"/>
    <x v="1"/>
    <n v="3"/>
    <x v="50"/>
    <x v="47"/>
    <m/>
    <x v="750"/>
    <n v="18.03"/>
    <n v="3"/>
    <n v="18.03"/>
    <m/>
    <m/>
    <m/>
  </r>
  <r>
    <m/>
    <m/>
    <m/>
    <x v="542"/>
    <x v="11"/>
    <n v="1"/>
    <x v="1330"/>
    <m/>
    <x v="12"/>
    <x v="1"/>
    <n v="1"/>
    <x v="1"/>
    <x v="47"/>
    <m/>
    <x v="805"/>
    <n v="5.3"/>
    <n v="1"/>
    <n v="5.3"/>
    <m/>
    <m/>
    <m/>
  </r>
  <r>
    <m/>
    <m/>
    <m/>
    <x v="542"/>
    <x v="11"/>
    <n v="1"/>
    <x v="1331"/>
    <m/>
    <x v="95"/>
    <x v="8"/>
    <n v="4"/>
    <x v="6"/>
    <x v="2"/>
    <m/>
    <x v="385"/>
    <n v="2.96"/>
    <n v="4"/>
    <n v="2.96"/>
    <m/>
    <m/>
    <m/>
  </r>
  <r>
    <m/>
    <m/>
    <m/>
    <x v="543"/>
    <x v="11"/>
    <n v="1"/>
    <x v="1332"/>
    <m/>
    <x v="15"/>
    <x v="1"/>
    <n v="1"/>
    <x v="6"/>
    <x v="669"/>
    <m/>
    <x v="806"/>
    <n v="86.34"/>
    <n v="1"/>
    <n v="86.34"/>
    <m/>
    <m/>
    <m/>
  </r>
  <r>
    <m/>
    <m/>
    <m/>
    <x v="543"/>
    <x v="11"/>
    <n v="1"/>
    <x v="1333"/>
    <m/>
    <x v="12"/>
    <x v="1"/>
    <n v="2"/>
    <x v="1"/>
    <x v="55"/>
    <m/>
    <x v="807"/>
    <n v="7.78"/>
    <n v="2"/>
    <n v="7.78"/>
    <m/>
    <m/>
    <m/>
  </r>
  <r>
    <m/>
    <m/>
    <m/>
    <x v="544"/>
    <x v="11"/>
    <n v="1"/>
    <x v="1334"/>
    <m/>
    <x v="72"/>
    <x v="1"/>
    <n v="1"/>
    <x v="6"/>
    <x v="674"/>
    <m/>
    <x v="808"/>
    <n v="112.81"/>
    <n v="1"/>
    <n v="112.81"/>
    <m/>
    <m/>
    <m/>
  </r>
  <r>
    <m/>
    <m/>
    <m/>
    <x v="544"/>
    <x v="11"/>
    <n v="1"/>
    <x v="1095"/>
    <m/>
    <x v="1"/>
    <x v="1"/>
    <n v="1"/>
    <x v="58"/>
    <x v="347"/>
    <m/>
    <x v="364"/>
    <n v="1.22"/>
    <n v="1"/>
    <n v="1.22"/>
    <m/>
    <m/>
    <m/>
  </r>
  <r>
    <m/>
    <m/>
    <m/>
    <x v="544"/>
    <x v="11"/>
    <n v="1"/>
    <x v="1317"/>
    <m/>
    <x v="55"/>
    <x v="1"/>
    <n v="1"/>
    <x v="14"/>
    <x v="459"/>
    <m/>
    <x v="367"/>
    <n v="2.9"/>
    <n v="1"/>
    <n v="2.9"/>
    <m/>
    <m/>
    <m/>
  </r>
  <r>
    <m/>
    <m/>
    <m/>
    <x v="544"/>
    <x v="11"/>
    <n v="1"/>
    <x v="1335"/>
    <m/>
    <x v="55"/>
    <x v="1"/>
    <n v="4"/>
    <x v="9"/>
    <x v="346"/>
    <m/>
    <x v="257"/>
    <n v="4.5999999999999996"/>
    <n v="4"/>
    <n v="4.5999999999999996"/>
    <m/>
    <m/>
    <m/>
  </r>
  <r>
    <m/>
    <m/>
    <m/>
    <x v="545"/>
    <x v="11"/>
    <n v="22"/>
    <x v="1336"/>
    <m/>
    <x v="64"/>
    <x v="1"/>
    <n v="1"/>
    <x v="6"/>
    <x v="675"/>
    <m/>
    <x v="97"/>
    <n v="9.56"/>
    <n v="22"/>
    <n v="210.32000000000002"/>
    <m/>
    <m/>
    <m/>
  </r>
  <r>
    <m/>
    <m/>
    <m/>
    <x v="545"/>
    <x v="11"/>
    <n v="22"/>
    <x v="1337"/>
    <m/>
    <x v="55"/>
    <x v="1"/>
    <n v="2"/>
    <x v="2"/>
    <x v="65"/>
    <m/>
    <x v="359"/>
    <n v="2.14"/>
    <n v="44"/>
    <n v="47.080000000000005"/>
    <m/>
    <m/>
    <m/>
  </r>
  <r>
    <m/>
    <m/>
    <m/>
    <x v="546"/>
    <x v="11"/>
    <n v="1"/>
    <x v="1338"/>
    <m/>
    <x v="33"/>
    <x v="1"/>
    <n v="1"/>
    <x v="6"/>
    <x v="676"/>
    <m/>
    <x v="809"/>
    <n v="58.49"/>
    <n v="1"/>
    <n v="58.49"/>
    <m/>
    <m/>
    <m/>
  </r>
  <r>
    <m/>
    <m/>
    <m/>
    <x v="546"/>
    <x v="11"/>
    <n v="1"/>
    <x v="1339"/>
    <m/>
    <x v="1"/>
    <x v="1"/>
    <n v="1"/>
    <x v="34"/>
    <x v="2"/>
    <m/>
    <x v="754"/>
    <n v="1.88"/>
    <n v="1"/>
    <n v="1.88"/>
    <m/>
    <m/>
    <m/>
  </r>
  <r>
    <m/>
    <m/>
    <m/>
    <x v="546"/>
    <x v="11"/>
    <n v="1"/>
    <x v="1340"/>
    <m/>
    <x v="55"/>
    <x v="1"/>
    <n v="1"/>
    <x v="16"/>
    <x v="65"/>
    <m/>
    <x v="262"/>
    <n v="2.15"/>
    <n v="1"/>
    <n v="2.15"/>
    <m/>
    <m/>
    <m/>
  </r>
  <r>
    <m/>
    <m/>
    <m/>
    <x v="546"/>
    <x v="11"/>
    <n v="1"/>
    <x v="1341"/>
    <m/>
    <x v="96"/>
    <x v="1"/>
    <n v="1"/>
    <x v="6"/>
    <x v="677"/>
    <m/>
    <x v="810"/>
    <n v="7.2"/>
    <n v="1"/>
    <n v="7.2"/>
    <m/>
    <m/>
    <m/>
  </r>
  <r>
    <m/>
    <m/>
    <m/>
    <x v="546"/>
    <x v="11"/>
    <n v="1"/>
    <x v="1342"/>
    <m/>
    <x v="2"/>
    <x v="1"/>
    <n v="1"/>
    <x v="12"/>
    <x v="143"/>
    <m/>
    <x v="239"/>
    <n v="0.47"/>
    <n v="1"/>
    <n v="0.47"/>
    <m/>
    <m/>
    <m/>
  </r>
  <r>
    <m/>
    <m/>
    <m/>
    <x v="547"/>
    <x v="11"/>
    <n v="1"/>
    <x v="1343"/>
    <m/>
    <x v="97"/>
    <x v="1"/>
    <n v="1"/>
    <x v="6"/>
    <x v="464"/>
    <m/>
    <x v="811"/>
    <n v="29.01"/>
    <n v="1"/>
    <n v="29.01"/>
    <m/>
    <m/>
    <m/>
  </r>
  <r>
    <m/>
    <m/>
    <m/>
    <x v="547"/>
    <x v="11"/>
    <n v="1"/>
    <x v="1344"/>
    <m/>
    <x v="1"/>
    <x v="1"/>
    <n v="1"/>
    <x v="9"/>
    <x v="83"/>
    <m/>
    <x v="539"/>
    <n v="0.91"/>
    <n v="1"/>
    <n v="0.91"/>
    <m/>
    <m/>
    <m/>
  </r>
  <r>
    <m/>
    <m/>
    <m/>
    <x v="547"/>
    <x v="11"/>
    <n v="1"/>
    <x v="1345"/>
    <m/>
    <x v="91"/>
    <x v="8"/>
    <n v="1"/>
    <x v="6"/>
    <x v="106"/>
    <m/>
    <x v="812"/>
    <n v="8.14"/>
    <n v="1"/>
    <n v="8.14"/>
    <m/>
    <m/>
    <m/>
  </r>
  <r>
    <m/>
    <m/>
    <m/>
    <x v="548"/>
    <x v="11"/>
    <n v="1"/>
    <x v="1343"/>
    <m/>
    <x v="97"/>
    <x v="1"/>
    <n v="1"/>
    <x v="6"/>
    <x v="464"/>
    <m/>
    <x v="811"/>
    <n v="29.01"/>
    <n v="1"/>
    <n v="29.01"/>
    <m/>
    <m/>
    <m/>
  </r>
  <r>
    <m/>
    <m/>
    <m/>
    <x v="548"/>
    <x v="11"/>
    <n v="1"/>
    <x v="1344"/>
    <m/>
    <x v="1"/>
    <x v="1"/>
    <n v="1"/>
    <x v="9"/>
    <x v="83"/>
    <m/>
    <x v="539"/>
    <n v="0.91"/>
    <n v="1"/>
    <n v="0.91"/>
    <m/>
    <m/>
    <m/>
  </r>
  <r>
    <m/>
    <m/>
    <m/>
    <x v="548"/>
    <x v="11"/>
    <n v="1"/>
    <x v="1345"/>
    <m/>
    <x v="91"/>
    <x v="8"/>
    <n v="1"/>
    <x v="6"/>
    <x v="106"/>
    <m/>
    <x v="812"/>
    <n v="8.14"/>
    <n v="1"/>
    <n v="8.14"/>
    <m/>
    <m/>
    <m/>
  </r>
  <r>
    <m/>
    <m/>
    <m/>
    <x v="549"/>
    <x v="11"/>
    <n v="1"/>
    <x v="1346"/>
    <m/>
    <x v="97"/>
    <x v="1"/>
    <n v="1"/>
    <x v="6"/>
    <x v="678"/>
    <m/>
    <x v="813"/>
    <n v="89.15"/>
    <n v="1"/>
    <n v="89.15"/>
    <m/>
    <m/>
    <m/>
  </r>
  <r>
    <m/>
    <m/>
    <m/>
    <x v="549"/>
    <x v="11"/>
    <n v="1"/>
    <x v="1347"/>
    <m/>
    <x v="1"/>
    <x v="1"/>
    <n v="2"/>
    <x v="15"/>
    <x v="499"/>
    <m/>
    <x v="105"/>
    <n v="2.52"/>
    <n v="2"/>
    <n v="2.52"/>
    <m/>
    <m/>
    <m/>
  </r>
  <r>
    <m/>
    <m/>
    <m/>
    <x v="550"/>
    <x v="11"/>
    <n v="1"/>
    <x v="1348"/>
    <s v="Profile usoare, zincate"/>
    <x v="80"/>
    <x v="15"/>
    <n v="1"/>
    <x v="6"/>
    <x v="679"/>
    <m/>
    <x v="814"/>
    <n v="16.36"/>
    <n v="1"/>
    <n v="16.36"/>
    <m/>
    <m/>
    <m/>
  </r>
  <r>
    <m/>
    <m/>
    <m/>
    <x v="550"/>
    <x v="11"/>
    <n v="1"/>
    <x v="1349"/>
    <s v="Profile usoare, zincate"/>
    <x v="98"/>
    <x v="15"/>
    <n v="4"/>
    <x v="6"/>
    <x v="2"/>
    <m/>
    <x v="308"/>
    <n v="0.88"/>
    <n v="4"/>
    <n v="0.88"/>
    <m/>
    <m/>
    <m/>
  </r>
  <r>
    <m/>
    <m/>
    <m/>
    <x v="551"/>
    <x v="11"/>
    <n v="6"/>
    <x v="1350"/>
    <m/>
    <x v="12"/>
    <x v="1"/>
    <n v="1"/>
    <x v="22"/>
    <x v="55"/>
    <m/>
    <x v="66"/>
    <n v="4.0199999999999996"/>
    <n v="6"/>
    <n v="24.119999999999997"/>
    <m/>
    <m/>
    <m/>
  </r>
  <r>
    <m/>
    <m/>
    <m/>
    <x v="552"/>
    <x v="11"/>
    <n v="9"/>
    <x v="1351"/>
    <m/>
    <x v="12"/>
    <x v="1"/>
    <n v="1"/>
    <x v="58"/>
    <x v="120"/>
    <m/>
    <x v="404"/>
    <n v="2.17"/>
    <n v="9"/>
    <n v="19.53"/>
    <m/>
    <m/>
    <m/>
  </r>
  <r>
    <m/>
    <m/>
    <m/>
    <x v="553"/>
    <x v="11"/>
    <n v="1"/>
    <x v="1352"/>
    <s v="Profile usoare, zincate"/>
    <x v="99"/>
    <x v="15"/>
    <n v="1"/>
    <x v="6"/>
    <x v="680"/>
    <m/>
    <x v="815"/>
    <n v="4.05"/>
    <n v="1"/>
    <n v="4.05"/>
    <m/>
    <m/>
    <m/>
  </r>
  <r>
    <m/>
    <m/>
    <m/>
    <x v="553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54"/>
    <x v="11"/>
    <n v="1"/>
    <x v="1353"/>
    <m/>
    <x v="100"/>
    <x v="8"/>
    <n v="1"/>
    <x v="6"/>
    <x v="49"/>
    <m/>
    <x v="816"/>
    <n v="3.62"/>
    <n v="1"/>
    <n v="3.62"/>
    <m/>
    <m/>
    <m/>
  </r>
  <r>
    <m/>
    <m/>
    <m/>
    <x v="555"/>
    <x v="11"/>
    <n v="2"/>
    <x v="1354"/>
    <m/>
    <x v="100"/>
    <x v="8"/>
    <n v="1"/>
    <x v="6"/>
    <x v="74"/>
    <m/>
    <x v="817"/>
    <n v="4.37"/>
    <n v="2"/>
    <n v="8.74"/>
    <m/>
    <m/>
    <m/>
  </r>
  <r>
    <m/>
    <m/>
    <m/>
    <x v="556"/>
    <x v="11"/>
    <n v="1"/>
    <x v="1355"/>
    <s v="Profile usoare, zincate"/>
    <x v="80"/>
    <x v="15"/>
    <n v="1"/>
    <x v="6"/>
    <x v="681"/>
    <m/>
    <x v="818"/>
    <n v="21.67"/>
    <n v="1"/>
    <n v="21.67"/>
    <m/>
    <m/>
    <m/>
  </r>
  <r>
    <m/>
    <m/>
    <m/>
    <x v="556"/>
    <x v="11"/>
    <n v="1"/>
    <x v="1349"/>
    <s v="Profile usoare, zincate"/>
    <x v="98"/>
    <x v="15"/>
    <n v="6"/>
    <x v="6"/>
    <x v="2"/>
    <m/>
    <x v="308"/>
    <n v="1.32"/>
    <n v="6"/>
    <n v="1.32"/>
    <m/>
    <m/>
    <m/>
  </r>
  <r>
    <m/>
    <m/>
    <m/>
    <x v="557"/>
    <x v="11"/>
    <n v="1"/>
    <x v="1356"/>
    <s v="Profile usoare, zincate"/>
    <x v="80"/>
    <x v="15"/>
    <n v="1"/>
    <x v="6"/>
    <x v="413"/>
    <m/>
    <x v="395"/>
    <n v="1.34"/>
    <n v="1"/>
    <n v="1.34"/>
    <m/>
    <m/>
    <m/>
  </r>
  <r>
    <m/>
    <m/>
    <m/>
    <x v="557"/>
    <x v="11"/>
    <n v="1"/>
    <x v="1349"/>
    <s v="Profile usoare, zincate"/>
    <x v="98"/>
    <x v="15"/>
    <n v="1"/>
    <x v="6"/>
    <x v="2"/>
    <m/>
    <x v="308"/>
    <n v="0.22"/>
    <n v="1"/>
    <n v="0.22"/>
    <m/>
    <m/>
    <m/>
  </r>
  <r>
    <m/>
    <m/>
    <m/>
    <x v="558"/>
    <x v="11"/>
    <n v="1"/>
    <x v="1357"/>
    <s v="Profile usoare, zincate"/>
    <x v="80"/>
    <x v="15"/>
    <n v="1"/>
    <x v="6"/>
    <x v="682"/>
    <m/>
    <x v="819"/>
    <n v="21.62"/>
    <n v="1"/>
    <n v="21.62"/>
    <m/>
    <m/>
    <m/>
  </r>
  <r>
    <m/>
    <m/>
    <m/>
    <x v="558"/>
    <x v="11"/>
    <n v="1"/>
    <x v="1349"/>
    <s v="Profile usoare, zincate"/>
    <x v="98"/>
    <x v="15"/>
    <n v="6"/>
    <x v="6"/>
    <x v="2"/>
    <m/>
    <x v="308"/>
    <n v="1.32"/>
    <n v="6"/>
    <n v="1.32"/>
    <m/>
    <m/>
    <m/>
  </r>
  <r>
    <m/>
    <m/>
    <m/>
    <x v="559"/>
    <x v="11"/>
    <n v="1"/>
    <x v="1358"/>
    <s v="Profile usoare, zincate"/>
    <x v="80"/>
    <x v="15"/>
    <n v="1"/>
    <x v="6"/>
    <x v="683"/>
    <m/>
    <x v="820"/>
    <n v="7.94"/>
    <n v="1"/>
    <n v="7.94"/>
    <m/>
    <m/>
    <m/>
  </r>
  <r>
    <m/>
    <m/>
    <m/>
    <x v="559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60"/>
    <x v="11"/>
    <n v="1"/>
    <x v="1359"/>
    <s v="Profile usoare, zincate"/>
    <x v="80"/>
    <x v="15"/>
    <n v="1"/>
    <x v="6"/>
    <x v="684"/>
    <m/>
    <x v="821"/>
    <n v="4.67"/>
    <n v="1"/>
    <n v="4.67"/>
    <m/>
    <m/>
    <m/>
  </r>
  <r>
    <m/>
    <m/>
    <m/>
    <x v="560"/>
    <x v="11"/>
    <n v="1"/>
    <x v="1360"/>
    <s v="Profile usoare, zincate"/>
    <x v="101"/>
    <x v="15"/>
    <n v="3"/>
    <x v="6"/>
    <x v="2"/>
    <m/>
    <x v="531"/>
    <n v="0.81"/>
    <n v="3"/>
    <n v="0.81"/>
    <m/>
    <m/>
    <m/>
  </r>
  <r>
    <m/>
    <m/>
    <m/>
    <x v="561"/>
    <x v="11"/>
    <n v="4"/>
    <x v="1361"/>
    <m/>
    <x v="5"/>
    <x v="1"/>
    <n v="1"/>
    <x v="6"/>
    <x v="685"/>
    <m/>
    <x v="822"/>
    <n v="32.46"/>
    <n v="4"/>
    <n v="129.84"/>
    <m/>
    <m/>
    <m/>
  </r>
  <r>
    <m/>
    <m/>
    <m/>
    <x v="561"/>
    <x v="11"/>
    <n v="4"/>
    <x v="1362"/>
    <m/>
    <x v="55"/>
    <x v="1"/>
    <n v="2"/>
    <x v="9"/>
    <x v="49"/>
    <m/>
    <x v="340"/>
    <n v="3.62"/>
    <n v="8"/>
    <n v="14.48"/>
    <m/>
    <m/>
    <m/>
  </r>
  <r>
    <m/>
    <m/>
    <m/>
    <x v="561"/>
    <x v="11"/>
    <n v="4"/>
    <x v="1363"/>
    <m/>
    <x v="5"/>
    <x v="1"/>
    <n v="1"/>
    <x v="6"/>
    <x v="11"/>
    <m/>
    <x v="12"/>
    <n v="3.49"/>
    <n v="4"/>
    <n v="13.96"/>
    <m/>
    <m/>
    <m/>
  </r>
  <r>
    <m/>
    <m/>
    <m/>
    <x v="561"/>
    <x v="11"/>
    <n v="4"/>
    <x v="1364"/>
    <m/>
    <x v="84"/>
    <x v="1"/>
    <n v="1"/>
    <x v="6"/>
    <x v="12"/>
    <m/>
    <x v="599"/>
    <n v="4.7300000000000004"/>
    <n v="4"/>
    <n v="18.920000000000002"/>
    <m/>
    <m/>
    <m/>
  </r>
  <r>
    <m/>
    <m/>
    <m/>
    <x v="562"/>
    <x v="11"/>
    <n v="2"/>
    <x v="1365"/>
    <m/>
    <x v="5"/>
    <x v="1"/>
    <n v="1"/>
    <x v="6"/>
    <x v="686"/>
    <m/>
    <x v="823"/>
    <n v="36.979999999999997"/>
    <n v="2"/>
    <n v="73.959999999999994"/>
    <m/>
    <m/>
    <m/>
  </r>
  <r>
    <m/>
    <m/>
    <m/>
    <x v="562"/>
    <x v="11"/>
    <n v="2"/>
    <x v="1362"/>
    <m/>
    <x v="55"/>
    <x v="1"/>
    <n v="2"/>
    <x v="9"/>
    <x v="49"/>
    <m/>
    <x v="340"/>
    <n v="3.62"/>
    <n v="4"/>
    <n v="7.24"/>
    <m/>
    <m/>
    <m/>
  </r>
  <r>
    <m/>
    <m/>
    <m/>
    <x v="562"/>
    <x v="11"/>
    <n v="2"/>
    <x v="1363"/>
    <m/>
    <x v="5"/>
    <x v="1"/>
    <n v="1"/>
    <x v="6"/>
    <x v="11"/>
    <m/>
    <x v="12"/>
    <n v="3.49"/>
    <n v="2"/>
    <n v="6.98"/>
    <m/>
    <m/>
    <m/>
  </r>
  <r>
    <m/>
    <m/>
    <m/>
    <x v="562"/>
    <x v="11"/>
    <n v="2"/>
    <x v="1364"/>
    <m/>
    <x v="84"/>
    <x v="1"/>
    <n v="1"/>
    <x v="6"/>
    <x v="12"/>
    <m/>
    <x v="599"/>
    <n v="4.7300000000000004"/>
    <n v="2"/>
    <n v="9.4600000000000009"/>
    <m/>
    <m/>
    <m/>
  </r>
  <r>
    <m/>
    <m/>
    <m/>
    <x v="563"/>
    <x v="11"/>
    <n v="2"/>
    <x v="1366"/>
    <m/>
    <x v="5"/>
    <x v="1"/>
    <n v="1"/>
    <x v="6"/>
    <x v="687"/>
    <m/>
    <x v="824"/>
    <n v="29.92"/>
    <n v="2"/>
    <n v="59.84"/>
    <m/>
    <m/>
    <m/>
  </r>
  <r>
    <m/>
    <m/>
    <m/>
    <x v="563"/>
    <x v="11"/>
    <n v="2"/>
    <x v="1362"/>
    <m/>
    <x v="55"/>
    <x v="1"/>
    <n v="2"/>
    <x v="9"/>
    <x v="49"/>
    <m/>
    <x v="340"/>
    <n v="3.62"/>
    <n v="4"/>
    <n v="7.24"/>
    <m/>
    <m/>
    <m/>
  </r>
  <r>
    <m/>
    <m/>
    <m/>
    <x v="563"/>
    <x v="11"/>
    <n v="2"/>
    <x v="1363"/>
    <m/>
    <x v="5"/>
    <x v="1"/>
    <n v="1"/>
    <x v="6"/>
    <x v="11"/>
    <m/>
    <x v="12"/>
    <n v="3.49"/>
    <n v="2"/>
    <n v="6.98"/>
    <m/>
    <m/>
    <m/>
  </r>
  <r>
    <m/>
    <m/>
    <m/>
    <x v="563"/>
    <x v="11"/>
    <n v="2"/>
    <x v="1364"/>
    <m/>
    <x v="84"/>
    <x v="1"/>
    <n v="1"/>
    <x v="6"/>
    <x v="12"/>
    <m/>
    <x v="599"/>
    <n v="4.7300000000000004"/>
    <n v="2"/>
    <n v="9.4600000000000009"/>
    <m/>
    <m/>
    <m/>
  </r>
  <r>
    <m/>
    <m/>
    <m/>
    <x v="564"/>
    <x v="11"/>
    <n v="1"/>
    <x v="1359"/>
    <s v="Profile usoare, zincate"/>
    <x v="80"/>
    <x v="15"/>
    <n v="1"/>
    <x v="6"/>
    <x v="684"/>
    <m/>
    <x v="821"/>
    <n v="4.67"/>
    <n v="1"/>
    <n v="4.67"/>
    <m/>
    <m/>
    <m/>
  </r>
  <r>
    <m/>
    <m/>
    <m/>
    <x v="564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65"/>
    <x v="11"/>
    <n v="1"/>
    <x v="1367"/>
    <s v="Profile usoare, zincate"/>
    <x v="80"/>
    <x v="15"/>
    <n v="1"/>
    <x v="6"/>
    <x v="688"/>
    <m/>
    <x v="825"/>
    <n v="16.93"/>
    <n v="1"/>
    <n v="16.93"/>
    <m/>
    <m/>
    <m/>
  </r>
  <r>
    <m/>
    <m/>
    <m/>
    <x v="565"/>
    <x v="11"/>
    <n v="1"/>
    <x v="1349"/>
    <s v="Profile usoare, zincate"/>
    <x v="98"/>
    <x v="15"/>
    <n v="4"/>
    <x v="6"/>
    <x v="2"/>
    <m/>
    <x v="308"/>
    <n v="0.88"/>
    <n v="4"/>
    <n v="0.88"/>
    <m/>
    <m/>
    <m/>
  </r>
  <r>
    <m/>
    <m/>
    <m/>
    <x v="566"/>
    <x v="11"/>
    <n v="1"/>
    <x v="1368"/>
    <s v="Profile usoare, zincate"/>
    <x v="102"/>
    <x v="15"/>
    <n v="1"/>
    <x v="6"/>
    <x v="70"/>
    <m/>
    <x v="599"/>
    <n v="4.7300000000000004"/>
    <n v="1"/>
    <n v="4.7300000000000004"/>
    <m/>
    <m/>
    <m/>
  </r>
  <r>
    <m/>
    <m/>
    <m/>
    <x v="567"/>
    <x v="11"/>
    <n v="21"/>
    <x v="1369"/>
    <m/>
    <x v="2"/>
    <x v="1"/>
    <n v="1"/>
    <x v="38"/>
    <x v="689"/>
    <m/>
    <x v="826"/>
    <n v="11.48"/>
    <n v="21"/>
    <n v="241.08"/>
    <m/>
    <m/>
    <m/>
  </r>
  <r>
    <m/>
    <m/>
    <m/>
    <x v="567"/>
    <x v="11"/>
    <n v="21"/>
    <x v="1370"/>
    <m/>
    <x v="103"/>
    <x v="8"/>
    <n v="1"/>
    <x v="6"/>
    <x v="91"/>
    <m/>
    <x v="421"/>
    <n v="3.32"/>
    <n v="21"/>
    <n v="69.72"/>
    <m/>
    <m/>
    <m/>
  </r>
  <r>
    <m/>
    <m/>
    <m/>
    <x v="567"/>
    <x v="11"/>
    <n v="21"/>
    <x v="1371"/>
    <m/>
    <x v="103"/>
    <x v="8"/>
    <n v="1"/>
    <x v="6"/>
    <x v="91"/>
    <m/>
    <x v="421"/>
    <n v="3.32"/>
    <n v="21"/>
    <n v="69.72"/>
    <m/>
    <m/>
    <m/>
  </r>
  <r>
    <m/>
    <m/>
    <m/>
    <x v="567"/>
    <x v="11"/>
    <n v="21"/>
    <x v="1372"/>
    <m/>
    <x v="90"/>
    <x v="8"/>
    <n v="2"/>
    <x v="6"/>
    <x v="44"/>
    <m/>
    <x v="827"/>
    <n v="12.3"/>
    <n v="42"/>
    <n v="258.3"/>
    <m/>
    <m/>
    <m/>
  </r>
  <r>
    <m/>
    <m/>
    <m/>
    <x v="567"/>
    <x v="11"/>
    <n v="21"/>
    <x v="1373"/>
    <m/>
    <x v="90"/>
    <x v="8"/>
    <n v="2"/>
    <x v="6"/>
    <x v="91"/>
    <m/>
    <x v="644"/>
    <n v="2.56"/>
    <n v="42"/>
    <n v="53.76"/>
    <m/>
    <m/>
    <m/>
  </r>
  <r>
    <m/>
    <m/>
    <m/>
    <x v="568"/>
    <x v="11"/>
    <n v="24"/>
    <x v="1374"/>
    <m/>
    <x v="2"/>
    <x v="1"/>
    <n v="1"/>
    <x v="55"/>
    <x v="689"/>
    <m/>
    <x v="828"/>
    <n v="10.56"/>
    <n v="24"/>
    <n v="253.44"/>
    <m/>
    <m/>
    <m/>
  </r>
  <r>
    <m/>
    <m/>
    <m/>
    <x v="568"/>
    <x v="11"/>
    <n v="24"/>
    <x v="1375"/>
    <m/>
    <x v="103"/>
    <x v="8"/>
    <n v="1"/>
    <x v="6"/>
    <x v="63"/>
    <m/>
    <x v="829"/>
    <n v="3.08"/>
    <n v="24"/>
    <n v="73.92"/>
    <m/>
    <m/>
    <m/>
  </r>
  <r>
    <m/>
    <m/>
    <m/>
    <x v="568"/>
    <x v="11"/>
    <n v="24"/>
    <x v="1376"/>
    <m/>
    <x v="103"/>
    <x v="8"/>
    <n v="1"/>
    <x v="6"/>
    <x v="63"/>
    <m/>
    <x v="829"/>
    <n v="3.08"/>
    <n v="24"/>
    <n v="73.92"/>
    <m/>
    <m/>
    <m/>
  </r>
  <r>
    <m/>
    <m/>
    <m/>
    <x v="568"/>
    <x v="11"/>
    <n v="24"/>
    <x v="1372"/>
    <m/>
    <x v="90"/>
    <x v="8"/>
    <n v="2"/>
    <x v="6"/>
    <x v="44"/>
    <m/>
    <x v="827"/>
    <n v="12.3"/>
    <n v="48"/>
    <n v="295.20000000000005"/>
    <m/>
    <m/>
    <m/>
  </r>
  <r>
    <m/>
    <m/>
    <m/>
    <x v="568"/>
    <x v="11"/>
    <n v="24"/>
    <x v="1377"/>
    <m/>
    <x v="90"/>
    <x v="8"/>
    <n v="2"/>
    <x v="6"/>
    <x v="63"/>
    <m/>
    <x v="95"/>
    <n v="2.34"/>
    <n v="48"/>
    <n v="56.16"/>
    <m/>
    <m/>
    <m/>
  </r>
  <r>
    <m/>
    <m/>
    <m/>
    <x v="569"/>
    <x v="11"/>
    <n v="1"/>
    <x v="1378"/>
    <s v="Profile usoare, zincate"/>
    <x v="102"/>
    <x v="15"/>
    <n v="1"/>
    <x v="6"/>
    <x v="690"/>
    <m/>
    <x v="830"/>
    <n v="4.6100000000000003"/>
    <n v="1"/>
    <n v="4.6100000000000003"/>
    <m/>
    <m/>
    <m/>
  </r>
  <r>
    <m/>
    <m/>
    <m/>
    <x v="570"/>
    <x v="11"/>
    <n v="2"/>
    <x v="1379"/>
    <s v="Profile usoare, zincate"/>
    <x v="102"/>
    <x v="15"/>
    <n v="1"/>
    <x v="6"/>
    <x v="617"/>
    <m/>
    <x v="831"/>
    <n v="5.87"/>
    <n v="2"/>
    <n v="11.74"/>
    <m/>
    <m/>
    <m/>
  </r>
  <r>
    <m/>
    <m/>
    <m/>
    <x v="571"/>
    <x v="11"/>
    <n v="2"/>
    <x v="1380"/>
    <s v="Profile usoare, zincate"/>
    <x v="102"/>
    <x v="15"/>
    <n v="1"/>
    <x v="6"/>
    <x v="691"/>
    <m/>
    <x v="656"/>
    <n v="4.54"/>
    <n v="2"/>
    <n v="9.08"/>
    <m/>
    <m/>
    <m/>
  </r>
  <r>
    <m/>
    <m/>
    <m/>
    <x v="572"/>
    <x v="11"/>
    <n v="2"/>
    <x v="1381"/>
    <s v="Profile usoare, zincate"/>
    <x v="102"/>
    <x v="15"/>
    <n v="1"/>
    <x v="6"/>
    <x v="691"/>
    <m/>
    <x v="656"/>
    <n v="4.54"/>
    <n v="2"/>
    <n v="9.08"/>
    <m/>
    <m/>
    <m/>
  </r>
  <r>
    <m/>
    <m/>
    <m/>
    <x v="573"/>
    <x v="11"/>
    <n v="1"/>
    <x v="1382"/>
    <m/>
    <x v="8"/>
    <x v="1"/>
    <n v="1"/>
    <x v="6"/>
    <x v="692"/>
    <m/>
    <x v="832"/>
    <n v="69.02"/>
    <n v="1"/>
    <n v="69.02"/>
    <m/>
    <m/>
    <m/>
  </r>
  <r>
    <m/>
    <m/>
    <m/>
    <x v="573"/>
    <x v="11"/>
    <n v="1"/>
    <x v="1383"/>
    <m/>
    <x v="1"/>
    <x v="1"/>
    <n v="2"/>
    <x v="64"/>
    <x v="2"/>
    <m/>
    <x v="406"/>
    <n v="4.08"/>
    <n v="2"/>
    <n v="4.08"/>
    <m/>
    <m/>
    <m/>
  </r>
  <r>
    <m/>
    <m/>
    <m/>
    <x v="573"/>
    <x v="11"/>
    <n v="1"/>
    <x v="1384"/>
    <m/>
    <x v="3"/>
    <x v="1"/>
    <n v="4"/>
    <x v="10"/>
    <x v="2"/>
    <m/>
    <x v="833"/>
    <n v="2.52"/>
    <n v="4"/>
    <n v="2.52"/>
    <m/>
    <m/>
    <m/>
  </r>
  <r>
    <m/>
    <m/>
    <m/>
    <x v="573"/>
    <x v="11"/>
    <n v="1"/>
    <x v="1385"/>
    <m/>
    <x v="104"/>
    <x v="1"/>
    <n v="1"/>
    <x v="6"/>
    <x v="693"/>
    <m/>
    <x v="834"/>
    <n v="60.29"/>
    <n v="1"/>
    <n v="60.29"/>
    <m/>
    <m/>
    <m/>
  </r>
  <r>
    <m/>
    <m/>
    <m/>
    <x v="573"/>
    <x v="11"/>
    <n v="1"/>
    <x v="1386"/>
    <m/>
    <x v="8"/>
    <x v="1"/>
    <n v="4"/>
    <x v="6"/>
    <x v="182"/>
    <m/>
    <x v="49"/>
    <n v="10.199999999999999"/>
    <n v="4"/>
    <n v="10.199999999999999"/>
    <m/>
    <m/>
    <m/>
  </r>
  <r>
    <m/>
    <m/>
    <m/>
    <x v="574"/>
    <x v="11"/>
    <n v="1"/>
    <x v="1387"/>
    <s v="Profile usoare, zincate"/>
    <x v="105"/>
    <x v="15"/>
    <n v="1"/>
    <x v="6"/>
    <x v="6"/>
    <m/>
    <x v="455"/>
    <n v="1.85"/>
    <n v="1"/>
    <n v="1.85"/>
    <m/>
    <m/>
    <m/>
  </r>
  <r>
    <m/>
    <m/>
    <m/>
    <x v="574"/>
    <x v="11"/>
    <n v="1"/>
    <x v="1349"/>
    <s v="Profile usoare, zincate"/>
    <x v="98"/>
    <x v="15"/>
    <n v="2"/>
    <x v="6"/>
    <x v="2"/>
    <m/>
    <x v="308"/>
    <n v="0.44"/>
    <n v="2"/>
    <n v="0.44"/>
    <m/>
    <m/>
    <m/>
  </r>
  <r>
    <m/>
    <m/>
    <m/>
    <x v="575"/>
    <x v="11"/>
    <n v="1"/>
    <x v="1388"/>
    <s v="Profile usoare, zincate"/>
    <x v="105"/>
    <x v="15"/>
    <n v="1"/>
    <x v="6"/>
    <x v="680"/>
    <m/>
    <x v="835"/>
    <n v="4.3099999999999996"/>
    <n v="1"/>
    <n v="4.3099999999999996"/>
    <m/>
    <m/>
    <m/>
  </r>
  <r>
    <m/>
    <m/>
    <m/>
    <x v="575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76"/>
    <x v="11"/>
    <n v="1"/>
    <x v="1389"/>
    <s v="Profile usoare, zincate"/>
    <x v="105"/>
    <x v="15"/>
    <n v="1"/>
    <x v="6"/>
    <x v="694"/>
    <m/>
    <x v="502"/>
    <n v="1.47"/>
    <n v="1"/>
    <n v="1.47"/>
    <m/>
    <m/>
    <m/>
  </r>
  <r>
    <m/>
    <m/>
    <m/>
    <x v="576"/>
    <x v="11"/>
    <n v="1"/>
    <x v="1349"/>
    <s v="Profile usoare, zincate"/>
    <x v="98"/>
    <x v="15"/>
    <n v="1"/>
    <x v="6"/>
    <x v="2"/>
    <m/>
    <x v="308"/>
    <n v="0.22"/>
    <n v="1"/>
    <n v="0.22"/>
    <m/>
    <m/>
    <m/>
  </r>
  <r>
    <m/>
    <m/>
    <m/>
    <x v="577"/>
    <x v="11"/>
    <n v="1"/>
    <x v="1390"/>
    <s v="Profile usoare, zincate"/>
    <x v="105"/>
    <x v="15"/>
    <n v="1"/>
    <x v="6"/>
    <x v="44"/>
    <m/>
    <x v="836"/>
    <n v="4.63"/>
    <n v="1"/>
    <n v="4.63"/>
    <m/>
    <m/>
    <m/>
  </r>
  <r>
    <m/>
    <m/>
    <m/>
    <x v="577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78"/>
    <x v="11"/>
    <n v="1"/>
    <x v="1390"/>
    <s v="Profile usoare, zincate"/>
    <x v="105"/>
    <x v="15"/>
    <n v="1"/>
    <x v="6"/>
    <x v="44"/>
    <m/>
    <x v="836"/>
    <n v="4.63"/>
    <n v="1"/>
    <n v="4.63"/>
    <m/>
    <m/>
    <m/>
  </r>
  <r>
    <m/>
    <m/>
    <m/>
    <x v="578"/>
    <x v="11"/>
    <n v="1"/>
    <x v="1349"/>
    <s v="Profile usoare, zincate"/>
    <x v="98"/>
    <x v="15"/>
    <n v="3"/>
    <x v="6"/>
    <x v="2"/>
    <m/>
    <x v="308"/>
    <n v="0.66"/>
    <n v="3"/>
    <n v="0.66"/>
    <m/>
    <m/>
    <m/>
  </r>
  <r>
    <m/>
    <m/>
    <m/>
    <x v="579"/>
    <x v="11"/>
    <n v="1"/>
    <x v="1391"/>
    <s v="Profile usoare, zincate"/>
    <x v="105"/>
    <x v="15"/>
    <n v="1"/>
    <x v="6"/>
    <x v="695"/>
    <m/>
    <x v="488"/>
    <n v="1.02"/>
    <n v="1"/>
    <n v="1.02"/>
    <m/>
    <m/>
    <m/>
  </r>
  <r>
    <m/>
    <m/>
    <m/>
    <x v="579"/>
    <x v="11"/>
    <n v="1"/>
    <x v="1349"/>
    <s v="Profile usoare, zincate"/>
    <x v="98"/>
    <x v="15"/>
    <n v="1"/>
    <x v="6"/>
    <x v="2"/>
    <m/>
    <x v="308"/>
    <n v="0.22"/>
    <n v="1"/>
    <n v="0.22"/>
    <m/>
    <m/>
    <m/>
  </r>
  <r>
    <m/>
    <m/>
    <m/>
    <x v="580"/>
    <x v="11"/>
    <n v="1"/>
    <x v="1392"/>
    <m/>
    <x v="33"/>
    <x v="1"/>
    <n v="1"/>
    <x v="6"/>
    <x v="696"/>
    <m/>
    <x v="837"/>
    <n v="52.47"/>
    <n v="1"/>
    <n v="52.47"/>
    <m/>
    <m/>
    <m/>
  </r>
  <r>
    <m/>
    <m/>
    <m/>
    <x v="580"/>
    <x v="11"/>
    <n v="1"/>
    <x v="1393"/>
    <m/>
    <x v="1"/>
    <x v="1"/>
    <n v="1"/>
    <x v="16"/>
    <x v="49"/>
    <m/>
    <x v="556"/>
    <n v="2.2599999999999998"/>
    <n v="1"/>
    <n v="2.2599999999999998"/>
    <m/>
    <m/>
    <m/>
  </r>
  <r>
    <m/>
    <m/>
    <m/>
    <x v="581"/>
    <x v="11"/>
    <n v="2"/>
    <x v="1394"/>
    <m/>
    <x v="2"/>
    <x v="1"/>
    <n v="1"/>
    <x v="142"/>
    <x v="697"/>
    <m/>
    <x v="838"/>
    <n v="84.96"/>
    <n v="2"/>
    <n v="169.92"/>
    <m/>
    <m/>
    <m/>
  </r>
  <r>
    <m/>
    <m/>
    <m/>
    <x v="581"/>
    <x v="11"/>
    <n v="2"/>
    <x v="1395"/>
    <m/>
    <x v="90"/>
    <x v="8"/>
    <n v="2"/>
    <x v="6"/>
    <x v="698"/>
    <m/>
    <x v="839"/>
    <n v="14.7"/>
    <n v="4"/>
    <n v="29.4"/>
    <m/>
    <m/>
    <m/>
  </r>
  <r>
    <m/>
    <m/>
    <m/>
    <x v="581"/>
    <x v="11"/>
    <n v="2"/>
    <x v="1396"/>
    <m/>
    <x v="90"/>
    <x v="8"/>
    <n v="2"/>
    <x v="6"/>
    <x v="699"/>
    <m/>
    <x v="840"/>
    <n v="16.34"/>
    <n v="4"/>
    <n v="32.68"/>
    <m/>
    <m/>
    <m/>
  </r>
  <r>
    <m/>
    <m/>
    <m/>
    <x v="582"/>
    <x v="11"/>
    <n v="1"/>
    <x v="1397"/>
    <m/>
    <x v="2"/>
    <x v="1"/>
    <n v="1"/>
    <x v="142"/>
    <x v="700"/>
    <m/>
    <x v="841"/>
    <n v="106.61"/>
    <n v="1"/>
    <n v="106.61"/>
    <m/>
    <m/>
    <m/>
  </r>
  <r>
    <m/>
    <m/>
    <m/>
    <x v="582"/>
    <x v="11"/>
    <n v="1"/>
    <x v="1395"/>
    <m/>
    <x v="90"/>
    <x v="8"/>
    <n v="2"/>
    <x v="6"/>
    <x v="698"/>
    <m/>
    <x v="839"/>
    <n v="14.7"/>
    <n v="2"/>
    <n v="14.7"/>
    <m/>
    <m/>
    <m/>
  </r>
  <r>
    <m/>
    <m/>
    <m/>
    <x v="582"/>
    <x v="11"/>
    <n v="1"/>
    <x v="1398"/>
    <m/>
    <x v="90"/>
    <x v="8"/>
    <n v="2"/>
    <x v="6"/>
    <x v="701"/>
    <m/>
    <x v="842"/>
    <n v="20.52"/>
    <n v="2"/>
    <n v="20.52"/>
    <m/>
    <m/>
    <m/>
  </r>
  <r>
    <m/>
    <m/>
    <m/>
    <x v="583"/>
    <x v="11"/>
    <n v="1"/>
    <x v="1399"/>
    <m/>
    <x v="2"/>
    <x v="1"/>
    <n v="1"/>
    <x v="142"/>
    <x v="702"/>
    <m/>
    <x v="843"/>
    <n v="84.56"/>
    <n v="1"/>
    <n v="84.56"/>
    <m/>
    <m/>
    <m/>
  </r>
  <r>
    <m/>
    <m/>
    <m/>
    <x v="583"/>
    <x v="11"/>
    <n v="1"/>
    <x v="1395"/>
    <m/>
    <x v="90"/>
    <x v="8"/>
    <n v="2"/>
    <x v="6"/>
    <x v="698"/>
    <m/>
    <x v="839"/>
    <n v="14.7"/>
    <n v="2"/>
    <n v="14.7"/>
    <m/>
    <m/>
    <m/>
  </r>
  <r>
    <m/>
    <m/>
    <m/>
    <x v="583"/>
    <x v="11"/>
    <n v="1"/>
    <x v="1400"/>
    <m/>
    <x v="90"/>
    <x v="8"/>
    <n v="2"/>
    <x v="6"/>
    <x v="703"/>
    <m/>
    <x v="844"/>
    <n v="16.260000000000002"/>
    <n v="2"/>
    <n v="16.260000000000002"/>
    <m/>
    <m/>
    <m/>
  </r>
  <r>
    <m/>
    <m/>
    <m/>
    <x v="584"/>
    <x v="11"/>
    <n v="1"/>
    <x v="1401"/>
    <m/>
    <x v="8"/>
    <x v="1"/>
    <n v="1"/>
    <x v="6"/>
    <x v="696"/>
    <m/>
    <x v="845"/>
    <n v="43.08"/>
    <n v="1"/>
    <n v="43.08"/>
    <m/>
    <m/>
    <m/>
  </r>
  <r>
    <m/>
    <m/>
    <m/>
    <x v="584"/>
    <x v="11"/>
    <n v="1"/>
    <x v="1402"/>
    <m/>
    <x v="1"/>
    <x v="1"/>
    <n v="1"/>
    <x v="14"/>
    <x v="10"/>
    <m/>
    <x v="266"/>
    <n v="2.54"/>
    <n v="1"/>
    <n v="2.54"/>
    <m/>
    <m/>
    <m/>
  </r>
  <r>
    <m/>
    <m/>
    <m/>
    <x v="584"/>
    <x v="11"/>
    <n v="1"/>
    <x v="1403"/>
    <m/>
    <x v="91"/>
    <x v="8"/>
    <n v="1"/>
    <x v="6"/>
    <x v="704"/>
    <m/>
    <x v="846"/>
    <n v="11.12"/>
    <n v="1"/>
    <n v="11.12"/>
    <m/>
    <m/>
    <m/>
  </r>
  <r>
    <m/>
    <m/>
    <m/>
    <x v="585"/>
    <x v="11"/>
    <n v="1"/>
    <x v="1401"/>
    <m/>
    <x v="8"/>
    <x v="1"/>
    <n v="1"/>
    <x v="6"/>
    <x v="696"/>
    <m/>
    <x v="845"/>
    <n v="43.08"/>
    <n v="1"/>
    <n v="43.08"/>
    <m/>
    <m/>
    <m/>
  </r>
  <r>
    <m/>
    <m/>
    <m/>
    <x v="585"/>
    <x v="11"/>
    <n v="1"/>
    <x v="1402"/>
    <m/>
    <x v="1"/>
    <x v="1"/>
    <n v="1"/>
    <x v="14"/>
    <x v="10"/>
    <m/>
    <x v="266"/>
    <n v="2.54"/>
    <n v="1"/>
    <n v="2.54"/>
    <m/>
    <m/>
    <m/>
  </r>
  <r>
    <m/>
    <m/>
    <m/>
    <x v="585"/>
    <x v="11"/>
    <n v="1"/>
    <x v="1403"/>
    <m/>
    <x v="91"/>
    <x v="8"/>
    <n v="1"/>
    <x v="6"/>
    <x v="704"/>
    <m/>
    <x v="846"/>
    <n v="11.12"/>
    <n v="1"/>
    <n v="11.12"/>
    <m/>
    <m/>
    <m/>
  </r>
  <r>
    <m/>
    <m/>
    <m/>
    <x v="586"/>
    <x v="11"/>
    <n v="3"/>
    <x v="1404"/>
    <m/>
    <x v="8"/>
    <x v="1"/>
    <n v="1"/>
    <x v="6"/>
    <x v="185"/>
    <m/>
    <x v="847"/>
    <n v="48.13"/>
    <n v="3"/>
    <n v="144.39000000000001"/>
    <m/>
    <m/>
    <m/>
  </r>
  <r>
    <m/>
    <m/>
    <m/>
    <x v="586"/>
    <x v="11"/>
    <n v="3"/>
    <x v="1402"/>
    <m/>
    <x v="1"/>
    <x v="1"/>
    <n v="1"/>
    <x v="14"/>
    <x v="10"/>
    <m/>
    <x v="266"/>
    <n v="2.54"/>
    <n v="3"/>
    <n v="7.62"/>
    <m/>
    <m/>
    <m/>
  </r>
  <r>
    <m/>
    <m/>
    <m/>
    <x v="586"/>
    <x v="11"/>
    <n v="3"/>
    <x v="1405"/>
    <m/>
    <x v="91"/>
    <x v="8"/>
    <n v="1"/>
    <x v="6"/>
    <x v="705"/>
    <m/>
    <x v="848"/>
    <n v="12.43"/>
    <n v="3"/>
    <n v="37.29"/>
    <m/>
    <m/>
    <m/>
  </r>
  <r>
    <m/>
    <m/>
    <m/>
    <x v="587"/>
    <x v="11"/>
    <n v="3"/>
    <x v="1404"/>
    <m/>
    <x v="8"/>
    <x v="1"/>
    <n v="1"/>
    <x v="6"/>
    <x v="185"/>
    <m/>
    <x v="847"/>
    <n v="48.13"/>
    <n v="3"/>
    <n v="144.39000000000001"/>
    <m/>
    <m/>
    <m/>
  </r>
  <r>
    <m/>
    <m/>
    <m/>
    <x v="587"/>
    <x v="11"/>
    <n v="3"/>
    <x v="1402"/>
    <m/>
    <x v="1"/>
    <x v="1"/>
    <n v="1"/>
    <x v="14"/>
    <x v="10"/>
    <m/>
    <x v="266"/>
    <n v="2.54"/>
    <n v="3"/>
    <n v="7.62"/>
    <m/>
    <m/>
    <m/>
  </r>
  <r>
    <m/>
    <m/>
    <m/>
    <x v="587"/>
    <x v="11"/>
    <n v="3"/>
    <x v="1405"/>
    <m/>
    <x v="91"/>
    <x v="8"/>
    <n v="1"/>
    <x v="6"/>
    <x v="705"/>
    <m/>
    <x v="848"/>
    <n v="12.43"/>
    <n v="3"/>
    <n v="37.29"/>
    <m/>
    <m/>
    <m/>
  </r>
  <r>
    <m/>
    <m/>
    <m/>
    <x v="588"/>
    <x v="11"/>
    <n v="4"/>
    <x v="1406"/>
    <m/>
    <x v="8"/>
    <x v="1"/>
    <n v="1"/>
    <x v="6"/>
    <x v="678"/>
    <m/>
    <x v="849"/>
    <n v="97.41"/>
    <n v="4"/>
    <n v="389.64"/>
    <m/>
    <m/>
    <m/>
  </r>
  <r>
    <m/>
    <m/>
    <m/>
    <x v="588"/>
    <x v="11"/>
    <n v="4"/>
    <x v="1383"/>
    <m/>
    <x v="1"/>
    <x v="1"/>
    <n v="2"/>
    <x v="64"/>
    <x v="2"/>
    <m/>
    <x v="406"/>
    <n v="4.08"/>
    <n v="8"/>
    <n v="16.32"/>
    <m/>
    <m/>
    <m/>
  </r>
  <r>
    <m/>
    <m/>
    <m/>
    <x v="589"/>
    <x v="11"/>
    <n v="2"/>
    <x v="1407"/>
    <m/>
    <x v="8"/>
    <x v="1"/>
    <n v="1"/>
    <x v="6"/>
    <x v="706"/>
    <m/>
    <x v="850"/>
    <n v="106.34"/>
    <n v="2"/>
    <n v="212.68"/>
    <m/>
    <m/>
    <m/>
  </r>
  <r>
    <m/>
    <m/>
    <m/>
    <x v="589"/>
    <x v="11"/>
    <n v="2"/>
    <x v="1383"/>
    <m/>
    <x v="1"/>
    <x v="1"/>
    <n v="2"/>
    <x v="64"/>
    <x v="2"/>
    <m/>
    <x v="406"/>
    <n v="4.08"/>
    <n v="4"/>
    <n v="8.16"/>
    <m/>
    <m/>
    <m/>
  </r>
  <r>
    <m/>
    <m/>
    <m/>
    <x v="590"/>
    <x v="11"/>
    <n v="2"/>
    <x v="1408"/>
    <m/>
    <x v="8"/>
    <x v="1"/>
    <n v="1"/>
    <x v="6"/>
    <x v="464"/>
    <m/>
    <x v="549"/>
    <n v="31.7"/>
    <n v="2"/>
    <n v="63.4"/>
    <m/>
    <m/>
    <m/>
  </r>
  <r>
    <m/>
    <m/>
    <m/>
    <x v="590"/>
    <x v="11"/>
    <n v="2"/>
    <x v="1409"/>
    <m/>
    <x v="1"/>
    <x v="1"/>
    <n v="1"/>
    <x v="10"/>
    <x v="357"/>
    <m/>
    <x v="548"/>
    <n v="1.3"/>
    <n v="2"/>
    <n v="2.6"/>
    <m/>
    <m/>
    <m/>
  </r>
  <r>
    <m/>
    <m/>
    <m/>
    <x v="591"/>
    <x v="11"/>
    <n v="1"/>
    <x v="1408"/>
    <m/>
    <x v="8"/>
    <x v="1"/>
    <n v="1"/>
    <x v="6"/>
    <x v="464"/>
    <m/>
    <x v="549"/>
    <n v="31.7"/>
    <n v="1"/>
    <n v="31.7"/>
    <m/>
    <m/>
    <m/>
  </r>
  <r>
    <m/>
    <m/>
    <m/>
    <x v="591"/>
    <x v="11"/>
    <n v="1"/>
    <x v="1409"/>
    <m/>
    <x v="1"/>
    <x v="1"/>
    <n v="1"/>
    <x v="10"/>
    <x v="357"/>
    <m/>
    <x v="548"/>
    <n v="1.3"/>
    <n v="1"/>
    <n v="1.3"/>
    <m/>
    <m/>
    <m/>
  </r>
  <r>
    <m/>
    <m/>
    <m/>
    <x v="591"/>
    <x v="11"/>
    <n v="1"/>
    <x v="1345"/>
    <m/>
    <x v="91"/>
    <x v="8"/>
    <n v="1"/>
    <x v="6"/>
    <x v="106"/>
    <m/>
    <x v="812"/>
    <n v="8.14"/>
    <n v="1"/>
    <n v="8.14"/>
    <m/>
    <m/>
    <m/>
  </r>
  <r>
    <m/>
    <m/>
    <m/>
    <x v="592"/>
    <x v="11"/>
    <n v="1"/>
    <x v="1408"/>
    <m/>
    <x v="8"/>
    <x v="1"/>
    <n v="1"/>
    <x v="6"/>
    <x v="464"/>
    <m/>
    <x v="549"/>
    <n v="31.7"/>
    <n v="1"/>
    <n v="31.7"/>
    <m/>
    <m/>
    <m/>
  </r>
  <r>
    <m/>
    <m/>
    <m/>
    <x v="592"/>
    <x v="11"/>
    <n v="1"/>
    <x v="1409"/>
    <m/>
    <x v="1"/>
    <x v="1"/>
    <n v="1"/>
    <x v="10"/>
    <x v="357"/>
    <m/>
    <x v="548"/>
    <n v="1.3"/>
    <n v="1"/>
    <n v="1.3"/>
    <m/>
    <m/>
    <m/>
  </r>
  <r>
    <m/>
    <m/>
    <m/>
    <x v="592"/>
    <x v="11"/>
    <n v="1"/>
    <x v="1345"/>
    <m/>
    <x v="91"/>
    <x v="8"/>
    <n v="1"/>
    <x v="6"/>
    <x v="106"/>
    <m/>
    <x v="812"/>
    <n v="8.14"/>
    <n v="1"/>
    <n v="8.14"/>
    <m/>
    <m/>
    <m/>
  </r>
  <r>
    <m/>
    <m/>
    <m/>
    <x v="593"/>
    <x v="11"/>
    <n v="1"/>
    <x v="1410"/>
    <m/>
    <x v="8"/>
    <x v="1"/>
    <n v="1"/>
    <x v="6"/>
    <x v="707"/>
    <m/>
    <x v="851"/>
    <n v="122.77"/>
    <n v="1"/>
    <n v="122.77"/>
    <m/>
    <m/>
    <m/>
  </r>
  <r>
    <m/>
    <m/>
    <m/>
    <x v="593"/>
    <x v="11"/>
    <n v="1"/>
    <x v="1411"/>
    <m/>
    <x v="1"/>
    <x v="1"/>
    <n v="2"/>
    <x v="120"/>
    <x v="2"/>
    <m/>
    <x v="852"/>
    <n v="3.46"/>
    <n v="2"/>
    <n v="3.46"/>
    <m/>
    <m/>
    <m/>
  </r>
  <r>
    <m/>
    <m/>
    <m/>
    <x v="594"/>
    <x v="11"/>
    <n v="6"/>
    <x v="1412"/>
    <m/>
    <x v="8"/>
    <x v="1"/>
    <n v="1"/>
    <x v="6"/>
    <x v="708"/>
    <m/>
    <x v="853"/>
    <n v="41.79"/>
    <n v="6"/>
    <n v="250.74"/>
    <m/>
    <m/>
    <m/>
  </r>
  <r>
    <m/>
    <m/>
    <m/>
    <x v="595"/>
    <x v="11"/>
    <n v="6"/>
    <x v="1413"/>
    <m/>
    <x v="106"/>
    <x v="1"/>
    <n v="1"/>
    <x v="6"/>
    <x v="709"/>
    <m/>
    <x v="854"/>
    <n v="57.41"/>
    <n v="6"/>
    <n v="344.46"/>
    <m/>
    <m/>
    <m/>
  </r>
  <r>
    <m/>
    <m/>
    <m/>
    <x v="595"/>
    <x v="11"/>
    <n v="6"/>
    <x v="1414"/>
    <m/>
    <x v="1"/>
    <x v="1"/>
    <n v="2"/>
    <x v="15"/>
    <x v="53"/>
    <m/>
    <x v="855"/>
    <n v="7.86"/>
    <n v="12"/>
    <n v="47.160000000000004"/>
    <m/>
    <m/>
    <m/>
  </r>
  <r>
    <m/>
    <m/>
    <m/>
    <x v="596"/>
    <x v="11"/>
    <n v="3"/>
    <x v="1413"/>
    <m/>
    <x v="106"/>
    <x v="1"/>
    <n v="1"/>
    <x v="6"/>
    <x v="709"/>
    <m/>
    <x v="854"/>
    <n v="57.41"/>
    <n v="3"/>
    <n v="172.23"/>
    <m/>
    <m/>
    <m/>
  </r>
  <r>
    <m/>
    <m/>
    <m/>
    <x v="596"/>
    <x v="11"/>
    <n v="3"/>
    <x v="1414"/>
    <m/>
    <x v="1"/>
    <x v="1"/>
    <n v="2"/>
    <x v="15"/>
    <x v="53"/>
    <m/>
    <x v="855"/>
    <n v="7.86"/>
    <n v="6"/>
    <n v="23.580000000000002"/>
    <m/>
    <m/>
    <m/>
  </r>
  <r>
    <m/>
    <m/>
    <m/>
    <x v="596"/>
    <x v="11"/>
    <n v="3"/>
    <x v="1415"/>
    <m/>
    <x v="107"/>
    <x v="8"/>
    <n v="2"/>
    <x v="6"/>
    <x v="710"/>
    <m/>
    <x v="856"/>
    <n v="48"/>
    <n v="6"/>
    <n v="144"/>
    <m/>
    <m/>
    <m/>
  </r>
  <r>
    <m/>
    <m/>
    <m/>
    <x v="597"/>
    <x v="11"/>
    <n v="1"/>
    <x v="1416"/>
    <m/>
    <x v="108"/>
    <x v="17"/>
    <n v="1"/>
    <x v="6"/>
    <x v="43"/>
    <m/>
    <x v="857"/>
    <n v="988.63999999999942"/>
    <n v="1"/>
    <n v="988.63999999999942"/>
    <m/>
    <m/>
    <m/>
  </r>
  <r>
    <m/>
    <m/>
    <m/>
    <x v="598"/>
    <x v="12"/>
    <n v="8"/>
    <x v="1417"/>
    <m/>
    <x v="33"/>
    <x v="1"/>
    <n v="1"/>
    <x v="6"/>
    <x v="457"/>
    <m/>
    <x v="542"/>
    <n v="52.44"/>
    <n v="8"/>
    <n v="419.52"/>
    <m/>
    <m/>
    <m/>
  </r>
  <r>
    <m/>
    <m/>
    <m/>
    <x v="598"/>
    <x v="12"/>
    <n v="8"/>
    <x v="1418"/>
    <m/>
    <x v="55"/>
    <x v="1"/>
    <n v="1"/>
    <x v="16"/>
    <x v="65"/>
    <m/>
    <x v="262"/>
    <n v="2.15"/>
    <n v="8"/>
    <n v="17.2"/>
    <m/>
    <m/>
    <m/>
  </r>
  <r>
    <m/>
    <m/>
    <m/>
    <x v="599"/>
    <x v="12"/>
    <n v="1"/>
    <x v="1419"/>
    <m/>
    <x v="8"/>
    <x v="1"/>
    <n v="1"/>
    <x v="6"/>
    <x v="711"/>
    <m/>
    <x v="858"/>
    <n v="96.4"/>
    <n v="1"/>
    <n v="96.4"/>
    <m/>
    <m/>
    <m/>
  </r>
  <r>
    <m/>
    <m/>
    <m/>
    <x v="599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0"/>
    <x v="12"/>
    <n v="4"/>
    <x v="1421"/>
    <m/>
    <x v="8"/>
    <x v="1"/>
    <n v="1"/>
    <x v="6"/>
    <x v="464"/>
    <m/>
    <x v="549"/>
    <n v="31.7"/>
    <n v="4"/>
    <n v="126.8"/>
    <m/>
    <m/>
    <m/>
  </r>
  <r>
    <m/>
    <m/>
    <m/>
    <x v="600"/>
    <x v="12"/>
    <n v="4"/>
    <x v="1422"/>
    <m/>
    <x v="1"/>
    <x v="1"/>
    <n v="1"/>
    <x v="10"/>
    <x v="357"/>
    <m/>
    <x v="548"/>
    <n v="1.3"/>
    <n v="4"/>
    <n v="5.2"/>
    <m/>
    <m/>
    <m/>
  </r>
  <r>
    <m/>
    <m/>
    <m/>
    <x v="601"/>
    <x v="12"/>
    <n v="1"/>
    <x v="1423"/>
    <m/>
    <x v="33"/>
    <x v="1"/>
    <n v="1"/>
    <x v="6"/>
    <x v="712"/>
    <m/>
    <x v="859"/>
    <n v="117.31"/>
    <n v="1"/>
    <n v="117.31"/>
    <m/>
    <m/>
    <m/>
  </r>
  <r>
    <m/>
    <m/>
    <m/>
    <x v="601"/>
    <x v="12"/>
    <n v="1"/>
    <x v="1424"/>
    <m/>
    <x v="33"/>
    <x v="1"/>
    <n v="2"/>
    <x v="6"/>
    <x v="590"/>
    <m/>
    <x v="860"/>
    <n v="7.9"/>
    <n v="2"/>
    <n v="7.9"/>
    <m/>
    <m/>
    <m/>
  </r>
  <r>
    <m/>
    <m/>
    <m/>
    <x v="601"/>
    <x v="12"/>
    <n v="1"/>
    <x v="1425"/>
    <m/>
    <x v="2"/>
    <x v="1"/>
    <n v="2"/>
    <x v="12"/>
    <x v="143"/>
    <m/>
    <x v="239"/>
    <n v="0.94"/>
    <n v="2"/>
    <n v="0.94"/>
    <m/>
    <m/>
    <m/>
  </r>
  <r>
    <m/>
    <m/>
    <m/>
    <x v="601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2"/>
    <x v="12"/>
    <n v="1"/>
    <x v="1423"/>
    <m/>
    <x v="33"/>
    <x v="1"/>
    <n v="1"/>
    <x v="6"/>
    <x v="712"/>
    <m/>
    <x v="859"/>
    <n v="117.31"/>
    <n v="1"/>
    <n v="117.31"/>
    <m/>
    <m/>
    <m/>
  </r>
  <r>
    <m/>
    <m/>
    <m/>
    <x v="602"/>
    <x v="12"/>
    <n v="1"/>
    <x v="1424"/>
    <m/>
    <x v="33"/>
    <x v="1"/>
    <n v="2"/>
    <x v="6"/>
    <x v="590"/>
    <m/>
    <x v="860"/>
    <n v="7.9"/>
    <n v="2"/>
    <n v="7.9"/>
    <m/>
    <m/>
    <m/>
  </r>
  <r>
    <m/>
    <m/>
    <m/>
    <x v="602"/>
    <x v="12"/>
    <n v="1"/>
    <x v="1425"/>
    <m/>
    <x v="2"/>
    <x v="1"/>
    <n v="2"/>
    <x v="12"/>
    <x v="143"/>
    <m/>
    <x v="239"/>
    <n v="0.94"/>
    <n v="2"/>
    <n v="0.94"/>
    <m/>
    <m/>
    <m/>
  </r>
  <r>
    <m/>
    <m/>
    <m/>
    <x v="602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3"/>
    <x v="12"/>
    <n v="1"/>
    <x v="1426"/>
    <m/>
    <x v="33"/>
    <x v="1"/>
    <n v="1"/>
    <x v="6"/>
    <x v="713"/>
    <m/>
    <x v="861"/>
    <n v="117.21"/>
    <n v="1"/>
    <n v="117.21"/>
    <m/>
    <m/>
    <m/>
  </r>
  <r>
    <m/>
    <m/>
    <m/>
    <x v="603"/>
    <x v="12"/>
    <n v="1"/>
    <x v="1424"/>
    <m/>
    <x v="33"/>
    <x v="1"/>
    <n v="2"/>
    <x v="6"/>
    <x v="590"/>
    <m/>
    <x v="860"/>
    <n v="7.9"/>
    <n v="2"/>
    <n v="7.9"/>
    <m/>
    <m/>
    <m/>
  </r>
  <r>
    <m/>
    <m/>
    <m/>
    <x v="603"/>
    <x v="12"/>
    <n v="1"/>
    <x v="1425"/>
    <m/>
    <x v="2"/>
    <x v="1"/>
    <n v="2"/>
    <x v="12"/>
    <x v="143"/>
    <m/>
    <x v="239"/>
    <n v="0.94"/>
    <n v="2"/>
    <n v="0.94"/>
    <m/>
    <m/>
    <m/>
  </r>
  <r>
    <m/>
    <m/>
    <m/>
    <x v="603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4"/>
    <x v="12"/>
    <n v="1"/>
    <x v="1427"/>
    <m/>
    <x v="33"/>
    <x v="1"/>
    <n v="1"/>
    <x v="6"/>
    <x v="714"/>
    <m/>
    <x v="862"/>
    <n v="82.93"/>
    <n v="1"/>
    <n v="82.93"/>
    <m/>
    <m/>
    <m/>
  </r>
  <r>
    <m/>
    <m/>
    <m/>
    <x v="604"/>
    <x v="12"/>
    <n v="1"/>
    <x v="1424"/>
    <m/>
    <x v="33"/>
    <x v="1"/>
    <n v="2"/>
    <x v="6"/>
    <x v="590"/>
    <m/>
    <x v="860"/>
    <n v="7.9"/>
    <n v="2"/>
    <n v="7.9"/>
    <m/>
    <m/>
    <m/>
  </r>
  <r>
    <m/>
    <m/>
    <m/>
    <x v="604"/>
    <x v="12"/>
    <n v="1"/>
    <x v="1425"/>
    <m/>
    <x v="2"/>
    <x v="1"/>
    <n v="2"/>
    <x v="12"/>
    <x v="143"/>
    <m/>
    <x v="239"/>
    <n v="0.94"/>
    <n v="2"/>
    <n v="0.94"/>
    <m/>
    <m/>
    <m/>
  </r>
  <r>
    <m/>
    <m/>
    <m/>
    <x v="604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5"/>
    <x v="12"/>
    <n v="1"/>
    <x v="1428"/>
    <m/>
    <x v="8"/>
    <x v="1"/>
    <n v="1"/>
    <x v="6"/>
    <x v="712"/>
    <m/>
    <x v="863"/>
    <n v="96.31"/>
    <n v="1"/>
    <n v="96.31"/>
    <m/>
    <m/>
    <m/>
  </r>
  <r>
    <m/>
    <m/>
    <m/>
    <x v="605"/>
    <x v="12"/>
    <n v="1"/>
    <x v="1420"/>
    <m/>
    <x v="1"/>
    <x v="1"/>
    <n v="1"/>
    <x v="16"/>
    <x v="49"/>
    <m/>
    <x v="556"/>
    <n v="2.2599999999999998"/>
    <n v="1"/>
    <n v="2.2599999999999998"/>
    <m/>
    <m/>
    <m/>
  </r>
  <r>
    <m/>
    <m/>
    <m/>
    <x v="606"/>
    <x v="12"/>
    <n v="1"/>
    <x v="1429"/>
    <m/>
    <x v="109"/>
    <x v="18"/>
    <n v="1"/>
    <x v="6"/>
    <x v="43"/>
    <m/>
    <x v="864"/>
    <n v="37.340000000000146"/>
    <n v="1"/>
    <n v="37.340000000000146"/>
    <m/>
    <m/>
    <m/>
  </r>
  <r>
    <m/>
    <m/>
    <m/>
    <x v="0"/>
    <x v="0"/>
    <m/>
    <x v="0"/>
    <m/>
    <x v="0"/>
    <x v="0"/>
    <m/>
    <x v="0"/>
    <x v="0"/>
    <m/>
    <x v="0"/>
    <m/>
    <n v="1835"/>
    <s v="103522.229999999 kg total proiect"/>
    <m/>
    <m/>
    <m/>
  </r>
  <r>
    <m/>
    <m/>
    <m/>
    <x v="0"/>
    <x v="0"/>
    <m/>
    <x v="0"/>
    <m/>
    <x v="0"/>
    <x v="0"/>
    <m/>
    <x v="0"/>
    <x v="0"/>
    <m/>
    <x v="0"/>
    <m/>
    <m/>
    <m/>
    <n v="0"/>
    <m/>
    <m/>
  </r>
  <r>
    <m/>
    <m/>
    <m/>
    <x v="0"/>
    <x v="0"/>
    <m/>
    <x v="0"/>
    <m/>
    <x v="0"/>
    <x v="0"/>
    <m/>
    <x v="0"/>
    <x v="0"/>
    <m/>
    <x v="0"/>
    <m/>
    <m/>
    <s v="29989.91 kg subtotal"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  <r>
    <m/>
    <m/>
    <m/>
    <x v="0"/>
    <x v="0"/>
    <m/>
    <x v="0"/>
    <m/>
    <x v="0"/>
    <x v="0"/>
    <m/>
    <x v="0"/>
    <x v="0"/>
    <m/>
    <x v="0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5"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1"/>
    <x v="1"/>
    <n v="12"/>
    <s v="pcv/37"/>
    <x v="0"/>
    <x v="1"/>
    <x v="1"/>
    <n v="1"/>
    <s v="150"/>
    <n v="440"/>
    <m/>
    <n v="5.17"/>
    <n v="5.17"/>
    <n v="12"/>
    <n v="62.04"/>
    <m/>
    <m/>
    <m/>
  </r>
  <r>
    <x v="0"/>
    <x v="0"/>
    <x v="0"/>
    <x v="1"/>
    <x v="1"/>
    <n v="12"/>
    <s v="pcv/2"/>
    <x v="0"/>
    <x v="2"/>
    <x v="1"/>
    <n v="4"/>
    <s v="60"/>
    <n v="100"/>
    <m/>
    <n v="0.24"/>
    <n v="0.96"/>
    <n v="48"/>
    <n v="11.52"/>
    <m/>
    <m/>
    <m/>
  </r>
  <r>
    <x v="0"/>
    <x v="0"/>
    <x v="0"/>
    <x v="1"/>
    <x v="1"/>
    <n v="12"/>
    <s v="pcv/24"/>
    <x v="0"/>
    <x v="1"/>
    <x v="1"/>
    <n v="1"/>
    <s v="225"/>
    <n v="440"/>
    <m/>
    <n v="7.77"/>
    <n v="7.77"/>
    <n v="12"/>
    <n v="93.24"/>
    <m/>
    <m/>
    <m/>
  </r>
  <r>
    <x v="0"/>
    <x v="0"/>
    <x v="0"/>
    <x v="2"/>
    <x v="1"/>
    <n v="552"/>
    <s v="ACV/3"/>
    <x v="0"/>
    <x v="3"/>
    <x v="1"/>
    <n v="1"/>
    <s v="50"/>
    <n v="50"/>
    <m/>
    <n v="0.16"/>
    <n v="0.16"/>
    <n v="552"/>
    <n v="88.320000000000007"/>
    <m/>
    <m/>
    <m/>
  </r>
  <r>
    <x v="0"/>
    <x v="0"/>
    <x v="0"/>
    <x v="3"/>
    <x v="1"/>
    <n v="3"/>
    <s v="pcv/11"/>
    <x v="0"/>
    <x v="1"/>
    <x v="1"/>
    <n v="1"/>
    <s v="160"/>
    <n v="440"/>
    <m/>
    <n v="5.54"/>
    <n v="5.54"/>
    <n v="3"/>
    <n v="16.62"/>
    <m/>
    <m/>
    <m/>
  </r>
  <r>
    <x v="0"/>
    <x v="0"/>
    <x v="0"/>
    <x v="3"/>
    <x v="1"/>
    <n v="3"/>
    <s v="pcv/2"/>
    <x v="0"/>
    <x v="2"/>
    <x v="1"/>
    <n v="2"/>
    <s v="60"/>
    <n v="102"/>
    <m/>
    <n v="0.24"/>
    <n v="0.48"/>
    <n v="6"/>
    <n v="1.44"/>
    <m/>
    <m/>
    <m/>
  </r>
  <r>
    <x v="0"/>
    <x v="0"/>
    <x v="0"/>
    <x v="3"/>
    <x v="1"/>
    <n v="3"/>
    <s v="pcv/3"/>
    <x v="0"/>
    <x v="2"/>
    <x v="1"/>
    <n v="2"/>
    <s v="60"/>
    <n v="100"/>
    <m/>
    <n v="0.24"/>
    <n v="0.48"/>
    <n v="6"/>
    <n v="1.44"/>
    <m/>
    <m/>
    <m/>
  </r>
  <r>
    <x v="0"/>
    <x v="0"/>
    <x v="0"/>
    <x v="3"/>
    <x v="1"/>
    <n v="3"/>
    <s v="pcv/35"/>
    <x v="0"/>
    <x v="1"/>
    <x v="1"/>
    <n v="1"/>
    <s v="225"/>
    <n v="440"/>
    <m/>
    <n v="7.77"/>
    <n v="7.77"/>
    <n v="3"/>
    <n v="23.31"/>
    <m/>
    <m/>
    <m/>
  </r>
  <r>
    <x v="0"/>
    <x v="0"/>
    <x v="0"/>
    <x v="4"/>
    <x v="1"/>
    <n v="104"/>
    <s v="ACV/6"/>
    <x v="0"/>
    <x v="4"/>
    <x v="2"/>
    <n v="1"/>
    <s v=""/>
    <n v="600"/>
    <m/>
    <n v="1.46"/>
    <n v="1.46"/>
    <n v="104"/>
    <n v="151.84"/>
    <m/>
    <m/>
    <m/>
  </r>
  <r>
    <x v="0"/>
    <x v="0"/>
    <x v="0"/>
    <x v="5"/>
    <x v="1"/>
    <n v="48"/>
    <s v="ACV/7"/>
    <x v="0"/>
    <x v="4"/>
    <x v="2"/>
    <n v="1"/>
    <s v=""/>
    <n v="480"/>
    <m/>
    <n v="1.1599999999999999"/>
    <n v="1.1599999999999999"/>
    <n v="48"/>
    <n v="55.679999999999993"/>
    <m/>
    <m/>
    <m/>
  </r>
  <r>
    <x v="0"/>
    <x v="0"/>
    <x v="0"/>
    <x v="6"/>
    <x v="1"/>
    <n v="72"/>
    <s v="ACV/9"/>
    <x v="0"/>
    <x v="2"/>
    <x v="1"/>
    <n v="1"/>
    <s v="70"/>
    <n v="130"/>
    <m/>
    <n v="0.36"/>
    <n v="0.36"/>
    <n v="72"/>
    <n v="25.919999999999998"/>
    <m/>
    <m/>
    <m/>
  </r>
  <r>
    <x v="0"/>
    <x v="0"/>
    <x v="0"/>
    <x v="7"/>
    <x v="1"/>
    <n v="4"/>
    <s v="pcv/71"/>
    <x v="0"/>
    <x v="5"/>
    <x v="1"/>
    <n v="1"/>
    <s v=""/>
    <n v="7809"/>
    <m/>
    <n v="27.28"/>
    <n v="27.28"/>
    <n v="4"/>
    <n v="109.12"/>
    <m/>
    <m/>
    <m/>
  </r>
  <r>
    <x v="0"/>
    <x v="0"/>
    <x v="0"/>
    <x v="7"/>
    <x v="1"/>
    <n v="4"/>
    <s v="pcv/27"/>
    <x v="0"/>
    <x v="1"/>
    <x v="1"/>
    <n v="1"/>
    <s v="74"/>
    <n v="195"/>
    <m/>
    <n v="1.1299999999999999"/>
    <n v="1.1299999999999999"/>
    <n v="4"/>
    <n v="4.5199999999999996"/>
    <m/>
    <m/>
    <m/>
  </r>
  <r>
    <x v="0"/>
    <x v="0"/>
    <x v="0"/>
    <x v="7"/>
    <x v="1"/>
    <n v="4"/>
    <s v="pcv/28"/>
    <x v="0"/>
    <x v="1"/>
    <x v="1"/>
    <n v="1"/>
    <s v="70"/>
    <n v="180"/>
    <m/>
    <n v="0.99"/>
    <n v="0.99"/>
    <n v="4"/>
    <n v="3.96"/>
    <m/>
    <m/>
    <m/>
  </r>
  <r>
    <x v="0"/>
    <x v="0"/>
    <x v="0"/>
    <x v="7"/>
    <x v="1"/>
    <n v="4"/>
    <s v="pcv/36"/>
    <x v="0"/>
    <x v="5"/>
    <x v="1"/>
    <n v="1"/>
    <s v=""/>
    <n v="1000"/>
    <m/>
    <n v="3.49"/>
    <n v="3.49"/>
    <n v="4"/>
    <n v="13.96"/>
    <m/>
    <m/>
    <m/>
  </r>
  <r>
    <x v="0"/>
    <x v="0"/>
    <x v="0"/>
    <x v="7"/>
    <x v="1"/>
    <n v="4"/>
    <s v="pcv/74"/>
    <x v="0"/>
    <x v="6"/>
    <x v="1"/>
    <n v="1"/>
    <s v=""/>
    <n v="255"/>
    <m/>
    <n v="1.59"/>
    <n v="1.59"/>
    <n v="4"/>
    <n v="6.36"/>
    <m/>
    <m/>
    <m/>
  </r>
  <r>
    <x v="0"/>
    <x v="0"/>
    <x v="0"/>
    <x v="8"/>
    <x v="1"/>
    <n v="60"/>
    <s v="ACV/11"/>
    <x v="0"/>
    <x v="2"/>
    <x v="1"/>
    <n v="1"/>
    <s v="70"/>
    <n v="70"/>
    <m/>
    <n v="0.19"/>
    <n v="0.19"/>
    <n v="60"/>
    <n v="11.4"/>
    <m/>
    <m/>
    <m/>
  </r>
  <r>
    <x v="0"/>
    <x v="0"/>
    <x v="0"/>
    <x v="9"/>
    <x v="1"/>
    <n v="16"/>
    <s v="pcv/59"/>
    <x v="0"/>
    <x v="5"/>
    <x v="1"/>
    <n v="1"/>
    <s v=""/>
    <n v="8151"/>
    <m/>
    <n v="28.47"/>
    <n v="28.47"/>
    <n v="16"/>
    <n v="455.52"/>
    <m/>
    <m/>
    <m/>
  </r>
  <r>
    <x v="0"/>
    <x v="0"/>
    <x v="0"/>
    <x v="9"/>
    <x v="1"/>
    <n v="16"/>
    <s v="pcv/27"/>
    <x v="0"/>
    <x v="1"/>
    <x v="1"/>
    <n v="1"/>
    <s v="74"/>
    <n v="195"/>
    <m/>
    <n v="1.1299999999999999"/>
    <n v="1.1299999999999999"/>
    <n v="16"/>
    <n v="18.079999999999998"/>
    <m/>
    <m/>
    <m/>
  </r>
  <r>
    <x v="0"/>
    <x v="0"/>
    <x v="0"/>
    <x v="9"/>
    <x v="1"/>
    <n v="16"/>
    <s v="pcv/28"/>
    <x v="0"/>
    <x v="1"/>
    <x v="1"/>
    <n v="1"/>
    <s v="70"/>
    <n v="180"/>
    <m/>
    <n v="0.99"/>
    <n v="0.99"/>
    <n v="16"/>
    <n v="15.84"/>
    <m/>
    <m/>
    <m/>
  </r>
  <r>
    <x v="0"/>
    <x v="0"/>
    <x v="0"/>
    <x v="9"/>
    <x v="1"/>
    <n v="16"/>
    <s v="pcv/36"/>
    <x v="0"/>
    <x v="5"/>
    <x v="1"/>
    <n v="1"/>
    <s v=""/>
    <n v="1000"/>
    <m/>
    <n v="3.49"/>
    <n v="3.49"/>
    <n v="16"/>
    <n v="55.84"/>
    <m/>
    <m/>
    <m/>
  </r>
  <r>
    <x v="0"/>
    <x v="0"/>
    <x v="0"/>
    <x v="9"/>
    <x v="1"/>
    <n v="16"/>
    <s v="pcv/74"/>
    <x v="0"/>
    <x v="6"/>
    <x v="1"/>
    <n v="1"/>
    <s v=""/>
    <n v="255"/>
    <m/>
    <n v="1.59"/>
    <n v="1.59"/>
    <n v="16"/>
    <n v="25.44"/>
    <m/>
    <m/>
    <m/>
  </r>
  <r>
    <x v="0"/>
    <x v="0"/>
    <x v="0"/>
    <x v="10"/>
    <x v="1"/>
    <n v="6"/>
    <s v="pcv/37"/>
    <x v="0"/>
    <x v="1"/>
    <x v="1"/>
    <n v="1"/>
    <s v="150"/>
    <n v="440"/>
    <m/>
    <n v="5.18"/>
    <n v="5.18"/>
    <n v="6"/>
    <n v="31.08"/>
    <m/>
    <m/>
    <m/>
  </r>
  <r>
    <x v="0"/>
    <x v="0"/>
    <x v="0"/>
    <x v="10"/>
    <x v="1"/>
    <n v="6"/>
    <s v="pcv/2"/>
    <x v="0"/>
    <x v="2"/>
    <x v="1"/>
    <n v="2"/>
    <s v="60"/>
    <n v="102"/>
    <m/>
    <n v="0.24"/>
    <n v="0.48"/>
    <n v="12"/>
    <n v="2.88"/>
    <m/>
    <m/>
    <m/>
  </r>
  <r>
    <x v="0"/>
    <x v="0"/>
    <x v="0"/>
    <x v="10"/>
    <x v="1"/>
    <n v="6"/>
    <s v="pcv/3"/>
    <x v="0"/>
    <x v="2"/>
    <x v="1"/>
    <n v="2"/>
    <s v="60"/>
    <n v="100"/>
    <m/>
    <n v="0.24"/>
    <n v="0.48"/>
    <n v="12"/>
    <n v="2.88"/>
    <m/>
    <m/>
    <m/>
  </r>
  <r>
    <x v="0"/>
    <x v="0"/>
    <x v="0"/>
    <x v="10"/>
    <x v="1"/>
    <n v="6"/>
    <s v="pcv/32"/>
    <x v="0"/>
    <x v="1"/>
    <x v="1"/>
    <n v="1"/>
    <s v="225"/>
    <n v="440"/>
    <m/>
    <n v="7.77"/>
    <n v="7.77"/>
    <n v="6"/>
    <n v="46.62"/>
    <m/>
    <m/>
    <m/>
  </r>
  <r>
    <x v="0"/>
    <x v="0"/>
    <x v="0"/>
    <x v="11"/>
    <x v="1"/>
    <n v="2"/>
    <s v="pcv/37"/>
    <x v="0"/>
    <x v="1"/>
    <x v="1"/>
    <n v="1"/>
    <s v="150"/>
    <n v="440"/>
    <m/>
    <n v="5.18"/>
    <n v="5.18"/>
    <n v="2"/>
    <n v="10.36"/>
    <m/>
    <m/>
    <m/>
  </r>
  <r>
    <x v="0"/>
    <x v="0"/>
    <x v="0"/>
    <x v="11"/>
    <x v="1"/>
    <n v="2"/>
    <s v="pcv/2"/>
    <x v="0"/>
    <x v="2"/>
    <x v="1"/>
    <n v="2"/>
    <s v="60"/>
    <n v="102"/>
    <m/>
    <n v="0.24"/>
    <n v="0.48"/>
    <n v="4"/>
    <n v="0.96"/>
    <m/>
    <m/>
    <m/>
  </r>
  <r>
    <x v="0"/>
    <x v="0"/>
    <x v="0"/>
    <x v="11"/>
    <x v="1"/>
    <n v="2"/>
    <s v="pcv/3"/>
    <x v="0"/>
    <x v="2"/>
    <x v="1"/>
    <n v="2"/>
    <s v="60"/>
    <n v="100"/>
    <m/>
    <n v="0.24"/>
    <n v="0.48"/>
    <n v="4"/>
    <n v="0.96"/>
    <m/>
    <m/>
    <m/>
  </r>
  <r>
    <x v="0"/>
    <x v="0"/>
    <x v="0"/>
    <x v="11"/>
    <x v="1"/>
    <n v="2"/>
    <s v="pcv/20"/>
    <x v="0"/>
    <x v="1"/>
    <x v="1"/>
    <n v="1"/>
    <s v="225"/>
    <n v="440"/>
    <m/>
    <n v="7.77"/>
    <n v="7.77"/>
    <n v="2"/>
    <n v="15.54"/>
    <m/>
    <m/>
    <m/>
  </r>
  <r>
    <x v="0"/>
    <x v="0"/>
    <x v="0"/>
    <x v="12"/>
    <x v="1"/>
    <n v="4"/>
    <s v="pcv/11"/>
    <x v="0"/>
    <x v="1"/>
    <x v="1"/>
    <n v="1"/>
    <s v="160"/>
    <n v="440"/>
    <m/>
    <n v="5.53"/>
    <n v="5.53"/>
    <n v="4"/>
    <n v="22.12"/>
    <m/>
    <m/>
    <m/>
  </r>
  <r>
    <x v="0"/>
    <x v="0"/>
    <x v="0"/>
    <x v="12"/>
    <x v="1"/>
    <n v="4"/>
    <s v="pcv/2"/>
    <x v="0"/>
    <x v="2"/>
    <x v="1"/>
    <n v="2"/>
    <s v="60"/>
    <n v="102"/>
    <m/>
    <n v="0.24"/>
    <n v="0.48"/>
    <n v="8"/>
    <n v="1.92"/>
    <m/>
    <m/>
    <m/>
  </r>
  <r>
    <x v="0"/>
    <x v="0"/>
    <x v="0"/>
    <x v="12"/>
    <x v="1"/>
    <n v="4"/>
    <s v="pcv/3"/>
    <x v="0"/>
    <x v="2"/>
    <x v="1"/>
    <n v="2"/>
    <s v="60"/>
    <n v="100"/>
    <m/>
    <n v="0.24"/>
    <n v="0.48"/>
    <n v="8"/>
    <n v="1.92"/>
    <m/>
    <m/>
    <m/>
  </r>
  <r>
    <x v="0"/>
    <x v="0"/>
    <x v="0"/>
    <x v="12"/>
    <x v="1"/>
    <n v="4"/>
    <s v="pcv/7"/>
    <x v="0"/>
    <x v="1"/>
    <x v="1"/>
    <n v="1"/>
    <s v="225"/>
    <n v="440"/>
    <m/>
    <n v="7.77"/>
    <n v="7.77"/>
    <n v="4"/>
    <n v="31.08"/>
    <m/>
    <m/>
    <m/>
  </r>
  <r>
    <x v="0"/>
    <x v="0"/>
    <x v="0"/>
    <x v="13"/>
    <x v="1"/>
    <n v="6"/>
    <s v="pcv/94"/>
    <x v="0"/>
    <x v="7"/>
    <x v="1"/>
    <n v="1"/>
    <s v=""/>
    <n v="4458"/>
    <m/>
    <n v="52.15"/>
    <n v="52.15"/>
    <n v="6"/>
    <n v="312.89999999999998"/>
    <m/>
    <m/>
    <m/>
  </r>
  <r>
    <x v="0"/>
    <x v="0"/>
    <x v="0"/>
    <x v="13"/>
    <x v="1"/>
    <n v="6"/>
    <s v="pcv/6"/>
    <x v="0"/>
    <x v="2"/>
    <x v="1"/>
    <n v="4"/>
    <s v="70"/>
    <n v="20"/>
    <m/>
    <n v="0.06"/>
    <n v="0.24"/>
    <n v="24"/>
    <n v="1.44"/>
    <m/>
    <m/>
    <m/>
  </r>
  <r>
    <x v="0"/>
    <x v="0"/>
    <x v="0"/>
    <x v="13"/>
    <x v="1"/>
    <n v="6"/>
    <s v="pcv/8"/>
    <x v="0"/>
    <x v="2"/>
    <x v="1"/>
    <n v="2"/>
    <s v="80"/>
    <n v="28"/>
    <m/>
    <n v="0.09"/>
    <n v="0.18"/>
    <n v="12"/>
    <n v="1.08"/>
    <m/>
    <m/>
    <m/>
  </r>
  <r>
    <x v="0"/>
    <x v="0"/>
    <x v="0"/>
    <x v="13"/>
    <x v="1"/>
    <n v="6"/>
    <s v="pcv/53"/>
    <x v="0"/>
    <x v="3"/>
    <x v="1"/>
    <n v="2"/>
    <s v="100"/>
    <n v="315"/>
    <m/>
    <n v="1.98"/>
    <n v="3.96"/>
    <n v="12"/>
    <n v="23.759999999999998"/>
    <m/>
    <m/>
    <m/>
  </r>
  <r>
    <x v="0"/>
    <x v="0"/>
    <x v="0"/>
    <x v="13"/>
    <x v="1"/>
    <n v="6"/>
    <s v="pcv/55"/>
    <x v="0"/>
    <x v="3"/>
    <x v="1"/>
    <n v="2"/>
    <s v="100"/>
    <n v="315"/>
    <m/>
    <n v="1.98"/>
    <n v="3.96"/>
    <n v="12"/>
    <n v="23.759999999999998"/>
    <m/>
    <m/>
    <m/>
  </r>
  <r>
    <x v="0"/>
    <x v="0"/>
    <x v="0"/>
    <x v="14"/>
    <x v="1"/>
    <n v="2"/>
    <s v="pcv/89"/>
    <x v="0"/>
    <x v="7"/>
    <x v="1"/>
    <n v="1"/>
    <s v=""/>
    <n v="1882"/>
    <m/>
    <n v="22.01"/>
    <n v="22.01"/>
    <n v="2"/>
    <n v="44.02"/>
    <m/>
    <m/>
    <m/>
  </r>
  <r>
    <x v="0"/>
    <x v="0"/>
    <x v="0"/>
    <x v="14"/>
    <x v="1"/>
    <n v="2"/>
    <s v="pcv/6"/>
    <x v="0"/>
    <x v="2"/>
    <x v="1"/>
    <n v="4"/>
    <s v="70"/>
    <n v="21"/>
    <m/>
    <n v="0.06"/>
    <n v="0.24"/>
    <n v="8"/>
    <n v="0.48"/>
    <m/>
    <m/>
    <m/>
  </r>
  <r>
    <x v="0"/>
    <x v="0"/>
    <x v="0"/>
    <x v="14"/>
    <x v="1"/>
    <n v="2"/>
    <s v="pcv/8"/>
    <x v="0"/>
    <x v="2"/>
    <x v="1"/>
    <n v="2"/>
    <s v="80"/>
    <n v="28"/>
    <m/>
    <n v="0.09"/>
    <n v="0.18"/>
    <n v="4"/>
    <n v="0.36"/>
    <m/>
    <m/>
    <m/>
  </r>
  <r>
    <x v="0"/>
    <x v="0"/>
    <x v="0"/>
    <x v="14"/>
    <x v="1"/>
    <n v="2"/>
    <s v="pcv/53"/>
    <x v="0"/>
    <x v="3"/>
    <x v="1"/>
    <n v="2"/>
    <s v="100"/>
    <n v="315"/>
    <m/>
    <n v="1.98"/>
    <n v="3.96"/>
    <n v="4"/>
    <n v="7.92"/>
    <m/>
    <m/>
    <m/>
  </r>
  <r>
    <x v="0"/>
    <x v="0"/>
    <x v="0"/>
    <x v="14"/>
    <x v="1"/>
    <n v="2"/>
    <s v="pcv/55"/>
    <x v="0"/>
    <x v="3"/>
    <x v="1"/>
    <n v="2"/>
    <s v="100"/>
    <n v="315"/>
    <m/>
    <n v="1.98"/>
    <n v="3.96"/>
    <n v="4"/>
    <n v="7.92"/>
    <m/>
    <m/>
    <m/>
  </r>
  <r>
    <x v="0"/>
    <x v="0"/>
    <x v="0"/>
    <x v="15"/>
    <x v="1"/>
    <n v="6"/>
    <s v="ACV/22"/>
    <x v="0"/>
    <x v="1"/>
    <x v="1"/>
    <n v="1"/>
    <s v="150"/>
    <n v="440"/>
    <m/>
    <n v="5.18"/>
    <n v="5.18"/>
    <n v="6"/>
    <n v="31.08"/>
    <m/>
    <m/>
    <m/>
  </r>
  <r>
    <x v="0"/>
    <x v="0"/>
    <x v="0"/>
    <x v="16"/>
    <x v="1"/>
    <n v="2"/>
    <s v="pcv/37"/>
    <x v="0"/>
    <x v="1"/>
    <x v="1"/>
    <n v="1"/>
    <s v="150"/>
    <n v="440"/>
    <m/>
    <n v="5.18"/>
    <n v="5.18"/>
    <n v="2"/>
    <n v="10.36"/>
    <m/>
    <m/>
    <m/>
  </r>
  <r>
    <x v="0"/>
    <x v="0"/>
    <x v="0"/>
    <x v="16"/>
    <x v="1"/>
    <n v="2"/>
    <s v="pcv/2"/>
    <x v="0"/>
    <x v="2"/>
    <x v="1"/>
    <n v="2"/>
    <s v="60"/>
    <n v="102"/>
    <m/>
    <n v="0.24"/>
    <n v="0.48"/>
    <n v="4"/>
    <n v="0.96"/>
    <m/>
    <m/>
    <m/>
  </r>
  <r>
    <x v="0"/>
    <x v="0"/>
    <x v="0"/>
    <x v="16"/>
    <x v="1"/>
    <n v="2"/>
    <s v="pcv/3"/>
    <x v="0"/>
    <x v="2"/>
    <x v="1"/>
    <n v="2"/>
    <s v="60"/>
    <n v="100"/>
    <m/>
    <n v="0.24"/>
    <n v="0.48"/>
    <n v="4"/>
    <n v="0.96"/>
    <m/>
    <m/>
    <m/>
  </r>
  <r>
    <x v="0"/>
    <x v="0"/>
    <x v="0"/>
    <x v="16"/>
    <x v="1"/>
    <n v="2"/>
    <s v="pcv/22"/>
    <x v="0"/>
    <x v="1"/>
    <x v="1"/>
    <n v="1"/>
    <s v="225"/>
    <n v="440"/>
    <m/>
    <n v="7.77"/>
    <n v="7.77"/>
    <n v="2"/>
    <n v="15.54"/>
    <m/>
    <m/>
    <m/>
  </r>
  <r>
    <x v="0"/>
    <x v="0"/>
    <x v="0"/>
    <x v="17"/>
    <x v="1"/>
    <n v="3"/>
    <s v="pcv/37"/>
    <x v="0"/>
    <x v="1"/>
    <x v="1"/>
    <n v="1"/>
    <s v="150"/>
    <n v="440"/>
    <m/>
    <n v="5.18"/>
    <n v="5.18"/>
    <n v="3"/>
    <n v="15.54"/>
    <m/>
    <m/>
    <m/>
  </r>
  <r>
    <x v="0"/>
    <x v="0"/>
    <x v="0"/>
    <x v="17"/>
    <x v="1"/>
    <n v="3"/>
    <s v="pcv/2"/>
    <x v="0"/>
    <x v="2"/>
    <x v="1"/>
    <n v="4"/>
    <s v="60"/>
    <n v="100"/>
    <m/>
    <n v="0.24"/>
    <n v="0.96"/>
    <n v="12"/>
    <n v="2.88"/>
    <m/>
    <m/>
    <m/>
  </r>
  <r>
    <x v="0"/>
    <x v="0"/>
    <x v="0"/>
    <x v="17"/>
    <x v="1"/>
    <n v="3"/>
    <s v="pcv/16"/>
    <x v="0"/>
    <x v="1"/>
    <x v="1"/>
    <n v="1"/>
    <s v="225"/>
    <n v="440"/>
    <m/>
    <n v="7.77"/>
    <n v="7.77"/>
    <n v="3"/>
    <n v="23.31"/>
    <m/>
    <m/>
    <m/>
  </r>
  <r>
    <x v="0"/>
    <x v="0"/>
    <x v="0"/>
    <x v="18"/>
    <x v="1"/>
    <n v="12"/>
    <s v="pcv/70"/>
    <x v="0"/>
    <x v="5"/>
    <x v="1"/>
    <n v="1"/>
    <s v=""/>
    <n v="7134"/>
    <m/>
    <n v="24.92"/>
    <n v="24.92"/>
    <n v="12"/>
    <n v="299.04000000000002"/>
    <m/>
    <m/>
    <m/>
  </r>
  <r>
    <x v="0"/>
    <x v="0"/>
    <x v="0"/>
    <x v="18"/>
    <x v="1"/>
    <n v="12"/>
    <s v="pcv/27"/>
    <x v="0"/>
    <x v="1"/>
    <x v="1"/>
    <n v="1"/>
    <s v="74"/>
    <n v="195"/>
    <m/>
    <n v="1.1299999999999999"/>
    <n v="1.1299999999999999"/>
    <n v="12"/>
    <n v="13.559999999999999"/>
    <m/>
    <m/>
    <m/>
  </r>
  <r>
    <x v="0"/>
    <x v="0"/>
    <x v="0"/>
    <x v="18"/>
    <x v="1"/>
    <n v="12"/>
    <s v="pcv/28"/>
    <x v="0"/>
    <x v="1"/>
    <x v="1"/>
    <n v="1"/>
    <s v="70"/>
    <n v="180"/>
    <m/>
    <n v="0.99"/>
    <n v="0.99"/>
    <n v="12"/>
    <n v="11.879999999999999"/>
    <m/>
    <m/>
    <m/>
  </r>
  <r>
    <x v="0"/>
    <x v="0"/>
    <x v="0"/>
    <x v="18"/>
    <x v="1"/>
    <n v="12"/>
    <s v="pcv/36"/>
    <x v="0"/>
    <x v="5"/>
    <x v="1"/>
    <n v="1"/>
    <s v=""/>
    <n v="1000"/>
    <m/>
    <n v="3.49"/>
    <n v="3.49"/>
    <n v="12"/>
    <n v="41.88"/>
    <m/>
    <m/>
    <m/>
  </r>
  <r>
    <x v="0"/>
    <x v="0"/>
    <x v="0"/>
    <x v="18"/>
    <x v="1"/>
    <n v="12"/>
    <s v="pcv/74"/>
    <x v="0"/>
    <x v="6"/>
    <x v="1"/>
    <n v="1"/>
    <s v=""/>
    <n v="255"/>
    <m/>
    <n v="1.59"/>
    <n v="1.59"/>
    <n v="12"/>
    <n v="19.080000000000002"/>
    <m/>
    <m/>
    <m/>
  </r>
  <r>
    <x v="0"/>
    <x v="0"/>
    <x v="0"/>
    <x v="19"/>
    <x v="1"/>
    <n v="6"/>
    <s v="pcv/37"/>
    <x v="0"/>
    <x v="1"/>
    <x v="1"/>
    <n v="1"/>
    <s v="150"/>
    <n v="440"/>
    <m/>
    <n v="5.18"/>
    <n v="5.18"/>
    <n v="6"/>
    <n v="31.08"/>
    <m/>
    <m/>
    <m/>
  </r>
  <r>
    <x v="0"/>
    <x v="0"/>
    <x v="0"/>
    <x v="19"/>
    <x v="1"/>
    <n v="6"/>
    <s v="pcv/2"/>
    <x v="0"/>
    <x v="2"/>
    <x v="1"/>
    <n v="2"/>
    <s v="60"/>
    <n v="102"/>
    <m/>
    <n v="0.24"/>
    <n v="0.48"/>
    <n v="12"/>
    <n v="2.88"/>
    <m/>
    <m/>
    <m/>
  </r>
  <r>
    <x v="0"/>
    <x v="0"/>
    <x v="0"/>
    <x v="19"/>
    <x v="1"/>
    <n v="6"/>
    <s v="pcv/3"/>
    <x v="0"/>
    <x v="2"/>
    <x v="1"/>
    <n v="2"/>
    <s v="60"/>
    <n v="100"/>
    <m/>
    <n v="0.24"/>
    <n v="0.48"/>
    <n v="12"/>
    <n v="2.88"/>
    <m/>
    <m/>
    <m/>
  </r>
  <r>
    <x v="0"/>
    <x v="0"/>
    <x v="0"/>
    <x v="19"/>
    <x v="1"/>
    <n v="6"/>
    <s v="pcv/14"/>
    <x v="0"/>
    <x v="1"/>
    <x v="1"/>
    <n v="1"/>
    <s v="225"/>
    <n v="440"/>
    <m/>
    <n v="7.77"/>
    <n v="7.77"/>
    <n v="6"/>
    <n v="46.62"/>
    <m/>
    <m/>
    <m/>
  </r>
  <r>
    <x v="0"/>
    <x v="0"/>
    <x v="0"/>
    <x v="20"/>
    <x v="1"/>
    <n v="18"/>
    <s v="pcv/37"/>
    <x v="0"/>
    <x v="1"/>
    <x v="1"/>
    <n v="1"/>
    <s v="150"/>
    <n v="440"/>
    <m/>
    <n v="5.18"/>
    <n v="5.18"/>
    <n v="18"/>
    <n v="93.24"/>
    <m/>
    <m/>
    <m/>
  </r>
  <r>
    <x v="0"/>
    <x v="0"/>
    <x v="0"/>
    <x v="20"/>
    <x v="1"/>
    <n v="18"/>
    <s v="pcv/2"/>
    <x v="0"/>
    <x v="2"/>
    <x v="1"/>
    <n v="4"/>
    <s v="60"/>
    <n v="100"/>
    <m/>
    <n v="0.24"/>
    <n v="0.96"/>
    <n v="72"/>
    <n v="17.28"/>
    <m/>
    <m/>
    <m/>
  </r>
  <r>
    <x v="0"/>
    <x v="0"/>
    <x v="0"/>
    <x v="20"/>
    <x v="1"/>
    <n v="18"/>
    <s v="pcv/15"/>
    <x v="0"/>
    <x v="1"/>
    <x v="1"/>
    <n v="1"/>
    <s v="225"/>
    <n v="440"/>
    <m/>
    <n v="7.77"/>
    <n v="7.77"/>
    <n v="18"/>
    <n v="139.85999999999999"/>
    <m/>
    <m/>
    <m/>
  </r>
  <r>
    <x v="0"/>
    <x v="0"/>
    <x v="0"/>
    <x v="21"/>
    <x v="1"/>
    <n v="3"/>
    <s v="pcv/37"/>
    <x v="0"/>
    <x v="1"/>
    <x v="1"/>
    <n v="1"/>
    <s v="150"/>
    <n v="440"/>
    <m/>
    <n v="5.18"/>
    <n v="5.18"/>
    <n v="3"/>
    <n v="15.54"/>
    <m/>
    <m/>
    <m/>
  </r>
  <r>
    <x v="0"/>
    <x v="0"/>
    <x v="0"/>
    <x v="21"/>
    <x v="1"/>
    <n v="3"/>
    <s v="pcv/2"/>
    <x v="0"/>
    <x v="2"/>
    <x v="1"/>
    <n v="4"/>
    <s v="60"/>
    <n v="100"/>
    <m/>
    <n v="0.24"/>
    <n v="0.96"/>
    <n v="12"/>
    <n v="2.88"/>
    <m/>
    <m/>
    <m/>
  </r>
  <r>
    <x v="0"/>
    <x v="0"/>
    <x v="0"/>
    <x v="21"/>
    <x v="1"/>
    <n v="3"/>
    <s v="pcv/16"/>
    <x v="0"/>
    <x v="1"/>
    <x v="1"/>
    <n v="1"/>
    <s v="225"/>
    <n v="440"/>
    <m/>
    <n v="7.77"/>
    <n v="7.77"/>
    <n v="3"/>
    <n v="23.31"/>
    <m/>
    <m/>
    <m/>
  </r>
  <r>
    <x v="0"/>
    <x v="0"/>
    <x v="0"/>
    <x v="22"/>
    <x v="1"/>
    <n v="18"/>
    <s v="pcv/5"/>
    <x v="0"/>
    <x v="8"/>
    <x v="1"/>
    <n v="1"/>
    <s v=""/>
    <n v="4246"/>
    <m/>
    <n v="62.99"/>
    <n v="62.99"/>
    <n v="18"/>
    <n v="1133.82"/>
    <m/>
    <m/>
    <m/>
  </r>
  <r>
    <x v="0"/>
    <x v="0"/>
    <x v="0"/>
    <x v="22"/>
    <x v="1"/>
    <n v="18"/>
    <s v="pcv/1"/>
    <x v="0"/>
    <x v="2"/>
    <x v="1"/>
    <n v="4"/>
    <s v="90"/>
    <n v="30"/>
    <m/>
    <n v="0.11"/>
    <n v="0.44"/>
    <n v="72"/>
    <n v="7.92"/>
    <m/>
    <m/>
    <m/>
  </r>
  <r>
    <x v="0"/>
    <x v="0"/>
    <x v="0"/>
    <x v="22"/>
    <x v="1"/>
    <n v="18"/>
    <s v="pcv/49"/>
    <x v="0"/>
    <x v="3"/>
    <x v="1"/>
    <n v="2"/>
    <s v="150"/>
    <n v="315"/>
    <m/>
    <n v="2.97"/>
    <n v="5.94"/>
    <n v="36"/>
    <n v="106.92"/>
    <m/>
    <m/>
    <m/>
  </r>
  <r>
    <x v="0"/>
    <x v="0"/>
    <x v="0"/>
    <x v="22"/>
    <x v="1"/>
    <n v="18"/>
    <s v="pcv/52"/>
    <x v="0"/>
    <x v="3"/>
    <x v="1"/>
    <n v="2"/>
    <s v="150"/>
    <n v="315"/>
    <m/>
    <n v="2.97"/>
    <n v="5.94"/>
    <n v="36"/>
    <n v="106.92"/>
    <m/>
    <m/>
    <m/>
  </r>
  <r>
    <x v="0"/>
    <x v="0"/>
    <x v="0"/>
    <x v="22"/>
    <x v="1"/>
    <n v="18"/>
    <s v="pcv/62"/>
    <x v="0"/>
    <x v="2"/>
    <x v="1"/>
    <n v="2"/>
    <s v="100"/>
    <n v="28"/>
    <m/>
    <n v="0.11"/>
    <n v="0.22"/>
    <n v="36"/>
    <n v="3.96"/>
    <m/>
    <m/>
    <m/>
  </r>
  <r>
    <x v="0"/>
    <x v="0"/>
    <x v="0"/>
    <x v="23"/>
    <x v="1"/>
    <n v="4"/>
    <s v="pcv/37"/>
    <x v="0"/>
    <x v="1"/>
    <x v="1"/>
    <n v="1"/>
    <s v="150"/>
    <n v="440"/>
    <m/>
    <n v="5.18"/>
    <n v="5.18"/>
    <n v="4"/>
    <n v="20.72"/>
    <m/>
    <m/>
    <m/>
  </r>
  <r>
    <x v="0"/>
    <x v="0"/>
    <x v="0"/>
    <x v="23"/>
    <x v="1"/>
    <n v="4"/>
    <s v="pcv/2"/>
    <x v="0"/>
    <x v="2"/>
    <x v="1"/>
    <n v="2"/>
    <s v="60"/>
    <n v="102"/>
    <m/>
    <n v="0.24"/>
    <n v="0.48"/>
    <n v="8"/>
    <n v="1.92"/>
    <m/>
    <m/>
    <m/>
  </r>
  <r>
    <x v="0"/>
    <x v="0"/>
    <x v="0"/>
    <x v="23"/>
    <x v="1"/>
    <n v="4"/>
    <s v="pcv/3"/>
    <x v="0"/>
    <x v="2"/>
    <x v="1"/>
    <n v="2"/>
    <s v="60"/>
    <n v="100"/>
    <m/>
    <n v="0.24"/>
    <n v="0.48"/>
    <n v="8"/>
    <n v="1.92"/>
    <m/>
    <m/>
    <m/>
  </r>
  <r>
    <x v="0"/>
    <x v="0"/>
    <x v="0"/>
    <x v="23"/>
    <x v="1"/>
    <n v="4"/>
    <s v="pcv/19"/>
    <x v="0"/>
    <x v="1"/>
    <x v="1"/>
    <n v="1"/>
    <s v="225"/>
    <n v="440"/>
    <m/>
    <n v="7.77"/>
    <n v="7.77"/>
    <n v="4"/>
    <n v="31.08"/>
    <m/>
    <m/>
    <m/>
  </r>
  <r>
    <x v="0"/>
    <x v="0"/>
    <x v="0"/>
    <x v="24"/>
    <x v="1"/>
    <n v="4"/>
    <s v="pcv/37"/>
    <x v="0"/>
    <x v="1"/>
    <x v="1"/>
    <n v="1"/>
    <s v="150"/>
    <n v="440"/>
    <m/>
    <n v="5.18"/>
    <n v="5.18"/>
    <n v="4"/>
    <n v="20.72"/>
    <m/>
    <m/>
    <m/>
  </r>
  <r>
    <x v="0"/>
    <x v="0"/>
    <x v="0"/>
    <x v="24"/>
    <x v="1"/>
    <n v="4"/>
    <s v="pcv/2"/>
    <x v="0"/>
    <x v="2"/>
    <x v="1"/>
    <n v="2"/>
    <s v="60"/>
    <n v="102"/>
    <m/>
    <n v="0.24"/>
    <n v="0.48"/>
    <n v="8"/>
    <n v="1.92"/>
    <m/>
    <m/>
    <m/>
  </r>
  <r>
    <x v="0"/>
    <x v="0"/>
    <x v="0"/>
    <x v="24"/>
    <x v="1"/>
    <n v="4"/>
    <s v="pcv/3"/>
    <x v="0"/>
    <x v="2"/>
    <x v="1"/>
    <n v="2"/>
    <s v="60"/>
    <n v="100"/>
    <m/>
    <n v="0.24"/>
    <n v="0.48"/>
    <n v="8"/>
    <n v="1.92"/>
    <m/>
    <m/>
    <m/>
  </r>
  <r>
    <x v="0"/>
    <x v="0"/>
    <x v="0"/>
    <x v="24"/>
    <x v="1"/>
    <n v="4"/>
    <s v="pcv/20"/>
    <x v="0"/>
    <x v="1"/>
    <x v="1"/>
    <n v="1"/>
    <s v="225"/>
    <n v="440"/>
    <m/>
    <n v="7.77"/>
    <n v="7.77"/>
    <n v="4"/>
    <n v="31.08"/>
    <m/>
    <m/>
    <m/>
  </r>
  <r>
    <x v="0"/>
    <x v="0"/>
    <x v="0"/>
    <x v="25"/>
    <x v="1"/>
    <n v="4"/>
    <s v="pcv/44"/>
    <x v="0"/>
    <x v="7"/>
    <x v="1"/>
    <n v="1"/>
    <s v=""/>
    <n v="1762"/>
    <m/>
    <n v="20.61"/>
    <n v="20.61"/>
    <n v="4"/>
    <n v="82.44"/>
    <m/>
    <m/>
    <m/>
  </r>
  <r>
    <x v="0"/>
    <x v="0"/>
    <x v="0"/>
    <x v="25"/>
    <x v="1"/>
    <n v="4"/>
    <s v="pcv/6"/>
    <x v="0"/>
    <x v="2"/>
    <x v="1"/>
    <n v="4"/>
    <s v="70"/>
    <n v="21"/>
    <m/>
    <n v="0.06"/>
    <n v="0.24"/>
    <n v="16"/>
    <n v="0.96"/>
    <m/>
    <m/>
    <m/>
  </r>
  <r>
    <x v="0"/>
    <x v="0"/>
    <x v="0"/>
    <x v="25"/>
    <x v="1"/>
    <n v="4"/>
    <s v="pcv/8"/>
    <x v="0"/>
    <x v="2"/>
    <x v="1"/>
    <n v="2"/>
    <s v="80"/>
    <n v="28"/>
    <m/>
    <n v="0.09"/>
    <n v="0.18"/>
    <n v="8"/>
    <n v="0.72"/>
    <m/>
    <m/>
    <m/>
  </r>
  <r>
    <x v="0"/>
    <x v="0"/>
    <x v="0"/>
    <x v="25"/>
    <x v="1"/>
    <n v="4"/>
    <s v="pcv/53"/>
    <x v="0"/>
    <x v="3"/>
    <x v="1"/>
    <n v="2"/>
    <s v="100"/>
    <n v="315"/>
    <m/>
    <n v="1.98"/>
    <n v="3.96"/>
    <n v="8"/>
    <n v="15.84"/>
    <m/>
    <m/>
    <m/>
  </r>
  <r>
    <x v="0"/>
    <x v="0"/>
    <x v="0"/>
    <x v="25"/>
    <x v="1"/>
    <n v="4"/>
    <s v="pcv/55"/>
    <x v="0"/>
    <x v="3"/>
    <x v="1"/>
    <n v="2"/>
    <s v="100"/>
    <n v="315"/>
    <m/>
    <n v="1.98"/>
    <n v="3.96"/>
    <n v="8"/>
    <n v="15.84"/>
    <m/>
    <m/>
    <m/>
  </r>
  <r>
    <x v="0"/>
    <x v="0"/>
    <x v="0"/>
    <x v="26"/>
    <x v="1"/>
    <n v="8"/>
    <s v="pcv/72"/>
    <x v="0"/>
    <x v="5"/>
    <x v="1"/>
    <n v="1"/>
    <s v=""/>
    <n v="7709"/>
    <m/>
    <n v="26.93"/>
    <n v="26.93"/>
    <n v="8"/>
    <n v="215.44"/>
    <m/>
    <m/>
    <m/>
  </r>
  <r>
    <x v="0"/>
    <x v="0"/>
    <x v="0"/>
    <x v="26"/>
    <x v="1"/>
    <n v="8"/>
    <s v="pcv/27"/>
    <x v="0"/>
    <x v="1"/>
    <x v="1"/>
    <n v="1"/>
    <s v="74"/>
    <n v="195"/>
    <m/>
    <n v="1.1299999999999999"/>
    <n v="1.1299999999999999"/>
    <n v="8"/>
    <n v="9.0399999999999991"/>
    <m/>
    <m/>
    <m/>
  </r>
  <r>
    <x v="0"/>
    <x v="0"/>
    <x v="0"/>
    <x v="26"/>
    <x v="1"/>
    <n v="8"/>
    <s v="pcv/28"/>
    <x v="0"/>
    <x v="1"/>
    <x v="1"/>
    <n v="1"/>
    <s v="70"/>
    <n v="180"/>
    <m/>
    <n v="0.99"/>
    <n v="0.99"/>
    <n v="8"/>
    <n v="7.92"/>
    <m/>
    <m/>
    <m/>
  </r>
  <r>
    <x v="0"/>
    <x v="0"/>
    <x v="0"/>
    <x v="26"/>
    <x v="1"/>
    <n v="8"/>
    <s v="pcv/36"/>
    <x v="0"/>
    <x v="5"/>
    <x v="1"/>
    <n v="1"/>
    <s v=""/>
    <n v="1000"/>
    <m/>
    <n v="3.49"/>
    <n v="3.49"/>
    <n v="8"/>
    <n v="27.92"/>
    <m/>
    <m/>
    <m/>
  </r>
  <r>
    <x v="0"/>
    <x v="0"/>
    <x v="0"/>
    <x v="26"/>
    <x v="1"/>
    <n v="8"/>
    <s v="pcv/74"/>
    <x v="0"/>
    <x v="6"/>
    <x v="1"/>
    <n v="1"/>
    <s v=""/>
    <n v="255"/>
    <m/>
    <n v="1.59"/>
    <n v="1.59"/>
    <n v="8"/>
    <n v="12.72"/>
    <m/>
    <m/>
    <m/>
  </r>
  <r>
    <x v="0"/>
    <x v="0"/>
    <x v="0"/>
    <x v="27"/>
    <x v="1"/>
    <n v="30"/>
    <s v="pcv/43"/>
    <x v="0"/>
    <x v="5"/>
    <x v="1"/>
    <n v="1"/>
    <s v=""/>
    <n v="3223"/>
    <m/>
    <n v="11.26"/>
    <n v="11.26"/>
    <n v="30"/>
    <n v="337.8"/>
    <m/>
    <m/>
    <m/>
  </r>
  <r>
    <x v="0"/>
    <x v="0"/>
    <x v="0"/>
    <x v="27"/>
    <x v="1"/>
    <n v="30"/>
    <s v="pcv/27"/>
    <x v="0"/>
    <x v="1"/>
    <x v="1"/>
    <n v="1"/>
    <s v="74"/>
    <n v="195"/>
    <m/>
    <n v="1.1299999999999999"/>
    <n v="1.1299999999999999"/>
    <n v="30"/>
    <n v="33.9"/>
    <m/>
    <m/>
    <m/>
  </r>
  <r>
    <x v="0"/>
    <x v="0"/>
    <x v="0"/>
    <x v="27"/>
    <x v="1"/>
    <n v="30"/>
    <s v="pcv/28"/>
    <x v="0"/>
    <x v="1"/>
    <x v="1"/>
    <n v="1"/>
    <s v="70"/>
    <n v="180"/>
    <m/>
    <n v="0.99"/>
    <n v="0.99"/>
    <n v="30"/>
    <n v="29.7"/>
    <m/>
    <m/>
    <m/>
  </r>
  <r>
    <x v="0"/>
    <x v="0"/>
    <x v="0"/>
    <x v="27"/>
    <x v="1"/>
    <n v="30"/>
    <s v="pcv/36"/>
    <x v="0"/>
    <x v="5"/>
    <x v="1"/>
    <n v="1"/>
    <s v=""/>
    <n v="1000"/>
    <m/>
    <n v="3.49"/>
    <n v="3.49"/>
    <n v="30"/>
    <n v="104.7"/>
    <m/>
    <m/>
    <m/>
  </r>
  <r>
    <x v="0"/>
    <x v="0"/>
    <x v="0"/>
    <x v="27"/>
    <x v="1"/>
    <n v="30"/>
    <s v="pcv/74"/>
    <x v="0"/>
    <x v="6"/>
    <x v="1"/>
    <n v="1"/>
    <s v=""/>
    <n v="255"/>
    <m/>
    <n v="1.59"/>
    <n v="1.59"/>
    <n v="30"/>
    <n v="47.7"/>
    <m/>
    <m/>
    <m/>
  </r>
  <r>
    <x v="0"/>
    <x v="0"/>
    <x v="0"/>
    <x v="28"/>
    <x v="1"/>
    <n v="6"/>
    <s v="pcv/68"/>
    <x v="0"/>
    <x v="5"/>
    <x v="1"/>
    <n v="1"/>
    <s v=""/>
    <n v="3085"/>
    <m/>
    <n v="10.78"/>
    <n v="10.78"/>
    <n v="6"/>
    <n v="64.679999999999993"/>
    <m/>
    <m/>
    <m/>
  </r>
  <r>
    <x v="0"/>
    <x v="0"/>
    <x v="0"/>
    <x v="28"/>
    <x v="1"/>
    <n v="6"/>
    <s v="pcv/27"/>
    <x v="0"/>
    <x v="1"/>
    <x v="1"/>
    <n v="1"/>
    <s v="74"/>
    <n v="195"/>
    <m/>
    <n v="1.1299999999999999"/>
    <n v="1.1299999999999999"/>
    <n v="6"/>
    <n v="6.7799999999999994"/>
    <m/>
    <m/>
    <m/>
  </r>
  <r>
    <x v="0"/>
    <x v="0"/>
    <x v="0"/>
    <x v="28"/>
    <x v="1"/>
    <n v="6"/>
    <s v="pcv/28"/>
    <x v="0"/>
    <x v="1"/>
    <x v="1"/>
    <n v="1"/>
    <s v="70"/>
    <n v="180"/>
    <m/>
    <n v="0.99"/>
    <n v="0.99"/>
    <n v="6"/>
    <n v="5.9399999999999995"/>
    <m/>
    <m/>
    <m/>
  </r>
  <r>
    <x v="0"/>
    <x v="0"/>
    <x v="0"/>
    <x v="28"/>
    <x v="1"/>
    <n v="6"/>
    <s v="pcv/36"/>
    <x v="0"/>
    <x v="5"/>
    <x v="1"/>
    <n v="1"/>
    <s v=""/>
    <n v="1000"/>
    <m/>
    <n v="3.49"/>
    <n v="3.49"/>
    <n v="6"/>
    <n v="20.94"/>
    <m/>
    <m/>
    <m/>
  </r>
  <r>
    <x v="0"/>
    <x v="0"/>
    <x v="0"/>
    <x v="28"/>
    <x v="1"/>
    <n v="6"/>
    <s v="pcv/74"/>
    <x v="0"/>
    <x v="6"/>
    <x v="1"/>
    <n v="1"/>
    <s v=""/>
    <n v="255"/>
    <m/>
    <n v="1.59"/>
    <n v="1.59"/>
    <n v="6"/>
    <n v="9.5400000000000009"/>
    <m/>
    <m/>
    <m/>
  </r>
  <r>
    <x v="0"/>
    <x v="0"/>
    <x v="0"/>
    <x v="29"/>
    <x v="1"/>
    <n v="6"/>
    <s v="pcv/57"/>
    <x v="0"/>
    <x v="5"/>
    <x v="1"/>
    <n v="1"/>
    <s v=""/>
    <n v="3205"/>
    <m/>
    <n v="11.2"/>
    <n v="11.2"/>
    <n v="6"/>
    <n v="67.199999999999989"/>
    <m/>
    <m/>
    <m/>
  </r>
  <r>
    <x v="0"/>
    <x v="0"/>
    <x v="0"/>
    <x v="29"/>
    <x v="1"/>
    <n v="6"/>
    <s v="pcv/27"/>
    <x v="0"/>
    <x v="1"/>
    <x v="1"/>
    <n v="1"/>
    <s v="74"/>
    <n v="195"/>
    <m/>
    <n v="1.1299999999999999"/>
    <n v="1.1299999999999999"/>
    <n v="6"/>
    <n v="6.7799999999999994"/>
    <m/>
    <m/>
    <m/>
  </r>
  <r>
    <x v="0"/>
    <x v="0"/>
    <x v="0"/>
    <x v="29"/>
    <x v="1"/>
    <n v="6"/>
    <s v="pcv/28"/>
    <x v="0"/>
    <x v="1"/>
    <x v="1"/>
    <n v="1"/>
    <s v="70"/>
    <n v="180"/>
    <m/>
    <n v="0.99"/>
    <n v="0.99"/>
    <n v="6"/>
    <n v="5.9399999999999995"/>
    <m/>
    <m/>
    <m/>
  </r>
  <r>
    <x v="0"/>
    <x v="0"/>
    <x v="0"/>
    <x v="29"/>
    <x v="1"/>
    <n v="6"/>
    <s v="pcv/36"/>
    <x v="0"/>
    <x v="5"/>
    <x v="1"/>
    <n v="1"/>
    <s v=""/>
    <n v="1000"/>
    <m/>
    <n v="3.49"/>
    <n v="3.49"/>
    <n v="6"/>
    <n v="20.94"/>
    <m/>
    <m/>
    <m/>
  </r>
  <r>
    <x v="0"/>
    <x v="0"/>
    <x v="0"/>
    <x v="29"/>
    <x v="1"/>
    <n v="6"/>
    <s v="pcv/74"/>
    <x v="0"/>
    <x v="6"/>
    <x v="1"/>
    <n v="1"/>
    <s v=""/>
    <n v="255"/>
    <m/>
    <n v="1.59"/>
    <n v="1.59"/>
    <n v="6"/>
    <n v="9.5400000000000009"/>
    <m/>
    <m/>
    <m/>
  </r>
  <r>
    <x v="0"/>
    <x v="0"/>
    <x v="0"/>
    <x v="30"/>
    <x v="1"/>
    <n v="12"/>
    <s v="pcv/37"/>
    <x v="0"/>
    <x v="1"/>
    <x v="1"/>
    <n v="1"/>
    <s v="150"/>
    <n v="440"/>
    <m/>
    <n v="5.18"/>
    <n v="5.18"/>
    <n v="12"/>
    <n v="62.16"/>
    <m/>
    <m/>
    <m/>
  </r>
  <r>
    <x v="0"/>
    <x v="0"/>
    <x v="0"/>
    <x v="30"/>
    <x v="1"/>
    <n v="12"/>
    <s v="pcv/2"/>
    <x v="0"/>
    <x v="2"/>
    <x v="1"/>
    <n v="4"/>
    <s v="60"/>
    <n v="100"/>
    <m/>
    <n v="0.24"/>
    <n v="0.96"/>
    <n v="48"/>
    <n v="11.52"/>
    <m/>
    <m/>
    <m/>
  </r>
  <r>
    <x v="0"/>
    <x v="0"/>
    <x v="0"/>
    <x v="30"/>
    <x v="1"/>
    <n v="12"/>
    <s v="pcv/10"/>
    <x v="0"/>
    <x v="1"/>
    <x v="1"/>
    <n v="1"/>
    <s v="225"/>
    <n v="440"/>
    <m/>
    <n v="7.77"/>
    <n v="7.77"/>
    <n v="12"/>
    <n v="93.24"/>
    <m/>
    <m/>
    <m/>
  </r>
  <r>
    <x v="0"/>
    <x v="0"/>
    <x v="0"/>
    <x v="31"/>
    <x v="1"/>
    <n v="12"/>
    <s v="pcv/11"/>
    <x v="0"/>
    <x v="1"/>
    <x v="1"/>
    <n v="1"/>
    <s v="160"/>
    <n v="440"/>
    <m/>
    <n v="5.53"/>
    <n v="5.53"/>
    <n v="12"/>
    <n v="66.36"/>
    <m/>
    <m/>
    <m/>
  </r>
  <r>
    <x v="0"/>
    <x v="0"/>
    <x v="0"/>
    <x v="31"/>
    <x v="1"/>
    <n v="12"/>
    <s v="pcv/2"/>
    <x v="0"/>
    <x v="2"/>
    <x v="1"/>
    <n v="4"/>
    <s v="60"/>
    <n v="100"/>
    <m/>
    <n v="0.24"/>
    <n v="0.96"/>
    <n v="48"/>
    <n v="11.52"/>
    <m/>
    <m/>
    <m/>
  </r>
  <r>
    <x v="0"/>
    <x v="0"/>
    <x v="0"/>
    <x v="31"/>
    <x v="1"/>
    <n v="12"/>
    <s v="pcv/7"/>
    <x v="0"/>
    <x v="1"/>
    <x v="1"/>
    <n v="1"/>
    <s v="225"/>
    <n v="440"/>
    <m/>
    <n v="7.77"/>
    <n v="7.77"/>
    <n v="12"/>
    <n v="93.24"/>
    <m/>
    <m/>
    <m/>
  </r>
  <r>
    <x v="0"/>
    <x v="0"/>
    <x v="0"/>
    <x v="32"/>
    <x v="1"/>
    <n v="4"/>
    <s v="pcv/45"/>
    <x v="0"/>
    <x v="5"/>
    <x v="1"/>
    <n v="1"/>
    <s v=""/>
    <n v="7871"/>
    <m/>
    <n v="27.49"/>
    <n v="27.49"/>
    <n v="4"/>
    <n v="109.96"/>
    <m/>
    <m/>
    <m/>
  </r>
  <r>
    <x v="0"/>
    <x v="0"/>
    <x v="0"/>
    <x v="32"/>
    <x v="1"/>
    <n v="4"/>
    <s v="pcv/27"/>
    <x v="0"/>
    <x v="1"/>
    <x v="1"/>
    <n v="1"/>
    <s v="74"/>
    <n v="195"/>
    <m/>
    <n v="1.1299999999999999"/>
    <n v="1.1299999999999999"/>
    <n v="4"/>
    <n v="4.5199999999999996"/>
    <m/>
    <m/>
    <m/>
  </r>
  <r>
    <x v="0"/>
    <x v="0"/>
    <x v="0"/>
    <x v="32"/>
    <x v="1"/>
    <n v="4"/>
    <s v="pcv/28"/>
    <x v="0"/>
    <x v="1"/>
    <x v="1"/>
    <n v="1"/>
    <s v="70"/>
    <n v="180"/>
    <m/>
    <n v="0.99"/>
    <n v="0.99"/>
    <n v="4"/>
    <n v="3.96"/>
    <m/>
    <m/>
    <m/>
  </r>
  <r>
    <x v="0"/>
    <x v="0"/>
    <x v="0"/>
    <x v="32"/>
    <x v="1"/>
    <n v="4"/>
    <s v="pcv/36"/>
    <x v="0"/>
    <x v="5"/>
    <x v="1"/>
    <n v="1"/>
    <s v=""/>
    <n v="1000"/>
    <m/>
    <n v="3.49"/>
    <n v="3.49"/>
    <n v="4"/>
    <n v="13.96"/>
    <m/>
    <m/>
    <m/>
  </r>
  <r>
    <x v="0"/>
    <x v="0"/>
    <x v="0"/>
    <x v="32"/>
    <x v="1"/>
    <n v="4"/>
    <s v="pcv/74"/>
    <x v="0"/>
    <x v="6"/>
    <x v="1"/>
    <n v="1"/>
    <s v=""/>
    <n v="255"/>
    <m/>
    <n v="1.59"/>
    <n v="1.59"/>
    <n v="4"/>
    <n v="6.36"/>
    <m/>
    <m/>
    <m/>
  </r>
  <r>
    <x v="0"/>
    <x v="0"/>
    <x v="0"/>
    <x v="33"/>
    <x v="1"/>
    <n v="12"/>
    <s v="pcv/11"/>
    <x v="0"/>
    <x v="1"/>
    <x v="1"/>
    <n v="1"/>
    <s v="160"/>
    <n v="440"/>
    <m/>
    <n v="5.53"/>
    <n v="5.53"/>
    <n v="12"/>
    <n v="66.36"/>
    <m/>
    <m/>
    <m/>
  </r>
  <r>
    <x v="0"/>
    <x v="0"/>
    <x v="0"/>
    <x v="33"/>
    <x v="1"/>
    <n v="12"/>
    <s v="pcv/2"/>
    <x v="0"/>
    <x v="2"/>
    <x v="1"/>
    <n v="4"/>
    <s v="60"/>
    <n v="100"/>
    <m/>
    <n v="0.24"/>
    <n v="0.96"/>
    <n v="48"/>
    <n v="11.52"/>
    <m/>
    <m/>
    <m/>
  </r>
  <r>
    <x v="0"/>
    <x v="0"/>
    <x v="0"/>
    <x v="33"/>
    <x v="1"/>
    <n v="12"/>
    <s v="pcv/17"/>
    <x v="0"/>
    <x v="1"/>
    <x v="1"/>
    <n v="1"/>
    <s v="225"/>
    <n v="440"/>
    <m/>
    <n v="7.77"/>
    <n v="7.77"/>
    <n v="12"/>
    <n v="93.24"/>
    <m/>
    <m/>
    <m/>
  </r>
  <r>
    <x v="0"/>
    <x v="0"/>
    <x v="0"/>
    <x v="34"/>
    <x v="1"/>
    <n v="52"/>
    <s v="ACV/41"/>
    <x v="0"/>
    <x v="4"/>
    <x v="2"/>
    <n v="1"/>
    <s v=""/>
    <n v="570"/>
    <m/>
    <n v="1.38"/>
    <n v="1.38"/>
    <n v="52"/>
    <n v="71.759999999999991"/>
    <m/>
    <m/>
    <m/>
  </r>
  <r>
    <x v="0"/>
    <x v="0"/>
    <x v="0"/>
    <x v="35"/>
    <x v="1"/>
    <n v="6"/>
    <s v="pcv/91"/>
    <x v="0"/>
    <x v="7"/>
    <x v="1"/>
    <n v="1"/>
    <s v=""/>
    <n v="1770"/>
    <m/>
    <n v="20.7"/>
    <n v="20.7"/>
    <n v="6"/>
    <n v="124.19999999999999"/>
    <m/>
    <m/>
    <m/>
  </r>
  <r>
    <x v="0"/>
    <x v="0"/>
    <x v="0"/>
    <x v="35"/>
    <x v="1"/>
    <n v="6"/>
    <s v="pcv/6"/>
    <x v="0"/>
    <x v="2"/>
    <x v="1"/>
    <n v="4"/>
    <s v="70"/>
    <n v="20"/>
    <m/>
    <n v="0.06"/>
    <n v="0.24"/>
    <n v="24"/>
    <n v="1.44"/>
    <m/>
    <m/>
    <m/>
  </r>
  <r>
    <x v="0"/>
    <x v="0"/>
    <x v="0"/>
    <x v="35"/>
    <x v="1"/>
    <n v="6"/>
    <s v="pcv/8"/>
    <x v="0"/>
    <x v="2"/>
    <x v="1"/>
    <n v="2"/>
    <s v="80"/>
    <n v="28"/>
    <m/>
    <n v="0.09"/>
    <n v="0.18"/>
    <n v="12"/>
    <n v="1.08"/>
    <m/>
    <m/>
    <m/>
  </r>
  <r>
    <x v="0"/>
    <x v="0"/>
    <x v="0"/>
    <x v="35"/>
    <x v="1"/>
    <n v="6"/>
    <s v="pcv/53"/>
    <x v="0"/>
    <x v="3"/>
    <x v="1"/>
    <n v="2"/>
    <s v="100"/>
    <n v="315"/>
    <m/>
    <n v="1.98"/>
    <n v="3.96"/>
    <n v="12"/>
    <n v="23.759999999999998"/>
    <m/>
    <m/>
    <m/>
  </r>
  <r>
    <x v="0"/>
    <x v="0"/>
    <x v="0"/>
    <x v="35"/>
    <x v="1"/>
    <n v="6"/>
    <s v="pcv/55"/>
    <x v="0"/>
    <x v="3"/>
    <x v="1"/>
    <n v="2"/>
    <s v="100"/>
    <n v="315"/>
    <m/>
    <n v="1.98"/>
    <n v="3.96"/>
    <n v="12"/>
    <n v="23.759999999999998"/>
    <m/>
    <m/>
    <m/>
  </r>
  <r>
    <x v="0"/>
    <x v="0"/>
    <x v="0"/>
    <x v="36"/>
    <x v="1"/>
    <n v="12"/>
    <s v="pcv/69"/>
    <x v="0"/>
    <x v="5"/>
    <x v="1"/>
    <n v="1"/>
    <s v=""/>
    <n v="6882"/>
    <m/>
    <n v="24.04"/>
    <n v="24.04"/>
    <n v="12"/>
    <n v="288.48"/>
    <m/>
    <m/>
    <m/>
  </r>
  <r>
    <x v="0"/>
    <x v="0"/>
    <x v="0"/>
    <x v="36"/>
    <x v="1"/>
    <n v="12"/>
    <s v="pcv/27"/>
    <x v="0"/>
    <x v="1"/>
    <x v="1"/>
    <n v="1"/>
    <s v="74"/>
    <n v="195"/>
    <m/>
    <n v="1.1299999999999999"/>
    <n v="1.1299999999999999"/>
    <n v="12"/>
    <n v="13.559999999999999"/>
    <m/>
    <m/>
    <m/>
  </r>
  <r>
    <x v="0"/>
    <x v="0"/>
    <x v="0"/>
    <x v="36"/>
    <x v="1"/>
    <n v="12"/>
    <s v="pcv/28"/>
    <x v="0"/>
    <x v="1"/>
    <x v="1"/>
    <n v="1"/>
    <s v="70"/>
    <n v="180"/>
    <m/>
    <n v="0.99"/>
    <n v="0.99"/>
    <n v="12"/>
    <n v="11.879999999999999"/>
    <m/>
    <m/>
    <m/>
  </r>
  <r>
    <x v="0"/>
    <x v="0"/>
    <x v="0"/>
    <x v="36"/>
    <x v="1"/>
    <n v="12"/>
    <s v="pcv/36"/>
    <x v="0"/>
    <x v="5"/>
    <x v="1"/>
    <n v="1"/>
    <s v=""/>
    <n v="1000"/>
    <m/>
    <n v="3.49"/>
    <n v="3.49"/>
    <n v="12"/>
    <n v="41.88"/>
    <m/>
    <m/>
    <m/>
  </r>
  <r>
    <x v="0"/>
    <x v="0"/>
    <x v="0"/>
    <x v="36"/>
    <x v="1"/>
    <n v="12"/>
    <s v="pcv/74"/>
    <x v="0"/>
    <x v="6"/>
    <x v="1"/>
    <n v="1"/>
    <s v=""/>
    <n v="255"/>
    <m/>
    <n v="1.59"/>
    <n v="1.59"/>
    <n v="12"/>
    <n v="19.080000000000002"/>
    <m/>
    <m/>
    <m/>
  </r>
  <r>
    <x v="0"/>
    <x v="0"/>
    <x v="0"/>
    <x v="37"/>
    <x v="1"/>
    <n v="100"/>
    <s v="ACV/45"/>
    <x v="0"/>
    <x v="4"/>
    <x v="2"/>
    <n v="1"/>
    <s v=""/>
    <n v="450"/>
    <m/>
    <n v="1.0900000000000001"/>
    <n v="1.0900000000000001"/>
    <n v="100"/>
    <n v="109.00000000000001"/>
    <m/>
    <m/>
    <m/>
  </r>
  <r>
    <x v="0"/>
    <x v="0"/>
    <x v="0"/>
    <x v="38"/>
    <x v="1"/>
    <n v="12"/>
    <s v="pcv/46"/>
    <x v="0"/>
    <x v="5"/>
    <x v="1"/>
    <n v="1"/>
    <s v=""/>
    <n v="7815"/>
    <m/>
    <n v="27.3"/>
    <n v="27.3"/>
    <n v="12"/>
    <n v="327.60000000000002"/>
    <m/>
    <m/>
    <m/>
  </r>
  <r>
    <x v="0"/>
    <x v="0"/>
    <x v="0"/>
    <x v="38"/>
    <x v="1"/>
    <n v="12"/>
    <s v="pcv/27"/>
    <x v="0"/>
    <x v="1"/>
    <x v="1"/>
    <n v="1"/>
    <s v="74"/>
    <n v="195"/>
    <m/>
    <n v="1.1299999999999999"/>
    <n v="1.1299999999999999"/>
    <n v="12"/>
    <n v="13.559999999999999"/>
    <m/>
    <m/>
    <m/>
  </r>
  <r>
    <x v="0"/>
    <x v="0"/>
    <x v="0"/>
    <x v="38"/>
    <x v="1"/>
    <n v="12"/>
    <s v="pcv/28"/>
    <x v="0"/>
    <x v="1"/>
    <x v="1"/>
    <n v="1"/>
    <s v="70"/>
    <n v="180"/>
    <m/>
    <n v="0.99"/>
    <n v="0.99"/>
    <n v="12"/>
    <n v="11.879999999999999"/>
    <m/>
    <m/>
    <m/>
  </r>
  <r>
    <x v="0"/>
    <x v="0"/>
    <x v="0"/>
    <x v="38"/>
    <x v="1"/>
    <n v="12"/>
    <s v="pcv/36"/>
    <x v="0"/>
    <x v="5"/>
    <x v="1"/>
    <n v="1"/>
    <s v=""/>
    <n v="1000"/>
    <m/>
    <n v="3.49"/>
    <n v="3.49"/>
    <n v="12"/>
    <n v="41.88"/>
    <m/>
    <m/>
    <m/>
  </r>
  <r>
    <x v="0"/>
    <x v="0"/>
    <x v="0"/>
    <x v="38"/>
    <x v="1"/>
    <n v="12"/>
    <s v="pcv/74"/>
    <x v="0"/>
    <x v="6"/>
    <x v="1"/>
    <n v="1"/>
    <s v=""/>
    <n v="255"/>
    <m/>
    <n v="1.59"/>
    <n v="1.59"/>
    <n v="12"/>
    <n v="19.080000000000002"/>
    <m/>
    <m/>
    <m/>
  </r>
  <r>
    <x v="0"/>
    <x v="0"/>
    <x v="0"/>
    <x v="39"/>
    <x v="1"/>
    <n v="6"/>
    <s v="pcv/37"/>
    <x v="0"/>
    <x v="1"/>
    <x v="1"/>
    <n v="1"/>
    <s v="150"/>
    <n v="440"/>
    <m/>
    <n v="5.18"/>
    <n v="5.18"/>
    <n v="6"/>
    <n v="31.08"/>
    <m/>
    <m/>
    <m/>
  </r>
  <r>
    <x v="0"/>
    <x v="0"/>
    <x v="0"/>
    <x v="39"/>
    <x v="1"/>
    <n v="6"/>
    <s v="pcv/2"/>
    <x v="0"/>
    <x v="2"/>
    <x v="1"/>
    <n v="4"/>
    <s v="60"/>
    <n v="100"/>
    <m/>
    <n v="0.24"/>
    <n v="0.96"/>
    <n v="24"/>
    <n v="5.76"/>
    <m/>
    <m/>
    <m/>
  </r>
  <r>
    <x v="0"/>
    <x v="0"/>
    <x v="0"/>
    <x v="39"/>
    <x v="1"/>
    <n v="6"/>
    <s v="pcv/18"/>
    <x v="0"/>
    <x v="1"/>
    <x v="1"/>
    <n v="1"/>
    <s v="225"/>
    <n v="440"/>
    <m/>
    <n v="7.77"/>
    <n v="7.77"/>
    <n v="6"/>
    <n v="46.62"/>
    <m/>
    <m/>
    <m/>
  </r>
  <r>
    <x v="0"/>
    <x v="0"/>
    <x v="0"/>
    <x v="40"/>
    <x v="1"/>
    <n v="8"/>
    <s v="pcv/61"/>
    <x v="0"/>
    <x v="5"/>
    <x v="1"/>
    <n v="1"/>
    <s v=""/>
    <n v="8288"/>
    <m/>
    <n v="28.95"/>
    <n v="28.95"/>
    <n v="8"/>
    <n v="231.6"/>
    <m/>
    <m/>
    <m/>
  </r>
  <r>
    <x v="0"/>
    <x v="0"/>
    <x v="0"/>
    <x v="40"/>
    <x v="1"/>
    <n v="8"/>
    <s v="pcv/27"/>
    <x v="0"/>
    <x v="1"/>
    <x v="1"/>
    <n v="1"/>
    <s v="74"/>
    <n v="195"/>
    <m/>
    <n v="1.1299999999999999"/>
    <n v="1.1299999999999999"/>
    <n v="8"/>
    <n v="9.0399999999999991"/>
    <m/>
    <m/>
    <m/>
  </r>
  <r>
    <x v="0"/>
    <x v="0"/>
    <x v="0"/>
    <x v="40"/>
    <x v="1"/>
    <n v="8"/>
    <s v="pcv/28"/>
    <x v="0"/>
    <x v="1"/>
    <x v="1"/>
    <n v="1"/>
    <s v="70"/>
    <n v="180"/>
    <m/>
    <n v="0.99"/>
    <n v="0.99"/>
    <n v="8"/>
    <n v="7.92"/>
    <m/>
    <m/>
    <m/>
  </r>
  <r>
    <x v="0"/>
    <x v="0"/>
    <x v="0"/>
    <x v="40"/>
    <x v="1"/>
    <n v="8"/>
    <s v="pcv/36"/>
    <x v="0"/>
    <x v="5"/>
    <x v="1"/>
    <n v="1"/>
    <s v=""/>
    <n v="1000"/>
    <m/>
    <n v="3.49"/>
    <n v="3.49"/>
    <n v="8"/>
    <n v="27.92"/>
    <m/>
    <m/>
    <m/>
  </r>
  <r>
    <x v="0"/>
    <x v="0"/>
    <x v="0"/>
    <x v="40"/>
    <x v="1"/>
    <n v="8"/>
    <s v="pcv/74"/>
    <x v="0"/>
    <x v="6"/>
    <x v="1"/>
    <n v="1"/>
    <s v=""/>
    <n v="255"/>
    <m/>
    <n v="1.59"/>
    <n v="1.59"/>
    <n v="8"/>
    <n v="12.72"/>
    <m/>
    <m/>
    <m/>
  </r>
  <r>
    <x v="0"/>
    <x v="0"/>
    <x v="0"/>
    <x v="41"/>
    <x v="1"/>
    <n v="12"/>
    <s v="pcv/4"/>
    <x v="0"/>
    <x v="7"/>
    <x v="1"/>
    <n v="1"/>
    <s v=""/>
    <n v="1766"/>
    <m/>
    <n v="20.66"/>
    <n v="20.66"/>
    <n v="12"/>
    <n v="247.92000000000002"/>
    <m/>
    <m/>
    <m/>
  </r>
  <r>
    <x v="0"/>
    <x v="0"/>
    <x v="0"/>
    <x v="41"/>
    <x v="1"/>
    <n v="12"/>
    <s v="pcv/6"/>
    <x v="0"/>
    <x v="2"/>
    <x v="1"/>
    <n v="4"/>
    <s v="70"/>
    <n v="20"/>
    <m/>
    <n v="0.06"/>
    <n v="0.24"/>
    <n v="48"/>
    <n v="2.88"/>
    <m/>
    <m/>
    <m/>
  </r>
  <r>
    <x v="0"/>
    <x v="0"/>
    <x v="0"/>
    <x v="41"/>
    <x v="1"/>
    <n v="12"/>
    <s v="pcv/8"/>
    <x v="0"/>
    <x v="2"/>
    <x v="1"/>
    <n v="2"/>
    <s v="80"/>
    <n v="28"/>
    <m/>
    <n v="0.09"/>
    <n v="0.18"/>
    <n v="24"/>
    <n v="2.16"/>
    <m/>
    <m/>
    <m/>
  </r>
  <r>
    <x v="0"/>
    <x v="0"/>
    <x v="0"/>
    <x v="41"/>
    <x v="1"/>
    <n v="12"/>
    <s v="pcv/53"/>
    <x v="0"/>
    <x v="3"/>
    <x v="1"/>
    <n v="2"/>
    <s v="100"/>
    <n v="315"/>
    <m/>
    <n v="1.98"/>
    <n v="3.96"/>
    <n v="24"/>
    <n v="47.519999999999996"/>
    <m/>
    <m/>
    <m/>
  </r>
  <r>
    <x v="0"/>
    <x v="0"/>
    <x v="0"/>
    <x v="41"/>
    <x v="1"/>
    <n v="12"/>
    <s v="pcv/55"/>
    <x v="0"/>
    <x v="3"/>
    <x v="1"/>
    <n v="2"/>
    <s v="100"/>
    <n v="315"/>
    <m/>
    <n v="1.98"/>
    <n v="3.96"/>
    <n v="24"/>
    <n v="47.519999999999996"/>
    <m/>
    <m/>
    <m/>
  </r>
  <r>
    <x v="0"/>
    <x v="0"/>
    <x v="0"/>
    <x v="42"/>
    <x v="1"/>
    <n v="6"/>
    <s v="pcv/37"/>
    <x v="0"/>
    <x v="1"/>
    <x v="1"/>
    <n v="1"/>
    <s v="150"/>
    <n v="440"/>
    <m/>
    <n v="5.18"/>
    <n v="5.18"/>
    <n v="6"/>
    <n v="31.08"/>
    <m/>
    <m/>
    <m/>
  </r>
  <r>
    <x v="0"/>
    <x v="0"/>
    <x v="0"/>
    <x v="42"/>
    <x v="1"/>
    <n v="6"/>
    <s v="pcv/2"/>
    <x v="0"/>
    <x v="2"/>
    <x v="1"/>
    <n v="2"/>
    <s v="60"/>
    <n v="102"/>
    <m/>
    <n v="0.24"/>
    <n v="0.48"/>
    <n v="12"/>
    <n v="2.88"/>
    <m/>
    <m/>
    <m/>
  </r>
  <r>
    <x v="0"/>
    <x v="0"/>
    <x v="0"/>
    <x v="42"/>
    <x v="1"/>
    <n v="6"/>
    <s v="pcv/3"/>
    <x v="0"/>
    <x v="2"/>
    <x v="1"/>
    <n v="2"/>
    <s v="60"/>
    <n v="100"/>
    <m/>
    <n v="0.24"/>
    <n v="0.48"/>
    <n v="12"/>
    <n v="2.88"/>
    <m/>
    <m/>
    <m/>
  </r>
  <r>
    <x v="0"/>
    <x v="0"/>
    <x v="0"/>
    <x v="42"/>
    <x v="1"/>
    <n v="6"/>
    <s v="pcv/20"/>
    <x v="0"/>
    <x v="1"/>
    <x v="1"/>
    <n v="1"/>
    <s v="225"/>
    <n v="440"/>
    <m/>
    <n v="7.77"/>
    <n v="7.77"/>
    <n v="6"/>
    <n v="46.62"/>
    <m/>
    <m/>
    <m/>
  </r>
  <r>
    <x v="0"/>
    <x v="0"/>
    <x v="0"/>
    <x v="43"/>
    <x v="1"/>
    <n v="9"/>
    <s v="pcv/64"/>
    <x v="0"/>
    <x v="5"/>
    <x v="1"/>
    <n v="1"/>
    <s v=""/>
    <n v="8238"/>
    <m/>
    <n v="28.78"/>
    <n v="28.78"/>
    <n v="9"/>
    <n v="259.02"/>
    <m/>
    <m/>
    <m/>
  </r>
  <r>
    <x v="0"/>
    <x v="0"/>
    <x v="0"/>
    <x v="43"/>
    <x v="1"/>
    <n v="9"/>
    <s v="pcv/27"/>
    <x v="0"/>
    <x v="1"/>
    <x v="1"/>
    <n v="1"/>
    <s v="74"/>
    <n v="195"/>
    <m/>
    <n v="1.1299999999999999"/>
    <n v="1.1299999999999999"/>
    <n v="9"/>
    <n v="10.169999999999998"/>
    <m/>
    <m/>
    <m/>
  </r>
  <r>
    <x v="0"/>
    <x v="0"/>
    <x v="0"/>
    <x v="43"/>
    <x v="1"/>
    <n v="9"/>
    <s v="pcv/28"/>
    <x v="0"/>
    <x v="1"/>
    <x v="1"/>
    <n v="1"/>
    <s v="70"/>
    <n v="180"/>
    <m/>
    <n v="0.99"/>
    <n v="0.99"/>
    <n v="9"/>
    <n v="8.91"/>
    <m/>
    <m/>
    <m/>
  </r>
  <r>
    <x v="0"/>
    <x v="0"/>
    <x v="0"/>
    <x v="43"/>
    <x v="1"/>
    <n v="9"/>
    <s v="pcv/36"/>
    <x v="0"/>
    <x v="5"/>
    <x v="1"/>
    <n v="1"/>
    <s v=""/>
    <n v="1000"/>
    <m/>
    <n v="3.49"/>
    <n v="3.49"/>
    <n v="9"/>
    <n v="31.410000000000004"/>
    <m/>
    <m/>
    <m/>
  </r>
  <r>
    <x v="0"/>
    <x v="0"/>
    <x v="0"/>
    <x v="43"/>
    <x v="1"/>
    <n v="9"/>
    <s v="pcv/74"/>
    <x v="0"/>
    <x v="6"/>
    <x v="1"/>
    <n v="1"/>
    <s v=""/>
    <n v="255"/>
    <m/>
    <n v="1.59"/>
    <n v="1.59"/>
    <n v="9"/>
    <n v="14.31"/>
    <m/>
    <m/>
    <m/>
  </r>
  <r>
    <x v="0"/>
    <x v="0"/>
    <x v="0"/>
    <x v="44"/>
    <x v="1"/>
    <n v="12"/>
    <s v="pcv/63"/>
    <x v="0"/>
    <x v="5"/>
    <x v="1"/>
    <n v="1"/>
    <s v=""/>
    <n v="8238"/>
    <m/>
    <n v="28.78"/>
    <n v="28.78"/>
    <n v="12"/>
    <n v="345.36"/>
    <m/>
    <m/>
    <m/>
  </r>
  <r>
    <x v="0"/>
    <x v="0"/>
    <x v="0"/>
    <x v="44"/>
    <x v="1"/>
    <n v="12"/>
    <s v="pcv/27"/>
    <x v="0"/>
    <x v="1"/>
    <x v="1"/>
    <n v="1"/>
    <s v="74"/>
    <n v="195"/>
    <m/>
    <n v="1.1299999999999999"/>
    <n v="1.1299999999999999"/>
    <n v="12"/>
    <n v="13.559999999999999"/>
    <m/>
    <m/>
    <m/>
  </r>
  <r>
    <x v="0"/>
    <x v="0"/>
    <x v="0"/>
    <x v="44"/>
    <x v="1"/>
    <n v="12"/>
    <s v="pcv/28"/>
    <x v="0"/>
    <x v="1"/>
    <x v="1"/>
    <n v="1"/>
    <s v="70"/>
    <n v="180"/>
    <m/>
    <n v="0.99"/>
    <n v="0.99"/>
    <n v="12"/>
    <n v="11.879999999999999"/>
    <m/>
    <m/>
    <m/>
  </r>
  <r>
    <x v="0"/>
    <x v="0"/>
    <x v="0"/>
    <x v="44"/>
    <x v="1"/>
    <n v="12"/>
    <s v="pcv/36"/>
    <x v="0"/>
    <x v="5"/>
    <x v="1"/>
    <n v="1"/>
    <s v=""/>
    <n v="1000"/>
    <m/>
    <n v="3.49"/>
    <n v="3.49"/>
    <n v="12"/>
    <n v="41.88"/>
    <m/>
    <m/>
    <m/>
  </r>
  <r>
    <x v="0"/>
    <x v="0"/>
    <x v="0"/>
    <x v="44"/>
    <x v="1"/>
    <n v="12"/>
    <s v="pcv/74"/>
    <x v="0"/>
    <x v="6"/>
    <x v="1"/>
    <n v="1"/>
    <s v=""/>
    <n v="255"/>
    <m/>
    <n v="1.59"/>
    <n v="1.59"/>
    <n v="12"/>
    <n v="19.080000000000002"/>
    <m/>
    <m/>
    <m/>
  </r>
  <r>
    <x v="0"/>
    <x v="0"/>
    <x v="0"/>
    <x v="45"/>
    <x v="1"/>
    <n v="8"/>
    <s v="pcv/11"/>
    <x v="0"/>
    <x v="1"/>
    <x v="1"/>
    <n v="1"/>
    <s v="160"/>
    <n v="440"/>
    <m/>
    <n v="5.53"/>
    <n v="5.53"/>
    <n v="8"/>
    <n v="44.24"/>
    <m/>
    <m/>
    <m/>
  </r>
  <r>
    <x v="0"/>
    <x v="0"/>
    <x v="0"/>
    <x v="45"/>
    <x v="1"/>
    <n v="8"/>
    <s v="pcv/2"/>
    <x v="0"/>
    <x v="2"/>
    <x v="1"/>
    <n v="2"/>
    <s v="60"/>
    <n v="102"/>
    <m/>
    <n v="0.24"/>
    <n v="0.48"/>
    <n v="16"/>
    <n v="3.84"/>
    <m/>
    <m/>
    <m/>
  </r>
  <r>
    <x v="0"/>
    <x v="0"/>
    <x v="0"/>
    <x v="45"/>
    <x v="1"/>
    <n v="8"/>
    <s v="pcv/3"/>
    <x v="0"/>
    <x v="2"/>
    <x v="1"/>
    <n v="2"/>
    <s v="60"/>
    <n v="100"/>
    <m/>
    <n v="0.24"/>
    <n v="0.48"/>
    <n v="16"/>
    <n v="3.84"/>
    <m/>
    <m/>
    <m/>
  </r>
  <r>
    <x v="0"/>
    <x v="0"/>
    <x v="0"/>
    <x v="45"/>
    <x v="1"/>
    <n v="8"/>
    <s v="pcv/22"/>
    <x v="0"/>
    <x v="1"/>
    <x v="1"/>
    <n v="1"/>
    <s v="225"/>
    <n v="440"/>
    <m/>
    <n v="7.77"/>
    <n v="7.77"/>
    <n v="8"/>
    <n v="62.16"/>
    <m/>
    <m/>
    <m/>
  </r>
  <r>
    <x v="0"/>
    <x v="0"/>
    <x v="0"/>
    <x v="46"/>
    <x v="1"/>
    <n v="6"/>
    <s v="pcv/12"/>
    <x v="0"/>
    <x v="8"/>
    <x v="1"/>
    <n v="1"/>
    <s v=""/>
    <n v="4358"/>
    <m/>
    <n v="64.66"/>
    <n v="64.66"/>
    <n v="6"/>
    <n v="387.96"/>
    <m/>
    <m/>
    <m/>
  </r>
  <r>
    <x v="0"/>
    <x v="0"/>
    <x v="0"/>
    <x v="46"/>
    <x v="1"/>
    <n v="6"/>
    <s v="pcv/1"/>
    <x v="0"/>
    <x v="2"/>
    <x v="1"/>
    <n v="4"/>
    <s v="90"/>
    <n v="30"/>
    <m/>
    <n v="0.11"/>
    <n v="0.44"/>
    <n v="24"/>
    <n v="2.64"/>
    <m/>
    <m/>
    <m/>
  </r>
  <r>
    <x v="0"/>
    <x v="0"/>
    <x v="0"/>
    <x v="46"/>
    <x v="1"/>
    <n v="6"/>
    <s v="pcv/49"/>
    <x v="0"/>
    <x v="3"/>
    <x v="1"/>
    <n v="2"/>
    <s v="150"/>
    <n v="315"/>
    <m/>
    <n v="2.97"/>
    <n v="5.94"/>
    <n v="12"/>
    <n v="35.64"/>
    <m/>
    <m/>
    <m/>
  </r>
  <r>
    <x v="0"/>
    <x v="0"/>
    <x v="0"/>
    <x v="46"/>
    <x v="1"/>
    <n v="6"/>
    <s v="pcv/52"/>
    <x v="0"/>
    <x v="3"/>
    <x v="1"/>
    <n v="2"/>
    <s v="150"/>
    <n v="315"/>
    <m/>
    <n v="2.97"/>
    <n v="5.94"/>
    <n v="12"/>
    <n v="35.64"/>
    <m/>
    <m/>
    <m/>
  </r>
  <r>
    <x v="0"/>
    <x v="0"/>
    <x v="0"/>
    <x v="46"/>
    <x v="1"/>
    <n v="6"/>
    <s v="pcv/62"/>
    <x v="0"/>
    <x v="2"/>
    <x v="1"/>
    <n v="2"/>
    <s v="100"/>
    <n v="28"/>
    <m/>
    <n v="0.11"/>
    <n v="0.22"/>
    <n v="12"/>
    <n v="1.32"/>
    <m/>
    <m/>
    <m/>
  </r>
  <r>
    <x v="0"/>
    <x v="0"/>
    <x v="0"/>
    <x v="47"/>
    <x v="1"/>
    <n v="12"/>
    <s v="pcv/56"/>
    <x v="0"/>
    <x v="8"/>
    <x v="1"/>
    <n v="1"/>
    <s v=""/>
    <n v="4237"/>
    <m/>
    <n v="62.87"/>
    <n v="62.87"/>
    <n v="12"/>
    <n v="754.43999999999994"/>
    <m/>
    <m/>
    <m/>
  </r>
  <r>
    <x v="0"/>
    <x v="0"/>
    <x v="0"/>
    <x v="47"/>
    <x v="1"/>
    <n v="12"/>
    <s v="pcv/1"/>
    <x v="0"/>
    <x v="2"/>
    <x v="1"/>
    <n v="4"/>
    <s v="90"/>
    <n v="30"/>
    <m/>
    <n v="0.11"/>
    <n v="0.44"/>
    <n v="48"/>
    <n v="5.28"/>
    <m/>
    <m/>
    <m/>
  </r>
  <r>
    <x v="0"/>
    <x v="0"/>
    <x v="0"/>
    <x v="47"/>
    <x v="1"/>
    <n v="12"/>
    <s v="pcv/49"/>
    <x v="0"/>
    <x v="3"/>
    <x v="1"/>
    <n v="2"/>
    <s v="150"/>
    <n v="315"/>
    <m/>
    <n v="2.97"/>
    <n v="5.94"/>
    <n v="24"/>
    <n v="71.28"/>
    <m/>
    <m/>
    <m/>
  </r>
  <r>
    <x v="0"/>
    <x v="0"/>
    <x v="0"/>
    <x v="47"/>
    <x v="1"/>
    <n v="12"/>
    <s v="pcv/52"/>
    <x v="0"/>
    <x v="3"/>
    <x v="1"/>
    <n v="2"/>
    <s v="150"/>
    <n v="315"/>
    <m/>
    <n v="2.97"/>
    <n v="5.94"/>
    <n v="24"/>
    <n v="71.28"/>
    <m/>
    <m/>
    <m/>
  </r>
  <r>
    <x v="0"/>
    <x v="0"/>
    <x v="0"/>
    <x v="47"/>
    <x v="1"/>
    <n v="12"/>
    <s v="pcv/62"/>
    <x v="0"/>
    <x v="2"/>
    <x v="1"/>
    <n v="2"/>
    <s v="100"/>
    <n v="28"/>
    <m/>
    <n v="0.11"/>
    <n v="0.22"/>
    <n v="24"/>
    <n v="2.64"/>
    <m/>
    <m/>
    <m/>
  </r>
  <r>
    <x v="0"/>
    <x v="0"/>
    <x v="0"/>
    <x v="48"/>
    <x v="1"/>
    <n v="8"/>
    <s v="pcv/65"/>
    <x v="0"/>
    <x v="5"/>
    <x v="1"/>
    <n v="1"/>
    <s v=""/>
    <n v="8230"/>
    <m/>
    <n v="28.75"/>
    <n v="28.75"/>
    <n v="8"/>
    <n v="230"/>
    <m/>
    <m/>
    <m/>
  </r>
  <r>
    <x v="0"/>
    <x v="0"/>
    <x v="0"/>
    <x v="48"/>
    <x v="1"/>
    <n v="8"/>
    <s v="pcv/27"/>
    <x v="0"/>
    <x v="1"/>
    <x v="1"/>
    <n v="1"/>
    <s v="74"/>
    <n v="195"/>
    <m/>
    <n v="1.1299999999999999"/>
    <n v="1.1299999999999999"/>
    <n v="8"/>
    <n v="9.0399999999999991"/>
    <m/>
    <m/>
    <m/>
  </r>
  <r>
    <x v="0"/>
    <x v="0"/>
    <x v="0"/>
    <x v="48"/>
    <x v="1"/>
    <n v="8"/>
    <s v="pcv/28"/>
    <x v="0"/>
    <x v="1"/>
    <x v="1"/>
    <n v="1"/>
    <s v="70"/>
    <n v="180"/>
    <m/>
    <n v="0.99"/>
    <n v="0.99"/>
    <n v="8"/>
    <n v="7.92"/>
    <m/>
    <m/>
    <m/>
  </r>
  <r>
    <x v="0"/>
    <x v="0"/>
    <x v="0"/>
    <x v="48"/>
    <x v="1"/>
    <n v="8"/>
    <s v="pcv/36"/>
    <x v="0"/>
    <x v="5"/>
    <x v="1"/>
    <n v="1"/>
    <s v=""/>
    <n v="1000"/>
    <m/>
    <n v="3.49"/>
    <n v="3.49"/>
    <n v="8"/>
    <n v="27.92"/>
    <m/>
    <m/>
    <m/>
  </r>
  <r>
    <x v="0"/>
    <x v="0"/>
    <x v="0"/>
    <x v="48"/>
    <x v="1"/>
    <n v="8"/>
    <s v="pcv/74"/>
    <x v="0"/>
    <x v="6"/>
    <x v="1"/>
    <n v="1"/>
    <s v=""/>
    <n v="255"/>
    <m/>
    <n v="1.59"/>
    <n v="1.59"/>
    <n v="8"/>
    <n v="12.72"/>
    <m/>
    <m/>
    <m/>
  </r>
  <r>
    <x v="0"/>
    <x v="0"/>
    <x v="0"/>
    <x v="49"/>
    <x v="1"/>
    <n v="3"/>
    <s v="pcv/42"/>
    <x v="0"/>
    <x v="5"/>
    <x v="1"/>
    <n v="1"/>
    <s v=""/>
    <n v="8236"/>
    <m/>
    <n v="28.77"/>
    <n v="28.77"/>
    <n v="3"/>
    <n v="86.31"/>
    <m/>
    <m/>
    <m/>
  </r>
  <r>
    <x v="0"/>
    <x v="0"/>
    <x v="0"/>
    <x v="49"/>
    <x v="1"/>
    <n v="3"/>
    <s v="pcv/27"/>
    <x v="0"/>
    <x v="1"/>
    <x v="1"/>
    <n v="1"/>
    <s v="74"/>
    <n v="195"/>
    <m/>
    <n v="1.1299999999999999"/>
    <n v="1.1299999999999999"/>
    <n v="3"/>
    <n v="3.3899999999999997"/>
    <m/>
    <m/>
    <m/>
  </r>
  <r>
    <x v="0"/>
    <x v="0"/>
    <x v="0"/>
    <x v="49"/>
    <x v="1"/>
    <n v="3"/>
    <s v="pcv/28"/>
    <x v="0"/>
    <x v="1"/>
    <x v="1"/>
    <n v="1"/>
    <s v="70"/>
    <n v="180"/>
    <m/>
    <n v="0.99"/>
    <n v="0.99"/>
    <n v="3"/>
    <n v="2.9699999999999998"/>
    <m/>
    <m/>
    <m/>
  </r>
  <r>
    <x v="0"/>
    <x v="0"/>
    <x v="0"/>
    <x v="49"/>
    <x v="1"/>
    <n v="3"/>
    <s v="pcv/36"/>
    <x v="0"/>
    <x v="5"/>
    <x v="1"/>
    <n v="1"/>
    <s v=""/>
    <n v="1000"/>
    <m/>
    <n v="3.49"/>
    <n v="3.49"/>
    <n v="3"/>
    <n v="10.47"/>
    <m/>
    <m/>
    <m/>
  </r>
  <r>
    <x v="0"/>
    <x v="0"/>
    <x v="0"/>
    <x v="49"/>
    <x v="1"/>
    <n v="3"/>
    <s v="pcv/74"/>
    <x v="0"/>
    <x v="6"/>
    <x v="1"/>
    <n v="1"/>
    <s v=""/>
    <n v="255"/>
    <m/>
    <n v="1.59"/>
    <n v="1.59"/>
    <n v="3"/>
    <n v="4.7700000000000005"/>
    <m/>
    <m/>
    <m/>
  </r>
  <r>
    <x v="0"/>
    <x v="0"/>
    <x v="0"/>
    <x v="50"/>
    <x v="1"/>
    <n v="9"/>
    <s v="pcv/11"/>
    <x v="0"/>
    <x v="1"/>
    <x v="1"/>
    <n v="1"/>
    <s v="160"/>
    <n v="440"/>
    <m/>
    <n v="5.54"/>
    <n v="5.54"/>
    <n v="9"/>
    <n v="49.86"/>
    <m/>
    <m/>
    <m/>
  </r>
  <r>
    <x v="0"/>
    <x v="0"/>
    <x v="0"/>
    <x v="50"/>
    <x v="1"/>
    <n v="9"/>
    <s v="pcv/2"/>
    <x v="0"/>
    <x v="2"/>
    <x v="1"/>
    <n v="2"/>
    <s v="60"/>
    <n v="102"/>
    <m/>
    <n v="0.24"/>
    <n v="0.48"/>
    <n v="18"/>
    <n v="4.32"/>
    <m/>
    <m/>
    <m/>
  </r>
  <r>
    <x v="0"/>
    <x v="0"/>
    <x v="0"/>
    <x v="50"/>
    <x v="1"/>
    <n v="9"/>
    <s v="pcv/3"/>
    <x v="0"/>
    <x v="2"/>
    <x v="1"/>
    <n v="2"/>
    <s v="60"/>
    <n v="100"/>
    <m/>
    <n v="0.24"/>
    <n v="0.48"/>
    <n v="18"/>
    <n v="4.32"/>
    <m/>
    <m/>
    <m/>
  </r>
  <r>
    <x v="0"/>
    <x v="0"/>
    <x v="0"/>
    <x v="50"/>
    <x v="1"/>
    <n v="9"/>
    <s v="pcv/23"/>
    <x v="0"/>
    <x v="1"/>
    <x v="1"/>
    <n v="1"/>
    <s v="225"/>
    <n v="440"/>
    <m/>
    <n v="7.77"/>
    <n v="7.77"/>
    <n v="9"/>
    <n v="69.929999999999993"/>
    <m/>
    <m/>
    <m/>
  </r>
  <r>
    <x v="0"/>
    <x v="0"/>
    <x v="0"/>
    <x v="51"/>
    <x v="1"/>
    <n v="6"/>
    <s v="pcv/67"/>
    <x v="0"/>
    <x v="5"/>
    <x v="1"/>
    <n v="1"/>
    <s v=""/>
    <n v="2963"/>
    <m/>
    <n v="10.35"/>
    <n v="10.35"/>
    <n v="6"/>
    <n v="62.099999999999994"/>
    <m/>
    <m/>
    <m/>
  </r>
  <r>
    <x v="0"/>
    <x v="0"/>
    <x v="0"/>
    <x v="51"/>
    <x v="1"/>
    <n v="6"/>
    <s v="pcv/27"/>
    <x v="0"/>
    <x v="1"/>
    <x v="1"/>
    <n v="1"/>
    <s v="74"/>
    <n v="195"/>
    <m/>
    <n v="1.1299999999999999"/>
    <n v="1.1299999999999999"/>
    <n v="6"/>
    <n v="6.7799999999999994"/>
    <m/>
    <m/>
    <m/>
  </r>
  <r>
    <x v="0"/>
    <x v="0"/>
    <x v="0"/>
    <x v="51"/>
    <x v="1"/>
    <n v="6"/>
    <s v="pcv/28"/>
    <x v="0"/>
    <x v="1"/>
    <x v="1"/>
    <n v="1"/>
    <s v="70"/>
    <n v="180"/>
    <m/>
    <n v="0.99"/>
    <n v="0.99"/>
    <n v="6"/>
    <n v="5.9399999999999995"/>
    <m/>
    <m/>
    <m/>
  </r>
  <r>
    <x v="0"/>
    <x v="0"/>
    <x v="0"/>
    <x v="51"/>
    <x v="1"/>
    <n v="6"/>
    <s v="pcv/36"/>
    <x v="0"/>
    <x v="5"/>
    <x v="1"/>
    <n v="1"/>
    <s v=""/>
    <n v="1000"/>
    <m/>
    <n v="3.49"/>
    <n v="3.49"/>
    <n v="6"/>
    <n v="20.94"/>
    <m/>
    <m/>
    <m/>
  </r>
  <r>
    <x v="0"/>
    <x v="0"/>
    <x v="0"/>
    <x v="51"/>
    <x v="1"/>
    <n v="6"/>
    <s v="pcv/74"/>
    <x v="0"/>
    <x v="6"/>
    <x v="1"/>
    <n v="1"/>
    <s v=""/>
    <n v="255"/>
    <m/>
    <n v="1.59"/>
    <n v="1.59"/>
    <n v="6"/>
    <n v="9.5400000000000009"/>
    <m/>
    <m/>
    <m/>
  </r>
  <r>
    <x v="0"/>
    <x v="0"/>
    <x v="0"/>
    <x v="52"/>
    <x v="1"/>
    <n v="1"/>
    <s v="Adaos CV"/>
    <x v="0"/>
    <x v="9"/>
    <x v="3"/>
    <n v="1"/>
    <s v=""/>
    <n v="0"/>
    <m/>
    <n v="320.35999999999876"/>
    <n v="320.35999999999876"/>
    <n v="1"/>
    <n v="320.35999999999876"/>
    <m/>
    <m/>
    <m/>
  </r>
  <r>
    <x v="0"/>
    <x v="0"/>
    <x v="1"/>
    <x v="53"/>
    <x v="2"/>
    <n v="46"/>
    <s v="AIN/1"/>
    <x v="0"/>
    <x v="2"/>
    <x v="1"/>
    <n v="1"/>
    <s v="70"/>
    <n v="70"/>
    <m/>
    <n v="0.19"/>
    <n v="0.19"/>
    <n v="46"/>
    <n v="8.74"/>
    <m/>
    <m/>
    <m/>
  </r>
  <r>
    <x v="0"/>
    <x v="0"/>
    <x v="1"/>
    <x v="54"/>
    <x v="2"/>
    <n v="1"/>
    <s v="AIN/2"/>
    <x v="0"/>
    <x v="10"/>
    <x v="1"/>
    <n v="1"/>
    <s v=""/>
    <n v="1200"/>
    <m/>
    <n v="21.85"/>
    <n v="21.85"/>
    <n v="1"/>
    <n v="21.85"/>
    <m/>
    <m/>
    <m/>
  </r>
  <r>
    <x v="0"/>
    <x v="0"/>
    <x v="1"/>
    <x v="55"/>
    <x v="2"/>
    <n v="144"/>
    <s v="AIN/3"/>
    <x v="0"/>
    <x v="3"/>
    <x v="1"/>
    <n v="1"/>
    <s v="50"/>
    <n v="50"/>
    <m/>
    <n v="0.16"/>
    <n v="0.16"/>
    <n v="144"/>
    <n v="23.04"/>
    <m/>
    <m/>
    <m/>
  </r>
  <r>
    <x v="0"/>
    <x v="0"/>
    <x v="1"/>
    <x v="56"/>
    <x v="2"/>
    <n v="1"/>
    <s v="pin/120"/>
    <x v="0"/>
    <x v="11"/>
    <x v="1"/>
    <n v="1"/>
    <s v=""/>
    <n v="3225"/>
    <m/>
    <n v="66.73"/>
    <n v="66.73"/>
    <n v="1"/>
    <n v="66.73"/>
    <m/>
    <m/>
    <m/>
  </r>
  <r>
    <x v="0"/>
    <x v="0"/>
    <x v="1"/>
    <x v="56"/>
    <x v="2"/>
    <n v="1"/>
    <s v="pin/86"/>
    <x v="0"/>
    <x v="1"/>
    <x v="1"/>
    <n v="1"/>
    <s v="110"/>
    <n v="295"/>
    <m/>
    <n v="2.5499999999999998"/>
    <n v="2.5499999999999998"/>
    <n v="1"/>
    <n v="2.5499999999999998"/>
    <m/>
    <m/>
    <m/>
  </r>
  <r>
    <x v="0"/>
    <x v="0"/>
    <x v="1"/>
    <x v="56"/>
    <x v="2"/>
    <n v="1"/>
    <s v="pin/167"/>
    <x v="0"/>
    <x v="2"/>
    <x v="1"/>
    <n v="2"/>
    <s v="85"/>
    <n v="100"/>
    <m/>
    <n v="0.33"/>
    <n v="0.66"/>
    <n v="2"/>
    <n v="0.66"/>
    <m/>
    <m/>
    <m/>
  </r>
  <r>
    <x v="0"/>
    <x v="0"/>
    <x v="1"/>
    <x v="56"/>
    <x v="2"/>
    <n v="1"/>
    <s v="pin/251"/>
    <x v="0"/>
    <x v="12"/>
    <x v="1"/>
    <n v="1"/>
    <s v="180"/>
    <n v="300"/>
    <m/>
    <n v="6.36"/>
    <n v="6.36"/>
    <n v="1"/>
    <n v="6.36"/>
    <m/>
    <m/>
    <m/>
  </r>
  <r>
    <x v="0"/>
    <x v="0"/>
    <x v="1"/>
    <x v="57"/>
    <x v="2"/>
    <n v="6"/>
    <s v="pin/124"/>
    <x v="0"/>
    <x v="11"/>
    <x v="1"/>
    <n v="1"/>
    <s v=""/>
    <n v="3580"/>
    <m/>
    <n v="74.08"/>
    <n v="74.08"/>
    <n v="6"/>
    <n v="444.48"/>
    <m/>
    <m/>
    <m/>
  </r>
  <r>
    <x v="0"/>
    <x v="0"/>
    <x v="1"/>
    <x v="57"/>
    <x v="2"/>
    <n v="6"/>
    <s v="pin/100"/>
    <x v="0"/>
    <x v="1"/>
    <x v="1"/>
    <n v="1"/>
    <s v="200"/>
    <n v="240"/>
    <m/>
    <n v="3.77"/>
    <n v="3.77"/>
    <n v="6"/>
    <n v="22.62"/>
    <m/>
    <m/>
    <m/>
  </r>
  <r>
    <x v="0"/>
    <x v="0"/>
    <x v="1"/>
    <x v="57"/>
    <x v="2"/>
    <n v="6"/>
    <s v="pin/235"/>
    <x v="0"/>
    <x v="12"/>
    <x v="1"/>
    <n v="1"/>
    <s v="100"/>
    <n v="180"/>
    <m/>
    <n v="2.12"/>
    <n v="2.12"/>
    <n v="6"/>
    <n v="12.72"/>
    <m/>
    <m/>
    <m/>
  </r>
  <r>
    <x v="0"/>
    <x v="0"/>
    <x v="1"/>
    <x v="57"/>
    <x v="2"/>
    <n v="6"/>
    <s v="pin/251"/>
    <x v="0"/>
    <x v="12"/>
    <x v="1"/>
    <n v="1"/>
    <s v="180"/>
    <n v="300"/>
    <m/>
    <n v="6.36"/>
    <n v="6.36"/>
    <n v="6"/>
    <n v="38.160000000000004"/>
    <m/>
    <m/>
    <m/>
  </r>
  <r>
    <x v="0"/>
    <x v="0"/>
    <x v="1"/>
    <x v="58"/>
    <x v="2"/>
    <n v="19"/>
    <s v="AIN/6"/>
    <x v="0"/>
    <x v="1"/>
    <x v="1"/>
    <n v="1"/>
    <s v="120"/>
    <n v="440"/>
    <m/>
    <n v="4.1399999999999997"/>
    <n v="4.1399999999999997"/>
    <n v="19"/>
    <n v="78.66"/>
    <m/>
    <m/>
    <m/>
  </r>
  <r>
    <x v="0"/>
    <x v="0"/>
    <x v="1"/>
    <x v="59"/>
    <x v="2"/>
    <n v="9"/>
    <s v="AIN/7"/>
    <x v="0"/>
    <x v="4"/>
    <x v="2"/>
    <n v="1"/>
    <s v=""/>
    <n v="310"/>
    <m/>
    <n v="0.75"/>
    <n v="0.75"/>
    <n v="9"/>
    <n v="6.75"/>
    <m/>
    <m/>
    <m/>
  </r>
  <r>
    <x v="0"/>
    <x v="0"/>
    <x v="1"/>
    <x v="60"/>
    <x v="2"/>
    <n v="1"/>
    <s v="pin/75"/>
    <x v="0"/>
    <x v="13"/>
    <x v="1"/>
    <n v="1"/>
    <s v=""/>
    <n v="3575"/>
    <m/>
    <n v="128.81"/>
    <n v="128.81"/>
    <n v="1"/>
    <n v="128.81"/>
    <m/>
    <m/>
    <m/>
  </r>
  <r>
    <x v="0"/>
    <x v="0"/>
    <x v="1"/>
    <x v="60"/>
    <x v="2"/>
    <n v="1"/>
    <s v="pin/7"/>
    <x v="0"/>
    <x v="13"/>
    <x v="1"/>
    <n v="1"/>
    <s v=""/>
    <n v="400"/>
    <m/>
    <n v="14.41"/>
    <n v="14.41"/>
    <n v="1"/>
    <n v="14.41"/>
    <m/>
    <m/>
    <m/>
  </r>
  <r>
    <x v="0"/>
    <x v="0"/>
    <x v="1"/>
    <x v="60"/>
    <x v="2"/>
    <n v="1"/>
    <s v="pin/38"/>
    <x v="0"/>
    <x v="1"/>
    <x v="1"/>
    <n v="2"/>
    <s v="164"/>
    <n v="250"/>
    <m/>
    <n v="3.22"/>
    <n v="6.44"/>
    <n v="2"/>
    <n v="6.44"/>
    <m/>
    <m/>
    <m/>
  </r>
  <r>
    <x v="0"/>
    <x v="0"/>
    <x v="1"/>
    <x v="60"/>
    <x v="2"/>
    <n v="1"/>
    <s v="pin/61"/>
    <x v="0"/>
    <x v="1"/>
    <x v="1"/>
    <n v="4"/>
    <s v="60"/>
    <n v="250"/>
    <m/>
    <n v="1.18"/>
    <n v="4.72"/>
    <n v="4"/>
    <n v="4.72"/>
    <m/>
    <m/>
    <m/>
  </r>
  <r>
    <x v="0"/>
    <x v="0"/>
    <x v="1"/>
    <x v="60"/>
    <x v="2"/>
    <n v="1"/>
    <s v="pin/63"/>
    <x v="0"/>
    <x v="1"/>
    <x v="1"/>
    <n v="1"/>
    <s v="164"/>
    <n v="250"/>
    <m/>
    <n v="3.22"/>
    <n v="3.22"/>
    <n v="1"/>
    <n v="3.22"/>
    <m/>
    <m/>
    <m/>
  </r>
  <r>
    <x v="0"/>
    <x v="0"/>
    <x v="1"/>
    <x v="60"/>
    <x v="2"/>
    <n v="1"/>
    <s v="pin/79"/>
    <x v="0"/>
    <x v="1"/>
    <x v="1"/>
    <n v="1"/>
    <s v="135"/>
    <n v="270"/>
    <m/>
    <n v="2.86"/>
    <n v="2.86"/>
    <n v="1"/>
    <n v="2.86"/>
    <m/>
    <m/>
    <m/>
  </r>
  <r>
    <x v="0"/>
    <x v="0"/>
    <x v="1"/>
    <x v="60"/>
    <x v="2"/>
    <n v="1"/>
    <s v="pin/89"/>
    <x v="0"/>
    <x v="12"/>
    <x v="1"/>
    <n v="1"/>
    <s v="140"/>
    <n v="270"/>
    <m/>
    <n v="4.45"/>
    <n v="4.45"/>
    <n v="1"/>
    <n v="4.45"/>
    <m/>
    <m/>
    <m/>
  </r>
  <r>
    <x v="0"/>
    <x v="0"/>
    <x v="1"/>
    <x v="60"/>
    <x v="2"/>
    <n v="1"/>
    <s v="pin/180"/>
    <x v="0"/>
    <x v="14"/>
    <x v="1"/>
    <n v="1"/>
    <s v="210"/>
    <n v="270"/>
    <m/>
    <n v="8.9"/>
    <n v="8.9"/>
    <n v="1"/>
    <n v="8.9"/>
    <m/>
    <m/>
    <m/>
  </r>
  <r>
    <x v="0"/>
    <x v="0"/>
    <x v="1"/>
    <x v="60"/>
    <x v="2"/>
    <n v="1"/>
    <s v="pin/236"/>
    <x v="0"/>
    <x v="12"/>
    <x v="1"/>
    <n v="1"/>
    <s v="135"/>
    <n v="270"/>
    <m/>
    <n v="4.29"/>
    <n v="4.29"/>
    <n v="1"/>
    <n v="4.29"/>
    <m/>
    <m/>
    <m/>
  </r>
  <r>
    <x v="0"/>
    <x v="0"/>
    <x v="1"/>
    <x v="60"/>
    <x v="2"/>
    <n v="1"/>
    <s v="pin/237"/>
    <x v="0"/>
    <x v="12"/>
    <x v="1"/>
    <n v="1"/>
    <s v="175"/>
    <n v="310"/>
    <m/>
    <n v="6.39"/>
    <n v="6.39"/>
    <n v="1"/>
    <n v="6.39"/>
    <m/>
    <m/>
    <m/>
  </r>
  <r>
    <x v="0"/>
    <x v="0"/>
    <x v="1"/>
    <x v="61"/>
    <x v="2"/>
    <n v="1"/>
    <s v="AIN/9"/>
    <x v="0"/>
    <x v="12"/>
    <x v="1"/>
    <n v="1"/>
    <s v="155"/>
    <n v="220"/>
    <m/>
    <n v="4.0199999999999996"/>
    <n v="4.0199999999999996"/>
    <n v="1"/>
    <n v="4.0199999999999996"/>
    <m/>
    <m/>
    <m/>
  </r>
  <r>
    <x v="0"/>
    <x v="0"/>
    <x v="1"/>
    <x v="62"/>
    <x v="2"/>
    <n v="1"/>
    <s v="pin/127"/>
    <x v="0"/>
    <x v="11"/>
    <x v="1"/>
    <n v="1"/>
    <s v=""/>
    <n v="4470"/>
    <m/>
    <n v="92.5"/>
    <n v="92.5"/>
    <n v="1"/>
    <n v="92.5"/>
    <m/>
    <m/>
    <m/>
  </r>
  <r>
    <x v="0"/>
    <x v="0"/>
    <x v="1"/>
    <x v="62"/>
    <x v="2"/>
    <n v="1"/>
    <s v="pin/161"/>
    <x v="0"/>
    <x v="2"/>
    <x v="1"/>
    <n v="1"/>
    <s v="90"/>
    <n v="170"/>
    <m/>
    <n v="0.6"/>
    <n v="0.6"/>
    <n v="1"/>
    <n v="0.6"/>
    <m/>
    <m/>
    <m/>
  </r>
  <r>
    <x v="0"/>
    <x v="0"/>
    <x v="1"/>
    <x v="62"/>
    <x v="2"/>
    <n v="1"/>
    <s v="pin/251"/>
    <x v="0"/>
    <x v="12"/>
    <x v="1"/>
    <n v="1"/>
    <s v="180"/>
    <n v="300"/>
    <m/>
    <n v="6.36"/>
    <n v="6.36"/>
    <n v="1"/>
    <n v="6.36"/>
    <m/>
    <m/>
    <m/>
  </r>
  <r>
    <x v="0"/>
    <x v="0"/>
    <x v="1"/>
    <x v="63"/>
    <x v="2"/>
    <n v="2"/>
    <s v="pin/73"/>
    <x v="0"/>
    <x v="15"/>
    <x v="1"/>
    <n v="1"/>
    <s v=""/>
    <n v="4465"/>
    <m/>
    <n v="117.07"/>
    <n v="117.07"/>
    <n v="2"/>
    <n v="234.14"/>
    <m/>
    <m/>
    <m/>
  </r>
  <r>
    <x v="0"/>
    <x v="0"/>
    <x v="1"/>
    <x v="63"/>
    <x v="2"/>
    <n v="2"/>
    <s v="pin/179"/>
    <x v="0"/>
    <x v="14"/>
    <x v="1"/>
    <n v="1"/>
    <s v="210"/>
    <n v="220"/>
    <m/>
    <n v="7.25"/>
    <n v="7.25"/>
    <n v="2"/>
    <n v="14.5"/>
    <m/>
    <m/>
    <m/>
  </r>
  <r>
    <x v="0"/>
    <x v="0"/>
    <x v="2"/>
    <x v="64"/>
    <x v="2"/>
    <n v="4"/>
    <s v="AIN/12"/>
    <x v="1"/>
    <x v="16"/>
    <x v="4"/>
    <n v="1"/>
    <s v=""/>
    <n v="5550"/>
    <m/>
    <n v="41.97"/>
    <n v="41.97"/>
    <n v="4"/>
    <n v="167.88"/>
    <m/>
    <m/>
    <m/>
  </r>
  <r>
    <x v="0"/>
    <x v="0"/>
    <x v="1"/>
    <x v="65"/>
    <x v="2"/>
    <n v="9"/>
    <s v="pin/109"/>
    <x v="0"/>
    <x v="14"/>
    <x v="1"/>
    <n v="1"/>
    <s v="140"/>
    <n v="494"/>
    <m/>
    <n v="10.86"/>
    <n v="10.86"/>
    <n v="9"/>
    <n v="97.74"/>
    <m/>
    <m/>
    <m/>
  </r>
  <r>
    <x v="0"/>
    <x v="0"/>
    <x v="1"/>
    <x v="65"/>
    <x v="2"/>
    <n v="9"/>
    <s v="pin/18"/>
    <x v="0"/>
    <x v="12"/>
    <x v="1"/>
    <n v="2"/>
    <s v="140"/>
    <n v="340"/>
    <m/>
    <n v="5.6"/>
    <n v="11.2"/>
    <n v="18"/>
    <n v="100.8"/>
    <m/>
    <m/>
    <m/>
  </r>
  <r>
    <x v="0"/>
    <x v="0"/>
    <x v="1"/>
    <x v="65"/>
    <x v="2"/>
    <n v="9"/>
    <s v="pin/23"/>
    <x v="0"/>
    <x v="2"/>
    <x v="1"/>
    <n v="4"/>
    <s v="140"/>
    <n v="340"/>
    <m/>
    <n v="1.87"/>
    <n v="7.48"/>
    <n v="36"/>
    <n v="67.320000000000007"/>
    <m/>
    <m/>
    <m/>
  </r>
  <r>
    <x v="0"/>
    <x v="0"/>
    <x v="1"/>
    <x v="66"/>
    <x v="2"/>
    <n v="1"/>
    <s v="pin/78"/>
    <x v="0"/>
    <x v="15"/>
    <x v="1"/>
    <n v="1"/>
    <s v=""/>
    <n v="3575"/>
    <m/>
    <n v="93.73"/>
    <n v="93.73"/>
    <n v="1"/>
    <n v="93.73"/>
    <m/>
    <m/>
    <m/>
  </r>
  <r>
    <x v="0"/>
    <x v="0"/>
    <x v="1"/>
    <x v="66"/>
    <x v="2"/>
    <n v="1"/>
    <s v="pin/60"/>
    <x v="0"/>
    <x v="1"/>
    <x v="1"/>
    <n v="2"/>
    <s v="50"/>
    <n v="202"/>
    <m/>
    <n v="0.79"/>
    <n v="1.58"/>
    <n v="2"/>
    <n v="1.58"/>
    <m/>
    <m/>
    <m/>
  </r>
  <r>
    <x v="0"/>
    <x v="0"/>
    <x v="1"/>
    <x v="66"/>
    <x v="2"/>
    <n v="1"/>
    <s v="pin/153"/>
    <x v="0"/>
    <x v="15"/>
    <x v="1"/>
    <n v="1"/>
    <s v=""/>
    <n v="400"/>
    <m/>
    <n v="10.49"/>
    <n v="10.49"/>
    <n v="1"/>
    <n v="10.49"/>
    <m/>
    <m/>
    <m/>
  </r>
  <r>
    <x v="0"/>
    <x v="0"/>
    <x v="1"/>
    <x v="66"/>
    <x v="2"/>
    <n v="1"/>
    <s v="pin/179"/>
    <x v="0"/>
    <x v="14"/>
    <x v="1"/>
    <n v="1"/>
    <s v="210"/>
    <n v="220"/>
    <m/>
    <n v="7.25"/>
    <n v="7.25"/>
    <n v="1"/>
    <n v="7.25"/>
    <m/>
    <m/>
    <m/>
  </r>
  <r>
    <x v="0"/>
    <x v="0"/>
    <x v="1"/>
    <x v="66"/>
    <x v="2"/>
    <n v="1"/>
    <s v="pin/272"/>
    <x v="0"/>
    <x v="1"/>
    <x v="1"/>
    <n v="1"/>
    <s v="110"/>
    <n v="220"/>
    <m/>
    <n v="1.9"/>
    <n v="1.9"/>
    <n v="1"/>
    <n v="1.9"/>
    <m/>
    <m/>
    <m/>
  </r>
  <r>
    <x v="0"/>
    <x v="0"/>
    <x v="1"/>
    <x v="66"/>
    <x v="2"/>
    <n v="1"/>
    <s v="pin/287"/>
    <x v="0"/>
    <x v="12"/>
    <x v="1"/>
    <n v="1"/>
    <s v="110"/>
    <n v="220"/>
    <m/>
    <n v="2.85"/>
    <n v="2.85"/>
    <n v="1"/>
    <n v="2.85"/>
    <m/>
    <m/>
    <m/>
  </r>
  <r>
    <x v="0"/>
    <x v="0"/>
    <x v="1"/>
    <x v="66"/>
    <x v="2"/>
    <n v="1"/>
    <s v="pin/288"/>
    <x v="0"/>
    <x v="12"/>
    <x v="1"/>
    <n v="1"/>
    <s v="150"/>
    <n v="260"/>
    <m/>
    <n v="4.59"/>
    <n v="4.59"/>
    <n v="1"/>
    <n v="4.59"/>
    <m/>
    <m/>
    <m/>
  </r>
  <r>
    <x v="0"/>
    <x v="0"/>
    <x v="1"/>
    <x v="67"/>
    <x v="2"/>
    <n v="1"/>
    <s v="pin/4"/>
    <x v="0"/>
    <x v="13"/>
    <x v="1"/>
    <n v="1"/>
    <s v=""/>
    <n v="2620"/>
    <m/>
    <n v="94.41"/>
    <n v="94.41"/>
    <n v="1"/>
    <n v="94.41"/>
    <m/>
    <m/>
    <m/>
  </r>
  <r>
    <x v="0"/>
    <x v="0"/>
    <x v="1"/>
    <x v="67"/>
    <x v="2"/>
    <n v="1"/>
    <s v="pin/89"/>
    <x v="0"/>
    <x v="12"/>
    <x v="1"/>
    <n v="1"/>
    <s v="140"/>
    <n v="270"/>
    <m/>
    <n v="4.45"/>
    <n v="4.45"/>
    <n v="1"/>
    <n v="4.45"/>
    <m/>
    <m/>
    <m/>
  </r>
  <r>
    <x v="0"/>
    <x v="0"/>
    <x v="1"/>
    <x v="67"/>
    <x v="2"/>
    <n v="1"/>
    <s v="pin/98"/>
    <x v="0"/>
    <x v="1"/>
    <x v="1"/>
    <n v="1"/>
    <s v="130"/>
    <n v="220"/>
    <m/>
    <n v="2.25"/>
    <n v="2.25"/>
    <n v="1"/>
    <n v="2.25"/>
    <m/>
    <m/>
    <m/>
  </r>
  <r>
    <x v="0"/>
    <x v="0"/>
    <x v="1"/>
    <x v="67"/>
    <x v="2"/>
    <n v="1"/>
    <s v="pin/253"/>
    <x v="0"/>
    <x v="17"/>
    <x v="1"/>
    <n v="6"/>
    <s v=""/>
    <n v="190"/>
    <m/>
    <n v="0.72"/>
    <n v="4.32"/>
    <n v="6"/>
    <n v="4.32"/>
    <m/>
    <m/>
    <m/>
  </r>
  <r>
    <x v="0"/>
    <x v="0"/>
    <x v="2"/>
    <x v="68"/>
    <x v="2"/>
    <n v="3"/>
    <s v="AIN/16"/>
    <x v="1"/>
    <x v="16"/>
    <x v="4"/>
    <n v="1"/>
    <s v=""/>
    <n v="3500"/>
    <m/>
    <n v="26.46"/>
    <n v="26.46"/>
    <n v="3"/>
    <n v="79.38"/>
    <m/>
    <m/>
    <m/>
  </r>
  <r>
    <x v="0"/>
    <x v="0"/>
    <x v="1"/>
    <x v="69"/>
    <x v="2"/>
    <n v="1"/>
    <s v="pin/84"/>
    <x v="0"/>
    <x v="1"/>
    <x v="1"/>
    <n v="1"/>
    <s v="180"/>
    <n v="240"/>
    <m/>
    <n v="3.39"/>
    <n v="3.39"/>
    <n v="1"/>
    <n v="3.39"/>
    <m/>
    <m/>
    <m/>
  </r>
  <r>
    <x v="0"/>
    <x v="0"/>
    <x v="1"/>
    <x v="69"/>
    <x v="2"/>
    <n v="1"/>
    <s v="pin/85"/>
    <x v="0"/>
    <x v="2"/>
    <x v="1"/>
    <n v="2"/>
    <s v="160"/>
    <n v="180"/>
    <m/>
    <n v="1.1299999999999999"/>
    <n v="2.2599999999999998"/>
    <n v="2"/>
    <n v="2.2599999999999998"/>
    <m/>
    <m/>
    <m/>
  </r>
  <r>
    <x v="0"/>
    <x v="0"/>
    <x v="1"/>
    <x v="70"/>
    <x v="2"/>
    <n v="1"/>
    <s v="pin/99"/>
    <x v="0"/>
    <x v="18"/>
    <x v="1"/>
    <n v="1"/>
    <s v=""/>
    <n v="4985"/>
    <m/>
    <n v="163.97"/>
    <n v="163.97"/>
    <n v="1"/>
    <n v="163.97"/>
    <m/>
    <m/>
    <m/>
  </r>
  <r>
    <x v="0"/>
    <x v="0"/>
    <x v="1"/>
    <x v="70"/>
    <x v="2"/>
    <n v="1"/>
    <s v="pin/103"/>
    <x v="0"/>
    <x v="1"/>
    <x v="1"/>
    <n v="1"/>
    <s v="110"/>
    <n v="440"/>
    <m/>
    <n v="3.8"/>
    <n v="3.8"/>
    <n v="1"/>
    <n v="3.8"/>
    <m/>
    <m/>
    <m/>
  </r>
  <r>
    <x v="0"/>
    <x v="0"/>
    <x v="1"/>
    <x v="70"/>
    <x v="2"/>
    <n v="1"/>
    <s v="pin/156"/>
    <x v="0"/>
    <x v="2"/>
    <x v="1"/>
    <n v="2"/>
    <s v="70"/>
    <n v="124"/>
    <m/>
    <n v="0.34"/>
    <n v="0.68"/>
    <n v="2"/>
    <n v="0.68"/>
    <m/>
    <m/>
    <m/>
  </r>
  <r>
    <x v="0"/>
    <x v="0"/>
    <x v="1"/>
    <x v="70"/>
    <x v="2"/>
    <n v="1"/>
    <s v="pin/157"/>
    <x v="0"/>
    <x v="2"/>
    <x v="1"/>
    <n v="2"/>
    <s v="39"/>
    <n v="124"/>
    <m/>
    <n v="0.19"/>
    <n v="0.38"/>
    <n v="2"/>
    <n v="0.38"/>
    <m/>
    <m/>
    <m/>
  </r>
  <r>
    <x v="0"/>
    <x v="0"/>
    <x v="1"/>
    <x v="70"/>
    <x v="2"/>
    <n v="1"/>
    <s v="pin/213"/>
    <x v="0"/>
    <x v="12"/>
    <x v="1"/>
    <n v="2"/>
    <s v="160"/>
    <n v="255"/>
    <m/>
    <n v="4.8"/>
    <n v="9.6"/>
    <n v="2"/>
    <n v="9.6"/>
    <m/>
    <m/>
    <m/>
  </r>
  <r>
    <x v="0"/>
    <x v="0"/>
    <x v="1"/>
    <x v="71"/>
    <x v="2"/>
    <n v="2"/>
    <s v="AIN/19"/>
    <x v="0"/>
    <x v="12"/>
    <x v="1"/>
    <n v="1"/>
    <s v="150"/>
    <n v="260"/>
    <m/>
    <n v="4.59"/>
    <n v="4.59"/>
    <n v="2"/>
    <n v="9.18"/>
    <m/>
    <m/>
    <m/>
  </r>
  <r>
    <x v="0"/>
    <x v="0"/>
    <x v="1"/>
    <x v="72"/>
    <x v="2"/>
    <n v="2"/>
    <s v="AIN/20"/>
    <x v="0"/>
    <x v="19"/>
    <x v="1"/>
    <n v="1"/>
    <s v=""/>
    <n v="250"/>
    <m/>
    <n v="0.38"/>
    <n v="0.38"/>
    <n v="2"/>
    <n v="0.76"/>
    <m/>
    <m/>
    <m/>
  </r>
  <r>
    <x v="0"/>
    <x v="0"/>
    <x v="1"/>
    <x v="73"/>
    <x v="2"/>
    <n v="1"/>
    <s v="pin/70"/>
    <x v="0"/>
    <x v="13"/>
    <x v="1"/>
    <n v="1"/>
    <s v=""/>
    <n v="9129"/>
    <m/>
    <n v="328.93"/>
    <n v="328.93"/>
    <n v="1"/>
    <n v="328.93"/>
    <m/>
    <m/>
    <m/>
  </r>
  <r>
    <x v="0"/>
    <x v="0"/>
    <x v="1"/>
    <x v="73"/>
    <x v="2"/>
    <n v="1"/>
    <s v="pin/22"/>
    <x v="0"/>
    <x v="1"/>
    <x v="1"/>
    <n v="1"/>
    <s v="394"/>
    <n v="750"/>
    <m/>
    <n v="23.2"/>
    <n v="23.2"/>
    <n v="1"/>
    <n v="23.2"/>
    <m/>
    <m/>
    <m/>
  </r>
  <r>
    <x v="0"/>
    <x v="0"/>
    <x v="1"/>
    <x v="73"/>
    <x v="2"/>
    <n v="1"/>
    <s v="pin/34"/>
    <x v="0"/>
    <x v="12"/>
    <x v="1"/>
    <n v="1"/>
    <s v="135"/>
    <n v="1601"/>
    <m/>
    <n v="25.45"/>
    <n v="25.45"/>
    <n v="1"/>
    <n v="25.45"/>
    <m/>
    <m/>
    <m/>
  </r>
  <r>
    <x v="0"/>
    <x v="0"/>
    <x v="1"/>
    <x v="73"/>
    <x v="2"/>
    <n v="1"/>
    <s v="pin/41"/>
    <x v="0"/>
    <x v="1"/>
    <x v="1"/>
    <n v="2"/>
    <s v="60"/>
    <n v="149"/>
    <m/>
    <n v="0.7"/>
    <n v="1.4"/>
    <n v="2"/>
    <n v="1.4"/>
    <m/>
    <m/>
    <m/>
  </r>
  <r>
    <x v="0"/>
    <x v="0"/>
    <x v="1"/>
    <x v="73"/>
    <x v="2"/>
    <n v="1"/>
    <s v="pin/54"/>
    <x v="0"/>
    <x v="1"/>
    <x v="1"/>
    <n v="2"/>
    <s v="60"/>
    <n v="249"/>
    <m/>
    <n v="1.17"/>
    <n v="2.34"/>
    <n v="2"/>
    <n v="2.34"/>
    <m/>
    <m/>
    <m/>
  </r>
  <r>
    <x v="0"/>
    <x v="0"/>
    <x v="1"/>
    <x v="73"/>
    <x v="2"/>
    <n v="1"/>
    <s v="pin/57"/>
    <x v="0"/>
    <x v="12"/>
    <x v="1"/>
    <n v="1"/>
    <s v="180"/>
    <n v="1601"/>
    <m/>
    <n v="33.94"/>
    <n v="33.94"/>
    <n v="1"/>
    <n v="33.94"/>
    <m/>
    <m/>
    <m/>
  </r>
  <r>
    <x v="0"/>
    <x v="0"/>
    <x v="1"/>
    <x v="73"/>
    <x v="2"/>
    <n v="1"/>
    <s v="pin/177"/>
    <x v="0"/>
    <x v="14"/>
    <x v="1"/>
    <n v="1"/>
    <s v="210"/>
    <n v="290"/>
    <m/>
    <n v="9.56"/>
    <n v="9.56"/>
    <n v="1"/>
    <n v="9.56"/>
    <m/>
    <m/>
    <m/>
  </r>
  <r>
    <x v="0"/>
    <x v="0"/>
    <x v="1"/>
    <x v="73"/>
    <x v="2"/>
    <n v="1"/>
    <s v="pin/192"/>
    <x v="0"/>
    <x v="3"/>
    <x v="1"/>
    <n v="2"/>
    <s v="154"/>
    <n v="248"/>
    <m/>
    <n v="2.4"/>
    <n v="4.8"/>
    <n v="2"/>
    <n v="4.8"/>
    <m/>
    <m/>
    <m/>
  </r>
  <r>
    <x v="0"/>
    <x v="0"/>
    <x v="1"/>
    <x v="73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73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74"/>
    <x v="2"/>
    <n v="1"/>
    <s v="pin/140"/>
    <x v="0"/>
    <x v="11"/>
    <x v="1"/>
    <n v="1"/>
    <s v=""/>
    <n v="4490"/>
    <m/>
    <n v="92.91"/>
    <n v="92.91"/>
    <n v="1"/>
    <n v="92.91"/>
    <m/>
    <m/>
    <m/>
  </r>
  <r>
    <x v="0"/>
    <x v="0"/>
    <x v="1"/>
    <x v="74"/>
    <x v="2"/>
    <n v="1"/>
    <s v="pin/84"/>
    <x v="0"/>
    <x v="1"/>
    <x v="1"/>
    <n v="1"/>
    <s v="180"/>
    <n v="240"/>
    <m/>
    <n v="3.39"/>
    <n v="3.39"/>
    <n v="1"/>
    <n v="3.39"/>
    <m/>
    <m/>
    <m/>
  </r>
  <r>
    <x v="0"/>
    <x v="0"/>
    <x v="1"/>
    <x v="74"/>
    <x v="2"/>
    <n v="1"/>
    <s v="pin/97"/>
    <x v="0"/>
    <x v="12"/>
    <x v="1"/>
    <n v="1"/>
    <s v="180"/>
    <n v="1495"/>
    <m/>
    <n v="31.69"/>
    <n v="31.69"/>
    <n v="1"/>
    <n v="31.69"/>
    <m/>
    <m/>
    <m/>
  </r>
  <r>
    <x v="0"/>
    <x v="0"/>
    <x v="1"/>
    <x v="74"/>
    <x v="2"/>
    <n v="1"/>
    <s v="pin/105"/>
    <x v="0"/>
    <x v="12"/>
    <x v="1"/>
    <n v="1"/>
    <s v="135"/>
    <n v="1495"/>
    <m/>
    <n v="23.76"/>
    <n v="23.76"/>
    <n v="1"/>
    <n v="23.76"/>
    <m/>
    <m/>
    <m/>
  </r>
  <r>
    <x v="0"/>
    <x v="0"/>
    <x v="1"/>
    <x v="74"/>
    <x v="2"/>
    <n v="1"/>
    <s v="pin/117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74"/>
    <x v="2"/>
    <n v="1"/>
    <s v="pin/119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74"/>
    <x v="2"/>
    <n v="1"/>
    <s v="pin/160"/>
    <x v="0"/>
    <x v="2"/>
    <x v="1"/>
    <n v="2"/>
    <s v="90"/>
    <n v="100"/>
    <m/>
    <n v="0.35"/>
    <n v="0.7"/>
    <n v="2"/>
    <n v="0.7"/>
    <m/>
    <m/>
    <m/>
  </r>
  <r>
    <x v="0"/>
    <x v="0"/>
    <x v="1"/>
    <x v="74"/>
    <x v="2"/>
    <n v="1"/>
    <s v="pin/188"/>
    <x v="0"/>
    <x v="2"/>
    <x v="1"/>
    <n v="1"/>
    <n v="100"/>
    <n v="320"/>
    <m/>
    <n v="1.26"/>
    <n v="1.26"/>
    <n v="1"/>
    <n v="1.26"/>
    <m/>
    <m/>
    <m/>
  </r>
  <r>
    <x v="0"/>
    <x v="0"/>
    <x v="1"/>
    <x v="74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74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75"/>
    <x v="2"/>
    <n v="1"/>
    <s v="pin/71"/>
    <x v="0"/>
    <x v="21"/>
    <x v="1"/>
    <n v="1"/>
    <s v=""/>
    <n v="9129"/>
    <m/>
    <n v="385.54"/>
    <n v="385.54"/>
    <n v="1"/>
    <n v="385.54"/>
    <m/>
    <m/>
    <m/>
  </r>
  <r>
    <x v="0"/>
    <x v="0"/>
    <x v="1"/>
    <x v="75"/>
    <x v="2"/>
    <n v="1"/>
    <s v="pin/24"/>
    <x v="0"/>
    <x v="1"/>
    <x v="1"/>
    <n v="1"/>
    <s v="700"/>
    <n v="394"/>
    <m/>
    <n v="21.65"/>
    <n v="21.65"/>
    <n v="1"/>
    <n v="21.65"/>
    <m/>
    <m/>
    <m/>
  </r>
  <r>
    <x v="0"/>
    <x v="0"/>
    <x v="1"/>
    <x v="75"/>
    <x v="2"/>
    <n v="1"/>
    <s v="pin/34"/>
    <x v="0"/>
    <x v="12"/>
    <x v="1"/>
    <n v="1"/>
    <s v="135"/>
    <n v="1601"/>
    <m/>
    <n v="25.45"/>
    <n v="25.45"/>
    <n v="1"/>
    <n v="25.45"/>
    <m/>
    <m/>
    <m/>
  </r>
  <r>
    <x v="0"/>
    <x v="0"/>
    <x v="1"/>
    <x v="75"/>
    <x v="2"/>
    <n v="1"/>
    <s v="pin/42"/>
    <x v="0"/>
    <x v="1"/>
    <x v="1"/>
    <n v="4"/>
    <s v="70"/>
    <n v="123"/>
    <m/>
    <n v="0.68"/>
    <n v="2.72"/>
    <n v="4"/>
    <n v="2.72"/>
    <m/>
    <m/>
    <m/>
  </r>
  <r>
    <x v="0"/>
    <x v="0"/>
    <x v="1"/>
    <x v="75"/>
    <x v="2"/>
    <n v="1"/>
    <s v="pin/57"/>
    <x v="0"/>
    <x v="12"/>
    <x v="1"/>
    <n v="1"/>
    <s v="180"/>
    <n v="1601"/>
    <m/>
    <n v="33.94"/>
    <n v="33.94"/>
    <n v="1"/>
    <n v="33.94"/>
    <m/>
    <m/>
    <m/>
  </r>
  <r>
    <x v="0"/>
    <x v="0"/>
    <x v="1"/>
    <x v="75"/>
    <x v="2"/>
    <n v="1"/>
    <s v="pin/64"/>
    <x v="0"/>
    <x v="1"/>
    <x v="1"/>
    <n v="2"/>
    <s v="59"/>
    <n v="70"/>
    <m/>
    <n v="0.32"/>
    <n v="0.64"/>
    <n v="2"/>
    <n v="0.64"/>
    <m/>
    <m/>
    <m/>
  </r>
  <r>
    <x v="0"/>
    <x v="0"/>
    <x v="1"/>
    <x v="75"/>
    <x v="2"/>
    <n v="1"/>
    <s v="pin/67"/>
    <x v="0"/>
    <x v="1"/>
    <x v="1"/>
    <n v="2"/>
    <s v="70"/>
    <n v="278"/>
    <m/>
    <n v="1.53"/>
    <n v="3.06"/>
    <n v="2"/>
    <n v="3.06"/>
    <m/>
    <m/>
    <m/>
  </r>
  <r>
    <x v="0"/>
    <x v="0"/>
    <x v="1"/>
    <x v="75"/>
    <x v="2"/>
    <n v="1"/>
    <s v="pin/114"/>
    <x v="0"/>
    <x v="1"/>
    <x v="1"/>
    <n v="1"/>
    <n v="300"/>
    <n v="145"/>
    <m/>
    <n v="3.41"/>
    <n v="3.41"/>
    <n v="1"/>
    <n v="3.41"/>
    <m/>
    <m/>
    <m/>
  </r>
  <r>
    <x v="0"/>
    <x v="0"/>
    <x v="1"/>
    <x v="75"/>
    <x v="2"/>
    <n v="1"/>
    <s v="pin/178"/>
    <x v="0"/>
    <x v="14"/>
    <x v="1"/>
    <n v="1"/>
    <s v="210"/>
    <n v="320"/>
    <m/>
    <n v="10.55"/>
    <n v="10.55"/>
    <n v="1"/>
    <n v="10.55"/>
    <m/>
    <m/>
    <m/>
  </r>
  <r>
    <x v="0"/>
    <x v="0"/>
    <x v="1"/>
    <x v="75"/>
    <x v="2"/>
    <n v="1"/>
    <s v="pin/193"/>
    <x v="0"/>
    <x v="3"/>
    <x v="1"/>
    <n v="2"/>
    <s v="161"/>
    <n v="277"/>
    <m/>
    <n v="2.8"/>
    <n v="5.6"/>
    <n v="2"/>
    <n v="5.6"/>
    <m/>
    <m/>
    <m/>
  </r>
  <r>
    <x v="0"/>
    <x v="0"/>
    <x v="1"/>
    <x v="75"/>
    <x v="2"/>
    <n v="1"/>
    <s v="pin/194"/>
    <x v="0"/>
    <x v="3"/>
    <x v="1"/>
    <n v="2"/>
    <s v="161"/>
    <n v="281"/>
    <m/>
    <n v="2.85"/>
    <n v="5.7"/>
    <n v="2"/>
    <n v="5.7"/>
    <m/>
    <m/>
    <m/>
  </r>
  <r>
    <x v="0"/>
    <x v="0"/>
    <x v="1"/>
    <x v="75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75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2"/>
    <x v="76"/>
    <x v="2"/>
    <n v="1"/>
    <s v="AIN/24"/>
    <x v="1"/>
    <x v="22"/>
    <x v="4"/>
    <n v="1"/>
    <s v=""/>
    <n v="2696"/>
    <m/>
    <n v="10.96"/>
    <n v="10.96"/>
    <n v="1"/>
    <n v="10.96"/>
    <m/>
    <m/>
    <m/>
  </r>
  <r>
    <x v="0"/>
    <x v="0"/>
    <x v="1"/>
    <x v="77"/>
    <x v="2"/>
    <n v="6"/>
    <s v="pin/234"/>
    <x v="0"/>
    <x v="12"/>
    <x v="1"/>
    <n v="1"/>
    <s v="240"/>
    <n v="190"/>
    <m/>
    <n v="5.37"/>
    <n v="5.37"/>
    <n v="6"/>
    <n v="32.22"/>
    <m/>
    <m/>
    <m/>
  </r>
  <r>
    <x v="0"/>
    <x v="0"/>
    <x v="1"/>
    <x v="77"/>
    <x v="2"/>
    <n v="6"/>
    <s v="pin/58"/>
    <x v="0"/>
    <x v="1"/>
    <x v="1"/>
    <n v="2"/>
    <s v="150"/>
    <n v="275"/>
    <m/>
    <n v="3.24"/>
    <n v="6.48"/>
    <n v="12"/>
    <n v="38.880000000000003"/>
    <m/>
    <m/>
    <m/>
  </r>
  <r>
    <x v="0"/>
    <x v="0"/>
    <x v="1"/>
    <x v="77"/>
    <x v="2"/>
    <n v="6"/>
    <s v="pin/83"/>
    <x v="0"/>
    <x v="1"/>
    <x v="1"/>
    <n v="1"/>
    <s v="240"/>
    <n v="275"/>
    <m/>
    <n v="5.18"/>
    <n v="5.18"/>
    <n v="6"/>
    <n v="31.08"/>
    <m/>
    <m/>
    <m/>
  </r>
  <r>
    <x v="0"/>
    <x v="0"/>
    <x v="2"/>
    <x v="78"/>
    <x v="2"/>
    <n v="8"/>
    <s v="AIN/26"/>
    <x v="1"/>
    <x v="16"/>
    <x v="4"/>
    <n v="1"/>
    <s v=""/>
    <n v="850"/>
    <m/>
    <n v="6.43"/>
    <n v="6.43"/>
    <n v="8"/>
    <n v="51.44"/>
    <m/>
    <m/>
    <m/>
  </r>
  <r>
    <x v="0"/>
    <x v="0"/>
    <x v="2"/>
    <x v="79"/>
    <x v="2"/>
    <n v="1"/>
    <s v="AIN/27"/>
    <x v="1"/>
    <x v="23"/>
    <x v="4"/>
    <n v="1"/>
    <s v=""/>
    <n v="6525"/>
    <m/>
    <n v="46.3"/>
    <n v="46.3"/>
    <n v="1"/>
    <n v="46.3"/>
    <m/>
    <m/>
    <m/>
  </r>
  <r>
    <x v="0"/>
    <x v="0"/>
    <x v="1"/>
    <x v="80"/>
    <x v="2"/>
    <n v="3"/>
    <s v="pin/181"/>
    <x v="0"/>
    <x v="14"/>
    <x v="1"/>
    <n v="1"/>
    <s v="140"/>
    <n v="434"/>
    <m/>
    <n v="9.5399999999999991"/>
    <n v="9.5399999999999991"/>
    <n v="3"/>
    <n v="28.619999999999997"/>
    <m/>
    <m/>
    <m/>
  </r>
  <r>
    <x v="0"/>
    <x v="0"/>
    <x v="1"/>
    <x v="80"/>
    <x v="2"/>
    <n v="3"/>
    <s v="pin/168"/>
    <x v="0"/>
    <x v="2"/>
    <x v="1"/>
    <n v="4"/>
    <s v="140"/>
    <n v="280"/>
    <m/>
    <n v="1.54"/>
    <n v="6.16"/>
    <n v="12"/>
    <n v="18.48"/>
    <m/>
    <m/>
    <m/>
  </r>
  <r>
    <x v="0"/>
    <x v="0"/>
    <x v="1"/>
    <x v="80"/>
    <x v="2"/>
    <n v="3"/>
    <s v="pin/244"/>
    <x v="0"/>
    <x v="12"/>
    <x v="1"/>
    <n v="2"/>
    <s v="140"/>
    <n v="280"/>
    <m/>
    <n v="4.62"/>
    <n v="9.24"/>
    <n v="6"/>
    <n v="27.72"/>
    <m/>
    <m/>
    <m/>
  </r>
  <r>
    <x v="0"/>
    <x v="0"/>
    <x v="2"/>
    <x v="81"/>
    <x v="2"/>
    <n v="1"/>
    <s v="AIN/29"/>
    <x v="1"/>
    <x v="23"/>
    <x v="4"/>
    <n v="1"/>
    <s v=""/>
    <n v="3432"/>
    <m/>
    <n v="24.36"/>
    <n v="24.36"/>
    <n v="1"/>
    <n v="24.36"/>
    <m/>
    <m/>
    <m/>
  </r>
  <r>
    <x v="0"/>
    <x v="0"/>
    <x v="2"/>
    <x v="82"/>
    <x v="2"/>
    <n v="8"/>
    <s v="AIN/30"/>
    <x v="1"/>
    <x v="23"/>
    <x v="4"/>
    <n v="1"/>
    <s v=""/>
    <n v="3665"/>
    <m/>
    <n v="26.01"/>
    <n v="26.01"/>
    <n v="8"/>
    <n v="208.08"/>
    <m/>
    <m/>
    <m/>
  </r>
  <r>
    <x v="0"/>
    <x v="0"/>
    <x v="2"/>
    <x v="83"/>
    <x v="2"/>
    <n v="6"/>
    <s v="AIN/31"/>
    <x v="1"/>
    <x v="23"/>
    <x v="4"/>
    <n v="1"/>
    <s v=""/>
    <n v="4040"/>
    <m/>
    <n v="28.67"/>
    <n v="28.67"/>
    <n v="6"/>
    <n v="172.02"/>
    <m/>
    <m/>
    <m/>
  </r>
  <r>
    <x v="0"/>
    <x v="0"/>
    <x v="2"/>
    <x v="84"/>
    <x v="2"/>
    <n v="12"/>
    <s v="AIN/32"/>
    <x v="1"/>
    <x v="23"/>
    <x v="4"/>
    <n v="1"/>
    <s v=""/>
    <n v="4660"/>
    <m/>
    <n v="33.07"/>
    <n v="33.07"/>
    <n v="12"/>
    <n v="396.84000000000003"/>
    <m/>
    <m/>
    <m/>
  </r>
  <r>
    <x v="0"/>
    <x v="0"/>
    <x v="2"/>
    <x v="85"/>
    <x v="2"/>
    <n v="12"/>
    <s v="AIN/33"/>
    <x v="1"/>
    <x v="23"/>
    <x v="4"/>
    <n v="1"/>
    <s v=""/>
    <n v="5030"/>
    <m/>
    <n v="35.69"/>
    <n v="35.69"/>
    <n v="12"/>
    <n v="428.28"/>
    <m/>
    <m/>
    <m/>
  </r>
  <r>
    <x v="0"/>
    <x v="0"/>
    <x v="1"/>
    <x v="86"/>
    <x v="2"/>
    <n v="4"/>
    <s v="pin/33"/>
    <x v="0"/>
    <x v="14"/>
    <x v="1"/>
    <n v="1"/>
    <s v="140"/>
    <n v="434"/>
    <m/>
    <n v="9.5399999999999991"/>
    <n v="9.5399999999999991"/>
    <n v="4"/>
    <n v="38.159999999999997"/>
    <m/>
    <m/>
    <m/>
  </r>
  <r>
    <x v="0"/>
    <x v="0"/>
    <x v="1"/>
    <x v="86"/>
    <x v="2"/>
    <n v="4"/>
    <s v="pin/168"/>
    <x v="0"/>
    <x v="2"/>
    <x v="1"/>
    <n v="4"/>
    <s v="140"/>
    <n v="280"/>
    <m/>
    <n v="1.54"/>
    <n v="6.16"/>
    <n v="16"/>
    <n v="24.64"/>
    <m/>
    <m/>
    <m/>
  </r>
  <r>
    <x v="0"/>
    <x v="0"/>
    <x v="1"/>
    <x v="86"/>
    <x v="2"/>
    <n v="4"/>
    <s v="pin/214"/>
    <x v="0"/>
    <x v="12"/>
    <x v="1"/>
    <n v="2"/>
    <s v="140"/>
    <n v="280"/>
    <m/>
    <n v="4.62"/>
    <n v="9.24"/>
    <n v="8"/>
    <n v="36.96"/>
    <m/>
    <m/>
    <m/>
  </r>
  <r>
    <x v="0"/>
    <x v="0"/>
    <x v="1"/>
    <x v="87"/>
    <x v="2"/>
    <n v="1"/>
    <s v="pin/135"/>
    <x v="0"/>
    <x v="11"/>
    <x v="1"/>
    <n v="1"/>
    <s v=""/>
    <n v="9135"/>
    <m/>
    <n v="189.03"/>
    <n v="189.03"/>
    <n v="1"/>
    <n v="189.03"/>
    <m/>
    <m/>
    <m/>
  </r>
  <r>
    <x v="0"/>
    <x v="0"/>
    <x v="1"/>
    <x v="87"/>
    <x v="2"/>
    <n v="1"/>
    <s v="pin/117"/>
    <x v="0"/>
    <x v="20"/>
    <x v="1"/>
    <n v="4"/>
    <s v=""/>
    <n v="120"/>
    <m/>
    <n v="1.1000000000000001"/>
    <n v="4.4000000000000004"/>
    <n v="4"/>
    <n v="4.4000000000000004"/>
    <m/>
    <m/>
    <m/>
  </r>
  <r>
    <x v="0"/>
    <x v="0"/>
    <x v="1"/>
    <x v="87"/>
    <x v="2"/>
    <n v="1"/>
    <s v="pin/119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87"/>
    <x v="2"/>
    <n v="1"/>
    <s v="pin/158"/>
    <x v="0"/>
    <x v="2"/>
    <x v="1"/>
    <n v="1"/>
    <s v="100"/>
    <n v="140"/>
    <m/>
    <n v="0.55000000000000004"/>
    <n v="0.55000000000000004"/>
    <n v="1"/>
    <n v="0.55000000000000004"/>
    <m/>
    <m/>
    <m/>
  </r>
  <r>
    <x v="0"/>
    <x v="0"/>
    <x v="1"/>
    <x v="87"/>
    <x v="2"/>
    <n v="1"/>
    <s v="pin/159"/>
    <x v="0"/>
    <x v="2"/>
    <x v="1"/>
    <n v="1"/>
    <s v="40"/>
    <n v="100"/>
    <m/>
    <n v="0.16"/>
    <n v="0.16"/>
    <n v="1"/>
    <n v="0.16"/>
    <m/>
    <m/>
    <m/>
  </r>
  <r>
    <x v="0"/>
    <x v="0"/>
    <x v="1"/>
    <x v="87"/>
    <x v="2"/>
    <n v="1"/>
    <s v="pin/188"/>
    <x v="0"/>
    <x v="2"/>
    <x v="1"/>
    <n v="1"/>
    <n v="100"/>
    <n v="320"/>
    <m/>
    <n v="1.26"/>
    <n v="1.26"/>
    <n v="1"/>
    <n v="1.26"/>
    <m/>
    <m/>
    <m/>
  </r>
  <r>
    <x v="0"/>
    <x v="0"/>
    <x v="1"/>
    <x v="87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87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87"/>
    <x v="2"/>
    <n v="1"/>
    <s v="pin/225"/>
    <x v="0"/>
    <x v="12"/>
    <x v="1"/>
    <n v="1"/>
    <s v="180"/>
    <n v="1395"/>
    <m/>
    <n v="29.57"/>
    <n v="29.57"/>
    <n v="1"/>
    <n v="29.57"/>
    <m/>
    <m/>
    <m/>
  </r>
  <r>
    <x v="0"/>
    <x v="0"/>
    <x v="1"/>
    <x v="87"/>
    <x v="2"/>
    <n v="1"/>
    <s v="pin/226"/>
    <x v="0"/>
    <x v="12"/>
    <x v="1"/>
    <n v="1"/>
    <s v="135"/>
    <n v="1395"/>
    <m/>
    <n v="22.18"/>
    <n v="22.18"/>
    <n v="1"/>
    <n v="22.18"/>
    <m/>
    <m/>
    <m/>
  </r>
  <r>
    <x v="0"/>
    <x v="0"/>
    <x v="1"/>
    <x v="87"/>
    <x v="2"/>
    <n v="1"/>
    <s v="pin/251"/>
    <x v="0"/>
    <x v="12"/>
    <x v="1"/>
    <n v="1"/>
    <s v="180"/>
    <n v="300"/>
    <m/>
    <n v="6.36"/>
    <n v="6.36"/>
    <n v="1"/>
    <n v="6.36"/>
    <m/>
    <m/>
    <m/>
  </r>
  <r>
    <x v="0"/>
    <x v="0"/>
    <x v="1"/>
    <x v="88"/>
    <x v="2"/>
    <n v="1"/>
    <s v="pin/3"/>
    <x v="0"/>
    <x v="24"/>
    <x v="1"/>
    <n v="1"/>
    <s v=""/>
    <n v="14470"/>
    <m/>
    <n v="959.83"/>
    <n v="959.83"/>
    <n v="1"/>
    <n v="959.83"/>
    <m/>
    <m/>
    <m/>
  </r>
  <r>
    <x v="0"/>
    <x v="0"/>
    <x v="1"/>
    <x v="88"/>
    <x v="2"/>
    <n v="1"/>
    <s v="pin/1"/>
    <x v="0"/>
    <x v="1"/>
    <x v="1"/>
    <n v="1"/>
    <n v="1250"/>
    <n v="180"/>
    <m/>
    <n v="17.66"/>
    <n v="17.66"/>
    <n v="1"/>
    <n v="17.66"/>
    <m/>
    <m/>
    <m/>
  </r>
  <r>
    <x v="0"/>
    <x v="0"/>
    <x v="1"/>
    <x v="88"/>
    <x v="2"/>
    <n v="1"/>
    <s v="pin/26"/>
    <x v="0"/>
    <x v="1"/>
    <x v="1"/>
    <n v="2"/>
    <s v="80"/>
    <n v="236"/>
    <m/>
    <n v="1.48"/>
    <n v="2.96"/>
    <n v="2"/>
    <n v="2.96"/>
    <m/>
    <m/>
    <m/>
  </r>
  <r>
    <x v="0"/>
    <x v="0"/>
    <x v="1"/>
    <x v="88"/>
    <x v="2"/>
    <n v="1"/>
    <s v="pin/48"/>
    <x v="0"/>
    <x v="1"/>
    <x v="1"/>
    <n v="2"/>
    <s v="237"/>
    <n v="300"/>
    <m/>
    <n v="5.57"/>
    <n v="11.14"/>
    <n v="2"/>
    <n v="11.14"/>
    <m/>
    <m/>
    <m/>
  </r>
  <r>
    <x v="0"/>
    <x v="0"/>
    <x v="1"/>
    <x v="88"/>
    <x v="2"/>
    <n v="1"/>
    <s v="pin/59"/>
    <x v="0"/>
    <x v="1"/>
    <x v="1"/>
    <n v="2"/>
    <s v="80"/>
    <n v="373"/>
    <m/>
    <n v="2.34"/>
    <n v="4.68"/>
    <n v="2"/>
    <n v="4.68"/>
    <m/>
    <m/>
    <m/>
  </r>
  <r>
    <x v="0"/>
    <x v="0"/>
    <x v="1"/>
    <x v="88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88"/>
    <x v="2"/>
    <n v="1"/>
    <s v="pin/189"/>
    <x v="0"/>
    <x v="3"/>
    <x v="1"/>
    <n v="4"/>
    <s v="176"/>
    <n v="371"/>
    <m/>
    <n v="4.09"/>
    <n v="16.36"/>
    <n v="4"/>
    <n v="16.36"/>
    <m/>
    <m/>
    <m/>
  </r>
  <r>
    <x v="0"/>
    <x v="0"/>
    <x v="1"/>
    <x v="88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88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88"/>
    <x v="2"/>
    <n v="1"/>
    <s v="pin/221"/>
    <x v="0"/>
    <x v="12"/>
    <x v="1"/>
    <n v="1"/>
    <s v="180"/>
    <n v="1960"/>
    <m/>
    <n v="41.54"/>
    <n v="41.54"/>
    <n v="1"/>
    <n v="41.54"/>
    <m/>
    <m/>
    <m/>
  </r>
  <r>
    <x v="0"/>
    <x v="0"/>
    <x v="1"/>
    <x v="88"/>
    <x v="2"/>
    <n v="1"/>
    <s v="pin/222"/>
    <x v="0"/>
    <x v="12"/>
    <x v="1"/>
    <n v="1"/>
    <s v="135"/>
    <n v="1960"/>
    <m/>
    <n v="31.16"/>
    <n v="31.16"/>
    <n v="1"/>
    <n v="31.16"/>
    <m/>
    <m/>
    <m/>
  </r>
  <r>
    <x v="0"/>
    <x v="0"/>
    <x v="1"/>
    <x v="89"/>
    <x v="2"/>
    <n v="4"/>
    <s v="AIN/38"/>
    <x v="0"/>
    <x v="25"/>
    <x v="2"/>
    <n v="1"/>
    <s v=""/>
    <n v="260"/>
    <m/>
    <n v="0.4"/>
    <n v="0.4"/>
    <n v="4"/>
    <n v="1.6"/>
    <m/>
    <m/>
    <m/>
  </r>
  <r>
    <x v="0"/>
    <x v="0"/>
    <x v="1"/>
    <x v="90"/>
    <x v="2"/>
    <n v="2"/>
    <s v="pin/17"/>
    <x v="0"/>
    <x v="1"/>
    <x v="1"/>
    <n v="1"/>
    <s v="160"/>
    <n v="170"/>
    <m/>
    <n v="2.14"/>
    <n v="2.14"/>
    <n v="2"/>
    <n v="4.28"/>
    <m/>
    <m/>
    <m/>
  </r>
  <r>
    <x v="0"/>
    <x v="0"/>
    <x v="1"/>
    <x v="90"/>
    <x v="2"/>
    <n v="2"/>
    <s v="pin/19"/>
    <x v="0"/>
    <x v="1"/>
    <x v="1"/>
    <n v="1"/>
    <s v="172"/>
    <n v="212"/>
    <m/>
    <n v="2.86"/>
    <n v="2.86"/>
    <n v="2"/>
    <n v="5.72"/>
    <m/>
    <m/>
    <m/>
  </r>
  <r>
    <x v="0"/>
    <x v="0"/>
    <x v="1"/>
    <x v="91"/>
    <x v="2"/>
    <n v="4"/>
    <s v="pin/3"/>
    <x v="0"/>
    <x v="24"/>
    <x v="1"/>
    <n v="1"/>
    <s v=""/>
    <n v="14470"/>
    <m/>
    <n v="959.83"/>
    <n v="959.83"/>
    <n v="4"/>
    <n v="3839.32"/>
    <m/>
    <m/>
    <m/>
  </r>
  <r>
    <x v="0"/>
    <x v="0"/>
    <x v="1"/>
    <x v="91"/>
    <x v="2"/>
    <n v="4"/>
    <s v="pin/1"/>
    <x v="0"/>
    <x v="1"/>
    <x v="1"/>
    <n v="1"/>
    <n v="1250"/>
    <n v="180"/>
    <m/>
    <n v="17.66"/>
    <n v="17.66"/>
    <n v="4"/>
    <n v="70.64"/>
    <m/>
    <m/>
    <m/>
  </r>
  <r>
    <x v="0"/>
    <x v="0"/>
    <x v="1"/>
    <x v="91"/>
    <x v="2"/>
    <n v="4"/>
    <s v="pin/26"/>
    <x v="0"/>
    <x v="1"/>
    <x v="1"/>
    <n v="2"/>
    <s v="80"/>
    <n v="236"/>
    <m/>
    <n v="1.48"/>
    <n v="2.96"/>
    <n v="8"/>
    <n v="11.84"/>
    <m/>
    <m/>
    <m/>
  </r>
  <r>
    <x v="0"/>
    <x v="0"/>
    <x v="1"/>
    <x v="91"/>
    <x v="2"/>
    <n v="4"/>
    <s v="pin/27"/>
    <x v="0"/>
    <x v="12"/>
    <x v="1"/>
    <n v="1"/>
    <s v="135"/>
    <n v="2160"/>
    <m/>
    <n v="34.340000000000003"/>
    <n v="34.340000000000003"/>
    <n v="4"/>
    <n v="137.36000000000001"/>
    <m/>
    <m/>
    <m/>
  </r>
  <r>
    <x v="0"/>
    <x v="0"/>
    <x v="1"/>
    <x v="91"/>
    <x v="2"/>
    <n v="4"/>
    <s v="pin/48"/>
    <x v="0"/>
    <x v="1"/>
    <x v="1"/>
    <n v="2"/>
    <s v="237"/>
    <n v="300"/>
    <m/>
    <n v="5.57"/>
    <n v="11.14"/>
    <n v="8"/>
    <n v="44.56"/>
    <m/>
    <m/>
    <m/>
  </r>
  <r>
    <x v="0"/>
    <x v="0"/>
    <x v="1"/>
    <x v="91"/>
    <x v="2"/>
    <n v="4"/>
    <s v="pin/55"/>
    <x v="0"/>
    <x v="12"/>
    <x v="1"/>
    <n v="1"/>
    <s v="180"/>
    <n v="2160"/>
    <m/>
    <n v="45.78"/>
    <n v="45.78"/>
    <n v="4"/>
    <n v="183.12"/>
    <m/>
    <m/>
    <m/>
  </r>
  <r>
    <x v="0"/>
    <x v="0"/>
    <x v="1"/>
    <x v="91"/>
    <x v="2"/>
    <n v="4"/>
    <s v="pin/59"/>
    <x v="0"/>
    <x v="1"/>
    <x v="1"/>
    <n v="2"/>
    <s v="80"/>
    <n v="373"/>
    <m/>
    <n v="2.34"/>
    <n v="4.68"/>
    <n v="8"/>
    <n v="18.72"/>
    <m/>
    <m/>
    <m/>
  </r>
  <r>
    <x v="0"/>
    <x v="0"/>
    <x v="1"/>
    <x v="91"/>
    <x v="2"/>
    <n v="4"/>
    <s v="pin/176"/>
    <x v="0"/>
    <x v="14"/>
    <x v="1"/>
    <n v="1"/>
    <s v="250"/>
    <n v="400"/>
    <m/>
    <n v="15.7"/>
    <n v="15.7"/>
    <n v="4"/>
    <n v="62.8"/>
    <m/>
    <m/>
    <m/>
  </r>
  <r>
    <x v="0"/>
    <x v="0"/>
    <x v="1"/>
    <x v="91"/>
    <x v="2"/>
    <n v="4"/>
    <s v="pin/189"/>
    <x v="0"/>
    <x v="3"/>
    <x v="1"/>
    <n v="4"/>
    <s v="176"/>
    <n v="371"/>
    <m/>
    <n v="4.09"/>
    <n v="16.36"/>
    <n v="16"/>
    <n v="65.44"/>
    <m/>
    <m/>
    <m/>
  </r>
  <r>
    <x v="0"/>
    <x v="0"/>
    <x v="1"/>
    <x v="91"/>
    <x v="2"/>
    <n v="4"/>
    <s v="pin/199"/>
    <x v="0"/>
    <x v="3"/>
    <x v="1"/>
    <n v="2"/>
    <s v="122"/>
    <n v="180"/>
    <m/>
    <n v="1.38"/>
    <n v="2.76"/>
    <n v="8"/>
    <n v="11.04"/>
    <m/>
    <m/>
    <m/>
  </r>
  <r>
    <x v="0"/>
    <x v="0"/>
    <x v="1"/>
    <x v="91"/>
    <x v="2"/>
    <n v="4"/>
    <s v="pin/200"/>
    <x v="0"/>
    <x v="3"/>
    <x v="1"/>
    <n v="1"/>
    <s v="98"/>
    <n v="180"/>
    <m/>
    <n v="1.1100000000000001"/>
    <n v="1.1100000000000001"/>
    <n v="4"/>
    <n v="4.4400000000000004"/>
    <m/>
    <m/>
    <m/>
  </r>
  <r>
    <x v="0"/>
    <x v="0"/>
    <x v="1"/>
    <x v="92"/>
    <x v="2"/>
    <n v="10"/>
    <s v="AIN/41"/>
    <x v="0"/>
    <x v="2"/>
    <x v="1"/>
    <n v="1"/>
    <s v="50"/>
    <n v="50"/>
    <m/>
    <n v="0.1"/>
    <n v="0.1"/>
    <n v="10"/>
    <n v="1"/>
    <m/>
    <m/>
    <m/>
  </r>
  <r>
    <x v="0"/>
    <x v="0"/>
    <x v="1"/>
    <x v="93"/>
    <x v="2"/>
    <n v="3"/>
    <s v="pin/2"/>
    <x v="0"/>
    <x v="24"/>
    <x v="1"/>
    <n v="1"/>
    <s v=""/>
    <n v="14620"/>
    <m/>
    <n v="969.78"/>
    <n v="969.78"/>
    <n v="3"/>
    <n v="2909.34"/>
    <m/>
    <m/>
    <m/>
  </r>
  <r>
    <x v="0"/>
    <x v="0"/>
    <x v="1"/>
    <x v="93"/>
    <x v="2"/>
    <n v="3"/>
    <s v="pin/26"/>
    <x v="0"/>
    <x v="1"/>
    <x v="1"/>
    <n v="2"/>
    <s v="80"/>
    <n v="236"/>
    <m/>
    <n v="1.48"/>
    <n v="2.96"/>
    <n v="6"/>
    <n v="8.879999999999999"/>
    <m/>
    <m/>
    <m/>
  </r>
  <r>
    <x v="0"/>
    <x v="0"/>
    <x v="1"/>
    <x v="93"/>
    <x v="2"/>
    <n v="3"/>
    <s v="pin/48"/>
    <x v="0"/>
    <x v="1"/>
    <x v="1"/>
    <n v="2"/>
    <s v="237"/>
    <n v="300"/>
    <m/>
    <n v="5.57"/>
    <n v="11.14"/>
    <n v="6"/>
    <n v="33.42"/>
    <m/>
    <m/>
    <m/>
  </r>
  <r>
    <x v="0"/>
    <x v="0"/>
    <x v="1"/>
    <x v="93"/>
    <x v="2"/>
    <n v="3"/>
    <s v="pin/59"/>
    <x v="0"/>
    <x v="1"/>
    <x v="1"/>
    <n v="2"/>
    <s v="80"/>
    <n v="373"/>
    <m/>
    <n v="2.34"/>
    <n v="4.68"/>
    <n v="6"/>
    <n v="14.04"/>
    <m/>
    <m/>
    <m/>
  </r>
  <r>
    <x v="0"/>
    <x v="0"/>
    <x v="1"/>
    <x v="93"/>
    <x v="2"/>
    <n v="3"/>
    <s v="pin/101"/>
    <x v="0"/>
    <x v="1"/>
    <x v="1"/>
    <n v="1"/>
    <n v="1400"/>
    <n v="180"/>
    <m/>
    <n v="19.78"/>
    <n v="19.78"/>
    <n v="3"/>
    <n v="59.34"/>
    <m/>
    <m/>
    <m/>
  </r>
  <r>
    <x v="0"/>
    <x v="0"/>
    <x v="1"/>
    <x v="93"/>
    <x v="2"/>
    <n v="3"/>
    <s v="pin/176"/>
    <x v="0"/>
    <x v="14"/>
    <x v="1"/>
    <n v="1"/>
    <s v="250"/>
    <n v="400"/>
    <m/>
    <n v="15.7"/>
    <n v="15.7"/>
    <n v="3"/>
    <n v="47.099999999999994"/>
    <m/>
    <m/>
    <m/>
  </r>
  <r>
    <x v="0"/>
    <x v="0"/>
    <x v="1"/>
    <x v="93"/>
    <x v="2"/>
    <n v="3"/>
    <s v="pin/189"/>
    <x v="0"/>
    <x v="3"/>
    <x v="1"/>
    <n v="4"/>
    <s v="176"/>
    <n v="371"/>
    <m/>
    <n v="4.09"/>
    <n v="16.36"/>
    <n v="12"/>
    <n v="49.08"/>
    <m/>
    <m/>
    <m/>
  </r>
  <r>
    <x v="0"/>
    <x v="0"/>
    <x v="1"/>
    <x v="93"/>
    <x v="2"/>
    <n v="3"/>
    <s v="pin/199"/>
    <x v="0"/>
    <x v="3"/>
    <x v="1"/>
    <n v="2"/>
    <s v="122"/>
    <n v="180"/>
    <m/>
    <n v="1.38"/>
    <n v="2.76"/>
    <n v="6"/>
    <n v="8.2799999999999994"/>
    <m/>
    <m/>
    <m/>
  </r>
  <r>
    <x v="0"/>
    <x v="0"/>
    <x v="1"/>
    <x v="93"/>
    <x v="2"/>
    <n v="3"/>
    <s v="pin/200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1"/>
    <x v="93"/>
    <x v="2"/>
    <n v="3"/>
    <s v="pin/219"/>
    <x v="0"/>
    <x v="12"/>
    <x v="1"/>
    <n v="1"/>
    <s v="180"/>
    <n v="2010"/>
    <m/>
    <n v="42.6"/>
    <n v="42.6"/>
    <n v="3"/>
    <n v="127.80000000000001"/>
    <m/>
    <m/>
    <m/>
  </r>
  <r>
    <x v="0"/>
    <x v="0"/>
    <x v="1"/>
    <x v="93"/>
    <x v="2"/>
    <n v="3"/>
    <s v="pin/220"/>
    <x v="0"/>
    <x v="12"/>
    <x v="1"/>
    <n v="1"/>
    <s v="135"/>
    <n v="2010"/>
    <m/>
    <n v="31.95"/>
    <n v="31.95"/>
    <n v="3"/>
    <n v="95.85"/>
    <m/>
    <m/>
    <m/>
  </r>
  <r>
    <x v="0"/>
    <x v="0"/>
    <x v="1"/>
    <x v="94"/>
    <x v="2"/>
    <n v="62"/>
    <s v="AIN/46"/>
    <x v="0"/>
    <x v="2"/>
    <x v="1"/>
    <n v="1"/>
    <s v="50"/>
    <n v="50"/>
    <m/>
    <n v="0.1"/>
    <n v="0.1"/>
    <n v="62"/>
    <n v="6.2"/>
    <m/>
    <m/>
    <m/>
  </r>
  <r>
    <x v="0"/>
    <x v="0"/>
    <x v="1"/>
    <x v="95"/>
    <x v="2"/>
    <n v="1"/>
    <s v="pin/74"/>
    <x v="0"/>
    <x v="15"/>
    <x v="1"/>
    <n v="1"/>
    <s v=""/>
    <n v="4489"/>
    <m/>
    <n v="117.69"/>
    <n v="117.69"/>
    <n v="1"/>
    <n v="117.69"/>
    <m/>
    <m/>
    <m/>
  </r>
  <r>
    <x v="0"/>
    <x v="0"/>
    <x v="1"/>
    <x v="95"/>
    <x v="2"/>
    <n v="1"/>
    <s v="pin/14"/>
    <x v="0"/>
    <x v="1"/>
    <x v="1"/>
    <n v="1"/>
    <s v="160"/>
    <n v="220"/>
    <m/>
    <n v="2.76"/>
    <n v="2.76"/>
    <n v="1"/>
    <n v="2.76"/>
    <m/>
    <m/>
    <m/>
  </r>
  <r>
    <x v="0"/>
    <x v="0"/>
    <x v="1"/>
    <x v="95"/>
    <x v="2"/>
    <n v="1"/>
    <s v="pin/25"/>
    <x v="0"/>
    <x v="1"/>
    <x v="1"/>
    <n v="1"/>
    <s v="394"/>
    <n v="625"/>
    <m/>
    <n v="19.34"/>
    <n v="19.34"/>
    <n v="1"/>
    <n v="19.34"/>
    <m/>
    <m/>
    <m/>
  </r>
  <r>
    <x v="0"/>
    <x v="0"/>
    <x v="1"/>
    <x v="95"/>
    <x v="2"/>
    <n v="1"/>
    <s v="pin/34"/>
    <x v="0"/>
    <x v="12"/>
    <x v="1"/>
    <n v="1"/>
    <s v="135"/>
    <n v="1601"/>
    <m/>
    <n v="25.45"/>
    <n v="25.45"/>
    <n v="1"/>
    <n v="25.45"/>
    <m/>
    <m/>
    <m/>
  </r>
  <r>
    <x v="0"/>
    <x v="0"/>
    <x v="1"/>
    <x v="95"/>
    <x v="2"/>
    <n v="1"/>
    <s v="pin/43"/>
    <x v="0"/>
    <x v="1"/>
    <x v="1"/>
    <n v="4"/>
    <s v="50"/>
    <n v="75"/>
    <m/>
    <n v="0.28999999999999998"/>
    <n v="1.1599999999999999"/>
    <n v="4"/>
    <n v="1.1599999999999999"/>
    <m/>
    <m/>
    <m/>
  </r>
  <r>
    <x v="0"/>
    <x v="0"/>
    <x v="1"/>
    <x v="95"/>
    <x v="2"/>
    <n v="1"/>
    <s v="pin/57"/>
    <x v="0"/>
    <x v="12"/>
    <x v="1"/>
    <n v="1"/>
    <s v="180"/>
    <n v="1601"/>
    <m/>
    <n v="33.93"/>
    <n v="33.93"/>
    <n v="1"/>
    <n v="33.93"/>
    <m/>
    <m/>
    <m/>
  </r>
  <r>
    <x v="0"/>
    <x v="0"/>
    <x v="1"/>
    <x v="95"/>
    <x v="2"/>
    <n v="1"/>
    <s v="pin/60"/>
    <x v="0"/>
    <x v="1"/>
    <x v="1"/>
    <n v="2"/>
    <s v="50"/>
    <n v="202"/>
    <m/>
    <n v="0.79"/>
    <n v="1.58"/>
    <n v="2"/>
    <n v="1.58"/>
    <m/>
    <m/>
    <m/>
  </r>
  <r>
    <x v="0"/>
    <x v="0"/>
    <x v="1"/>
    <x v="95"/>
    <x v="2"/>
    <n v="1"/>
    <s v="pin/66"/>
    <x v="0"/>
    <x v="1"/>
    <x v="1"/>
    <n v="2"/>
    <s v="50"/>
    <n v="116"/>
    <m/>
    <n v="0.46"/>
    <n v="0.92"/>
    <n v="2"/>
    <n v="0.92"/>
    <m/>
    <m/>
    <m/>
  </r>
  <r>
    <x v="0"/>
    <x v="0"/>
    <x v="1"/>
    <x v="95"/>
    <x v="2"/>
    <n v="1"/>
    <s v="pin/195"/>
    <x v="0"/>
    <x v="3"/>
    <x v="1"/>
    <n v="1"/>
    <s v="142"/>
    <n v="200"/>
    <m/>
    <n v="1.78"/>
    <n v="1.78"/>
    <n v="1"/>
    <n v="1.78"/>
    <m/>
    <m/>
    <m/>
  </r>
  <r>
    <x v="0"/>
    <x v="0"/>
    <x v="1"/>
    <x v="95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95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95"/>
    <x v="2"/>
    <n v="1"/>
    <s v="pin/294"/>
    <x v="0"/>
    <x v="3"/>
    <x v="1"/>
    <n v="1"/>
    <s v="42"/>
    <n v="198"/>
    <m/>
    <n v="0.52"/>
    <n v="0.52"/>
    <n v="1"/>
    <n v="0.52"/>
    <m/>
    <m/>
    <m/>
  </r>
  <r>
    <x v="0"/>
    <x v="0"/>
    <x v="1"/>
    <x v="96"/>
    <x v="2"/>
    <n v="1"/>
    <s v="pin/74"/>
    <x v="0"/>
    <x v="15"/>
    <x v="1"/>
    <n v="1"/>
    <s v=""/>
    <n v="4489"/>
    <m/>
    <n v="117.69"/>
    <n v="117.69"/>
    <n v="1"/>
    <n v="117.69"/>
    <m/>
    <m/>
    <m/>
  </r>
  <r>
    <x v="0"/>
    <x v="0"/>
    <x v="1"/>
    <x v="96"/>
    <x v="2"/>
    <n v="1"/>
    <s v="pin/14"/>
    <x v="0"/>
    <x v="1"/>
    <x v="1"/>
    <n v="1"/>
    <s v="160"/>
    <n v="220"/>
    <m/>
    <n v="2.76"/>
    <n v="2.76"/>
    <n v="1"/>
    <n v="2.76"/>
    <m/>
    <m/>
    <m/>
  </r>
  <r>
    <x v="0"/>
    <x v="0"/>
    <x v="1"/>
    <x v="96"/>
    <x v="2"/>
    <n v="1"/>
    <s v="pin/25"/>
    <x v="0"/>
    <x v="1"/>
    <x v="1"/>
    <n v="1"/>
    <s v="394"/>
    <n v="625"/>
    <m/>
    <n v="19.34"/>
    <n v="19.34"/>
    <n v="1"/>
    <n v="19.34"/>
    <m/>
    <m/>
    <m/>
  </r>
  <r>
    <x v="0"/>
    <x v="0"/>
    <x v="1"/>
    <x v="96"/>
    <x v="2"/>
    <n v="1"/>
    <s v="pin/34"/>
    <x v="0"/>
    <x v="12"/>
    <x v="1"/>
    <n v="1"/>
    <s v="135"/>
    <n v="1601"/>
    <m/>
    <n v="25.45"/>
    <n v="25.45"/>
    <n v="1"/>
    <n v="25.45"/>
    <m/>
    <m/>
    <m/>
  </r>
  <r>
    <x v="0"/>
    <x v="0"/>
    <x v="1"/>
    <x v="96"/>
    <x v="2"/>
    <n v="1"/>
    <s v="pin/43"/>
    <x v="0"/>
    <x v="1"/>
    <x v="1"/>
    <n v="4"/>
    <s v="50"/>
    <n v="75"/>
    <m/>
    <n v="0.28999999999999998"/>
    <n v="1.1599999999999999"/>
    <n v="4"/>
    <n v="1.1599999999999999"/>
    <m/>
    <m/>
    <m/>
  </r>
  <r>
    <x v="0"/>
    <x v="0"/>
    <x v="1"/>
    <x v="96"/>
    <x v="2"/>
    <n v="1"/>
    <s v="pin/57"/>
    <x v="0"/>
    <x v="12"/>
    <x v="1"/>
    <n v="1"/>
    <s v="180"/>
    <n v="1601"/>
    <m/>
    <n v="33.93"/>
    <n v="33.93"/>
    <n v="1"/>
    <n v="33.93"/>
    <m/>
    <m/>
    <m/>
  </r>
  <r>
    <x v="0"/>
    <x v="0"/>
    <x v="1"/>
    <x v="96"/>
    <x v="2"/>
    <n v="1"/>
    <s v="pin/60"/>
    <x v="0"/>
    <x v="1"/>
    <x v="1"/>
    <n v="2"/>
    <s v="50"/>
    <n v="202"/>
    <m/>
    <n v="0.79"/>
    <n v="1.58"/>
    <n v="2"/>
    <n v="1.58"/>
    <m/>
    <m/>
    <m/>
  </r>
  <r>
    <x v="0"/>
    <x v="0"/>
    <x v="1"/>
    <x v="96"/>
    <x v="2"/>
    <n v="1"/>
    <s v="pin/66"/>
    <x v="0"/>
    <x v="1"/>
    <x v="1"/>
    <n v="2"/>
    <s v="50"/>
    <n v="116"/>
    <m/>
    <n v="0.46"/>
    <n v="0.92"/>
    <n v="2"/>
    <n v="0.92"/>
    <m/>
    <m/>
    <m/>
  </r>
  <r>
    <x v="0"/>
    <x v="0"/>
    <x v="1"/>
    <x v="96"/>
    <x v="2"/>
    <n v="1"/>
    <s v="pin/195"/>
    <x v="0"/>
    <x v="3"/>
    <x v="1"/>
    <n v="1"/>
    <s v="142"/>
    <n v="200"/>
    <m/>
    <n v="1.78"/>
    <n v="1.78"/>
    <n v="1"/>
    <n v="1.78"/>
    <m/>
    <m/>
    <m/>
  </r>
  <r>
    <x v="0"/>
    <x v="0"/>
    <x v="1"/>
    <x v="96"/>
    <x v="2"/>
    <n v="1"/>
    <s v="pin/196"/>
    <x v="0"/>
    <x v="3"/>
    <x v="1"/>
    <n v="1"/>
    <s v="142"/>
    <n v="204"/>
    <m/>
    <n v="1.82"/>
    <n v="1.82"/>
    <n v="1"/>
    <n v="1.82"/>
    <m/>
    <m/>
    <m/>
  </r>
  <r>
    <x v="0"/>
    <x v="0"/>
    <x v="1"/>
    <x v="96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96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97"/>
    <x v="2"/>
    <n v="1"/>
    <s v="pin/108"/>
    <x v="0"/>
    <x v="26"/>
    <x v="1"/>
    <n v="1"/>
    <s v=""/>
    <n v="13810"/>
    <m/>
    <n v="788.13"/>
    <n v="788.13"/>
    <n v="1"/>
    <n v="788.13"/>
    <m/>
    <m/>
    <m/>
  </r>
  <r>
    <x v="0"/>
    <x v="0"/>
    <x v="1"/>
    <x v="97"/>
    <x v="2"/>
    <n v="1"/>
    <s v="pin/6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97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97"/>
    <x v="2"/>
    <n v="1"/>
    <s v="pin/32"/>
    <x v="0"/>
    <x v="1"/>
    <x v="1"/>
    <n v="4"/>
    <s v="73"/>
    <n v="75"/>
    <m/>
    <n v="0.43"/>
    <n v="1.72"/>
    <n v="4"/>
    <n v="1.72"/>
    <m/>
    <m/>
    <m/>
  </r>
  <r>
    <x v="0"/>
    <x v="0"/>
    <x v="1"/>
    <x v="97"/>
    <x v="2"/>
    <n v="1"/>
    <s v="pin/39"/>
    <x v="0"/>
    <x v="1"/>
    <x v="1"/>
    <n v="2"/>
    <s v="75"/>
    <n v="214"/>
    <m/>
    <n v="1.26"/>
    <n v="2.52"/>
    <n v="2"/>
    <n v="2.52"/>
    <m/>
    <m/>
    <m/>
  </r>
  <r>
    <x v="0"/>
    <x v="0"/>
    <x v="1"/>
    <x v="97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97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97"/>
    <x v="2"/>
    <n v="1"/>
    <s v="pin/62"/>
    <x v="0"/>
    <x v="1"/>
    <x v="1"/>
    <n v="2"/>
    <s v="75"/>
    <n v="130"/>
    <m/>
    <n v="0.77"/>
    <n v="1.54"/>
    <n v="2"/>
    <n v="1.54"/>
    <m/>
    <m/>
    <m/>
  </r>
  <r>
    <x v="0"/>
    <x v="0"/>
    <x v="1"/>
    <x v="97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97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97"/>
    <x v="2"/>
    <n v="1"/>
    <s v="pin/190"/>
    <x v="0"/>
    <x v="3"/>
    <x v="1"/>
    <n v="4"/>
    <s v="171"/>
    <n v="333"/>
    <m/>
    <n v="3.57"/>
    <n v="14.28"/>
    <n v="4"/>
    <n v="14.28"/>
    <m/>
    <m/>
    <m/>
  </r>
  <r>
    <x v="0"/>
    <x v="0"/>
    <x v="1"/>
    <x v="97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97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98"/>
    <x v="2"/>
    <n v="1"/>
    <s v="pin/113"/>
    <x v="0"/>
    <x v="26"/>
    <x v="1"/>
    <n v="1"/>
    <s v=""/>
    <n v="15010"/>
    <m/>
    <n v="856.61"/>
    <n v="856.61"/>
    <n v="1"/>
    <n v="856.61"/>
    <m/>
    <m/>
    <m/>
  </r>
  <r>
    <x v="0"/>
    <x v="0"/>
    <x v="1"/>
    <x v="98"/>
    <x v="2"/>
    <n v="1"/>
    <s v="pin/6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98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98"/>
    <x v="2"/>
    <n v="1"/>
    <s v="pin/32"/>
    <x v="0"/>
    <x v="1"/>
    <x v="1"/>
    <n v="4"/>
    <s v="73"/>
    <n v="75"/>
    <m/>
    <n v="0.43"/>
    <n v="1.72"/>
    <n v="4"/>
    <n v="1.72"/>
    <m/>
    <m/>
    <m/>
  </r>
  <r>
    <x v="0"/>
    <x v="0"/>
    <x v="1"/>
    <x v="98"/>
    <x v="2"/>
    <n v="1"/>
    <s v="pin/39"/>
    <x v="0"/>
    <x v="1"/>
    <x v="1"/>
    <n v="2"/>
    <s v="75"/>
    <n v="213"/>
    <m/>
    <n v="1.26"/>
    <n v="2.52"/>
    <n v="2"/>
    <n v="2.52"/>
    <m/>
    <m/>
    <m/>
  </r>
  <r>
    <x v="0"/>
    <x v="0"/>
    <x v="1"/>
    <x v="98"/>
    <x v="2"/>
    <n v="1"/>
    <s v="pin/40"/>
    <x v="0"/>
    <x v="1"/>
    <x v="1"/>
    <n v="1"/>
    <s v="75"/>
    <n v="130"/>
    <m/>
    <n v="0.77"/>
    <n v="0.77"/>
    <n v="1"/>
    <n v="0.77"/>
    <m/>
    <m/>
    <m/>
  </r>
  <r>
    <x v="0"/>
    <x v="0"/>
    <x v="1"/>
    <x v="98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98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98"/>
    <x v="2"/>
    <n v="1"/>
    <s v="pin/62"/>
    <x v="0"/>
    <x v="1"/>
    <x v="1"/>
    <n v="1"/>
    <s v="75"/>
    <n v="130"/>
    <m/>
    <n v="0.77"/>
    <n v="0.77"/>
    <n v="1"/>
    <n v="0.77"/>
    <m/>
    <m/>
    <m/>
  </r>
  <r>
    <x v="0"/>
    <x v="0"/>
    <x v="1"/>
    <x v="98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98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98"/>
    <x v="2"/>
    <n v="1"/>
    <s v="pin/190"/>
    <x v="0"/>
    <x v="3"/>
    <x v="1"/>
    <n v="4"/>
    <s v="171"/>
    <n v="333"/>
    <m/>
    <n v="3.57"/>
    <n v="14.28"/>
    <n v="4"/>
    <n v="14.28"/>
    <m/>
    <m/>
    <m/>
  </r>
  <r>
    <x v="0"/>
    <x v="0"/>
    <x v="1"/>
    <x v="98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98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99"/>
    <x v="2"/>
    <n v="1"/>
    <s v="pin/113"/>
    <x v="0"/>
    <x v="26"/>
    <x v="1"/>
    <n v="1"/>
    <s v=""/>
    <n v="15010"/>
    <m/>
    <n v="856.61"/>
    <n v="856.61"/>
    <n v="1"/>
    <n v="856.61"/>
    <m/>
    <m/>
    <m/>
  </r>
  <r>
    <x v="0"/>
    <x v="0"/>
    <x v="1"/>
    <x v="99"/>
    <x v="2"/>
    <n v="1"/>
    <s v="pin/20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99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99"/>
    <x v="2"/>
    <n v="1"/>
    <s v="pin/32"/>
    <x v="0"/>
    <x v="1"/>
    <x v="1"/>
    <n v="4"/>
    <s v="72"/>
    <n v="75"/>
    <m/>
    <n v="0.43"/>
    <n v="1.72"/>
    <n v="4"/>
    <n v="1.72"/>
    <m/>
    <m/>
    <m/>
  </r>
  <r>
    <x v="0"/>
    <x v="0"/>
    <x v="1"/>
    <x v="99"/>
    <x v="2"/>
    <n v="1"/>
    <s v="pin/39"/>
    <x v="0"/>
    <x v="1"/>
    <x v="1"/>
    <n v="2"/>
    <s v="75"/>
    <n v="214"/>
    <m/>
    <n v="1.26"/>
    <n v="2.52"/>
    <n v="2"/>
    <n v="2.52"/>
    <m/>
    <m/>
    <m/>
  </r>
  <r>
    <x v="0"/>
    <x v="0"/>
    <x v="1"/>
    <x v="99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99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99"/>
    <x v="2"/>
    <n v="1"/>
    <s v="pin/62"/>
    <x v="0"/>
    <x v="1"/>
    <x v="1"/>
    <n v="2"/>
    <s v="75"/>
    <n v="130"/>
    <m/>
    <n v="0.77"/>
    <n v="1.54"/>
    <n v="2"/>
    <n v="1.54"/>
    <m/>
    <m/>
    <m/>
  </r>
  <r>
    <x v="0"/>
    <x v="0"/>
    <x v="1"/>
    <x v="99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99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99"/>
    <x v="2"/>
    <n v="1"/>
    <s v="pin/190"/>
    <x v="0"/>
    <x v="3"/>
    <x v="1"/>
    <n v="2"/>
    <s v="171"/>
    <n v="333"/>
    <m/>
    <n v="3.57"/>
    <n v="7.14"/>
    <n v="2"/>
    <n v="7.14"/>
    <m/>
    <m/>
    <m/>
  </r>
  <r>
    <x v="0"/>
    <x v="0"/>
    <x v="1"/>
    <x v="99"/>
    <x v="2"/>
    <n v="1"/>
    <s v="pin/197"/>
    <x v="0"/>
    <x v="3"/>
    <x v="1"/>
    <n v="3"/>
    <s v="171"/>
    <n v="333"/>
    <m/>
    <n v="3.57"/>
    <n v="10.709999999999999"/>
    <n v="3"/>
    <n v="10.709999999999999"/>
    <m/>
    <m/>
    <m/>
  </r>
  <r>
    <x v="0"/>
    <x v="0"/>
    <x v="1"/>
    <x v="99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99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00"/>
    <x v="2"/>
    <n v="38"/>
    <s v="AIN/55"/>
    <x v="0"/>
    <x v="4"/>
    <x v="2"/>
    <n v="1"/>
    <s v=""/>
    <n v="320"/>
    <m/>
    <n v="0.78"/>
    <n v="0.78"/>
    <n v="38"/>
    <n v="29.64"/>
    <m/>
    <m/>
    <m/>
  </r>
  <r>
    <x v="0"/>
    <x v="0"/>
    <x v="1"/>
    <x v="101"/>
    <x v="2"/>
    <n v="7"/>
    <s v="pin/135"/>
    <x v="0"/>
    <x v="11"/>
    <x v="1"/>
    <n v="1"/>
    <s v=""/>
    <n v="9135"/>
    <m/>
    <n v="189.03"/>
    <n v="189.03"/>
    <n v="7"/>
    <n v="1323.21"/>
    <m/>
    <m/>
    <m/>
  </r>
  <r>
    <x v="0"/>
    <x v="0"/>
    <x v="1"/>
    <x v="101"/>
    <x v="2"/>
    <n v="7"/>
    <s v="pin/97"/>
    <x v="0"/>
    <x v="12"/>
    <x v="1"/>
    <n v="1"/>
    <s v="180"/>
    <n v="1495"/>
    <m/>
    <n v="31.69"/>
    <n v="31.69"/>
    <n v="7"/>
    <n v="221.83"/>
    <m/>
    <m/>
    <m/>
  </r>
  <r>
    <x v="0"/>
    <x v="0"/>
    <x v="1"/>
    <x v="101"/>
    <x v="2"/>
    <n v="7"/>
    <s v="pin/105"/>
    <x v="0"/>
    <x v="12"/>
    <x v="1"/>
    <n v="1"/>
    <s v="135"/>
    <n v="1495"/>
    <m/>
    <n v="23.76"/>
    <n v="23.76"/>
    <n v="7"/>
    <n v="166.32000000000002"/>
    <m/>
    <m/>
    <m/>
  </r>
  <r>
    <x v="0"/>
    <x v="0"/>
    <x v="1"/>
    <x v="101"/>
    <x v="2"/>
    <n v="7"/>
    <s v="pin/117"/>
    <x v="0"/>
    <x v="20"/>
    <x v="1"/>
    <n v="4"/>
    <s v=""/>
    <n v="120"/>
    <m/>
    <n v="1.1000000000000001"/>
    <n v="4.4000000000000004"/>
    <n v="28"/>
    <n v="30.800000000000004"/>
    <m/>
    <m/>
    <m/>
  </r>
  <r>
    <x v="0"/>
    <x v="0"/>
    <x v="1"/>
    <x v="101"/>
    <x v="2"/>
    <n v="7"/>
    <s v="pin/119"/>
    <x v="0"/>
    <x v="20"/>
    <x v="1"/>
    <n v="2"/>
    <s v=""/>
    <n v="120"/>
    <m/>
    <n v="1.1000000000000001"/>
    <n v="2.2000000000000002"/>
    <n v="14"/>
    <n v="15.400000000000002"/>
    <m/>
    <m/>
    <m/>
  </r>
  <r>
    <x v="0"/>
    <x v="0"/>
    <x v="1"/>
    <x v="101"/>
    <x v="2"/>
    <n v="7"/>
    <s v="pin/158"/>
    <x v="0"/>
    <x v="2"/>
    <x v="1"/>
    <n v="1"/>
    <s v="100"/>
    <n v="140"/>
    <m/>
    <n v="0.55000000000000004"/>
    <n v="0.55000000000000004"/>
    <n v="7"/>
    <n v="3.8500000000000005"/>
    <m/>
    <m/>
    <m/>
  </r>
  <r>
    <x v="0"/>
    <x v="0"/>
    <x v="1"/>
    <x v="101"/>
    <x v="2"/>
    <n v="7"/>
    <s v="pin/159"/>
    <x v="0"/>
    <x v="2"/>
    <x v="1"/>
    <n v="1"/>
    <s v="40"/>
    <n v="100"/>
    <m/>
    <n v="0.16"/>
    <n v="0.16"/>
    <n v="7"/>
    <n v="1.1200000000000001"/>
    <m/>
    <m/>
    <m/>
  </r>
  <r>
    <x v="0"/>
    <x v="0"/>
    <x v="1"/>
    <x v="101"/>
    <x v="2"/>
    <n v="7"/>
    <s v="pin/188"/>
    <x v="0"/>
    <x v="2"/>
    <x v="1"/>
    <n v="1"/>
    <n v="100"/>
    <n v="320"/>
    <m/>
    <n v="1.26"/>
    <n v="1.26"/>
    <n v="7"/>
    <n v="8.82"/>
    <m/>
    <m/>
    <m/>
  </r>
  <r>
    <x v="0"/>
    <x v="0"/>
    <x v="1"/>
    <x v="101"/>
    <x v="2"/>
    <n v="7"/>
    <s v="pin/199"/>
    <x v="0"/>
    <x v="3"/>
    <x v="1"/>
    <n v="2"/>
    <s v="122"/>
    <n v="180"/>
    <m/>
    <n v="1.38"/>
    <n v="2.76"/>
    <n v="14"/>
    <n v="19.32"/>
    <m/>
    <m/>
    <m/>
  </r>
  <r>
    <x v="0"/>
    <x v="0"/>
    <x v="1"/>
    <x v="101"/>
    <x v="2"/>
    <n v="7"/>
    <s v="pin/200"/>
    <x v="0"/>
    <x v="3"/>
    <x v="1"/>
    <n v="1"/>
    <s v="98"/>
    <n v="180"/>
    <m/>
    <n v="1.1100000000000001"/>
    <n v="1.1100000000000001"/>
    <n v="7"/>
    <n v="7.7700000000000005"/>
    <m/>
    <m/>
    <m/>
  </r>
  <r>
    <x v="0"/>
    <x v="0"/>
    <x v="1"/>
    <x v="101"/>
    <x v="2"/>
    <n v="7"/>
    <s v="pin/251"/>
    <x v="0"/>
    <x v="12"/>
    <x v="1"/>
    <n v="1"/>
    <s v="180"/>
    <n v="300"/>
    <m/>
    <n v="6.36"/>
    <n v="6.36"/>
    <n v="7"/>
    <n v="44.52"/>
    <m/>
    <m/>
    <m/>
  </r>
  <r>
    <x v="0"/>
    <x v="0"/>
    <x v="1"/>
    <x v="102"/>
    <x v="2"/>
    <n v="1"/>
    <s v="AIN/58"/>
    <x v="0"/>
    <x v="1"/>
    <x v="1"/>
    <n v="1"/>
    <s v="180"/>
    <n v="240"/>
    <m/>
    <n v="3.39"/>
    <n v="3.39"/>
    <n v="1"/>
    <n v="3.39"/>
    <m/>
    <m/>
    <m/>
  </r>
  <r>
    <x v="0"/>
    <x v="0"/>
    <x v="1"/>
    <x v="103"/>
    <x v="2"/>
    <n v="1"/>
    <s v="pin/51"/>
    <x v="0"/>
    <x v="12"/>
    <x v="1"/>
    <n v="1"/>
    <s v="200"/>
    <n v="2135"/>
    <m/>
    <n v="50.28"/>
    <n v="50.28"/>
    <n v="1"/>
    <n v="50.28"/>
    <m/>
    <m/>
    <m/>
  </r>
  <r>
    <x v="0"/>
    <x v="0"/>
    <x v="1"/>
    <x v="103"/>
    <x v="2"/>
    <n v="1"/>
    <s v="pin/31"/>
    <x v="0"/>
    <x v="12"/>
    <x v="1"/>
    <n v="1"/>
    <s v="135"/>
    <n v="2135"/>
    <m/>
    <n v="33.94"/>
    <n v="33.94"/>
    <n v="1"/>
    <n v="33.94"/>
    <m/>
    <m/>
    <m/>
  </r>
  <r>
    <x v="0"/>
    <x v="0"/>
    <x v="1"/>
    <x v="103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03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04"/>
    <x v="2"/>
    <n v="1"/>
    <s v="pin/51"/>
    <x v="0"/>
    <x v="12"/>
    <x v="1"/>
    <n v="1"/>
    <s v="200"/>
    <n v="2135"/>
    <m/>
    <n v="50.28"/>
    <n v="50.28"/>
    <n v="1"/>
    <n v="50.28"/>
    <m/>
    <m/>
    <m/>
  </r>
  <r>
    <x v="0"/>
    <x v="0"/>
    <x v="1"/>
    <x v="104"/>
    <x v="2"/>
    <n v="1"/>
    <s v="pin/31"/>
    <x v="0"/>
    <x v="12"/>
    <x v="1"/>
    <n v="1"/>
    <s v="135"/>
    <n v="2135"/>
    <m/>
    <n v="33.94"/>
    <n v="33.94"/>
    <n v="1"/>
    <n v="33.94"/>
    <m/>
    <m/>
    <m/>
  </r>
  <r>
    <x v="0"/>
    <x v="0"/>
    <x v="1"/>
    <x v="104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04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2"/>
    <x v="105"/>
    <x v="2"/>
    <n v="1"/>
    <s v="AIN/62"/>
    <x v="1"/>
    <x v="23"/>
    <x v="4"/>
    <n v="1"/>
    <s v=""/>
    <n v="3532"/>
    <m/>
    <n v="25.07"/>
    <n v="25.07"/>
    <n v="1"/>
    <n v="25.07"/>
    <m/>
    <m/>
    <m/>
  </r>
  <r>
    <x v="0"/>
    <x v="0"/>
    <x v="1"/>
    <x v="106"/>
    <x v="2"/>
    <n v="1"/>
    <s v="pin/49"/>
    <x v="0"/>
    <x v="12"/>
    <x v="1"/>
    <n v="1"/>
    <s v="200"/>
    <n v="1771"/>
    <m/>
    <n v="41.71"/>
    <n v="41.71"/>
    <n v="1"/>
    <n v="41.71"/>
    <m/>
    <m/>
    <m/>
  </r>
  <r>
    <x v="0"/>
    <x v="0"/>
    <x v="1"/>
    <x v="106"/>
    <x v="2"/>
    <n v="1"/>
    <s v="pin/29"/>
    <x v="0"/>
    <x v="12"/>
    <x v="1"/>
    <n v="1"/>
    <s v="135"/>
    <n v="1771"/>
    <m/>
    <n v="28.15"/>
    <n v="28.15"/>
    <n v="1"/>
    <n v="28.15"/>
    <m/>
    <m/>
    <m/>
  </r>
  <r>
    <x v="0"/>
    <x v="0"/>
    <x v="1"/>
    <x v="106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06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2"/>
    <x v="107"/>
    <x v="2"/>
    <n v="1"/>
    <s v="AIN/65"/>
    <x v="1"/>
    <x v="22"/>
    <x v="4"/>
    <n v="1"/>
    <s v=""/>
    <n v="2449"/>
    <m/>
    <n v="9.9600000000000009"/>
    <n v="9.9600000000000009"/>
    <n v="1"/>
    <n v="9.9600000000000009"/>
    <m/>
    <m/>
    <m/>
  </r>
  <r>
    <x v="0"/>
    <x v="0"/>
    <x v="1"/>
    <x v="108"/>
    <x v="2"/>
    <n v="3"/>
    <s v="pin/13"/>
    <x v="0"/>
    <x v="12"/>
    <x v="1"/>
    <n v="1"/>
    <s v="200"/>
    <n v="2195"/>
    <m/>
    <n v="51.69"/>
    <n v="51.69"/>
    <n v="3"/>
    <n v="155.07"/>
    <m/>
    <m/>
    <m/>
  </r>
  <r>
    <x v="0"/>
    <x v="0"/>
    <x v="1"/>
    <x v="108"/>
    <x v="2"/>
    <n v="3"/>
    <s v="pin/30"/>
    <x v="0"/>
    <x v="12"/>
    <x v="1"/>
    <n v="1"/>
    <s v="135"/>
    <n v="2195"/>
    <m/>
    <n v="34.89"/>
    <n v="34.89"/>
    <n v="3"/>
    <n v="104.67"/>
    <m/>
    <m/>
    <m/>
  </r>
  <r>
    <x v="0"/>
    <x v="0"/>
    <x v="1"/>
    <x v="108"/>
    <x v="2"/>
    <n v="3"/>
    <s v="pin/199"/>
    <x v="0"/>
    <x v="3"/>
    <x v="1"/>
    <n v="2"/>
    <s v="122"/>
    <n v="180"/>
    <m/>
    <n v="1.38"/>
    <n v="2.76"/>
    <n v="6"/>
    <n v="8.2799999999999994"/>
    <m/>
    <m/>
    <m/>
  </r>
  <r>
    <x v="0"/>
    <x v="0"/>
    <x v="1"/>
    <x v="108"/>
    <x v="2"/>
    <n v="3"/>
    <s v="pin/200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2"/>
    <x v="109"/>
    <x v="2"/>
    <n v="6"/>
    <s v="AIN/67"/>
    <x v="1"/>
    <x v="22"/>
    <x v="4"/>
    <n v="1"/>
    <s v=""/>
    <n v="1940"/>
    <m/>
    <n v="7.89"/>
    <n v="7.89"/>
    <n v="6"/>
    <n v="47.339999999999996"/>
    <m/>
    <m/>
    <m/>
  </r>
  <r>
    <x v="0"/>
    <x v="0"/>
    <x v="2"/>
    <x v="110"/>
    <x v="2"/>
    <n v="2"/>
    <s v="AIN/68"/>
    <x v="1"/>
    <x v="22"/>
    <x v="4"/>
    <n v="1"/>
    <s v=""/>
    <n v="1866"/>
    <m/>
    <n v="7.59"/>
    <n v="7.59"/>
    <n v="2"/>
    <n v="15.18"/>
    <m/>
    <m/>
    <m/>
  </r>
  <r>
    <x v="0"/>
    <x v="0"/>
    <x v="2"/>
    <x v="111"/>
    <x v="2"/>
    <n v="1"/>
    <s v="AIN/69"/>
    <x v="1"/>
    <x v="22"/>
    <x v="4"/>
    <n v="1"/>
    <s v=""/>
    <n v="1236"/>
    <m/>
    <n v="5.03"/>
    <n v="5.03"/>
    <n v="1"/>
    <n v="5.03"/>
    <m/>
    <m/>
    <m/>
  </r>
  <r>
    <x v="0"/>
    <x v="0"/>
    <x v="2"/>
    <x v="112"/>
    <x v="2"/>
    <n v="1"/>
    <s v="AIN/70"/>
    <x v="1"/>
    <x v="22"/>
    <x v="4"/>
    <n v="1"/>
    <s v=""/>
    <n v="2746"/>
    <m/>
    <n v="11.17"/>
    <n v="11.17"/>
    <n v="1"/>
    <n v="11.17"/>
    <m/>
    <m/>
    <m/>
  </r>
  <r>
    <x v="0"/>
    <x v="0"/>
    <x v="2"/>
    <x v="113"/>
    <x v="2"/>
    <n v="2"/>
    <s v="AIN/71"/>
    <x v="1"/>
    <x v="22"/>
    <x v="4"/>
    <n v="1"/>
    <s v=""/>
    <n v="1519"/>
    <m/>
    <n v="6.18"/>
    <n v="6.18"/>
    <n v="2"/>
    <n v="12.36"/>
    <m/>
    <m/>
    <m/>
  </r>
  <r>
    <x v="0"/>
    <x v="0"/>
    <x v="2"/>
    <x v="114"/>
    <x v="2"/>
    <n v="2"/>
    <s v="AIN/72"/>
    <x v="1"/>
    <x v="22"/>
    <x v="4"/>
    <n v="1"/>
    <s v=""/>
    <n v="3591"/>
    <m/>
    <n v="14.6"/>
    <n v="14.6"/>
    <n v="2"/>
    <n v="29.2"/>
    <m/>
    <m/>
    <m/>
  </r>
  <r>
    <x v="0"/>
    <x v="0"/>
    <x v="2"/>
    <x v="115"/>
    <x v="2"/>
    <n v="3"/>
    <s v="AIN/73"/>
    <x v="1"/>
    <x v="22"/>
    <x v="4"/>
    <n v="1"/>
    <s v=""/>
    <n v="349"/>
    <m/>
    <n v="1.42"/>
    <n v="1.42"/>
    <n v="3"/>
    <n v="4.26"/>
    <m/>
    <m/>
    <m/>
  </r>
  <r>
    <x v="0"/>
    <x v="0"/>
    <x v="2"/>
    <x v="116"/>
    <x v="2"/>
    <n v="3"/>
    <s v="AIN/74"/>
    <x v="1"/>
    <x v="22"/>
    <x v="4"/>
    <n v="1"/>
    <s v=""/>
    <n v="1719"/>
    <m/>
    <n v="6.99"/>
    <n v="6.99"/>
    <n v="3"/>
    <n v="20.97"/>
    <m/>
    <m/>
    <m/>
  </r>
  <r>
    <x v="0"/>
    <x v="0"/>
    <x v="2"/>
    <x v="117"/>
    <x v="2"/>
    <n v="3"/>
    <s v="AIN/75"/>
    <x v="1"/>
    <x v="22"/>
    <x v="4"/>
    <n v="1"/>
    <s v=""/>
    <n v="1812"/>
    <m/>
    <n v="7.37"/>
    <n v="7.37"/>
    <n v="3"/>
    <n v="22.11"/>
    <m/>
    <m/>
    <m/>
  </r>
  <r>
    <x v="0"/>
    <x v="0"/>
    <x v="1"/>
    <x v="118"/>
    <x v="2"/>
    <n v="23"/>
    <s v="AIN/76"/>
    <x v="0"/>
    <x v="20"/>
    <x v="1"/>
    <n v="1"/>
    <s v=""/>
    <n v="160"/>
    <m/>
    <n v="1.46"/>
    <n v="1.46"/>
    <n v="23"/>
    <n v="33.58"/>
    <m/>
    <m/>
    <m/>
  </r>
  <r>
    <x v="0"/>
    <x v="0"/>
    <x v="1"/>
    <x v="119"/>
    <x v="2"/>
    <n v="11"/>
    <s v="AIN/77"/>
    <x v="0"/>
    <x v="20"/>
    <x v="1"/>
    <n v="1"/>
    <s v=""/>
    <n v="150"/>
    <m/>
    <n v="1.37"/>
    <n v="1.37"/>
    <n v="11"/>
    <n v="15.07"/>
    <m/>
    <m/>
    <m/>
  </r>
  <r>
    <x v="0"/>
    <x v="0"/>
    <x v="2"/>
    <x v="120"/>
    <x v="2"/>
    <n v="2"/>
    <s v="AIN/79"/>
    <x v="1"/>
    <x v="27"/>
    <x v="4"/>
    <n v="1"/>
    <s v=""/>
    <n v="9100"/>
    <m/>
    <n v="35.270000000000003"/>
    <n v="35.270000000000003"/>
    <n v="2"/>
    <n v="70.540000000000006"/>
    <m/>
    <m/>
    <m/>
  </r>
  <r>
    <x v="0"/>
    <x v="0"/>
    <x v="2"/>
    <x v="121"/>
    <x v="2"/>
    <n v="35"/>
    <s v="AIN/80"/>
    <x v="1"/>
    <x v="28"/>
    <x v="4"/>
    <n v="1"/>
    <s v=""/>
    <n v="9100"/>
    <m/>
    <n v="17.41"/>
    <n v="17.41"/>
    <n v="35"/>
    <n v="609.35"/>
    <m/>
    <m/>
    <m/>
  </r>
  <r>
    <x v="0"/>
    <x v="0"/>
    <x v="1"/>
    <x v="122"/>
    <x v="2"/>
    <n v="1"/>
    <s v="pin/8"/>
    <x v="0"/>
    <x v="15"/>
    <x v="1"/>
    <n v="1"/>
    <s v=""/>
    <n v="2648"/>
    <m/>
    <n v="69.430000000000007"/>
    <n v="69.430000000000007"/>
    <n v="1"/>
    <n v="69.430000000000007"/>
    <m/>
    <m/>
    <m/>
  </r>
  <r>
    <x v="0"/>
    <x v="0"/>
    <x v="1"/>
    <x v="122"/>
    <x v="2"/>
    <n v="1"/>
    <s v="pin/9"/>
    <x v="0"/>
    <x v="15"/>
    <x v="1"/>
    <n v="1"/>
    <s v=""/>
    <n v="1300"/>
    <m/>
    <n v="34.08"/>
    <n v="34.08"/>
    <n v="1"/>
    <n v="34.08"/>
    <m/>
    <m/>
    <m/>
  </r>
  <r>
    <x v="0"/>
    <x v="0"/>
    <x v="1"/>
    <x v="122"/>
    <x v="2"/>
    <n v="1"/>
    <s v="pin/50"/>
    <x v="0"/>
    <x v="1"/>
    <x v="1"/>
    <n v="1"/>
    <s v="120"/>
    <n v="150"/>
    <m/>
    <n v="1.41"/>
    <n v="1.41"/>
    <n v="1"/>
    <n v="1.41"/>
    <m/>
    <m/>
    <m/>
  </r>
  <r>
    <x v="0"/>
    <x v="0"/>
    <x v="1"/>
    <x v="122"/>
    <x v="2"/>
    <n v="1"/>
    <s v="pin/52"/>
    <x v="0"/>
    <x v="1"/>
    <x v="1"/>
    <n v="1"/>
    <s v="90"/>
    <n v="150"/>
    <m/>
    <n v="1.06"/>
    <n v="1.06"/>
    <n v="1"/>
    <n v="1.06"/>
    <m/>
    <m/>
    <m/>
  </r>
  <r>
    <x v="0"/>
    <x v="0"/>
    <x v="1"/>
    <x v="122"/>
    <x v="2"/>
    <n v="1"/>
    <s v="pin/60"/>
    <x v="0"/>
    <x v="1"/>
    <x v="1"/>
    <n v="2"/>
    <s v="50"/>
    <n v="202"/>
    <m/>
    <n v="0.79"/>
    <n v="1.58"/>
    <n v="2"/>
    <n v="1.58"/>
    <m/>
    <m/>
    <m/>
  </r>
  <r>
    <x v="0"/>
    <x v="0"/>
    <x v="1"/>
    <x v="122"/>
    <x v="2"/>
    <n v="1"/>
    <s v="pin/65"/>
    <x v="0"/>
    <x v="1"/>
    <x v="1"/>
    <n v="2"/>
    <s v="50"/>
    <n v="181"/>
    <m/>
    <n v="0.71"/>
    <n v="1.42"/>
    <n v="2"/>
    <n v="1.42"/>
    <m/>
    <m/>
    <m/>
  </r>
  <r>
    <x v="0"/>
    <x v="0"/>
    <x v="1"/>
    <x v="122"/>
    <x v="2"/>
    <n v="1"/>
    <s v="pin/72"/>
    <x v="0"/>
    <x v="1"/>
    <x v="1"/>
    <n v="1"/>
    <s v="50"/>
    <n v="110"/>
    <m/>
    <n v="0.43"/>
    <n v="0.43"/>
    <n v="1"/>
    <n v="0.43"/>
    <m/>
    <m/>
    <m/>
  </r>
  <r>
    <x v="0"/>
    <x v="0"/>
    <x v="1"/>
    <x v="122"/>
    <x v="2"/>
    <n v="1"/>
    <s v="pin/76"/>
    <x v="0"/>
    <x v="1"/>
    <x v="1"/>
    <n v="1"/>
    <s v="110"/>
    <n v="112"/>
    <m/>
    <n v="0.97"/>
    <n v="0.97"/>
    <n v="1"/>
    <n v="0.97"/>
    <m/>
    <m/>
    <m/>
  </r>
  <r>
    <x v="0"/>
    <x v="0"/>
    <x v="1"/>
    <x v="122"/>
    <x v="2"/>
    <n v="1"/>
    <s v="pin/77"/>
    <x v="0"/>
    <x v="1"/>
    <x v="1"/>
    <n v="1"/>
    <s v="40"/>
    <n v="110"/>
    <m/>
    <n v="0.35"/>
    <n v="0.35"/>
    <n v="1"/>
    <n v="0.35"/>
    <m/>
    <m/>
    <m/>
  </r>
  <r>
    <x v="0"/>
    <x v="0"/>
    <x v="1"/>
    <x v="122"/>
    <x v="2"/>
    <n v="1"/>
    <s v="pin/82"/>
    <x v="0"/>
    <x v="1"/>
    <x v="1"/>
    <n v="1"/>
    <s v="170"/>
    <n v="220"/>
    <m/>
    <n v="2.94"/>
    <n v="2.94"/>
    <n v="1"/>
    <n v="2.94"/>
    <m/>
    <m/>
    <m/>
  </r>
  <r>
    <x v="0"/>
    <x v="0"/>
    <x v="1"/>
    <x v="122"/>
    <x v="2"/>
    <n v="1"/>
    <s v="pin/173"/>
    <x v="0"/>
    <x v="2"/>
    <x v="1"/>
    <n v="2"/>
    <s v="200"/>
    <n v="340"/>
    <m/>
    <n v="2.67"/>
    <n v="5.34"/>
    <n v="2"/>
    <n v="5.34"/>
    <m/>
    <m/>
    <m/>
  </r>
  <r>
    <x v="0"/>
    <x v="0"/>
    <x v="1"/>
    <x v="122"/>
    <x v="2"/>
    <n v="1"/>
    <s v="pin/174"/>
    <x v="0"/>
    <x v="2"/>
    <x v="1"/>
    <n v="2"/>
    <s v="50"/>
    <n v="179"/>
    <m/>
    <n v="0.35"/>
    <n v="0.7"/>
    <n v="2"/>
    <n v="0.7"/>
    <m/>
    <m/>
    <m/>
  </r>
  <r>
    <x v="0"/>
    <x v="0"/>
    <x v="1"/>
    <x v="122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22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22"/>
    <x v="2"/>
    <n v="1"/>
    <s v="pin/207"/>
    <x v="0"/>
    <x v="3"/>
    <x v="1"/>
    <n v="2"/>
    <s v="50"/>
    <n v="181"/>
    <m/>
    <n v="0.56999999999999995"/>
    <n v="1.1399999999999999"/>
    <n v="2"/>
    <n v="1.1399999999999999"/>
    <m/>
    <m/>
    <m/>
  </r>
  <r>
    <x v="0"/>
    <x v="0"/>
    <x v="1"/>
    <x v="122"/>
    <x v="2"/>
    <n v="1"/>
    <s v="pin/231"/>
    <x v="0"/>
    <x v="12"/>
    <x v="1"/>
    <n v="1"/>
    <s v="110"/>
    <n v="320"/>
    <m/>
    <n v="4.1399999999999997"/>
    <n v="4.1399999999999997"/>
    <n v="1"/>
    <n v="4.1399999999999997"/>
    <m/>
    <m/>
    <m/>
  </r>
  <r>
    <x v="0"/>
    <x v="0"/>
    <x v="1"/>
    <x v="122"/>
    <x v="2"/>
    <n v="1"/>
    <s v="pin/232"/>
    <x v="0"/>
    <x v="12"/>
    <x v="1"/>
    <n v="1"/>
    <s v="180"/>
    <n v="1927"/>
    <m/>
    <n v="40.840000000000003"/>
    <n v="40.840000000000003"/>
    <n v="1"/>
    <n v="40.840000000000003"/>
    <m/>
    <m/>
    <m/>
  </r>
  <r>
    <x v="0"/>
    <x v="0"/>
    <x v="1"/>
    <x v="122"/>
    <x v="2"/>
    <n v="1"/>
    <s v="pin/233"/>
    <x v="0"/>
    <x v="12"/>
    <x v="1"/>
    <n v="1"/>
    <s v="135"/>
    <n v="1927"/>
    <m/>
    <n v="30.63"/>
    <n v="30.63"/>
    <n v="1"/>
    <n v="30.63"/>
    <m/>
    <m/>
    <m/>
  </r>
  <r>
    <x v="0"/>
    <x v="0"/>
    <x v="1"/>
    <x v="122"/>
    <x v="2"/>
    <n v="1"/>
    <s v="pin/255"/>
    <x v="0"/>
    <x v="1"/>
    <x v="1"/>
    <n v="1"/>
    <n v="1300"/>
    <n v="110"/>
    <m/>
    <n v="11.23"/>
    <n v="11.23"/>
    <n v="1"/>
    <n v="11.23"/>
    <m/>
    <m/>
    <m/>
  </r>
  <r>
    <x v="0"/>
    <x v="0"/>
    <x v="1"/>
    <x v="122"/>
    <x v="2"/>
    <n v="1"/>
    <s v="pin/256"/>
    <x v="0"/>
    <x v="1"/>
    <x v="1"/>
    <n v="2"/>
    <n v="150"/>
    <n v="47"/>
    <m/>
    <n v="0.55000000000000004"/>
    <n v="1.1000000000000001"/>
    <n v="2"/>
    <n v="1.1000000000000001"/>
    <m/>
    <m/>
    <m/>
  </r>
  <r>
    <x v="0"/>
    <x v="0"/>
    <x v="1"/>
    <x v="122"/>
    <x v="2"/>
    <n v="1"/>
    <s v="pin/257"/>
    <x v="0"/>
    <x v="1"/>
    <x v="1"/>
    <n v="2"/>
    <n v="140"/>
    <n v="47"/>
    <m/>
    <n v="0.52"/>
    <n v="1.04"/>
    <n v="2"/>
    <n v="1.04"/>
    <m/>
    <m/>
    <m/>
  </r>
  <r>
    <x v="0"/>
    <x v="0"/>
    <x v="2"/>
    <x v="122"/>
    <x v="2"/>
    <n v="1"/>
    <s v="pin/270"/>
    <x v="1"/>
    <x v="29"/>
    <x v="4"/>
    <n v="4"/>
    <s v=""/>
    <n v="550"/>
    <m/>
    <n v="3.47"/>
    <n v="13.88"/>
    <n v="4"/>
    <n v="13.88"/>
    <m/>
    <m/>
    <m/>
  </r>
  <r>
    <x v="0"/>
    <x v="0"/>
    <x v="1"/>
    <x v="123"/>
    <x v="2"/>
    <n v="3"/>
    <s v="pin/122"/>
    <x v="0"/>
    <x v="11"/>
    <x v="1"/>
    <n v="1"/>
    <s v=""/>
    <n v="2703"/>
    <m/>
    <n v="55.93"/>
    <n v="55.93"/>
    <n v="3"/>
    <n v="167.79"/>
    <m/>
    <m/>
    <m/>
  </r>
  <r>
    <x v="0"/>
    <x v="0"/>
    <x v="1"/>
    <x v="123"/>
    <x v="2"/>
    <n v="3"/>
    <s v="pin/21"/>
    <x v="0"/>
    <x v="2"/>
    <x v="1"/>
    <n v="1"/>
    <s v="94"/>
    <n v="174"/>
    <m/>
    <n v="0.64"/>
    <n v="0.64"/>
    <n v="3"/>
    <n v="1.92"/>
    <m/>
    <m/>
    <m/>
  </r>
  <r>
    <x v="0"/>
    <x v="0"/>
    <x v="1"/>
    <x v="123"/>
    <x v="2"/>
    <n v="3"/>
    <s v="pin/95"/>
    <x v="0"/>
    <x v="1"/>
    <x v="1"/>
    <n v="1"/>
    <s v="230"/>
    <n v="240"/>
    <m/>
    <n v="4.33"/>
    <n v="4.33"/>
    <n v="3"/>
    <n v="12.99"/>
    <m/>
    <m/>
    <m/>
  </r>
  <r>
    <x v="0"/>
    <x v="0"/>
    <x v="1"/>
    <x v="123"/>
    <x v="2"/>
    <n v="3"/>
    <s v="pin/130"/>
    <x v="0"/>
    <x v="11"/>
    <x v="1"/>
    <n v="1"/>
    <s v=""/>
    <n v="1400"/>
    <m/>
    <n v="28.97"/>
    <n v="28.97"/>
    <n v="3"/>
    <n v="86.91"/>
    <m/>
    <m/>
    <m/>
  </r>
  <r>
    <x v="0"/>
    <x v="0"/>
    <x v="1"/>
    <x v="123"/>
    <x v="2"/>
    <n v="3"/>
    <s v="pin/171"/>
    <x v="0"/>
    <x v="2"/>
    <x v="1"/>
    <n v="1"/>
    <s v="100"/>
    <n v="112"/>
    <m/>
    <n v="0.44"/>
    <n v="0.44"/>
    <n v="3"/>
    <n v="1.32"/>
    <m/>
    <m/>
    <m/>
  </r>
  <r>
    <x v="0"/>
    <x v="0"/>
    <x v="1"/>
    <x v="123"/>
    <x v="2"/>
    <n v="3"/>
    <s v="pin/172"/>
    <x v="0"/>
    <x v="2"/>
    <x v="1"/>
    <n v="1"/>
    <s v="45"/>
    <n v="100"/>
    <m/>
    <n v="0.18"/>
    <n v="0.18"/>
    <n v="3"/>
    <n v="0.54"/>
    <m/>
    <m/>
    <m/>
  </r>
  <r>
    <x v="0"/>
    <x v="0"/>
    <x v="1"/>
    <x v="123"/>
    <x v="2"/>
    <n v="3"/>
    <s v="pin/199"/>
    <x v="0"/>
    <x v="3"/>
    <x v="1"/>
    <n v="2"/>
    <s v="122"/>
    <n v="180"/>
    <m/>
    <n v="1.38"/>
    <n v="2.76"/>
    <n v="6"/>
    <n v="8.2799999999999994"/>
    <m/>
    <m/>
    <m/>
  </r>
  <r>
    <x v="0"/>
    <x v="0"/>
    <x v="1"/>
    <x v="123"/>
    <x v="2"/>
    <n v="3"/>
    <s v="pin/200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1"/>
    <x v="123"/>
    <x v="2"/>
    <n v="3"/>
    <s v="pin/238"/>
    <x v="0"/>
    <x v="12"/>
    <x v="1"/>
    <n v="1"/>
    <s v="180"/>
    <n v="1777"/>
    <m/>
    <n v="37.659999999999997"/>
    <n v="37.659999999999997"/>
    <n v="3"/>
    <n v="112.97999999999999"/>
    <m/>
    <m/>
    <m/>
  </r>
  <r>
    <x v="0"/>
    <x v="0"/>
    <x v="1"/>
    <x v="123"/>
    <x v="2"/>
    <n v="3"/>
    <s v="pin/239"/>
    <x v="0"/>
    <x v="12"/>
    <x v="1"/>
    <n v="1"/>
    <s v="135"/>
    <n v="1777"/>
    <m/>
    <n v="28.25"/>
    <n v="28.25"/>
    <n v="3"/>
    <n v="84.75"/>
    <m/>
    <m/>
    <m/>
  </r>
  <r>
    <x v="0"/>
    <x v="0"/>
    <x v="2"/>
    <x v="123"/>
    <x v="2"/>
    <n v="3"/>
    <s v="pin/258"/>
    <x v="1"/>
    <x v="30"/>
    <x v="4"/>
    <n v="4"/>
    <s v=""/>
    <n v="550"/>
    <m/>
    <n v="3.12"/>
    <n v="12.48"/>
    <n v="12"/>
    <n v="37.44"/>
    <m/>
    <m/>
    <m/>
  </r>
  <r>
    <x v="0"/>
    <x v="0"/>
    <x v="1"/>
    <x v="123"/>
    <x v="2"/>
    <n v="3"/>
    <s v="pin/273"/>
    <x v="0"/>
    <x v="1"/>
    <x v="1"/>
    <n v="1"/>
    <s v="100"/>
    <n v="280"/>
    <m/>
    <n v="2.2000000000000002"/>
    <n v="2.2000000000000002"/>
    <n v="3"/>
    <n v="6.6000000000000005"/>
    <m/>
    <m/>
    <m/>
  </r>
  <r>
    <x v="0"/>
    <x v="0"/>
    <x v="1"/>
    <x v="123"/>
    <x v="2"/>
    <n v="3"/>
    <s v="pin/279"/>
    <x v="0"/>
    <x v="2"/>
    <x v="1"/>
    <n v="2"/>
    <s v="95"/>
    <n v="150"/>
    <m/>
    <n v="0.56000000000000005"/>
    <n v="1.1200000000000001"/>
    <n v="6"/>
    <n v="3.3600000000000003"/>
    <m/>
    <m/>
    <m/>
  </r>
  <r>
    <x v="0"/>
    <x v="0"/>
    <x v="1"/>
    <x v="123"/>
    <x v="2"/>
    <n v="3"/>
    <s v="pin/280"/>
    <x v="0"/>
    <x v="2"/>
    <x v="1"/>
    <n v="2"/>
    <s v="100"/>
    <n v="150"/>
    <m/>
    <n v="0.59"/>
    <n v="1.18"/>
    <n v="6"/>
    <n v="3.54"/>
    <m/>
    <m/>
    <m/>
  </r>
  <r>
    <x v="0"/>
    <x v="0"/>
    <x v="1"/>
    <x v="123"/>
    <x v="2"/>
    <n v="3"/>
    <s v="pin/281"/>
    <x v="0"/>
    <x v="2"/>
    <x v="1"/>
    <n v="1"/>
    <s v="50"/>
    <n v="100"/>
    <m/>
    <n v="0.2"/>
    <n v="0.2"/>
    <n v="3"/>
    <n v="0.60000000000000009"/>
    <m/>
    <m/>
    <m/>
  </r>
  <r>
    <x v="0"/>
    <x v="0"/>
    <x v="1"/>
    <x v="124"/>
    <x v="2"/>
    <n v="1"/>
    <s v="pin/122"/>
    <x v="0"/>
    <x v="11"/>
    <x v="1"/>
    <n v="1"/>
    <s v=""/>
    <n v="2703"/>
    <m/>
    <n v="55.93"/>
    <n v="55.93"/>
    <n v="1"/>
    <n v="55.93"/>
    <m/>
    <m/>
    <m/>
  </r>
  <r>
    <x v="0"/>
    <x v="0"/>
    <x v="1"/>
    <x v="124"/>
    <x v="2"/>
    <n v="1"/>
    <s v="pin/21"/>
    <x v="0"/>
    <x v="2"/>
    <x v="1"/>
    <n v="1"/>
    <s v="94"/>
    <n v="174"/>
    <m/>
    <n v="0.64"/>
    <n v="0.64"/>
    <n v="1"/>
    <n v="0.64"/>
    <m/>
    <m/>
    <m/>
  </r>
  <r>
    <x v="0"/>
    <x v="0"/>
    <x v="1"/>
    <x v="124"/>
    <x v="2"/>
    <n v="1"/>
    <s v="pin/95"/>
    <x v="0"/>
    <x v="1"/>
    <x v="1"/>
    <n v="1"/>
    <s v="230"/>
    <n v="240"/>
    <m/>
    <n v="4.33"/>
    <n v="4.33"/>
    <n v="1"/>
    <n v="4.33"/>
    <m/>
    <m/>
    <m/>
  </r>
  <r>
    <x v="0"/>
    <x v="0"/>
    <x v="1"/>
    <x v="124"/>
    <x v="2"/>
    <n v="1"/>
    <s v="pin/171"/>
    <x v="0"/>
    <x v="2"/>
    <x v="1"/>
    <n v="1"/>
    <s v="100"/>
    <n v="112"/>
    <m/>
    <n v="0.44"/>
    <n v="0.44"/>
    <n v="1"/>
    <n v="0.44"/>
    <m/>
    <m/>
    <m/>
  </r>
  <r>
    <x v="0"/>
    <x v="0"/>
    <x v="1"/>
    <x v="124"/>
    <x v="2"/>
    <n v="1"/>
    <s v="pin/172"/>
    <x v="0"/>
    <x v="2"/>
    <x v="1"/>
    <n v="1"/>
    <s v="45"/>
    <n v="100"/>
    <m/>
    <n v="0.18"/>
    <n v="0.18"/>
    <n v="1"/>
    <n v="0.18"/>
    <m/>
    <m/>
    <m/>
  </r>
  <r>
    <x v="0"/>
    <x v="0"/>
    <x v="1"/>
    <x v="124"/>
    <x v="2"/>
    <n v="1"/>
    <s v="pin/199"/>
    <x v="0"/>
    <x v="3"/>
    <x v="1"/>
    <n v="1"/>
    <s v="122"/>
    <n v="180"/>
    <m/>
    <n v="1.38"/>
    <n v="1.38"/>
    <n v="1"/>
    <n v="1.38"/>
    <m/>
    <m/>
    <m/>
  </r>
  <r>
    <x v="0"/>
    <x v="0"/>
    <x v="1"/>
    <x v="124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24"/>
    <x v="2"/>
    <n v="1"/>
    <s v="pin/203"/>
    <x v="0"/>
    <x v="3"/>
    <x v="1"/>
    <n v="1"/>
    <s v="122"/>
    <n v="180"/>
    <m/>
    <n v="1.38"/>
    <n v="1.38"/>
    <n v="1"/>
    <n v="1.38"/>
    <m/>
    <m/>
    <m/>
  </r>
  <r>
    <x v="0"/>
    <x v="0"/>
    <x v="1"/>
    <x v="124"/>
    <x v="2"/>
    <n v="1"/>
    <s v="pin/238"/>
    <x v="0"/>
    <x v="12"/>
    <x v="1"/>
    <n v="1"/>
    <s v="180"/>
    <n v="1777"/>
    <m/>
    <n v="37.659999999999997"/>
    <n v="37.659999999999997"/>
    <n v="1"/>
    <n v="37.659999999999997"/>
    <m/>
    <m/>
    <m/>
  </r>
  <r>
    <x v="0"/>
    <x v="0"/>
    <x v="1"/>
    <x v="124"/>
    <x v="2"/>
    <n v="1"/>
    <s v="pin/239"/>
    <x v="0"/>
    <x v="12"/>
    <x v="1"/>
    <n v="1"/>
    <s v="135"/>
    <n v="1777"/>
    <m/>
    <n v="28.25"/>
    <n v="28.25"/>
    <n v="1"/>
    <n v="28.25"/>
    <m/>
    <m/>
    <m/>
  </r>
  <r>
    <x v="0"/>
    <x v="0"/>
    <x v="2"/>
    <x v="124"/>
    <x v="2"/>
    <n v="1"/>
    <s v="pin/258"/>
    <x v="1"/>
    <x v="30"/>
    <x v="4"/>
    <n v="4"/>
    <s v=""/>
    <n v="550"/>
    <m/>
    <n v="3.12"/>
    <n v="12.48"/>
    <n v="4"/>
    <n v="12.48"/>
    <m/>
    <m/>
    <m/>
  </r>
  <r>
    <x v="0"/>
    <x v="0"/>
    <x v="1"/>
    <x v="124"/>
    <x v="2"/>
    <n v="1"/>
    <s v="pin/273"/>
    <x v="0"/>
    <x v="1"/>
    <x v="1"/>
    <n v="1"/>
    <s v="100"/>
    <n v="280"/>
    <m/>
    <n v="2.2000000000000002"/>
    <n v="2.2000000000000002"/>
    <n v="1"/>
    <n v="2.2000000000000002"/>
    <m/>
    <m/>
    <m/>
  </r>
  <r>
    <x v="0"/>
    <x v="0"/>
    <x v="1"/>
    <x v="124"/>
    <x v="2"/>
    <n v="1"/>
    <s v="pin/279"/>
    <x v="0"/>
    <x v="2"/>
    <x v="1"/>
    <n v="2"/>
    <s v="95"/>
    <n v="150"/>
    <m/>
    <n v="0.56000000000000005"/>
    <n v="1.1200000000000001"/>
    <n v="2"/>
    <n v="1.1200000000000001"/>
    <m/>
    <m/>
    <m/>
  </r>
  <r>
    <x v="0"/>
    <x v="0"/>
    <x v="1"/>
    <x v="124"/>
    <x v="2"/>
    <n v="1"/>
    <s v="pin/280"/>
    <x v="0"/>
    <x v="2"/>
    <x v="1"/>
    <n v="2"/>
    <s v="100"/>
    <n v="150"/>
    <m/>
    <n v="0.59"/>
    <n v="1.18"/>
    <n v="2"/>
    <n v="1.18"/>
    <m/>
    <m/>
    <m/>
  </r>
  <r>
    <x v="0"/>
    <x v="0"/>
    <x v="1"/>
    <x v="124"/>
    <x v="2"/>
    <n v="1"/>
    <s v="pin/281"/>
    <x v="0"/>
    <x v="2"/>
    <x v="1"/>
    <n v="1"/>
    <s v="50"/>
    <n v="100"/>
    <m/>
    <n v="0.2"/>
    <n v="0.2"/>
    <n v="1"/>
    <n v="0.2"/>
    <m/>
    <m/>
    <m/>
  </r>
  <r>
    <x v="0"/>
    <x v="0"/>
    <x v="1"/>
    <x v="124"/>
    <x v="2"/>
    <n v="1"/>
    <s v="pin/283"/>
    <x v="0"/>
    <x v="11"/>
    <x v="1"/>
    <n v="1"/>
    <s v=""/>
    <n v="1400"/>
    <m/>
    <n v="28.97"/>
    <n v="28.97"/>
    <n v="1"/>
    <n v="28.97"/>
    <m/>
    <m/>
    <m/>
  </r>
  <r>
    <x v="0"/>
    <x v="0"/>
    <x v="1"/>
    <x v="125"/>
    <x v="2"/>
    <n v="1"/>
    <s v="pin/122"/>
    <x v="0"/>
    <x v="11"/>
    <x v="1"/>
    <n v="1"/>
    <s v=""/>
    <n v="2703"/>
    <m/>
    <n v="55.93"/>
    <n v="55.93"/>
    <n v="1"/>
    <n v="55.93"/>
    <m/>
    <m/>
    <m/>
  </r>
  <r>
    <x v="0"/>
    <x v="0"/>
    <x v="1"/>
    <x v="125"/>
    <x v="2"/>
    <n v="1"/>
    <s v="pin/21"/>
    <x v="0"/>
    <x v="2"/>
    <x v="1"/>
    <n v="1"/>
    <s v="94"/>
    <n v="174"/>
    <m/>
    <n v="0.64"/>
    <n v="0.64"/>
    <n v="1"/>
    <n v="0.64"/>
    <m/>
    <m/>
    <m/>
  </r>
  <r>
    <x v="0"/>
    <x v="0"/>
    <x v="1"/>
    <x v="125"/>
    <x v="2"/>
    <n v="1"/>
    <s v="pin/95"/>
    <x v="0"/>
    <x v="1"/>
    <x v="1"/>
    <n v="1"/>
    <s v="230"/>
    <n v="240"/>
    <m/>
    <n v="4.33"/>
    <n v="4.33"/>
    <n v="1"/>
    <n v="4.33"/>
    <m/>
    <m/>
    <m/>
  </r>
  <r>
    <x v="0"/>
    <x v="0"/>
    <x v="1"/>
    <x v="125"/>
    <x v="2"/>
    <n v="1"/>
    <s v="pin/132"/>
    <x v="0"/>
    <x v="11"/>
    <x v="1"/>
    <n v="1"/>
    <s v=""/>
    <n v="1200"/>
    <m/>
    <n v="24.83"/>
    <n v="24.83"/>
    <n v="1"/>
    <n v="24.83"/>
    <m/>
    <m/>
    <m/>
  </r>
  <r>
    <x v="0"/>
    <x v="0"/>
    <x v="1"/>
    <x v="125"/>
    <x v="2"/>
    <n v="1"/>
    <s v="pin/171"/>
    <x v="0"/>
    <x v="2"/>
    <x v="1"/>
    <n v="1"/>
    <s v="100"/>
    <n v="112"/>
    <m/>
    <n v="0.44"/>
    <n v="0.44"/>
    <n v="1"/>
    <n v="0.44"/>
    <m/>
    <m/>
    <m/>
  </r>
  <r>
    <x v="0"/>
    <x v="0"/>
    <x v="1"/>
    <x v="125"/>
    <x v="2"/>
    <n v="1"/>
    <s v="pin/172"/>
    <x v="0"/>
    <x v="2"/>
    <x v="1"/>
    <n v="1"/>
    <s v="45"/>
    <n v="100"/>
    <m/>
    <n v="0.18"/>
    <n v="0.18"/>
    <n v="1"/>
    <n v="0.18"/>
    <m/>
    <m/>
    <m/>
  </r>
  <r>
    <x v="0"/>
    <x v="0"/>
    <x v="1"/>
    <x v="125"/>
    <x v="2"/>
    <n v="1"/>
    <s v="pin/199"/>
    <x v="0"/>
    <x v="3"/>
    <x v="1"/>
    <n v="1"/>
    <s v="122"/>
    <n v="180"/>
    <m/>
    <n v="1.38"/>
    <n v="1.38"/>
    <n v="1"/>
    <n v="1.38"/>
    <m/>
    <m/>
    <m/>
  </r>
  <r>
    <x v="0"/>
    <x v="0"/>
    <x v="1"/>
    <x v="125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25"/>
    <x v="2"/>
    <n v="1"/>
    <s v="pin/203"/>
    <x v="0"/>
    <x v="3"/>
    <x v="1"/>
    <n v="1"/>
    <s v="122"/>
    <n v="180"/>
    <m/>
    <n v="1.38"/>
    <n v="1.38"/>
    <n v="1"/>
    <n v="1.38"/>
    <m/>
    <m/>
    <m/>
  </r>
  <r>
    <x v="0"/>
    <x v="0"/>
    <x v="1"/>
    <x v="125"/>
    <x v="2"/>
    <n v="1"/>
    <s v="pin/242"/>
    <x v="0"/>
    <x v="12"/>
    <x v="1"/>
    <n v="1"/>
    <s v="180"/>
    <n v="1877"/>
    <m/>
    <n v="39.78"/>
    <n v="39.78"/>
    <n v="1"/>
    <n v="39.78"/>
    <m/>
    <m/>
    <m/>
  </r>
  <r>
    <x v="0"/>
    <x v="0"/>
    <x v="1"/>
    <x v="125"/>
    <x v="2"/>
    <n v="1"/>
    <s v="pin/243"/>
    <x v="0"/>
    <x v="12"/>
    <x v="1"/>
    <n v="1"/>
    <s v="135"/>
    <n v="1877"/>
    <m/>
    <n v="29.84"/>
    <n v="29.84"/>
    <n v="1"/>
    <n v="29.84"/>
    <m/>
    <m/>
    <m/>
  </r>
  <r>
    <x v="0"/>
    <x v="0"/>
    <x v="2"/>
    <x v="125"/>
    <x v="2"/>
    <n v="1"/>
    <s v="pin/258"/>
    <x v="1"/>
    <x v="30"/>
    <x v="4"/>
    <n v="4"/>
    <s v=""/>
    <n v="550"/>
    <m/>
    <n v="3.12"/>
    <n v="12.48"/>
    <n v="4"/>
    <n v="12.48"/>
    <m/>
    <m/>
    <m/>
  </r>
  <r>
    <x v="0"/>
    <x v="0"/>
    <x v="1"/>
    <x v="125"/>
    <x v="2"/>
    <n v="1"/>
    <s v="pin/273"/>
    <x v="0"/>
    <x v="1"/>
    <x v="1"/>
    <n v="1"/>
    <s v="100"/>
    <n v="280"/>
    <m/>
    <n v="2.2000000000000002"/>
    <n v="2.2000000000000002"/>
    <n v="1"/>
    <n v="2.2000000000000002"/>
    <m/>
    <m/>
    <m/>
  </r>
  <r>
    <x v="0"/>
    <x v="0"/>
    <x v="1"/>
    <x v="125"/>
    <x v="2"/>
    <n v="1"/>
    <s v="pin/279"/>
    <x v="0"/>
    <x v="2"/>
    <x v="1"/>
    <n v="2"/>
    <s v="95"/>
    <n v="150"/>
    <m/>
    <n v="0.56000000000000005"/>
    <n v="1.1200000000000001"/>
    <n v="2"/>
    <n v="1.1200000000000001"/>
    <m/>
    <m/>
    <m/>
  </r>
  <r>
    <x v="0"/>
    <x v="0"/>
    <x v="1"/>
    <x v="125"/>
    <x v="2"/>
    <n v="1"/>
    <s v="pin/280"/>
    <x v="0"/>
    <x v="2"/>
    <x v="1"/>
    <n v="2"/>
    <s v="100"/>
    <n v="150"/>
    <m/>
    <n v="0.59"/>
    <n v="1.18"/>
    <n v="2"/>
    <n v="1.18"/>
    <m/>
    <m/>
    <m/>
  </r>
  <r>
    <x v="0"/>
    <x v="0"/>
    <x v="1"/>
    <x v="125"/>
    <x v="2"/>
    <n v="1"/>
    <s v="pin/281"/>
    <x v="0"/>
    <x v="2"/>
    <x v="1"/>
    <n v="1"/>
    <s v="50"/>
    <n v="100"/>
    <m/>
    <n v="0.2"/>
    <n v="0.2"/>
    <n v="1"/>
    <n v="0.2"/>
    <m/>
    <m/>
    <m/>
  </r>
  <r>
    <x v="0"/>
    <x v="0"/>
    <x v="2"/>
    <x v="126"/>
    <x v="2"/>
    <n v="4"/>
    <s v="AIN/86"/>
    <x v="1"/>
    <x v="27"/>
    <x v="4"/>
    <n v="1"/>
    <s v=""/>
    <n v="8000"/>
    <m/>
    <n v="31.01"/>
    <n v="31.01"/>
    <n v="4"/>
    <n v="124.04"/>
    <m/>
    <m/>
    <m/>
  </r>
  <r>
    <x v="0"/>
    <x v="0"/>
    <x v="1"/>
    <x v="127"/>
    <x v="2"/>
    <n v="1"/>
    <s v="pin/186"/>
    <x v="0"/>
    <x v="31"/>
    <x v="1"/>
    <n v="1"/>
    <s v=""/>
    <n v="14975"/>
    <m/>
    <n v="423.19"/>
    <n v="423.19"/>
    <n v="1"/>
    <n v="423.19"/>
    <m/>
    <m/>
    <m/>
  </r>
  <r>
    <x v="0"/>
    <x v="0"/>
    <x v="1"/>
    <x v="127"/>
    <x v="2"/>
    <n v="1"/>
    <s v="pin/162"/>
    <x v="0"/>
    <x v="2"/>
    <x v="1"/>
    <n v="1"/>
    <s v="115"/>
    <n v="120"/>
    <m/>
    <n v="0.54"/>
    <n v="0.54"/>
    <n v="1"/>
    <n v="0.54"/>
    <m/>
    <m/>
    <m/>
  </r>
  <r>
    <x v="0"/>
    <x v="0"/>
    <x v="1"/>
    <x v="127"/>
    <x v="2"/>
    <n v="1"/>
    <s v="pin/163"/>
    <x v="0"/>
    <x v="2"/>
    <x v="1"/>
    <n v="1"/>
    <s v="85"/>
    <n v="120"/>
    <m/>
    <n v="0.4"/>
    <n v="0.4"/>
    <n v="1"/>
    <n v="0.4"/>
    <m/>
    <m/>
    <m/>
  </r>
  <r>
    <x v="0"/>
    <x v="0"/>
    <x v="1"/>
    <x v="127"/>
    <x v="2"/>
    <n v="1"/>
    <s v="pin/187"/>
    <x v="0"/>
    <x v="2"/>
    <x v="1"/>
    <n v="1"/>
    <n v="120"/>
    <n v="320"/>
    <m/>
    <n v="1.51"/>
    <n v="1.51"/>
    <n v="1"/>
    <n v="1.51"/>
    <m/>
    <m/>
    <m/>
  </r>
  <r>
    <x v="0"/>
    <x v="0"/>
    <x v="1"/>
    <x v="127"/>
    <x v="2"/>
    <n v="1"/>
    <s v="pin/210"/>
    <x v="0"/>
    <x v="20"/>
    <x v="1"/>
    <n v="6"/>
    <s v=""/>
    <n v="120"/>
    <m/>
    <n v="1.1000000000000001"/>
    <n v="6.6000000000000005"/>
    <n v="6"/>
    <n v="6.6000000000000005"/>
    <m/>
    <m/>
    <m/>
  </r>
  <r>
    <x v="0"/>
    <x v="0"/>
    <x v="1"/>
    <x v="127"/>
    <x v="2"/>
    <n v="1"/>
    <s v="pin/211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127"/>
    <x v="2"/>
    <n v="1"/>
    <s v="pin/227"/>
    <x v="0"/>
    <x v="12"/>
    <x v="1"/>
    <n v="1"/>
    <s v="120"/>
    <n v="1560"/>
    <m/>
    <n v="22.04"/>
    <n v="22.04"/>
    <n v="1"/>
    <n v="22.04"/>
    <m/>
    <m/>
    <m/>
  </r>
  <r>
    <x v="0"/>
    <x v="0"/>
    <x v="1"/>
    <x v="127"/>
    <x v="2"/>
    <n v="1"/>
    <s v="pin/228"/>
    <x v="0"/>
    <x v="12"/>
    <x v="1"/>
    <n v="1"/>
    <s v="130"/>
    <n v="1560"/>
    <m/>
    <n v="23.88"/>
    <n v="23.88"/>
    <n v="1"/>
    <n v="23.88"/>
    <m/>
    <m/>
    <m/>
  </r>
  <r>
    <x v="0"/>
    <x v="0"/>
    <x v="1"/>
    <x v="127"/>
    <x v="2"/>
    <n v="1"/>
    <s v="pin/252"/>
    <x v="0"/>
    <x v="12"/>
    <x v="1"/>
    <n v="1"/>
    <s v="200"/>
    <n v="300"/>
    <m/>
    <n v="7.07"/>
    <n v="7.07"/>
    <n v="1"/>
    <n v="7.07"/>
    <m/>
    <m/>
    <m/>
  </r>
  <r>
    <x v="0"/>
    <x v="0"/>
    <x v="1"/>
    <x v="128"/>
    <x v="2"/>
    <n v="1"/>
    <s v="pin/113"/>
    <x v="0"/>
    <x v="26"/>
    <x v="1"/>
    <n v="1"/>
    <s v=""/>
    <n v="15010"/>
    <m/>
    <n v="856.61"/>
    <n v="856.61"/>
    <n v="1"/>
    <n v="856.61"/>
    <m/>
    <m/>
    <m/>
  </r>
  <r>
    <x v="0"/>
    <x v="0"/>
    <x v="1"/>
    <x v="128"/>
    <x v="2"/>
    <n v="1"/>
    <s v="pin/6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128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128"/>
    <x v="2"/>
    <n v="1"/>
    <s v="pin/32"/>
    <x v="0"/>
    <x v="1"/>
    <x v="1"/>
    <n v="4"/>
    <s v="72"/>
    <n v="75"/>
    <m/>
    <n v="0.43"/>
    <n v="1.72"/>
    <n v="4"/>
    <n v="1.72"/>
    <m/>
    <m/>
    <m/>
  </r>
  <r>
    <x v="0"/>
    <x v="0"/>
    <x v="1"/>
    <x v="128"/>
    <x v="2"/>
    <n v="1"/>
    <s v="pin/39"/>
    <x v="0"/>
    <x v="1"/>
    <x v="1"/>
    <n v="2"/>
    <s v="75"/>
    <n v="214"/>
    <m/>
    <n v="1.26"/>
    <n v="2.52"/>
    <n v="2"/>
    <n v="2.52"/>
    <m/>
    <m/>
    <m/>
  </r>
  <r>
    <x v="0"/>
    <x v="0"/>
    <x v="1"/>
    <x v="128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128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128"/>
    <x v="2"/>
    <n v="1"/>
    <s v="pin/62"/>
    <x v="0"/>
    <x v="1"/>
    <x v="1"/>
    <n v="2"/>
    <s v="75"/>
    <n v="130"/>
    <m/>
    <n v="0.77"/>
    <n v="1.54"/>
    <n v="2"/>
    <n v="1.54"/>
    <m/>
    <m/>
    <m/>
  </r>
  <r>
    <x v="0"/>
    <x v="0"/>
    <x v="1"/>
    <x v="128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128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128"/>
    <x v="2"/>
    <n v="1"/>
    <s v="pin/190"/>
    <x v="0"/>
    <x v="3"/>
    <x v="1"/>
    <n v="2"/>
    <s v="171"/>
    <n v="333"/>
    <m/>
    <n v="3.57"/>
    <n v="7.14"/>
    <n v="2"/>
    <n v="7.14"/>
    <m/>
    <m/>
    <m/>
  </r>
  <r>
    <x v="0"/>
    <x v="0"/>
    <x v="1"/>
    <x v="128"/>
    <x v="2"/>
    <n v="1"/>
    <s v="pin/197"/>
    <x v="0"/>
    <x v="3"/>
    <x v="1"/>
    <n v="3"/>
    <s v="171"/>
    <n v="333"/>
    <m/>
    <n v="3.57"/>
    <n v="10.709999999999999"/>
    <n v="3"/>
    <n v="10.709999999999999"/>
    <m/>
    <m/>
    <m/>
  </r>
  <r>
    <x v="0"/>
    <x v="0"/>
    <x v="1"/>
    <x v="128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28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29"/>
    <x v="2"/>
    <n v="1"/>
    <s v="pin/121"/>
    <x v="0"/>
    <x v="11"/>
    <x v="1"/>
    <n v="1"/>
    <s v=""/>
    <n v="5470"/>
    <m/>
    <n v="113.19"/>
    <n v="113.19"/>
    <n v="1"/>
    <n v="113.19"/>
    <m/>
    <m/>
    <m/>
  </r>
  <r>
    <x v="0"/>
    <x v="0"/>
    <x v="1"/>
    <x v="129"/>
    <x v="2"/>
    <n v="1"/>
    <s v="pin/87"/>
    <x v="0"/>
    <x v="1"/>
    <x v="1"/>
    <n v="1"/>
    <s v="110"/>
    <n v="255"/>
    <m/>
    <n v="2.2000000000000002"/>
    <n v="2.2000000000000002"/>
    <n v="1"/>
    <n v="2.2000000000000002"/>
    <m/>
    <m/>
    <m/>
  </r>
  <r>
    <x v="0"/>
    <x v="0"/>
    <x v="1"/>
    <x v="129"/>
    <x v="2"/>
    <n v="1"/>
    <s v="pin/97"/>
    <x v="0"/>
    <x v="12"/>
    <x v="1"/>
    <n v="1"/>
    <s v="180"/>
    <n v="1495"/>
    <m/>
    <n v="31.69"/>
    <n v="31.69"/>
    <n v="1"/>
    <n v="31.69"/>
    <m/>
    <m/>
    <m/>
  </r>
  <r>
    <x v="0"/>
    <x v="0"/>
    <x v="1"/>
    <x v="129"/>
    <x v="2"/>
    <n v="1"/>
    <s v="pin/105"/>
    <x v="0"/>
    <x v="12"/>
    <x v="1"/>
    <n v="1"/>
    <s v="135"/>
    <n v="1495"/>
    <m/>
    <n v="23.77"/>
    <n v="23.77"/>
    <n v="1"/>
    <n v="23.77"/>
    <m/>
    <m/>
    <m/>
  </r>
  <r>
    <x v="0"/>
    <x v="0"/>
    <x v="1"/>
    <x v="129"/>
    <x v="2"/>
    <n v="1"/>
    <s v="pin/117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129"/>
    <x v="2"/>
    <n v="1"/>
    <s v="pin/119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129"/>
    <x v="2"/>
    <n v="1"/>
    <s v="pin/160"/>
    <x v="0"/>
    <x v="2"/>
    <x v="1"/>
    <n v="2"/>
    <s v="90"/>
    <n v="100"/>
    <m/>
    <n v="0.35"/>
    <n v="0.7"/>
    <n v="2"/>
    <n v="0.7"/>
    <m/>
    <m/>
    <m/>
  </r>
  <r>
    <x v="0"/>
    <x v="0"/>
    <x v="1"/>
    <x v="129"/>
    <x v="2"/>
    <n v="1"/>
    <s v="pin/167"/>
    <x v="0"/>
    <x v="2"/>
    <x v="1"/>
    <n v="2"/>
    <s v="85"/>
    <n v="100"/>
    <m/>
    <n v="0.33"/>
    <n v="0.66"/>
    <n v="2"/>
    <n v="0.66"/>
    <m/>
    <m/>
    <m/>
  </r>
  <r>
    <x v="0"/>
    <x v="0"/>
    <x v="1"/>
    <x v="129"/>
    <x v="2"/>
    <n v="1"/>
    <s v="pin/188"/>
    <x v="0"/>
    <x v="2"/>
    <x v="1"/>
    <n v="1"/>
    <n v="100"/>
    <n v="320"/>
    <m/>
    <n v="1.26"/>
    <n v="1.26"/>
    <n v="1"/>
    <n v="1.26"/>
    <m/>
    <m/>
    <m/>
  </r>
  <r>
    <x v="0"/>
    <x v="0"/>
    <x v="1"/>
    <x v="129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29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30"/>
    <x v="2"/>
    <n v="1"/>
    <s v="pin/110"/>
    <x v="0"/>
    <x v="26"/>
    <x v="1"/>
    <n v="1"/>
    <s v=""/>
    <n v="14410"/>
    <m/>
    <n v="822.37"/>
    <n v="822.37"/>
    <n v="1"/>
    <n v="822.37"/>
    <m/>
    <m/>
    <m/>
  </r>
  <r>
    <x v="0"/>
    <x v="0"/>
    <x v="1"/>
    <x v="130"/>
    <x v="2"/>
    <n v="1"/>
    <s v="pin/6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130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130"/>
    <x v="2"/>
    <n v="1"/>
    <s v="pin/32"/>
    <x v="0"/>
    <x v="1"/>
    <x v="1"/>
    <n v="4"/>
    <s v="72"/>
    <n v="75"/>
    <m/>
    <n v="0.43"/>
    <n v="1.72"/>
    <n v="4"/>
    <n v="1.72"/>
    <m/>
    <m/>
    <m/>
  </r>
  <r>
    <x v="0"/>
    <x v="0"/>
    <x v="1"/>
    <x v="130"/>
    <x v="2"/>
    <n v="1"/>
    <s v="pin/39"/>
    <x v="0"/>
    <x v="1"/>
    <x v="1"/>
    <n v="2"/>
    <s v="75"/>
    <n v="214"/>
    <m/>
    <n v="1.26"/>
    <n v="2.52"/>
    <n v="2"/>
    <n v="2.52"/>
    <m/>
    <m/>
    <m/>
  </r>
  <r>
    <x v="0"/>
    <x v="0"/>
    <x v="1"/>
    <x v="130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130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130"/>
    <x v="2"/>
    <n v="1"/>
    <s v="pin/62"/>
    <x v="0"/>
    <x v="1"/>
    <x v="1"/>
    <n v="2"/>
    <s v="75"/>
    <n v="130"/>
    <m/>
    <n v="0.77"/>
    <n v="1.54"/>
    <n v="2"/>
    <n v="1.54"/>
    <m/>
    <m/>
    <m/>
  </r>
  <r>
    <x v="0"/>
    <x v="0"/>
    <x v="1"/>
    <x v="130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130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130"/>
    <x v="2"/>
    <n v="1"/>
    <s v="pin/190"/>
    <x v="0"/>
    <x v="3"/>
    <x v="1"/>
    <n v="4"/>
    <s v="171"/>
    <n v="333"/>
    <m/>
    <n v="3.57"/>
    <n v="14.28"/>
    <n v="4"/>
    <n v="14.28"/>
    <m/>
    <m/>
    <m/>
  </r>
  <r>
    <x v="0"/>
    <x v="0"/>
    <x v="1"/>
    <x v="130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30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31"/>
    <x v="2"/>
    <n v="1"/>
    <s v="pin/140"/>
    <x v="0"/>
    <x v="11"/>
    <x v="1"/>
    <n v="1"/>
    <s v=""/>
    <n v="4490"/>
    <m/>
    <n v="92.91"/>
    <n v="92.91"/>
    <n v="1"/>
    <n v="92.91"/>
    <m/>
    <m/>
    <m/>
  </r>
  <r>
    <x v="0"/>
    <x v="0"/>
    <x v="1"/>
    <x v="131"/>
    <x v="2"/>
    <n v="1"/>
    <s v="pin/84"/>
    <x v="0"/>
    <x v="1"/>
    <x v="1"/>
    <n v="1"/>
    <s v="180"/>
    <n v="240"/>
    <m/>
    <n v="3.39"/>
    <n v="3.39"/>
    <n v="1"/>
    <n v="3.39"/>
    <m/>
    <m/>
    <m/>
  </r>
  <r>
    <x v="0"/>
    <x v="0"/>
    <x v="1"/>
    <x v="131"/>
    <x v="2"/>
    <n v="1"/>
    <s v="pin/97"/>
    <x v="0"/>
    <x v="12"/>
    <x v="1"/>
    <n v="1"/>
    <s v="180"/>
    <n v="1495"/>
    <m/>
    <n v="31.69"/>
    <n v="31.69"/>
    <n v="1"/>
    <n v="31.69"/>
    <m/>
    <m/>
    <m/>
  </r>
  <r>
    <x v="0"/>
    <x v="0"/>
    <x v="1"/>
    <x v="131"/>
    <x v="2"/>
    <n v="1"/>
    <s v="pin/105"/>
    <x v="0"/>
    <x v="12"/>
    <x v="1"/>
    <n v="1"/>
    <s v="135"/>
    <n v="1495"/>
    <m/>
    <n v="23.76"/>
    <n v="23.76"/>
    <n v="1"/>
    <n v="23.76"/>
    <m/>
    <m/>
    <m/>
  </r>
  <r>
    <x v="0"/>
    <x v="0"/>
    <x v="1"/>
    <x v="131"/>
    <x v="2"/>
    <n v="1"/>
    <s v="pin/117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131"/>
    <x v="2"/>
    <n v="1"/>
    <s v="pin/119"/>
    <x v="0"/>
    <x v="20"/>
    <x v="1"/>
    <n v="2"/>
    <s v=""/>
    <n v="120"/>
    <m/>
    <n v="1.1000000000000001"/>
    <n v="2.2000000000000002"/>
    <n v="2"/>
    <n v="2.2000000000000002"/>
    <m/>
    <m/>
    <m/>
  </r>
  <r>
    <x v="0"/>
    <x v="0"/>
    <x v="1"/>
    <x v="131"/>
    <x v="2"/>
    <n v="1"/>
    <s v="pin/160"/>
    <x v="0"/>
    <x v="2"/>
    <x v="1"/>
    <n v="2"/>
    <s v="90"/>
    <n v="100"/>
    <m/>
    <n v="0.35"/>
    <n v="0.7"/>
    <n v="2"/>
    <n v="0.7"/>
    <m/>
    <m/>
    <m/>
  </r>
  <r>
    <x v="0"/>
    <x v="0"/>
    <x v="1"/>
    <x v="131"/>
    <x v="2"/>
    <n v="1"/>
    <s v="pin/188"/>
    <x v="0"/>
    <x v="2"/>
    <x v="1"/>
    <n v="1"/>
    <n v="100"/>
    <n v="320"/>
    <m/>
    <n v="1.26"/>
    <n v="1.26"/>
    <n v="1"/>
    <n v="1.26"/>
    <m/>
    <m/>
    <m/>
  </r>
  <r>
    <x v="0"/>
    <x v="0"/>
    <x v="1"/>
    <x v="131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31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2"/>
    <x v="132"/>
    <x v="2"/>
    <n v="1"/>
    <s v="AIN/92"/>
    <x v="1"/>
    <x v="22"/>
    <x v="4"/>
    <n v="1"/>
    <s v=""/>
    <n v="998"/>
    <m/>
    <n v="4.0599999999999996"/>
    <n v="4.0599999999999996"/>
    <n v="1"/>
    <n v="4.0599999999999996"/>
    <m/>
    <m/>
    <m/>
  </r>
  <r>
    <x v="0"/>
    <x v="0"/>
    <x v="2"/>
    <x v="133"/>
    <x v="2"/>
    <n v="1"/>
    <s v="AIN/93"/>
    <x v="1"/>
    <x v="22"/>
    <x v="4"/>
    <n v="1"/>
    <s v=""/>
    <n v="4293"/>
    <m/>
    <n v="17.45"/>
    <n v="17.45"/>
    <n v="1"/>
    <n v="17.45"/>
    <m/>
    <m/>
    <m/>
  </r>
  <r>
    <x v="0"/>
    <x v="0"/>
    <x v="2"/>
    <x v="134"/>
    <x v="2"/>
    <n v="1"/>
    <s v="AIN/94"/>
    <x v="1"/>
    <x v="22"/>
    <x v="4"/>
    <n v="1"/>
    <s v=""/>
    <n v="1103"/>
    <m/>
    <n v="4.49"/>
    <n v="4.49"/>
    <n v="1"/>
    <n v="4.49"/>
    <m/>
    <m/>
    <m/>
  </r>
  <r>
    <x v="0"/>
    <x v="0"/>
    <x v="2"/>
    <x v="135"/>
    <x v="2"/>
    <n v="1"/>
    <s v="AIN/95"/>
    <x v="1"/>
    <x v="22"/>
    <x v="4"/>
    <n v="1"/>
    <s v=""/>
    <n v="774"/>
    <m/>
    <n v="3.15"/>
    <n v="3.15"/>
    <n v="1"/>
    <n v="3.15"/>
    <m/>
    <m/>
    <m/>
  </r>
  <r>
    <x v="0"/>
    <x v="0"/>
    <x v="2"/>
    <x v="136"/>
    <x v="2"/>
    <n v="1"/>
    <s v="AIN/96"/>
    <x v="1"/>
    <x v="22"/>
    <x v="4"/>
    <n v="1"/>
    <s v=""/>
    <n v="1046"/>
    <m/>
    <n v="4.25"/>
    <n v="4.25"/>
    <n v="1"/>
    <n v="4.25"/>
    <m/>
    <m/>
    <m/>
  </r>
  <r>
    <x v="0"/>
    <x v="0"/>
    <x v="2"/>
    <x v="137"/>
    <x v="2"/>
    <n v="1"/>
    <s v="AIN/97"/>
    <x v="1"/>
    <x v="22"/>
    <x v="4"/>
    <n v="1"/>
    <s v=""/>
    <n v="2644"/>
    <m/>
    <n v="10.75"/>
    <n v="10.75"/>
    <n v="1"/>
    <n v="10.75"/>
    <m/>
    <m/>
    <m/>
  </r>
  <r>
    <x v="0"/>
    <x v="0"/>
    <x v="2"/>
    <x v="138"/>
    <x v="2"/>
    <n v="1"/>
    <s v="AIN/98"/>
    <x v="1"/>
    <x v="22"/>
    <x v="4"/>
    <n v="1"/>
    <s v=""/>
    <n v="2349"/>
    <m/>
    <n v="9.5500000000000007"/>
    <n v="9.5500000000000007"/>
    <n v="1"/>
    <n v="9.5500000000000007"/>
    <m/>
    <m/>
    <m/>
  </r>
  <r>
    <x v="0"/>
    <x v="0"/>
    <x v="2"/>
    <x v="139"/>
    <x v="2"/>
    <n v="1"/>
    <s v="AIN/99"/>
    <x v="1"/>
    <x v="22"/>
    <x v="4"/>
    <n v="1"/>
    <s v=""/>
    <n v="1186"/>
    <m/>
    <n v="4.82"/>
    <n v="4.82"/>
    <n v="1"/>
    <n v="4.82"/>
    <m/>
    <m/>
    <m/>
  </r>
  <r>
    <x v="0"/>
    <x v="0"/>
    <x v="1"/>
    <x v="140"/>
    <x v="2"/>
    <n v="34"/>
    <s v="pin/68"/>
    <x v="0"/>
    <x v="1"/>
    <x v="1"/>
    <n v="1"/>
    <s v="120"/>
    <n v="285"/>
    <m/>
    <n v="2.68"/>
    <n v="2.68"/>
    <n v="34"/>
    <n v="91.12"/>
    <m/>
    <m/>
    <m/>
  </r>
  <r>
    <x v="0"/>
    <x v="0"/>
    <x v="1"/>
    <x v="140"/>
    <x v="2"/>
    <n v="34"/>
    <s v="pin/69"/>
    <x v="0"/>
    <x v="1"/>
    <x v="1"/>
    <n v="2"/>
    <s v="90"/>
    <n v="285"/>
    <m/>
    <n v="2.0099999999999998"/>
    <n v="4.0199999999999996"/>
    <n v="68"/>
    <n v="136.67999999999998"/>
    <m/>
    <m/>
    <m/>
  </r>
  <r>
    <x v="0"/>
    <x v="0"/>
    <x v="1"/>
    <x v="140"/>
    <x v="2"/>
    <n v="34"/>
    <s v="pin/81"/>
    <x v="0"/>
    <x v="1"/>
    <x v="1"/>
    <n v="1"/>
    <s v="100"/>
    <n v="120"/>
    <m/>
    <n v="0.94"/>
    <n v="0.94"/>
    <n v="34"/>
    <n v="31.959999999999997"/>
    <m/>
    <m/>
    <m/>
  </r>
  <r>
    <x v="0"/>
    <x v="0"/>
    <x v="1"/>
    <x v="141"/>
    <x v="2"/>
    <n v="1"/>
    <s v="pin/263"/>
    <x v="0"/>
    <x v="32"/>
    <x v="1"/>
    <n v="1"/>
    <s v=""/>
    <n v="5700"/>
    <m/>
    <n v="106.94"/>
    <n v="106.94"/>
    <n v="1"/>
    <n v="106.94"/>
    <m/>
    <m/>
    <m/>
  </r>
  <r>
    <x v="0"/>
    <x v="0"/>
    <x v="1"/>
    <x v="141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42"/>
    <x v="2"/>
    <n v="10"/>
    <s v="pin/164"/>
    <x v="0"/>
    <x v="2"/>
    <x v="1"/>
    <n v="1"/>
    <s v="120"/>
    <n v="215"/>
    <m/>
    <n v="1.01"/>
    <n v="1.01"/>
    <n v="10"/>
    <n v="10.1"/>
    <m/>
    <m/>
    <m/>
  </r>
  <r>
    <x v="0"/>
    <x v="0"/>
    <x v="1"/>
    <x v="142"/>
    <x v="2"/>
    <n v="10"/>
    <s v="pin/155"/>
    <x v="0"/>
    <x v="2"/>
    <x v="1"/>
    <n v="1"/>
    <s v="100"/>
    <n v="120"/>
    <m/>
    <n v="0.47"/>
    <n v="0.47"/>
    <n v="10"/>
    <n v="4.6999999999999993"/>
    <m/>
    <m/>
    <m/>
  </r>
  <r>
    <x v="0"/>
    <x v="0"/>
    <x v="1"/>
    <x v="142"/>
    <x v="2"/>
    <n v="10"/>
    <s v="pin/165"/>
    <x v="0"/>
    <x v="2"/>
    <x v="1"/>
    <n v="2"/>
    <s v="95"/>
    <n v="215"/>
    <m/>
    <n v="0.8"/>
    <n v="1.6"/>
    <n v="20"/>
    <n v="16"/>
    <m/>
    <m/>
    <m/>
  </r>
  <r>
    <x v="0"/>
    <x v="0"/>
    <x v="1"/>
    <x v="143"/>
    <x v="2"/>
    <n v="3"/>
    <s v="pin/125"/>
    <x v="0"/>
    <x v="11"/>
    <x v="1"/>
    <n v="1"/>
    <s v=""/>
    <n v="640"/>
    <m/>
    <n v="13.24"/>
    <n v="13.24"/>
    <n v="3"/>
    <n v="39.72"/>
    <m/>
    <m/>
    <m/>
  </r>
  <r>
    <x v="0"/>
    <x v="0"/>
    <x v="1"/>
    <x v="143"/>
    <x v="2"/>
    <n v="3"/>
    <s v="pin/161"/>
    <x v="0"/>
    <x v="2"/>
    <x v="1"/>
    <n v="2"/>
    <s v="90"/>
    <n v="170"/>
    <m/>
    <n v="0.6"/>
    <n v="1.2"/>
    <n v="6"/>
    <n v="3.5999999999999996"/>
    <m/>
    <m/>
    <m/>
  </r>
  <r>
    <x v="0"/>
    <x v="0"/>
    <x v="1"/>
    <x v="143"/>
    <x v="2"/>
    <n v="3"/>
    <s v="pin/199"/>
    <x v="0"/>
    <x v="3"/>
    <x v="1"/>
    <n v="2"/>
    <s v="122"/>
    <n v="180"/>
    <m/>
    <n v="1.38"/>
    <n v="2.76"/>
    <n v="6"/>
    <n v="8.2799999999999994"/>
    <m/>
    <m/>
    <m/>
  </r>
  <r>
    <x v="0"/>
    <x v="0"/>
    <x v="1"/>
    <x v="143"/>
    <x v="2"/>
    <n v="3"/>
    <s v="pin/200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1"/>
    <x v="143"/>
    <x v="2"/>
    <n v="3"/>
    <s v="pin/245"/>
    <x v="0"/>
    <x v="12"/>
    <x v="1"/>
    <n v="1"/>
    <s v="180"/>
    <n v="1832"/>
    <m/>
    <n v="38.83"/>
    <n v="38.83"/>
    <n v="3"/>
    <n v="116.49"/>
    <m/>
    <m/>
    <m/>
  </r>
  <r>
    <x v="0"/>
    <x v="0"/>
    <x v="1"/>
    <x v="143"/>
    <x v="2"/>
    <n v="3"/>
    <s v="pin/246"/>
    <x v="0"/>
    <x v="12"/>
    <x v="1"/>
    <n v="1"/>
    <s v="135"/>
    <n v="1832"/>
    <m/>
    <n v="29.12"/>
    <n v="29.12"/>
    <n v="3"/>
    <n v="87.36"/>
    <m/>
    <m/>
    <m/>
  </r>
  <r>
    <x v="0"/>
    <x v="0"/>
    <x v="1"/>
    <x v="144"/>
    <x v="2"/>
    <n v="11"/>
    <s v="AIN/107"/>
    <x v="0"/>
    <x v="4"/>
    <x v="2"/>
    <n v="1"/>
    <s v=""/>
    <n v="240"/>
    <m/>
    <n v="0.57999999999999996"/>
    <n v="0.57999999999999996"/>
    <n v="11"/>
    <n v="6.38"/>
    <m/>
    <m/>
    <m/>
  </r>
  <r>
    <x v="0"/>
    <x v="0"/>
    <x v="1"/>
    <x v="145"/>
    <x v="2"/>
    <n v="2"/>
    <s v="pin/181"/>
    <x v="0"/>
    <x v="14"/>
    <x v="1"/>
    <n v="1"/>
    <s v="140"/>
    <n v="434"/>
    <m/>
    <n v="9.5399999999999991"/>
    <n v="9.5399999999999991"/>
    <n v="2"/>
    <n v="19.079999999999998"/>
    <m/>
    <m/>
    <m/>
  </r>
  <r>
    <x v="0"/>
    <x v="0"/>
    <x v="1"/>
    <x v="145"/>
    <x v="2"/>
    <n v="2"/>
    <s v="pin/168"/>
    <x v="0"/>
    <x v="2"/>
    <x v="1"/>
    <n v="4"/>
    <s v="140"/>
    <n v="280"/>
    <m/>
    <n v="1.54"/>
    <n v="6.16"/>
    <n v="8"/>
    <n v="12.32"/>
    <m/>
    <m/>
    <m/>
  </r>
  <r>
    <x v="0"/>
    <x v="0"/>
    <x v="1"/>
    <x v="145"/>
    <x v="2"/>
    <n v="2"/>
    <s v="pin/214"/>
    <x v="0"/>
    <x v="12"/>
    <x v="1"/>
    <n v="2"/>
    <s v="140"/>
    <n v="280"/>
    <m/>
    <n v="4.62"/>
    <n v="9.24"/>
    <n v="4"/>
    <n v="18.48"/>
    <m/>
    <m/>
    <m/>
  </r>
  <r>
    <x v="0"/>
    <x v="0"/>
    <x v="1"/>
    <x v="146"/>
    <x v="2"/>
    <n v="5"/>
    <s v="pin/181"/>
    <x v="0"/>
    <x v="14"/>
    <x v="1"/>
    <n v="1"/>
    <s v="140"/>
    <n v="434"/>
    <m/>
    <n v="9.5399999999999991"/>
    <n v="9.5399999999999991"/>
    <n v="5"/>
    <n v="47.699999999999996"/>
    <m/>
    <m/>
    <m/>
  </r>
  <r>
    <x v="0"/>
    <x v="0"/>
    <x v="1"/>
    <x v="146"/>
    <x v="2"/>
    <n v="5"/>
    <s v="pin/168"/>
    <x v="0"/>
    <x v="2"/>
    <x v="1"/>
    <n v="4"/>
    <s v="140"/>
    <n v="280"/>
    <m/>
    <n v="1.54"/>
    <n v="6.16"/>
    <n v="20"/>
    <n v="30.8"/>
    <m/>
    <m/>
    <m/>
  </r>
  <r>
    <x v="0"/>
    <x v="0"/>
    <x v="1"/>
    <x v="146"/>
    <x v="2"/>
    <n v="5"/>
    <s v="pin/214"/>
    <x v="0"/>
    <x v="12"/>
    <x v="1"/>
    <n v="2"/>
    <s v="140"/>
    <n v="280"/>
    <m/>
    <n v="4.62"/>
    <n v="9.24"/>
    <n v="10"/>
    <n v="46.2"/>
    <m/>
    <m/>
    <m/>
  </r>
  <r>
    <x v="0"/>
    <x v="0"/>
    <x v="1"/>
    <x v="147"/>
    <x v="2"/>
    <n v="8"/>
    <s v="AIN/110"/>
    <x v="0"/>
    <x v="3"/>
    <x v="1"/>
    <n v="1"/>
    <s v="50"/>
    <n v="50"/>
    <m/>
    <n v="0.16"/>
    <n v="0.16"/>
    <n v="8"/>
    <n v="1.28"/>
    <m/>
    <m/>
    <m/>
  </r>
  <r>
    <x v="0"/>
    <x v="0"/>
    <x v="1"/>
    <x v="148"/>
    <x v="2"/>
    <n v="1"/>
    <s v="pin/264"/>
    <x v="0"/>
    <x v="32"/>
    <x v="1"/>
    <n v="1"/>
    <s v=""/>
    <n v="2933"/>
    <m/>
    <n v="55.03"/>
    <n v="55.03"/>
    <n v="1"/>
    <n v="55.03"/>
    <m/>
    <m/>
    <m/>
  </r>
  <r>
    <x v="0"/>
    <x v="0"/>
    <x v="1"/>
    <x v="148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49"/>
    <x v="2"/>
    <n v="1"/>
    <s v="pin/268"/>
    <x v="0"/>
    <x v="32"/>
    <x v="1"/>
    <n v="1"/>
    <s v=""/>
    <n v="4431"/>
    <m/>
    <n v="83.12"/>
    <n v="83.12"/>
    <n v="1"/>
    <n v="83.12"/>
    <m/>
    <m/>
    <m/>
  </r>
  <r>
    <x v="0"/>
    <x v="0"/>
    <x v="1"/>
    <x v="149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50"/>
    <x v="2"/>
    <n v="1"/>
    <s v="pin/265"/>
    <x v="0"/>
    <x v="32"/>
    <x v="1"/>
    <n v="1"/>
    <s v=""/>
    <n v="4830"/>
    <m/>
    <n v="90.62"/>
    <n v="90.62"/>
    <n v="1"/>
    <n v="90.62"/>
    <m/>
    <m/>
    <m/>
  </r>
  <r>
    <x v="0"/>
    <x v="0"/>
    <x v="1"/>
    <x v="150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51"/>
    <x v="2"/>
    <n v="1"/>
    <s v="pin/269"/>
    <x v="0"/>
    <x v="32"/>
    <x v="1"/>
    <n v="1"/>
    <s v=""/>
    <n v="4469"/>
    <m/>
    <n v="83.84"/>
    <n v="83.84"/>
    <n v="1"/>
    <n v="83.84"/>
    <m/>
    <m/>
    <m/>
  </r>
  <r>
    <x v="0"/>
    <x v="0"/>
    <x v="1"/>
    <x v="151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52"/>
    <x v="2"/>
    <n v="1"/>
    <s v="pin/266"/>
    <x v="0"/>
    <x v="32"/>
    <x v="1"/>
    <n v="1"/>
    <s v=""/>
    <n v="3654"/>
    <m/>
    <n v="68.56"/>
    <n v="68.56"/>
    <n v="1"/>
    <n v="68.56"/>
    <m/>
    <m/>
    <m/>
  </r>
  <r>
    <x v="0"/>
    <x v="0"/>
    <x v="1"/>
    <x v="152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53"/>
    <x v="2"/>
    <n v="1"/>
    <s v="pin/267"/>
    <x v="0"/>
    <x v="32"/>
    <x v="1"/>
    <n v="1"/>
    <s v=""/>
    <n v="4535"/>
    <m/>
    <n v="85.08"/>
    <n v="85.08"/>
    <n v="1"/>
    <n v="85.08"/>
    <m/>
    <m/>
    <m/>
  </r>
  <r>
    <x v="0"/>
    <x v="0"/>
    <x v="1"/>
    <x v="153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54"/>
    <x v="2"/>
    <n v="20"/>
    <s v="AIN/119"/>
    <x v="0"/>
    <x v="4"/>
    <x v="2"/>
    <n v="1"/>
    <s v=""/>
    <n v="600"/>
    <m/>
    <n v="1.46"/>
    <n v="1.46"/>
    <n v="20"/>
    <n v="29.2"/>
    <m/>
    <m/>
    <m/>
  </r>
  <r>
    <x v="0"/>
    <x v="0"/>
    <x v="1"/>
    <x v="155"/>
    <x v="2"/>
    <n v="1"/>
    <s v="AIN/120"/>
    <x v="0"/>
    <x v="2"/>
    <x v="1"/>
    <n v="1"/>
    <n v="100"/>
    <n v="320"/>
    <m/>
    <n v="1.26"/>
    <n v="1.26"/>
    <n v="1"/>
    <n v="1.26"/>
    <m/>
    <m/>
    <m/>
  </r>
  <r>
    <x v="0"/>
    <x v="0"/>
    <x v="1"/>
    <x v="156"/>
    <x v="2"/>
    <n v="2"/>
    <s v="AIN/121"/>
    <x v="0"/>
    <x v="1"/>
    <x v="1"/>
    <n v="1"/>
    <s v="170"/>
    <n v="394"/>
    <m/>
    <n v="5.26"/>
    <n v="5.26"/>
    <n v="2"/>
    <n v="10.52"/>
    <m/>
    <m/>
    <m/>
  </r>
  <r>
    <x v="0"/>
    <x v="0"/>
    <x v="1"/>
    <x v="157"/>
    <x v="2"/>
    <n v="3"/>
    <s v="AIN/122"/>
    <x v="0"/>
    <x v="1"/>
    <x v="1"/>
    <n v="1"/>
    <s v="170"/>
    <n v="389"/>
    <m/>
    <n v="5.19"/>
    <n v="5.19"/>
    <n v="3"/>
    <n v="15.57"/>
    <m/>
    <m/>
    <m/>
  </r>
  <r>
    <x v="0"/>
    <x v="0"/>
    <x v="1"/>
    <x v="158"/>
    <x v="2"/>
    <n v="1"/>
    <s v="AIN/123"/>
    <x v="0"/>
    <x v="1"/>
    <x v="1"/>
    <n v="1"/>
    <s v="170"/>
    <n v="389"/>
    <m/>
    <n v="5.19"/>
    <n v="5.19"/>
    <n v="1"/>
    <n v="5.19"/>
    <m/>
    <m/>
    <m/>
  </r>
  <r>
    <x v="0"/>
    <x v="0"/>
    <x v="1"/>
    <x v="159"/>
    <x v="2"/>
    <n v="1"/>
    <s v="AIN/124"/>
    <x v="0"/>
    <x v="1"/>
    <x v="1"/>
    <n v="1"/>
    <s v="150"/>
    <n v="440"/>
    <m/>
    <n v="5.18"/>
    <n v="5.18"/>
    <n v="1"/>
    <n v="5.18"/>
    <m/>
    <m/>
    <m/>
  </r>
  <r>
    <x v="0"/>
    <x v="0"/>
    <x v="1"/>
    <x v="160"/>
    <x v="2"/>
    <n v="1"/>
    <s v="pin/217"/>
    <x v="0"/>
    <x v="12"/>
    <x v="1"/>
    <n v="1"/>
    <s v="200"/>
    <n v="2185"/>
    <m/>
    <n v="51.46"/>
    <n v="51.46"/>
    <n v="1"/>
    <n v="51.46"/>
    <m/>
    <m/>
    <m/>
  </r>
  <r>
    <x v="0"/>
    <x v="0"/>
    <x v="1"/>
    <x v="160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60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60"/>
    <x v="2"/>
    <n v="1"/>
    <s v="pin/218"/>
    <x v="0"/>
    <x v="12"/>
    <x v="1"/>
    <n v="1"/>
    <s v="135"/>
    <n v="2185"/>
    <m/>
    <n v="34.729999999999997"/>
    <n v="34.729999999999997"/>
    <n v="1"/>
    <n v="34.729999999999997"/>
    <m/>
    <m/>
    <m/>
  </r>
  <r>
    <x v="0"/>
    <x v="0"/>
    <x v="1"/>
    <x v="161"/>
    <x v="2"/>
    <n v="4"/>
    <s v="pin/215"/>
    <x v="0"/>
    <x v="12"/>
    <x v="1"/>
    <n v="1"/>
    <s v="200"/>
    <n v="1711"/>
    <m/>
    <n v="40.299999999999997"/>
    <n v="40.299999999999997"/>
    <n v="4"/>
    <n v="161.19999999999999"/>
    <m/>
    <m/>
    <m/>
  </r>
  <r>
    <x v="0"/>
    <x v="0"/>
    <x v="1"/>
    <x v="161"/>
    <x v="2"/>
    <n v="4"/>
    <s v="pin/199"/>
    <x v="0"/>
    <x v="3"/>
    <x v="1"/>
    <n v="2"/>
    <s v="122"/>
    <n v="180"/>
    <m/>
    <n v="1.38"/>
    <n v="2.76"/>
    <n v="8"/>
    <n v="11.04"/>
    <m/>
    <m/>
    <m/>
  </r>
  <r>
    <x v="0"/>
    <x v="0"/>
    <x v="1"/>
    <x v="161"/>
    <x v="2"/>
    <n v="4"/>
    <s v="pin/200"/>
    <x v="0"/>
    <x v="3"/>
    <x v="1"/>
    <n v="1"/>
    <s v="98"/>
    <n v="180"/>
    <m/>
    <n v="1.1100000000000001"/>
    <n v="1.1100000000000001"/>
    <n v="4"/>
    <n v="4.4400000000000004"/>
    <m/>
    <m/>
    <m/>
  </r>
  <r>
    <x v="0"/>
    <x v="0"/>
    <x v="1"/>
    <x v="161"/>
    <x v="2"/>
    <n v="4"/>
    <s v="pin/216"/>
    <x v="0"/>
    <x v="12"/>
    <x v="1"/>
    <n v="1"/>
    <s v="135"/>
    <n v="1711"/>
    <m/>
    <n v="27.2"/>
    <n v="27.2"/>
    <n v="4"/>
    <n v="108.8"/>
    <m/>
    <m/>
    <m/>
  </r>
  <r>
    <x v="0"/>
    <x v="0"/>
    <x v="1"/>
    <x v="162"/>
    <x v="2"/>
    <n v="1"/>
    <s v="pin/51"/>
    <x v="0"/>
    <x v="12"/>
    <x v="1"/>
    <n v="1"/>
    <s v="200"/>
    <n v="2135"/>
    <m/>
    <n v="50.28"/>
    <n v="50.28"/>
    <n v="1"/>
    <n v="50.28"/>
    <m/>
    <m/>
    <m/>
  </r>
  <r>
    <x v="0"/>
    <x v="0"/>
    <x v="1"/>
    <x v="162"/>
    <x v="2"/>
    <n v="1"/>
    <s v="pin/51"/>
    <x v="0"/>
    <x v="12"/>
    <x v="1"/>
    <n v="1"/>
    <s v="200"/>
    <n v="2135"/>
    <m/>
    <n v="50.28"/>
    <n v="50.28"/>
    <n v="1"/>
    <n v="50.28"/>
    <m/>
    <m/>
    <m/>
  </r>
  <r>
    <x v="0"/>
    <x v="0"/>
    <x v="1"/>
    <x v="162"/>
    <x v="2"/>
    <n v="1"/>
    <s v="pin/201"/>
    <x v="0"/>
    <x v="3"/>
    <x v="1"/>
    <n v="1"/>
    <s v="98"/>
    <n v="187"/>
    <m/>
    <n v="1.1499999999999999"/>
    <n v="1.1499999999999999"/>
    <n v="1"/>
    <n v="1.1499999999999999"/>
    <m/>
    <m/>
    <m/>
  </r>
  <r>
    <x v="0"/>
    <x v="0"/>
    <x v="1"/>
    <x v="162"/>
    <x v="2"/>
    <n v="1"/>
    <s v="pin/202"/>
    <x v="0"/>
    <x v="3"/>
    <x v="1"/>
    <n v="1"/>
    <s v="98"/>
    <n v="177"/>
    <m/>
    <n v="1.0900000000000001"/>
    <n v="1.0900000000000001"/>
    <n v="1"/>
    <n v="1.0900000000000001"/>
    <m/>
    <m/>
    <m/>
  </r>
  <r>
    <x v="0"/>
    <x v="0"/>
    <x v="1"/>
    <x v="162"/>
    <x v="2"/>
    <n v="1"/>
    <s v="pin/204"/>
    <x v="0"/>
    <x v="3"/>
    <x v="1"/>
    <n v="2"/>
    <s v="177"/>
    <n v="179"/>
    <m/>
    <n v="1.99"/>
    <n v="3.98"/>
    <n v="2"/>
    <n v="3.98"/>
    <m/>
    <m/>
    <m/>
  </r>
  <r>
    <x v="0"/>
    <x v="0"/>
    <x v="1"/>
    <x v="163"/>
    <x v="2"/>
    <n v="5"/>
    <s v="AIN/132"/>
    <x v="0"/>
    <x v="1"/>
    <x v="1"/>
    <n v="1"/>
    <s v="180"/>
    <n v="389"/>
    <m/>
    <n v="5.5"/>
    <n v="5.5"/>
    <n v="5"/>
    <n v="27.5"/>
    <m/>
    <m/>
    <m/>
  </r>
  <r>
    <x v="0"/>
    <x v="0"/>
    <x v="1"/>
    <x v="164"/>
    <x v="2"/>
    <n v="1"/>
    <s v="AIN/133"/>
    <x v="0"/>
    <x v="1"/>
    <x v="1"/>
    <n v="1"/>
    <s v="180"/>
    <n v="389"/>
    <m/>
    <n v="5.5"/>
    <n v="5.5"/>
    <n v="1"/>
    <n v="5.5"/>
    <m/>
    <m/>
    <m/>
  </r>
  <r>
    <x v="0"/>
    <x v="0"/>
    <x v="1"/>
    <x v="165"/>
    <x v="2"/>
    <n v="4"/>
    <s v="AIN/134"/>
    <x v="0"/>
    <x v="1"/>
    <x v="1"/>
    <n v="1"/>
    <s v="160"/>
    <n v="440"/>
    <m/>
    <n v="5.53"/>
    <n v="5.53"/>
    <n v="4"/>
    <n v="22.12"/>
    <m/>
    <m/>
    <m/>
  </r>
  <r>
    <x v="0"/>
    <x v="0"/>
    <x v="1"/>
    <x v="166"/>
    <x v="2"/>
    <n v="1"/>
    <s v="pin/11"/>
    <x v="0"/>
    <x v="12"/>
    <x v="1"/>
    <n v="1"/>
    <s v="150"/>
    <n v="2195"/>
    <m/>
    <n v="38.770000000000003"/>
    <n v="38.770000000000003"/>
    <n v="1"/>
    <n v="38.770000000000003"/>
    <m/>
    <m/>
    <m/>
  </r>
  <r>
    <x v="0"/>
    <x v="0"/>
    <x v="1"/>
    <x v="166"/>
    <x v="2"/>
    <n v="1"/>
    <s v="pin/12"/>
    <x v="0"/>
    <x v="12"/>
    <x v="1"/>
    <n v="1"/>
    <s v="155"/>
    <n v="2195"/>
    <m/>
    <n v="40.06"/>
    <n v="40.06"/>
    <n v="1"/>
    <n v="40.06"/>
    <m/>
    <m/>
    <m/>
  </r>
  <r>
    <x v="0"/>
    <x v="0"/>
    <x v="1"/>
    <x v="166"/>
    <x v="2"/>
    <n v="1"/>
    <s v="pin/205"/>
    <x v="0"/>
    <x v="3"/>
    <x v="1"/>
    <n v="2"/>
    <s v="185"/>
    <n v="185"/>
    <m/>
    <n v="2.15"/>
    <n v="4.3"/>
    <n v="2"/>
    <n v="4.3"/>
    <m/>
    <m/>
    <m/>
  </r>
  <r>
    <x v="0"/>
    <x v="0"/>
    <x v="1"/>
    <x v="167"/>
    <x v="2"/>
    <n v="1"/>
    <s v="pin/16"/>
    <x v="0"/>
    <x v="12"/>
    <x v="1"/>
    <n v="1"/>
    <s v="205"/>
    <n v="2195"/>
    <m/>
    <n v="52.99"/>
    <n v="52.99"/>
    <n v="1"/>
    <n v="52.99"/>
    <m/>
    <m/>
    <m/>
  </r>
  <r>
    <x v="0"/>
    <x v="0"/>
    <x v="1"/>
    <x v="167"/>
    <x v="2"/>
    <n v="1"/>
    <s v="pin/13"/>
    <x v="0"/>
    <x v="12"/>
    <x v="1"/>
    <n v="1"/>
    <s v="200"/>
    <n v="2195"/>
    <m/>
    <n v="51.69"/>
    <n v="51.69"/>
    <n v="1"/>
    <n v="51.69"/>
    <m/>
    <m/>
    <m/>
  </r>
  <r>
    <x v="0"/>
    <x v="0"/>
    <x v="1"/>
    <x v="167"/>
    <x v="2"/>
    <n v="1"/>
    <s v="pin/206"/>
    <x v="0"/>
    <x v="3"/>
    <x v="1"/>
    <n v="2"/>
    <s v="187"/>
    <n v="200"/>
    <m/>
    <n v="2.35"/>
    <n v="4.7"/>
    <n v="2"/>
    <n v="4.7"/>
    <m/>
    <m/>
    <m/>
  </r>
  <r>
    <x v="0"/>
    <x v="0"/>
    <x v="1"/>
    <x v="168"/>
    <x v="2"/>
    <n v="1"/>
    <s v="pin/291"/>
    <x v="0"/>
    <x v="33"/>
    <x v="1"/>
    <n v="1"/>
    <s v=""/>
    <n v="3669"/>
    <m/>
    <n v="64.39"/>
    <n v="64.39"/>
    <n v="1"/>
    <n v="64.39"/>
    <m/>
    <m/>
    <m/>
  </r>
  <r>
    <x v="0"/>
    <x v="0"/>
    <x v="1"/>
    <x v="168"/>
    <x v="2"/>
    <n v="1"/>
    <s v="pin/169"/>
    <x v="0"/>
    <x v="1"/>
    <x v="1"/>
    <n v="2"/>
    <s v="180"/>
    <n v="180"/>
    <m/>
    <n v="2.54"/>
    <n v="5.08"/>
    <n v="2"/>
    <n v="5.08"/>
    <m/>
    <m/>
    <m/>
  </r>
  <r>
    <x v="0"/>
    <x v="0"/>
    <x v="1"/>
    <x v="168"/>
    <x v="2"/>
    <n v="1"/>
    <s v="pin/248"/>
    <x v="0"/>
    <x v="12"/>
    <x v="1"/>
    <n v="1"/>
    <s v="120"/>
    <n v="280"/>
    <m/>
    <n v="3.96"/>
    <n v="3.96"/>
    <n v="1"/>
    <n v="3.96"/>
    <m/>
    <m/>
    <m/>
  </r>
  <r>
    <x v="0"/>
    <x v="0"/>
    <x v="1"/>
    <x v="168"/>
    <x v="2"/>
    <n v="1"/>
    <s v="pin/285"/>
    <x v="0"/>
    <x v="12"/>
    <x v="1"/>
    <n v="1"/>
    <s v="260"/>
    <n v="120"/>
    <m/>
    <n v="3.67"/>
    <n v="3.67"/>
    <n v="1"/>
    <n v="3.67"/>
    <m/>
    <m/>
    <m/>
  </r>
  <r>
    <x v="0"/>
    <x v="0"/>
    <x v="1"/>
    <x v="168"/>
    <x v="2"/>
    <n v="1"/>
    <s v="pin/289"/>
    <x v="0"/>
    <x v="33"/>
    <x v="1"/>
    <n v="2"/>
    <s v=""/>
    <n v="3340"/>
    <m/>
    <n v="58.62"/>
    <n v="117.24"/>
    <n v="2"/>
    <n v="117.24"/>
    <m/>
    <m/>
    <m/>
  </r>
  <r>
    <x v="0"/>
    <x v="0"/>
    <x v="1"/>
    <x v="168"/>
    <x v="2"/>
    <n v="1"/>
    <s v="pin/290"/>
    <x v="0"/>
    <x v="33"/>
    <x v="1"/>
    <n v="1"/>
    <s v=""/>
    <n v="3000"/>
    <m/>
    <n v="52.65"/>
    <n v="52.65"/>
    <n v="1"/>
    <n v="52.65"/>
    <m/>
    <m/>
    <m/>
  </r>
  <r>
    <x v="0"/>
    <x v="0"/>
    <x v="1"/>
    <x v="169"/>
    <x v="2"/>
    <n v="1"/>
    <s v="pin/292"/>
    <x v="0"/>
    <x v="33"/>
    <x v="1"/>
    <n v="1"/>
    <s v=""/>
    <n v="4664"/>
    <m/>
    <n v="81.849999999999994"/>
    <n v="81.849999999999994"/>
    <n v="1"/>
    <n v="81.849999999999994"/>
    <m/>
    <m/>
    <m/>
  </r>
  <r>
    <x v="0"/>
    <x v="0"/>
    <x v="1"/>
    <x v="169"/>
    <x v="2"/>
    <n v="1"/>
    <s v="pin/169"/>
    <x v="0"/>
    <x v="1"/>
    <x v="1"/>
    <n v="2"/>
    <s v="180"/>
    <n v="180"/>
    <m/>
    <n v="2.54"/>
    <n v="5.08"/>
    <n v="2"/>
    <n v="5.08"/>
    <m/>
    <m/>
    <m/>
  </r>
  <r>
    <x v="0"/>
    <x v="0"/>
    <x v="1"/>
    <x v="169"/>
    <x v="2"/>
    <n v="1"/>
    <s v="pin/248"/>
    <x v="0"/>
    <x v="12"/>
    <x v="1"/>
    <n v="1"/>
    <s v="120"/>
    <n v="280"/>
    <m/>
    <n v="3.96"/>
    <n v="3.96"/>
    <n v="1"/>
    <n v="3.96"/>
    <m/>
    <m/>
    <m/>
  </r>
  <r>
    <x v="0"/>
    <x v="0"/>
    <x v="1"/>
    <x v="169"/>
    <x v="2"/>
    <n v="1"/>
    <s v="pin/285"/>
    <x v="0"/>
    <x v="12"/>
    <x v="1"/>
    <n v="1"/>
    <s v="260"/>
    <n v="120"/>
    <m/>
    <n v="3.67"/>
    <n v="3.67"/>
    <n v="1"/>
    <n v="3.67"/>
    <m/>
    <m/>
    <m/>
  </r>
  <r>
    <x v="0"/>
    <x v="0"/>
    <x v="1"/>
    <x v="169"/>
    <x v="2"/>
    <n v="1"/>
    <s v="pin/289"/>
    <x v="0"/>
    <x v="33"/>
    <x v="1"/>
    <n v="2"/>
    <s v=""/>
    <n v="3340"/>
    <m/>
    <n v="58.62"/>
    <n v="117.24"/>
    <n v="2"/>
    <n v="117.24"/>
    <m/>
    <m/>
    <m/>
  </r>
  <r>
    <x v="0"/>
    <x v="0"/>
    <x v="1"/>
    <x v="169"/>
    <x v="2"/>
    <n v="1"/>
    <s v="pin/290"/>
    <x v="0"/>
    <x v="33"/>
    <x v="1"/>
    <n v="1"/>
    <s v=""/>
    <n v="3000"/>
    <m/>
    <n v="52.65"/>
    <n v="52.65"/>
    <n v="1"/>
    <n v="52.65"/>
    <m/>
    <m/>
    <m/>
  </r>
  <r>
    <x v="0"/>
    <x v="0"/>
    <x v="1"/>
    <x v="170"/>
    <x v="2"/>
    <n v="1"/>
    <s v="pin/71"/>
    <x v="0"/>
    <x v="21"/>
    <x v="1"/>
    <n v="1"/>
    <s v=""/>
    <n v="9129"/>
    <m/>
    <n v="385.54"/>
    <n v="385.54"/>
    <n v="1"/>
    <n v="385.54"/>
    <m/>
    <m/>
    <m/>
  </r>
  <r>
    <x v="0"/>
    <x v="0"/>
    <x v="1"/>
    <x v="170"/>
    <x v="2"/>
    <n v="1"/>
    <s v="pin/24"/>
    <x v="0"/>
    <x v="1"/>
    <x v="1"/>
    <n v="1"/>
    <s v="700"/>
    <n v="394"/>
    <m/>
    <n v="21.65"/>
    <n v="21.65"/>
    <n v="1"/>
    <n v="21.65"/>
    <m/>
    <m/>
    <m/>
  </r>
  <r>
    <x v="0"/>
    <x v="0"/>
    <x v="1"/>
    <x v="170"/>
    <x v="2"/>
    <n v="1"/>
    <s v="pin/42"/>
    <x v="0"/>
    <x v="1"/>
    <x v="1"/>
    <n v="4"/>
    <s v="70"/>
    <n v="123"/>
    <m/>
    <n v="0.68"/>
    <n v="2.72"/>
    <n v="4"/>
    <n v="2.72"/>
    <m/>
    <m/>
    <m/>
  </r>
  <r>
    <x v="0"/>
    <x v="0"/>
    <x v="1"/>
    <x v="170"/>
    <x v="2"/>
    <n v="1"/>
    <s v="pin/64"/>
    <x v="0"/>
    <x v="1"/>
    <x v="1"/>
    <n v="2"/>
    <s v="59"/>
    <n v="70"/>
    <m/>
    <n v="0.32"/>
    <n v="0.64"/>
    <n v="2"/>
    <n v="0.64"/>
    <m/>
    <m/>
    <m/>
  </r>
  <r>
    <x v="0"/>
    <x v="0"/>
    <x v="1"/>
    <x v="170"/>
    <x v="2"/>
    <n v="1"/>
    <s v="pin/67"/>
    <x v="0"/>
    <x v="1"/>
    <x v="1"/>
    <n v="2"/>
    <s v="70"/>
    <n v="278"/>
    <m/>
    <n v="1.53"/>
    <n v="3.06"/>
    <n v="2"/>
    <n v="3.06"/>
    <m/>
    <m/>
    <m/>
  </r>
  <r>
    <x v="0"/>
    <x v="0"/>
    <x v="1"/>
    <x v="170"/>
    <x v="2"/>
    <n v="1"/>
    <s v="pin/114"/>
    <x v="0"/>
    <x v="1"/>
    <x v="1"/>
    <n v="1"/>
    <n v="300"/>
    <n v="145"/>
    <m/>
    <n v="3.41"/>
    <n v="3.41"/>
    <n v="1"/>
    <n v="3.41"/>
    <m/>
    <m/>
    <m/>
  </r>
  <r>
    <x v="0"/>
    <x v="0"/>
    <x v="1"/>
    <x v="170"/>
    <x v="2"/>
    <n v="1"/>
    <s v="pin/178"/>
    <x v="0"/>
    <x v="14"/>
    <x v="1"/>
    <n v="1"/>
    <s v="210"/>
    <n v="320"/>
    <m/>
    <n v="10.55"/>
    <n v="10.55"/>
    <n v="1"/>
    <n v="10.55"/>
    <m/>
    <m/>
    <m/>
  </r>
  <r>
    <x v="0"/>
    <x v="0"/>
    <x v="1"/>
    <x v="170"/>
    <x v="2"/>
    <n v="1"/>
    <s v="pin/193"/>
    <x v="0"/>
    <x v="3"/>
    <x v="1"/>
    <n v="2"/>
    <s v="161"/>
    <n v="277"/>
    <m/>
    <n v="2.8"/>
    <n v="5.6"/>
    <n v="2"/>
    <n v="5.6"/>
    <m/>
    <m/>
    <m/>
  </r>
  <r>
    <x v="0"/>
    <x v="0"/>
    <x v="1"/>
    <x v="170"/>
    <x v="2"/>
    <n v="1"/>
    <s v="pin/194"/>
    <x v="0"/>
    <x v="3"/>
    <x v="1"/>
    <n v="2"/>
    <s v="161"/>
    <n v="281"/>
    <m/>
    <n v="2.85"/>
    <n v="5.7"/>
    <n v="2"/>
    <n v="5.7"/>
    <m/>
    <m/>
    <m/>
  </r>
  <r>
    <x v="0"/>
    <x v="0"/>
    <x v="1"/>
    <x v="170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70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70"/>
    <x v="2"/>
    <n v="1"/>
    <s v="pin/223"/>
    <x v="0"/>
    <x v="12"/>
    <x v="1"/>
    <n v="1"/>
    <s v="180"/>
    <n v="1701"/>
    <m/>
    <n v="36.06"/>
    <n v="36.06"/>
    <n v="1"/>
    <n v="36.06"/>
    <m/>
    <m/>
    <m/>
  </r>
  <r>
    <x v="0"/>
    <x v="0"/>
    <x v="1"/>
    <x v="170"/>
    <x v="2"/>
    <n v="1"/>
    <s v="pin/224"/>
    <x v="0"/>
    <x v="12"/>
    <x v="1"/>
    <n v="1"/>
    <s v="135"/>
    <n v="1701"/>
    <m/>
    <n v="27.04"/>
    <n v="27.04"/>
    <n v="1"/>
    <n v="27.04"/>
    <m/>
    <m/>
    <m/>
  </r>
  <r>
    <x v="0"/>
    <x v="0"/>
    <x v="1"/>
    <x v="171"/>
    <x v="2"/>
    <n v="1"/>
    <s v="pin/71"/>
    <x v="0"/>
    <x v="21"/>
    <x v="1"/>
    <n v="1"/>
    <s v=""/>
    <n v="9129"/>
    <m/>
    <n v="385.54"/>
    <n v="385.54"/>
    <n v="1"/>
    <n v="385.54"/>
    <m/>
    <m/>
    <m/>
  </r>
  <r>
    <x v="0"/>
    <x v="0"/>
    <x v="1"/>
    <x v="171"/>
    <x v="2"/>
    <n v="1"/>
    <s v="pin/24"/>
    <x v="0"/>
    <x v="1"/>
    <x v="1"/>
    <n v="1"/>
    <s v="700"/>
    <n v="394"/>
    <m/>
    <n v="21.65"/>
    <n v="21.65"/>
    <n v="1"/>
    <n v="21.65"/>
    <m/>
    <m/>
    <m/>
  </r>
  <r>
    <x v="0"/>
    <x v="0"/>
    <x v="1"/>
    <x v="171"/>
    <x v="2"/>
    <n v="1"/>
    <s v="pin/34"/>
    <x v="0"/>
    <x v="12"/>
    <x v="1"/>
    <n v="1"/>
    <s v="135"/>
    <n v="1601"/>
    <m/>
    <n v="25.45"/>
    <n v="25.45"/>
    <n v="1"/>
    <n v="25.45"/>
    <m/>
    <m/>
    <m/>
  </r>
  <r>
    <x v="0"/>
    <x v="0"/>
    <x v="1"/>
    <x v="171"/>
    <x v="2"/>
    <n v="1"/>
    <s v="pin/42"/>
    <x v="0"/>
    <x v="1"/>
    <x v="1"/>
    <n v="4"/>
    <s v="70"/>
    <n v="123"/>
    <m/>
    <n v="0.68"/>
    <n v="2.72"/>
    <n v="4"/>
    <n v="2.72"/>
    <m/>
    <m/>
    <m/>
  </r>
  <r>
    <x v="0"/>
    <x v="0"/>
    <x v="1"/>
    <x v="171"/>
    <x v="2"/>
    <n v="1"/>
    <s v="pin/57"/>
    <x v="0"/>
    <x v="12"/>
    <x v="1"/>
    <n v="1"/>
    <s v="180"/>
    <n v="1601"/>
    <m/>
    <n v="33.94"/>
    <n v="33.94"/>
    <n v="1"/>
    <n v="33.94"/>
    <m/>
    <m/>
    <m/>
  </r>
  <r>
    <x v="0"/>
    <x v="0"/>
    <x v="1"/>
    <x v="171"/>
    <x v="2"/>
    <n v="1"/>
    <s v="pin/64"/>
    <x v="0"/>
    <x v="1"/>
    <x v="1"/>
    <n v="2"/>
    <s v="59"/>
    <n v="70"/>
    <m/>
    <n v="0.32"/>
    <n v="0.64"/>
    <n v="2"/>
    <n v="0.64"/>
    <m/>
    <m/>
    <m/>
  </r>
  <r>
    <x v="0"/>
    <x v="0"/>
    <x v="1"/>
    <x v="171"/>
    <x v="2"/>
    <n v="1"/>
    <s v="pin/67"/>
    <x v="0"/>
    <x v="1"/>
    <x v="1"/>
    <n v="2"/>
    <s v="70"/>
    <n v="278"/>
    <m/>
    <n v="1.53"/>
    <n v="3.06"/>
    <n v="2"/>
    <n v="3.06"/>
    <m/>
    <m/>
    <m/>
  </r>
  <r>
    <x v="0"/>
    <x v="0"/>
    <x v="1"/>
    <x v="171"/>
    <x v="2"/>
    <n v="1"/>
    <s v="pin/114"/>
    <x v="0"/>
    <x v="1"/>
    <x v="1"/>
    <n v="1"/>
    <n v="300"/>
    <n v="145"/>
    <m/>
    <n v="3.41"/>
    <n v="3.41"/>
    <n v="1"/>
    <n v="3.41"/>
    <m/>
    <m/>
    <m/>
  </r>
  <r>
    <x v="0"/>
    <x v="0"/>
    <x v="1"/>
    <x v="171"/>
    <x v="2"/>
    <n v="1"/>
    <s v="pin/178"/>
    <x v="0"/>
    <x v="14"/>
    <x v="1"/>
    <n v="1"/>
    <s v="210"/>
    <n v="320"/>
    <m/>
    <n v="10.55"/>
    <n v="10.55"/>
    <n v="1"/>
    <n v="10.55"/>
    <m/>
    <m/>
    <m/>
  </r>
  <r>
    <x v="0"/>
    <x v="0"/>
    <x v="1"/>
    <x v="171"/>
    <x v="2"/>
    <n v="1"/>
    <s v="pin/191"/>
    <x v="0"/>
    <x v="3"/>
    <x v="1"/>
    <n v="1"/>
    <s v="161"/>
    <n v="277"/>
    <m/>
    <n v="2.8"/>
    <n v="2.8"/>
    <n v="1"/>
    <n v="2.8"/>
    <m/>
    <m/>
    <m/>
  </r>
  <r>
    <x v="0"/>
    <x v="0"/>
    <x v="1"/>
    <x v="171"/>
    <x v="2"/>
    <n v="1"/>
    <s v="pin/193"/>
    <x v="0"/>
    <x v="3"/>
    <x v="1"/>
    <n v="2"/>
    <s v="161"/>
    <n v="277"/>
    <m/>
    <n v="2.8"/>
    <n v="5.6"/>
    <n v="2"/>
    <n v="5.6"/>
    <m/>
    <m/>
    <m/>
  </r>
  <r>
    <x v="0"/>
    <x v="0"/>
    <x v="1"/>
    <x v="171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71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71"/>
    <x v="2"/>
    <n v="1"/>
    <s v="pin/293"/>
    <x v="0"/>
    <x v="3"/>
    <x v="1"/>
    <n v="1"/>
    <s v="61"/>
    <n v="275"/>
    <m/>
    <n v="1.06"/>
    <n v="1.06"/>
    <n v="1"/>
    <n v="1.06"/>
    <m/>
    <m/>
    <m/>
  </r>
  <r>
    <x v="0"/>
    <x v="0"/>
    <x v="2"/>
    <x v="172"/>
    <x v="2"/>
    <n v="2"/>
    <s v="AIN/143"/>
    <x v="1"/>
    <x v="22"/>
    <x v="4"/>
    <n v="1"/>
    <s v=""/>
    <n v="5129"/>
    <m/>
    <n v="20.85"/>
    <n v="20.85"/>
    <n v="2"/>
    <n v="41.7"/>
    <m/>
    <m/>
    <m/>
  </r>
  <r>
    <x v="0"/>
    <x v="0"/>
    <x v="2"/>
    <x v="173"/>
    <x v="2"/>
    <n v="1"/>
    <s v="AIN/144"/>
    <x v="1"/>
    <x v="22"/>
    <x v="4"/>
    <n v="1"/>
    <s v=""/>
    <n v="2774"/>
    <m/>
    <n v="11.28"/>
    <n v="11.28"/>
    <n v="1"/>
    <n v="11.28"/>
    <m/>
    <m/>
    <m/>
  </r>
  <r>
    <x v="0"/>
    <x v="0"/>
    <x v="2"/>
    <x v="174"/>
    <x v="2"/>
    <n v="1"/>
    <s v="AIN/145"/>
    <x v="1"/>
    <x v="22"/>
    <x v="4"/>
    <n v="1"/>
    <s v=""/>
    <n v="1454"/>
    <m/>
    <n v="5.91"/>
    <n v="5.91"/>
    <n v="1"/>
    <n v="5.91"/>
    <m/>
    <m/>
    <m/>
  </r>
  <r>
    <x v="0"/>
    <x v="0"/>
    <x v="2"/>
    <x v="175"/>
    <x v="2"/>
    <n v="2"/>
    <s v="AIN/146"/>
    <x v="1"/>
    <x v="22"/>
    <x v="4"/>
    <n v="1"/>
    <s v=""/>
    <n v="2811"/>
    <m/>
    <n v="11.43"/>
    <n v="11.43"/>
    <n v="2"/>
    <n v="22.86"/>
    <m/>
    <m/>
    <m/>
  </r>
  <r>
    <x v="0"/>
    <x v="0"/>
    <x v="1"/>
    <x v="176"/>
    <x v="2"/>
    <n v="1"/>
    <s v="pin/8"/>
    <x v="0"/>
    <x v="15"/>
    <x v="1"/>
    <n v="1"/>
    <s v=""/>
    <n v="2648"/>
    <m/>
    <n v="69.430000000000007"/>
    <n v="69.430000000000007"/>
    <n v="1"/>
    <n v="69.430000000000007"/>
    <m/>
    <m/>
    <m/>
  </r>
  <r>
    <x v="0"/>
    <x v="0"/>
    <x v="1"/>
    <x v="176"/>
    <x v="2"/>
    <n v="1"/>
    <s v="pin/50"/>
    <x v="0"/>
    <x v="1"/>
    <x v="1"/>
    <n v="1"/>
    <s v="120"/>
    <n v="150"/>
    <m/>
    <n v="1.41"/>
    <n v="1.41"/>
    <n v="1"/>
    <n v="1.41"/>
    <m/>
    <m/>
    <m/>
  </r>
  <r>
    <x v="0"/>
    <x v="0"/>
    <x v="1"/>
    <x v="176"/>
    <x v="2"/>
    <n v="1"/>
    <s v="pin/52"/>
    <x v="0"/>
    <x v="1"/>
    <x v="1"/>
    <n v="1"/>
    <s v="90"/>
    <n v="150"/>
    <m/>
    <n v="1.06"/>
    <n v="1.06"/>
    <n v="1"/>
    <n v="1.06"/>
    <m/>
    <m/>
    <m/>
  </r>
  <r>
    <x v="0"/>
    <x v="0"/>
    <x v="1"/>
    <x v="176"/>
    <x v="2"/>
    <n v="1"/>
    <s v="pin/60"/>
    <x v="0"/>
    <x v="1"/>
    <x v="1"/>
    <n v="2"/>
    <s v="50"/>
    <n v="202"/>
    <m/>
    <n v="0.79"/>
    <n v="1.58"/>
    <n v="2"/>
    <n v="1.58"/>
    <m/>
    <m/>
    <m/>
  </r>
  <r>
    <x v="0"/>
    <x v="0"/>
    <x v="1"/>
    <x v="176"/>
    <x v="2"/>
    <n v="1"/>
    <s v="pin/65"/>
    <x v="0"/>
    <x v="1"/>
    <x v="1"/>
    <n v="2"/>
    <s v="50"/>
    <n v="181"/>
    <m/>
    <n v="0.71"/>
    <n v="1.42"/>
    <n v="2"/>
    <n v="1.42"/>
    <m/>
    <m/>
    <m/>
  </r>
  <r>
    <x v="0"/>
    <x v="0"/>
    <x v="1"/>
    <x v="176"/>
    <x v="2"/>
    <n v="1"/>
    <s v="pin/72"/>
    <x v="0"/>
    <x v="1"/>
    <x v="1"/>
    <n v="1"/>
    <s v="50"/>
    <n v="110"/>
    <m/>
    <n v="0.43"/>
    <n v="0.43"/>
    <n v="1"/>
    <n v="0.43"/>
    <m/>
    <m/>
    <m/>
  </r>
  <r>
    <x v="0"/>
    <x v="0"/>
    <x v="1"/>
    <x v="176"/>
    <x v="2"/>
    <n v="1"/>
    <s v="pin/76"/>
    <x v="0"/>
    <x v="1"/>
    <x v="1"/>
    <n v="1"/>
    <s v="110"/>
    <n v="112"/>
    <m/>
    <n v="0.97"/>
    <n v="0.97"/>
    <n v="1"/>
    <n v="0.97"/>
    <m/>
    <m/>
    <m/>
  </r>
  <r>
    <x v="0"/>
    <x v="0"/>
    <x v="1"/>
    <x v="176"/>
    <x v="2"/>
    <n v="1"/>
    <s v="pin/77"/>
    <x v="0"/>
    <x v="1"/>
    <x v="1"/>
    <n v="1"/>
    <s v="40"/>
    <n v="110"/>
    <m/>
    <n v="0.35"/>
    <n v="0.35"/>
    <n v="1"/>
    <n v="0.35"/>
    <m/>
    <m/>
    <m/>
  </r>
  <r>
    <x v="0"/>
    <x v="0"/>
    <x v="1"/>
    <x v="176"/>
    <x v="2"/>
    <n v="1"/>
    <s v="pin/82"/>
    <x v="0"/>
    <x v="1"/>
    <x v="1"/>
    <n v="1"/>
    <s v="170"/>
    <n v="220"/>
    <m/>
    <n v="2.94"/>
    <n v="2.94"/>
    <n v="1"/>
    <n v="2.94"/>
    <m/>
    <m/>
    <m/>
  </r>
  <r>
    <x v="0"/>
    <x v="0"/>
    <x v="1"/>
    <x v="176"/>
    <x v="2"/>
    <n v="1"/>
    <s v="pin/152"/>
    <x v="0"/>
    <x v="15"/>
    <x v="1"/>
    <n v="1"/>
    <s v=""/>
    <n v="1500"/>
    <m/>
    <n v="39.33"/>
    <n v="39.33"/>
    <n v="1"/>
    <n v="39.33"/>
    <m/>
    <m/>
    <m/>
  </r>
  <r>
    <x v="0"/>
    <x v="0"/>
    <x v="1"/>
    <x v="176"/>
    <x v="2"/>
    <n v="1"/>
    <s v="pin/173"/>
    <x v="0"/>
    <x v="2"/>
    <x v="1"/>
    <n v="2"/>
    <s v="200"/>
    <n v="340"/>
    <m/>
    <n v="2.67"/>
    <n v="5.34"/>
    <n v="2"/>
    <n v="5.34"/>
    <m/>
    <m/>
    <m/>
  </r>
  <r>
    <x v="0"/>
    <x v="0"/>
    <x v="1"/>
    <x v="176"/>
    <x v="2"/>
    <n v="1"/>
    <s v="pin/174"/>
    <x v="0"/>
    <x v="2"/>
    <x v="1"/>
    <n v="2"/>
    <s v="50"/>
    <n v="179"/>
    <m/>
    <n v="0.35"/>
    <n v="0.7"/>
    <n v="2"/>
    <n v="0.7"/>
    <m/>
    <m/>
    <m/>
  </r>
  <r>
    <x v="0"/>
    <x v="0"/>
    <x v="1"/>
    <x v="176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76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76"/>
    <x v="2"/>
    <n v="1"/>
    <s v="pin/207"/>
    <x v="0"/>
    <x v="3"/>
    <x v="1"/>
    <n v="2"/>
    <s v="50"/>
    <n v="181"/>
    <m/>
    <n v="0.56999999999999995"/>
    <n v="1.1399999999999999"/>
    <n v="2"/>
    <n v="1.1399999999999999"/>
    <m/>
    <m/>
    <m/>
  </r>
  <r>
    <x v="0"/>
    <x v="0"/>
    <x v="1"/>
    <x v="176"/>
    <x v="2"/>
    <n v="1"/>
    <s v="pin/229"/>
    <x v="0"/>
    <x v="12"/>
    <x v="1"/>
    <n v="1"/>
    <s v="180"/>
    <n v="1727"/>
    <m/>
    <n v="36.6"/>
    <n v="36.6"/>
    <n v="1"/>
    <n v="36.6"/>
    <m/>
    <m/>
    <m/>
  </r>
  <r>
    <x v="0"/>
    <x v="0"/>
    <x v="1"/>
    <x v="176"/>
    <x v="2"/>
    <n v="1"/>
    <s v="pin/230"/>
    <x v="0"/>
    <x v="12"/>
    <x v="1"/>
    <n v="1"/>
    <s v="135"/>
    <n v="1727"/>
    <m/>
    <n v="27.45"/>
    <n v="27.45"/>
    <n v="1"/>
    <n v="27.45"/>
    <m/>
    <m/>
    <m/>
  </r>
  <r>
    <x v="0"/>
    <x v="0"/>
    <x v="1"/>
    <x v="176"/>
    <x v="2"/>
    <n v="1"/>
    <s v="pin/231"/>
    <x v="0"/>
    <x v="12"/>
    <x v="1"/>
    <n v="1"/>
    <s v="110"/>
    <n v="320"/>
    <m/>
    <n v="4.1399999999999997"/>
    <n v="4.1399999999999997"/>
    <n v="1"/>
    <n v="4.1399999999999997"/>
    <m/>
    <m/>
    <m/>
  </r>
  <r>
    <x v="0"/>
    <x v="0"/>
    <x v="1"/>
    <x v="176"/>
    <x v="2"/>
    <n v="1"/>
    <s v="pin/254"/>
    <x v="0"/>
    <x v="1"/>
    <x v="1"/>
    <n v="1"/>
    <n v="1500"/>
    <n v="110"/>
    <m/>
    <n v="12.95"/>
    <n v="12.95"/>
    <n v="1"/>
    <n v="12.95"/>
    <m/>
    <m/>
    <m/>
  </r>
  <r>
    <x v="0"/>
    <x v="0"/>
    <x v="1"/>
    <x v="176"/>
    <x v="2"/>
    <n v="1"/>
    <s v="pin/256"/>
    <x v="0"/>
    <x v="1"/>
    <x v="1"/>
    <n v="2"/>
    <n v="150"/>
    <n v="47"/>
    <m/>
    <n v="0.55000000000000004"/>
    <n v="1.1000000000000001"/>
    <n v="2"/>
    <n v="1.1000000000000001"/>
    <m/>
    <m/>
    <m/>
  </r>
  <r>
    <x v="0"/>
    <x v="0"/>
    <x v="1"/>
    <x v="176"/>
    <x v="2"/>
    <n v="1"/>
    <s v="pin/257"/>
    <x v="0"/>
    <x v="1"/>
    <x v="1"/>
    <n v="2"/>
    <n v="140"/>
    <n v="47"/>
    <m/>
    <n v="0.52"/>
    <n v="1.04"/>
    <n v="2"/>
    <n v="1.04"/>
    <m/>
    <m/>
    <m/>
  </r>
  <r>
    <x v="0"/>
    <x v="0"/>
    <x v="2"/>
    <x v="176"/>
    <x v="2"/>
    <n v="1"/>
    <s v="pin/270"/>
    <x v="1"/>
    <x v="29"/>
    <x v="4"/>
    <n v="4"/>
    <s v=""/>
    <n v="550"/>
    <m/>
    <n v="3.47"/>
    <n v="13.88"/>
    <n v="4"/>
    <n v="13.88"/>
    <m/>
    <m/>
    <m/>
  </r>
  <r>
    <x v="0"/>
    <x v="0"/>
    <x v="1"/>
    <x v="177"/>
    <x v="2"/>
    <n v="3"/>
    <s v="pin/122"/>
    <x v="0"/>
    <x v="11"/>
    <x v="1"/>
    <n v="1"/>
    <s v=""/>
    <n v="2703"/>
    <m/>
    <n v="55.93"/>
    <n v="55.93"/>
    <n v="3"/>
    <n v="167.79"/>
    <m/>
    <m/>
    <m/>
  </r>
  <r>
    <x v="0"/>
    <x v="0"/>
    <x v="1"/>
    <x v="177"/>
    <x v="2"/>
    <n v="3"/>
    <s v="pin/21"/>
    <x v="0"/>
    <x v="2"/>
    <x v="1"/>
    <n v="1"/>
    <s v="94"/>
    <n v="174"/>
    <m/>
    <n v="0.64"/>
    <n v="0.64"/>
    <n v="3"/>
    <n v="1.92"/>
    <m/>
    <m/>
    <m/>
  </r>
  <r>
    <x v="0"/>
    <x v="0"/>
    <x v="1"/>
    <x v="177"/>
    <x v="2"/>
    <n v="3"/>
    <s v="pin/95"/>
    <x v="0"/>
    <x v="1"/>
    <x v="1"/>
    <n v="1"/>
    <s v="230"/>
    <n v="240"/>
    <m/>
    <n v="4.33"/>
    <n v="4.33"/>
    <n v="3"/>
    <n v="12.99"/>
    <m/>
    <m/>
    <m/>
  </r>
  <r>
    <x v="0"/>
    <x v="0"/>
    <x v="1"/>
    <x v="177"/>
    <x v="2"/>
    <n v="3"/>
    <s v="pin/171"/>
    <x v="0"/>
    <x v="2"/>
    <x v="1"/>
    <n v="1"/>
    <s v="100"/>
    <n v="112"/>
    <m/>
    <n v="0.44"/>
    <n v="0.44"/>
    <n v="3"/>
    <n v="1.32"/>
    <m/>
    <m/>
    <m/>
  </r>
  <r>
    <x v="0"/>
    <x v="0"/>
    <x v="1"/>
    <x v="177"/>
    <x v="2"/>
    <n v="3"/>
    <s v="pin/172"/>
    <x v="0"/>
    <x v="2"/>
    <x v="1"/>
    <n v="1"/>
    <s v="45"/>
    <n v="100"/>
    <m/>
    <n v="0.18"/>
    <n v="0.18"/>
    <n v="3"/>
    <n v="0.54"/>
    <m/>
    <m/>
    <m/>
  </r>
  <r>
    <x v="0"/>
    <x v="0"/>
    <x v="1"/>
    <x v="177"/>
    <x v="2"/>
    <n v="3"/>
    <s v="pin/199"/>
    <x v="0"/>
    <x v="3"/>
    <x v="1"/>
    <n v="2"/>
    <s v="122"/>
    <n v="180"/>
    <m/>
    <n v="1.38"/>
    <n v="2.76"/>
    <n v="6"/>
    <n v="8.2799999999999994"/>
    <m/>
    <m/>
    <m/>
  </r>
  <r>
    <x v="0"/>
    <x v="0"/>
    <x v="1"/>
    <x v="177"/>
    <x v="2"/>
    <n v="3"/>
    <s v="pin/200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1"/>
    <x v="177"/>
    <x v="2"/>
    <n v="3"/>
    <s v="pin/238"/>
    <x v="0"/>
    <x v="12"/>
    <x v="1"/>
    <n v="1"/>
    <s v="180"/>
    <n v="1777"/>
    <m/>
    <n v="37.659999999999997"/>
    <n v="37.659999999999997"/>
    <n v="3"/>
    <n v="112.97999999999999"/>
    <m/>
    <m/>
    <m/>
  </r>
  <r>
    <x v="0"/>
    <x v="0"/>
    <x v="1"/>
    <x v="177"/>
    <x v="2"/>
    <n v="3"/>
    <s v="pin/239"/>
    <x v="0"/>
    <x v="12"/>
    <x v="1"/>
    <n v="1"/>
    <s v="135"/>
    <n v="1777"/>
    <m/>
    <n v="28.25"/>
    <n v="28.25"/>
    <n v="3"/>
    <n v="84.75"/>
    <m/>
    <m/>
    <m/>
  </r>
  <r>
    <x v="0"/>
    <x v="0"/>
    <x v="2"/>
    <x v="177"/>
    <x v="2"/>
    <n v="3"/>
    <s v="pin/258"/>
    <x v="1"/>
    <x v="30"/>
    <x v="4"/>
    <n v="4"/>
    <s v=""/>
    <n v="550"/>
    <m/>
    <n v="3.12"/>
    <n v="12.48"/>
    <n v="12"/>
    <n v="37.44"/>
    <m/>
    <m/>
    <m/>
  </r>
  <r>
    <x v="0"/>
    <x v="0"/>
    <x v="1"/>
    <x v="177"/>
    <x v="2"/>
    <n v="3"/>
    <s v="pin/273"/>
    <x v="0"/>
    <x v="1"/>
    <x v="1"/>
    <n v="1"/>
    <s v="100"/>
    <n v="280"/>
    <m/>
    <n v="2.2000000000000002"/>
    <n v="2.2000000000000002"/>
    <n v="3"/>
    <n v="6.6000000000000005"/>
    <m/>
    <m/>
    <m/>
  </r>
  <r>
    <x v="0"/>
    <x v="0"/>
    <x v="1"/>
    <x v="177"/>
    <x v="2"/>
    <n v="3"/>
    <s v="pin/279"/>
    <x v="0"/>
    <x v="2"/>
    <x v="1"/>
    <n v="2"/>
    <s v="95"/>
    <n v="150"/>
    <m/>
    <n v="0.56000000000000005"/>
    <n v="1.1200000000000001"/>
    <n v="6"/>
    <n v="3.3600000000000003"/>
    <m/>
    <m/>
    <m/>
  </r>
  <r>
    <x v="0"/>
    <x v="0"/>
    <x v="1"/>
    <x v="177"/>
    <x v="2"/>
    <n v="3"/>
    <s v="pin/280"/>
    <x v="0"/>
    <x v="2"/>
    <x v="1"/>
    <n v="2"/>
    <s v="100"/>
    <n v="150"/>
    <m/>
    <n v="0.59"/>
    <n v="1.18"/>
    <n v="6"/>
    <n v="3.54"/>
    <m/>
    <m/>
    <m/>
  </r>
  <r>
    <x v="0"/>
    <x v="0"/>
    <x v="1"/>
    <x v="177"/>
    <x v="2"/>
    <n v="3"/>
    <s v="pin/281"/>
    <x v="0"/>
    <x v="2"/>
    <x v="1"/>
    <n v="1"/>
    <s v="50"/>
    <n v="100"/>
    <m/>
    <n v="0.2"/>
    <n v="0.2"/>
    <n v="3"/>
    <n v="0.60000000000000009"/>
    <m/>
    <m/>
    <m/>
  </r>
  <r>
    <x v="0"/>
    <x v="0"/>
    <x v="1"/>
    <x v="177"/>
    <x v="2"/>
    <n v="3"/>
    <s v="pin/283"/>
    <x v="0"/>
    <x v="11"/>
    <x v="1"/>
    <n v="1"/>
    <s v=""/>
    <n v="1400"/>
    <m/>
    <n v="28.97"/>
    <n v="28.97"/>
    <n v="3"/>
    <n v="86.91"/>
    <m/>
    <m/>
    <m/>
  </r>
  <r>
    <x v="0"/>
    <x v="0"/>
    <x v="1"/>
    <x v="178"/>
    <x v="2"/>
    <n v="1"/>
    <s v="pin/122"/>
    <x v="0"/>
    <x v="11"/>
    <x v="1"/>
    <n v="1"/>
    <s v=""/>
    <n v="2703"/>
    <m/>
    <n v="55.93"/>
    <n v="55.93"/>
    <n v="1"/>
    <n v="55.93"/>
    <m/>
    <m/>
    <m/>
  </r>
  <r>
    <x v="0"/>
    <x v="0"/>
    <x v="1"/>
    <x v="178"/>
    <x v="2"/>
    <n v="1"/>
    <s v="pin/21"/>
    <x v="0"/>
    <x v="2"/>
    <x v="1"/>
    <n v="1"/>
    <s v="94"/>
    <n v="174"/>
    <m/>
    <n v="0.64"/>
    <n v="0.64"/>
    <n v="1"/>
    <n v="0.64"/>
    <m/>
    <m/>
    <m/>
  </r>
  <r>
    <x v="0"/>
    <x v="0"/>
    <x v="1"/>
    <x v="178"/>
    <x v="2"/>
    <n v="1"/>
    <s v="pin/95"/>
    <x v="0"/>
    <x v="1"/>
    <x v="1"/>
    <n v="1"/>
    <s v="230"/>
    <n v="240"/>
    <m/>
    <n v="4.33"/>
    <n v="4.33"/>
    <n v="1"/>
    <n v="4.33"/>
    <m/>
    <m/>
    <m/>
  </r>
  <r>
    <x v="0"/>
    <x v="0"/>
    <x v="1"/>
    <x v="178"/>
    <x v="2"/>
    <n v="1"/>
    <s v="pin/132"/>
    <x v="0"/>
    <x v="11"/>
    <x v="1"/>
    <n v="1"/>
    <s v=""/>
    <n v="1200"/>
    <m/>
    <n v="24.83"/>
    <n v="24.83"/>
    <n v="1"/>
    <n v="24.83"/>
    <m/>
    <m/>
    <m/>
  </r>
  <r>
    <x v="0"/>
    <x v="0"/>
    <x v="1"/>
    <x v="178"/>
    <x v="2"/>
    <n v="1"/>
    <s v="pin/171"/>
    <x v="0"/>
    <x v="2"/>
    <x v="1"/>
    <n v="1"/>
    <s v="100"/>
    <n v="112"/>
    <m/>
    <n v="0.44"/>
    <n v="0.44"/>
    <n v="1"/>
    <n v="0.44"/>
    <m/>
    <m/>
    <m/>
  </r>
  <r>
    <x v="0"/>
    <x v="0"/>
    <x v="1"/>
    <x v="178"/>
    <x v="2"/>
    <n v="1"/>
    <s v="pin/172"/>
    <x v="0"/>
    <x v="2"/>
    <x v="1"/>
    <n v="1"/>
    <s v="45"/>
    <n v="100"/>
    <m/>
    <n v="0.18"/>
    <n v="0.18"/>
    <n v="1"/>
    <n v="0.18"/>
    <m/>
    <m/>
    <m/>
  </r>
  <r>
    <x v="0"/>
    <x v="0"/>
    <x v="1"/>
    <x v="178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78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78"/>
    <x v="2"/>
    <n v="1"/>
    <s v="pin/240"/>
    <x v="0"/>
    <x v="12"/>
    <x v="1"/>
    <n v="1"/>
    <s v="180"/>
    <n v="1977"/>
    <m/>
    <n v="41.9"/>
    <n v="41.9"/>
    <n v="1"/>
    <n v="41.9"/>
    <m/>
    <m/>
    <m/>
  </r>
  <r>
    <x v="0"/>
    <x v="0"/>
    <x v="1"/>
    <x v="178"/>
    <x v="2"/>
    <n v="1"/>
    <s v="pin/241"/>
    <x v="0"/>
    <x v="12"/>
    <x v="1"/>
    <n v="1"/>
    <s v="135"/>
    <n v="1977"/>
    <m/>
    <n v="31.43"/>
    <n v="31.43"/>
    <n v="1"/>
    <n v="31.43"/>
    <m/>
    <m/>
    <m/>
  </r>
  <r>
    <x v="0"/>
    <x v="0"/>
    <x v="2"/>
    <x v="178"/>
    <x v="2"/>
    <n v="1"/>
    <s v="pin/258"/>
    <x v="1"/>
    <x v="30"/>
    <x v="4"/>
    <n v="4"/>
    <s v=""/>
    <n v="550"/>
    <m/>
    <n v="3.12"/>
    <n v="12.48"/>
    <n v="4"/>
    <n v="12.48"/>
    <m/>
    <m/>
    <m/>
  </r>
  <r>
    <x v="0"/>
    <x v="0"/>
    <x v="1"/>
    <x v="178"/>
    <x v="2"/>
    <n v="1"/>
    <s v="pin/273"/>
    <x v="0"/>
    <x v="1"/>
    <x v="1"/>
    <n v="1"/>
    <s v="100"/>
    <n v="280"/>
    <m/>
    <n v="2.2000000000000002"/>
    <n v="2.2000000000000002"/>
    <n v="1"/>
    <n v="2.2000000000000002"/>
    <m/>
    <m/>
    <m/>
  </r>
  <r>
    <x v="0"/>
    <x v="0"/>
    <x v="1"/>
    <x v="178"/>
    <x v="2"/>
    <n v="1"/>
    <s v="pin/279"/>
    <x v="0"/>
    <x v="2"/>
    <x v="1"/>
    <n v="2"/>
    <s v="95"/>
    <n v="150"/>
    <m/>
    <n v="0.56000000000000005"/>
    <n v="1.1200000000000001"/>
    <n v="2"/>
    <n v="1.1200000000000001"/>
    <m/>
    <m/>
    <m/>
  </r>
  <r>
    <x v="0"/>
    <x v="0"/>
    <x v="1"/>
    <x v="178"/>
    <x v="2"/>
    <n v="1"/>
    <s v="pin/280"/>
    <x v="0"/>
    <x v="2"/>
    <x v="1"/>
    <n v="2"/>
    <s v="100"/>
    <n v="150"/>
    <m/>
    <n v="0.59"/>
    <n v="1.18"/>
    <n v="2"/>
    <n v="1.18"/>
    <m/>
    <m/>
    <m/>
  </r>
  <r>
    <x v="0"/>
    <x v="0"/>
    <x v="1"/>
    <x v="178"/>
    <x v="2"/>
    <n v="1"/>
    <s v="pin/281"/>
    <x v="0"/>
    <x v="2"/>
    <x v="1"/>
    <n v="1"/>
    <s v="50"/>
    <n v="100"/>
    <m/>
    <n v="0.2"/>
    <n v="0.2"/>
    <n v="1"/>
    <n v="0.2"/>
    <m/>
    <m/>
    <m/>
  </r>
  <r>
    <x v="0"/>
    <x v="0"/>
    <x v="1"/>
    <x v="179"/>
    <x v="2"/>
    <n v="1"/>
    <s v="pin/3"/>
    <x v="0"/>
    <x v="24"/>
    <x v="1"/>
    <n v="1"/>
    <s v=""/>
    <n v="14470"/>
    <m/>
    <n v="959.84"/>
    <n v="959.84"/>
    <n v="1"/>
    <n v="959.84"/>
    <m/>
    <m/>
    <m/>
  </r>
  <r>
    <x v="0"/>
    <x v="0"/>
    <x v="1"/>
    <x v="179"/>
    <x v="2"/>
    <n v="1"/>
    <s v="pin/1"/>
    <x v="0"/>
    <x v="1"/>
    <x v="1"/>
    <n v="1"/>
    <n v="1250"/>
    <n v="180"/>
    <m/>
    <n v="17.66"/>
    <n v="17.66"/>
    <n v="1"/>
    <n v="17.66"/>
    <m/>
    <m/>
    <m/>
  </r>
  <r>
    <x v="0"/>
    <x v="0"/>
    <x v="1"/>
    <x v="179"/>
    <x v="2"/>
    <n v="1"/>
    <s v="pin/26"/>
    <x v="0"/>
    <x v="1"/>
    <x v="1"/>
    <n v="2"/>
    <s v="80"/>
    <n v="236"/>
    <m/>
    <n v="1.48"/>
    <n v="2.96"/>
    <n v="2"/>
    <n v="2.96"/>
    <m/>
    <m/>
    <m/>
  </r>
  <r>
    <x v="0"/>
    <x v="0"/>
    <x v="1"/>
    <x v="179"/>
    <x v="2"/>
    <n v="1"/>
    <s v="pin/27"/>
    <x v="0"/>
    <x v="12"/>
    <x v="1"/>
    <n v="1"/>
    <s v="135"/>
    <n v="2160"/>
    <m/>
    <n v="34.340000000000003"/>
    <n v="34.340000000000003"/>
    <n v="1"/>
    <n v="34.340000000000003"/>
    <m/>
    <m/>
    <m/>
  </r>
  <r>
    <x v="0"/>
    <x v="0"/>
    <x v="1"/>
    <x v="179"/>
    <x v="2"/>
    <n v="1"/>
    <s v="pin/48"/>
    <x v="0"/>
    <x v="1"/>
    <x v="1"/>
    <n v="2"/>
    <s v="237"/>
    <n v="300"/>
    <m/>
    <n v="5.57"/>
    <n v="11.14"/>
    <n v="2"/>
    <n v="11.14"/>
    <m/>
    <m/>
    <m/>
  </r>
  <r>
    <x v="0"/>
    <x v="0"/>
    <x v="1"/>
    <x v="179"/>
    <x v="2"/>
    <n v="1"/>
    <s v="pin/55"/>
    <x v="0"/>
    <x v="12"/>
    <x v="1"/>
    <n v="1"/>
    <s v="180"/>
    <n v="2160"/>
    <m/>
    <n v="45.78"/>
    <n v="45.78"/>
    <n v="1"/>
    <n v="45.78"/>
    <m/>
    <m/>
    <m/>
  </r>
  <r>
    <x v="0"/>
    <x v="0"/>
    <x v="1"/>
    <x v="179"/>
    <x v="2"/>
    <n v="1"/>
    <s v="pin/59"/>
    <x v="0"/>
    <x v="1"/>
    <x v="1"/>
    <n v="2"/>
    <s v="80"/>
    <n v="373"/>
    <m/>
    <n v="2.34"/>
    <n v="4.68"/>
    <n v="2"/>
    <n v="4.68"/>
    <m/>
    <m/>
    <m/>
  </r>
  <r>
    <x v="0"/>
    <x v="0"/>
    <x v="1"/>
    <x v="179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179"/>
    <x v="2"/>
    <n v="1"/>
    <s v="pin/189"/>
    <x v="0"/>
    <x v="3"/>
    <x v="1"/>
    <n v="4"/>
    <s v="176"/>
    <n v="371"/>
    <m/>
    <n v="4.09"/>
    <n v="16.36"/>
    <n v="4"/>
    <n v="16.36"/>
    <m/>
    <m/>
    <m/>
  </r>
  <r>
    <x v="0"/>
    <x v="0"/>
    <x v="1"/>
    <x v="179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79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79"/>
    <x v="2"/>
    <n v="1"/>
    <s v="pin/271"/>
    <x v="0"/>
    <x v="1"/>
    <x v="1"/>
    <n v="2"/>
    <s v="86"/>
    <n v="373"/>
    <m/>
    <n v="2.5099999999999998"/>
    <n v="5.0199999999999996"/>
    <n v="2"/>
    <n v="5.0199999999999996"/>
    <m/>
    <m/>
    <m/>
  </r>
  <r>
    <x v="0"/>
    <x v="0"/>
    <x v="1"/>
    <x v="179"/>
    <x v="2"/>
    <n v="1"/>
    <s v="pin/286"/>
    <x v="0"/>
    <x v="12"/>
    <x v="1"/>
    <n v="1"/>
    <s v="260"/>
    <n v="400"/>
    <m/>
    <n v="12.25"/>
    <n v="12.25"/>
    <n v="1"/>
    <n v="12.25"/>
    <m/>
    <m/>
    <m/>
  </r>
  <r>
    <x v="0"/>
    <x v="0"/>
    <x v="1"/>
    <x v="180"/>
    <x v="2"/>
    <n v="1"/>
    <s v="pin/113"/>
    <x v="0"/>
    <x v="26"/>
    <x v="1"/>
    <n v="1"/>
    <s v=""/>
    <n v="15010"/>
    <m/>
    <n v="856.61"/>
    <n v="856.61"/>
    <n v="1"/>
    <n v="856.61"/>
    <m/>
    <m/>
    <m/>
  </r>
  <r>
    <x v="0"/>
    <x v="0"/>
    <x v="1"/>
    <x v="180"/>
    <x v="2"/>
    <n v="1"/>
    <s v="pin/6"/>
    <x v="0"/>
    <x v="1"/>
    <x v="1"/>
    <n v="1"/>
    <s v="641"/>
    <n v="394"/>
    <m/>
    <n v="19.829999999999998"/>
    <n v="19.829999999999998"/>
    <n v="1"/>
    <n v="19.829999999999998"/>
    <m/>
    <m/>
    <m/>
  </r>
  <r>
    <x v="0"/>
    <x v="0"/>
    <x v="1"/>
    <x v="180"/>
    <x v="2"/>
    <n v="1"/>
    <s v="pin/28"/>
    <x v="0"/>
    <x v="12"/>
    <x v="1"/>
    <n v="1"/>
    <s v="135"/>
    <n v="1620"/>
    <m/>
    <n v="25.75"/>
    <n v="25.75"/>
    <n v="1"/>
    <n v="25.75"/>
    <m/>
    <m/>
    <m/>
  </r>
  <r>
    <x v="0"/>
    <x v="0"/>
    <x v="1"/>
    <x v="180"/>
    <x v="2"/>
    <n v="1"/>
    <s v="pin/32"/>
    <x v="0"/>
    <x v="1"/>
    <x v="1"/>
    <n v="4"/>
    <s v="73"/>
    <n v="75"/>
    <m/>
    <n v="0.43"/>
    <n v="1.72"/>
    <n v="4"/>
    <n v="1.72"/>
    <m/>
    <m/>
    <m/>
  </r>
  <r>
    <x v="0"/>
    <x v="0"/>
    <x v="1"/>
    <x v="180"/>
    <x v="2"/>
    <n v="1"/>
    <s v="pin/39"/>
    <x v="0"/>
    <x v="1"/>
    <x v="1"/>
    <n v="2"/>
    <s v="75"/>
    <n v="213"/>
    <m/>
    <n v="1.26"/>
    <n v="2.52"/>
    <n v="2"/>
    <n v="2.52"/>
    <m/>
    <m/>
    <m/>
  </r>
  <r>
    <x v="0"/>
    <x v="0"/>
    <x v="1"/>
    <x v="180"/>
    <x v="2"/>
    <n v="1"/>
    <s v="pin/53"/>
    <x v="0"/>
    <x v="1"/>
    <x v="1"/>
    <n v="2"/>
    <s v="75"/>
    <n v="336"/>
    <m/>
    <n v="1.98"/>
    <n v="3.96"/>
    <n v="2"/>
    <n v="3.96"/>
    <m/>
    <m/>
    <m/>
  </r>
  <r>
    <x v="0"/>
    <x v="0"/>
    <x v="1"/>
    <x v="180"/>
    <x v="2"/>
    <n v="1"/>
    <s v="pin/56"/>
    <x v="0"/>
    <x v="12"/>
    <x v="1"/>
    <n v="1"/>
    <s v="180"/>
    <n v="1620"/>
    <m/>
    <n v="34.340000000000003"/>
    <n v="34.340000000000003"/>
    <n v="1"/>
    <n v="34.340000000000003"/>
    <m/>
    <m/>
    <m/>
  </r>
  <r>
    <x v="0"/>
    <x v="0"/>
    <x v="1"/>
    <x v="180"/>
    <x v="2"/>
    <n v="1"/>
    <s v="pin/62"/>
    <x v="0"/>
    <x v="1"/>
    <x v="1"/>
    <n v="2"/>
    <s v="75"/>
    <n v="130"/>
    <m/>
    <n v="0.77"/>
    <n v="1.54"/>
    <n v="2"/>
    <n v="1.54"/>
    <m/>
    <m/>
    <m/>
  </r>
  <r>
    <x v="0"/>
    <x v="0"/>
    <x v="1"/>
    <x v="180"/>
    <x v="2"/>
    <n v="1"/>
    <s v="pin/115"/>
    <x v="0"/>
    <x v="1"/>
    <x v="1"/>
    <n v="1"/>
    <n v="550"/>
    <n v="160"/>
    <m/>
    <n v="6.91"/>
    <n v="6.91"/>
    <n v="1"/>
    <n v="6.91"/>
    <m/>
    <m/>
    <m/>
  </r>
  <r>
    <x v="0"/>
    <x v="0"/>
    <x v="1"/>
    <x v="180"/>
    <x v="2"/>
    <n v="1"/>
    <s v="pin/170"/>
    <x v="0"/>
    <x v="1"/>
    <x v="1"/>
    <n v="2"/>
    <s v="81"/>
    <n v="335"/>
    <m/>
    <n v="2.13"/>
    <n v="4.26"/>
    <n v="2"/>
    <n v="4.26"/>
    <m/>
    <m/>
    <m/>
  </r>
  <r>
    <x v="0"/>
    <x v="0"/>
    <x v="1"/>
    <x v="180"/>
    <x v="2"/>
    <n v="1"/>
    <s v="pin/176"/>
    <x v="0"/>
    <x v="14"/>
    <x v="1"/>
    <n v="1"/>
    <s v="250"/>
    <n v="400"/>
    <m/>
    <n v="15.7"/>
    <n v="15.7"/>
    <n v="1"/>
    <n v="15.7"/>
    <m/>
    <m/>
    <m/>
  </r>
  <r>
    <x v="0"/>
    <x v="0"/>
    <x v="1"/>
    <x v="180"/>
    <x v="2"/>
    <n v="1"/>
    <s v="pin/190"/>
    <x v="0"/>
    <x v="3"/>
    <x v="1"/>
    <n v="4"/>
    <s v="171"/>
    <n v="333"/>
    <m/>
    <n v="3.57"/>
    <n v="14.28"/>
    <n v="4"/>
    <n v="14.28"/>
    <m/>
    <m/>
    <m/>
  </r>
  <r>
    <x v="0"/>
    <x v="0"/>
    <x v="1"/>
    <x v="180"/>
    <x v="2"/>
    <n v="1"/>
    <s v="pin/199"/>
    <x v="0"/>
    <x v="3"/>
    <x v="1"/>
    <n v="2"/>
    <s v="122"/>
    <n v="180"/>
    <m/>
    <n v="1.38"/>
    <n v="2.76"/>
    <n v="2"/>
    <n v="2.76"/>
    <m/>
    <m/>
    <m/>
  </r>
  <r>
    <x v="0"/>
    <x v="0"/>
    <x v="1"/>
    <x v="180"/>
    <x v="2"/>
    <n v="1"/>
    <s v="pin/200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1"/>
    <x v="180"/>
    <x v="2"/>
    <n v="1"/>
    <s v="pin/284"/>
    <x v="0"/>
    <x v="12"/>
    <x v="1"/>
    <n v="1"/>
    <s v="260"/>
    <n v="360"/>
    <m/>
    <n v="11.02"/>
    <n v="11.02"/>
    <n v="1"/>
    <n v="11.02"/>
    <m/>
    <m/>
    <m/>
  </r>
  <r>
    <x v="0"/>
    <x v="0"/>
    <x v="2"/>
    <x v="181"/>
    <x v="2"/>
    <n v="1"/>
    <s v="AIN/154"/>
    <x v="1"/>
    <x v="22"/>
    <x v="4"/>
    <n v="1"/>
    <s v=""/>
    <n v="2724"/>
    <m/>
    <n v="11.08"/>
    <n v="11.08"/>
    <n v="1"/>
    <n v="11.08"/>
    <m/>
    <m/>
    <m/>
  </r>
  <r>
    <x v="0"/>
    <x v="0"/>
    <x v="2"/>
    <x v="182"/>
    <x v="2"/>
    <n v="1"/>
    <s v="AIN/155"/>
    <x v="1"/>
    <x v="22"/>
    <x v="4"/>
    <n v="1"/>
    <s v=""/>
    <n v="1404"/>
    <m/>
    <n v="5.71"/>
    <n v="5.71"/>
    <n v="1"/>
    <n v="5.71"/>
    <m/>
    <m/>
    <m/>
  </r>
  <r>
    <x v="0"/>
    <x v="0"/>
    <x v="1"/>
    <x v="183"/>
    <x v="2"/>
    <n v="1"/>
    <s v="pin/295"/>
    <x v="0"/>
    <x v="32"/>
    <x v="1"/>
    <n v="1"/>
    <s v=""/>
    <n v="3363"/>
    <m/>
    <n v="63.1"/>
    <n v="63.1"/>
    <n v="1"/>
    <n v="63.1"/>
    <m/>
    <m/>
    <m/>
  </r>
  <r>
    <x v="0"/>
    <x v="0"/>
    <x v="1"/>
    <x v="183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84"/>
    <x v="2"/>
    <n v="1"/>
    <s v="pin/297"/>
    <x v="0"/>
    <x v="32"/>
    <x v="1"/>
    <n v="1"/>
    <s v=""/>
    <n v="3219"/>
    <m/>
    <n v="60.4"/>
    <n v="60.4"/>
    <n v="1"/>
    <n v="60.4"/>
    <m/>
    <m/>
    <m/>
  </r>
  <r>
    <x v="0"/>
    <x v="0"/>
    <x v="1"/>
    <x v="184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85"/>
    <x v="2"/>
    <n v="1"/>
    <s v="pin/296"/>
    <x v="0"/>
    <x v="32"/>
    <x v="1"/>
    <n v="1"/>
    <s v=""/>
    <n v="4502"/>
    <m/>
    <n v="84.47"/>
    <n v="84.47"/>
    <n v="1"/>
    <n v="84.47"/>
    <m/>
    <m/>
    <m/>
  </r>
  <r>
    <x v="0"/>
    <x v="0"/>
    <x v="1"/>
    <x v="185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86"/>
    <x v="2"/>
    <n v="1"/>
    <s v="pin/298"/>
    <x v="0"/>
    <x v="32"/>
    <x v="1"/>
    <n v="1"/>
    <s v=""/>
    <n v="4882"/>
    <m/>
    <n v="91.59"/>
    <n v="91.59"/>
    <n v="1"/>
    <n v="91.59"/>
    <m/>
    <m/>
    <m/>
  </r>
  <r>
    <x v="0"/>
    <x v="0"/>
    <x v="1"/>
    <x v="186"/>
    <x v="2"/>
    <n v="1"/>
    <s v="pin/166"/>
    <x v="0"/>
    <x v="2"/>
    <x v="1"/>
    <n v="2"/>
    <s v="90"/>
    <n v="140"/>
    <m/>
    <n v="0.49"/>
    <n v="0.98"/>
    <n v="2"/>
    <n v="0.98"/>
    <m/>
    <m/>
    <m/>
  </r>
  <r>
    <x v="0"/>
    <x v="0"/>
    <x v="1"/>
    <x v="187"/>
    <x v="2"/>
    <n v="1"/>
    <s v="Adaos INCHIDERI"/>
    <x v="0"/>
    <x v="34"/>
    <x v="5"/>
    <n v="1"/>
    <s v=""/>
    <n v="0"/>
    <m/>
    <n v="956.98999999999796"/>
    <n v="956.98999999999796"/>
    <n v="1"/>
    <n v="956.98999999999796"/>
    <m/>
    <m/>
    <m/>
  </r>
  <r>
    <x v="0"/>
    <x v="0"/>
    <x v="0"/>
    <x v="188"/>
    <x v="3"/>
    <n v="47"/>
    <s v="ACL/2"/>
    <x v="0"/>
    <x v="2"/>
    <x v="1"/>
    <n v="1"/>
    <s v="20"/>
    <n v="20"/>
    <m/>
    <n v="0.02"/>
    <n v="0.02"/>
    <n v="47"/>
    <n v="0.94000000000000006"/>
    <m/>
    <m/>
    <m/>
  </r>
  <r>
    <x v="0"/>
    <x v="0"/>
    <x v="0"/>
    <x v="189"/>
    <x v="3"/>
    <n v="1"/>
    <s v="pcl/8"/>
    <x v="1"/>
    <x v="35"/>
    <x v="4"/>
    <n v="1"/>
    <s v=""/>
    <n v="3584"/>
    <m/>
    <n v="24.66"/>
    <n v="24.66"/>
    <n v="1"/>
    <n v="24.66"/>
    <m/>
    <m/>
    <m/>
  </r>
  <r>
    <x v="0"/>
    <x v="0"/>
    <x v="0"/>
    <x v="189"/>
    <x v="3"/>
    <n v="1"/>
    <s v="pcl/9"/>
    <x v="1"/>
    <x v="35"/>
    <x v="4"/>
    <n v="1"/>
    <s v=""/>
    <n v="3584"/>
    <m/>
    <n v="24.66"/>
    <n v="24.66"/>
    <n v="1"/>
    <n v="24.66"/>
    <m/>
    <m/>
    <m/>
  </r>
  <r>
    <x v="0"/>
    <x v="0"/>
    <x v="0"/>
    <x v="189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89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89"/>
    <x v="3"/>
    <n v="1"/>
    <s v="pcl/2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189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89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0"/>
    <x v="3"/>
    <n v="1"/>
    <s v="pcl/10"/>
    <x v="1"/>
    <x v="35"/>
    <x v="4"/>
    <n v="1"/>
    <s v=""/>
    <n v="3757"/>
    <m/>
    <n v="25.85"/>
    <n v="25.85"/>
    <n v="1"/>
    <n v="25.85"/>
    <m/>
    <m/>
    <m/>
  </r>
  <r>
    <x v="0"/>
    <x v="0"/>
    <x v="0"/>
    <x v="190"/>
    <x v="3"/>
    <n v="1"/>
    <s v="pcl/11"/>
    <x v="1"/>
    <x v="35"/>
    <x v="4"/>
    <n v="1"/>
    <s v=""/>
    <n v="1919"/>
    <m/>
    <n v="13.2"/>
    <n v="13.2"/>
    <n v="1"/>
    <n v="13.2"/>
    <m/>
    <m/>
    <m/>
  </r>
  <r>
    <x v="0"/>
    <x v="0"/>
    <x v="0"/>
    <x v="190"/>
    <x v="3"/>
    <n v="1"/>
    <s v="pcl/12"/>
    <x v="1"/>
    <x v="35"/>
    <x v="4"/>
    <n v="1"/>
    <s v=""/>
    <n v="3757"/>
    <m/>
    <n v="25.85"/>
    <n v="25.85"/>
    <n v="1"/>
    <n v="25.85"/>
    <m/>
    <m/>
    <m/>
  </r>
  <r>
    <x v="0"/>
    <x v="0"/>
    <x v="0"/>
    <x v="190"/>
    <x v="3"/>
    <n v="1"/>
    <s v="pcl/15"/>
    <x v="1"/>
    <x v="28"/>
    <x v="4"/>
    <n v="14"/>
    <s v=""/>
    <n v="100"/>
    <m/>
    <n v="0.19"/>
    <n v="2.66"/>
    <n v="14"/>
    <n v="2.66"/>
    <m/>
    <m/>
    <m/>
  </r>
  <r>
    <x v="0"/>
    <x v="0"/>
    <x v="0"/>
    <x v="190"/>
    <x v="3"/>
    <n v="1"/>
    <s v="pcl/19"/>
    <x v="1"/>
    <x v="40"/>
    <x v="4"/>
    <n v="2"/>
    <s v=""/>
    <n v="1196"/>
    <m/>
    <n v="7.66"/>
    <n v="15.32"/>
    <n v="2"/>
    <n v="15.32"/>
    <m/>
    <m/>
    <m/>
  </r>
  <r>
    <x v="0"/>
    <x v="0"/>
    <x v="0"/>
    <x v="190"/>
    <x v="3"/>
    <n v="1"/>
    <s v="pcl/20"/>
    <x v="1"/>
    <x v="37"/>
    <x v="4"/>
    <n v="8"/>
    <n v="150"/>
    <n v="261"/>
    <m/>
    <n v="0.62"/>
    <n v="4.96"/>
    <n v="8"/>
    <n v="4.96"/>
    <m/>
    <m/>
    <m/>
  </r>
  <r>
    <x v="0"/>
    <x v="0"/>
    <x v="0"/>
    <x v="190"/>
    <x v="3"/>
    <n v="1"/>
    <s v="pcl/21"/>
    <x v="1"/>
    <x v="41"/>
    <x v="4"/>
    <n v="2"/>
    <s v=""/>
    <n v="1494"/>
    <m/>
    <n v="5.58"/>
    <n v="11.16"/>
    <n v="2"/>
    <n v="11.16"/>
    <m/>
    <m/>
    <m/>
  </r>
  <r>
    <x v="0"/>
    <x v="0"/>
    <x v="0"/>
    <x v="190"/>
    <x v="3"/>
    <n v="1"/>
    <s v="pcl/24"/>
    <x v="1"/>
    <x v="38"/>
    <x v="4"/>
    <n v="2"/>
    <s v=""/>
    <n v="1419"/>
    <m/>
    <n v="7.84"/>
    <n v="15.68"/>
    <n v="2"/>
    <n v="15.68"/>
    <m/>
    <m/>
    <m/>
  </r>
  <r>
    <x v="0"/>
    <x v="0"/>
    <x v="0"/>
    <x v="190"/>
    <x v="3"/>
    <n v="1"/>
    <s v="pcl/25"/>
    <x v="1"/>
    <x v="38"/>
    <x v="4"/>
    <n v="1"/>
    <s v=""/>
    <n v="3449"/>
    <m/>
    <n v="19.059999999999999"/>
    <n v="19.059999999999999"/>
    <n v="1"/>
    <n v="19.059999999999999"/>
    <m/>
    <m/>
    <m/>
  </r>
  <r>
    <x v="0"/>
    <x v="0"/>
    <x v="0"/>
    <x v="190"/>
    <x v="3"/>
    <n v="1"/>
    <s v="pcl/26"/>
    <x v="1"/>
    <x v="42"/>
    <x v="4"/>
    <n v="1"/>
    <s v=""/>
    <n v="3449"/>
    <m/>
    <n v="27.18"/>
    <n v="27.18"/>
    <n v="1"/>
    <n v="27.18"/>
    <m/>
    <m/>
    <m/>
  </r>
  <r>
    <x v="0"/>
    <x v="0"/>
    <x v="0"/>
    <x v="190"/>
    <x v="3"/>
    <n v="1"/>
    <s v="pcl/27"/>
    <x v="1"/>
    <x v="43"/>
    <x v="4"/>
    <n v="1"/>
    <s v=""/>
    <n v="150"/>
    <m/>
    <n v="0.57999999999999996"/>
    <n v="0.57999999999999996"/>
    <n v="1"/>
    <n v="0.57999999999999996"/>
    <m/>
    <m/>
    <m/>
  </r>
  <r>
    <x v="0"/>
    <x v="0"/>
    <x v="0"/>
    <x v="190"/>
    <x v="3"/>
    <n v="1"/>
    <s v="pcl/28"/>
    <x v="1"/>
    <x v="44"/>
    <x v="4"/>
    <n v="2"/>
    <s v=""/>
    <n v="90"/>
    <m/>
    <n v="0.22"/>
    <n v="0.44"/>
    <n v="2"/>
    <n v="0.44"/>
    <m/>
    <m/>
    <m/>
  </r>
  <r>
    <x v="0"/>
    <x v="0"/>
    <x v="0"/>
    <x v="190"/>
    <x v="3"/>
    <n v="1"/>
    <s v="pcl/29"/>
    <x v="1"/>
    <x v="45"/>
    <x v="4"/>
    <n v="1"/>
    <s v=""/>
    <n v="96"/>
    <m/>
    <n v="0.14000000000000001"/>
    <n v="0.14000000000000001"/>
    <n v="1"/>
    <n v="0.14000000000000001"/>
    <m/>
    <m/>
    <m/>
  </r>
  <r>
    <x v="0"/>
    <x v="0"/>
    <x v="0"/>
    <x v="190"/>
    <x v="3"/>
    <n v="1"/>
    <s v="pcl/30"/>
    <x v="1"/>
    <x v="46"/>
    <x v="4"/>
    <n v="1"/>
    <s v=""/>
    <n v="100"/>
    <m/>
    <n v="0.14000000000000001"/>
    <n v="0.14000000000000001"/>
    <n v="1"/>
    <n v="0.14000000000000001"/>
    <m/>
    <m/>
    <m/>
  </r>
  <r>
    <x v="0"/>
    <x v="0"/>
    <x v="0"/>
    <x v="190"/>
    <x v="3"/>
    <n v="1"/>
    <s v="pcl/31"/>
    <x v="1"/>
    <x v="47"/>
    <x v="4"/>
    <n v="3"/>
    <s v=""/>
    <n v="120"/>
    <m/>
    <n v="0.92"/>
    <n v="2.7600000000000002"/>
    <n v="3"/>
    <n v="2.7600000000000002"/>
    <m/>
    <m/>
    <m/>
  </r>
  <r>
    <x v="0"/>
    <x v="0"/>
    <x v="0"/>
    <x v="190"/>
    <x v="3"/>
    <n v="1"/>
    <s v="pcl/32"/>
    <x v="1"/>
    <x v="39"/>
    <x v="4"/>
    <n v="7"/>
    <s v=""/>
    <n v="120"/>
    <m/>
    <n v="0.64"/>
    <n v="4.4800000000000004"/>
    <n v="7"/>
    <n v="4.4800000000000004"/>
    <m/>
    <m/>
    <m/>
  </r>
  <r>
    <x v="0"/>
    <x v="0"/>
    <x v="0"/>
    <x v="191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1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1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1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1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1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1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2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2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2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2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2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2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2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3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3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3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3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3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3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3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4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4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4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4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4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4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4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5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5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5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5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5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5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5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6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6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6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6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6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6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6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7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7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7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7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7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7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7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8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198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198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8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8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8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8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199"/>
    <x v="3"/>
    <n v="1"/>
    <s v="pcl/4"/>
    <x v="1"/>
    <x v="35"/>
    <x v="4"/>
    <n v="1"/>
    <s v=""/>
    <n v="5211"/>
    <m/>
    <n v="35.85"/>
    <n v="35.85"/>
    <n v="1"/>
    <n v="35.85"/>
    <m/>
    <m/>
    <m/>
  </r>
  <r>
    <x v="0"/>
    <x v="0"/>
    <x v="0"/>
    <x v="199"/>
    <x v="3"/>
    <n v="1"/>
    <s v="pcl/5"/>
    <x v="1"/>
    <x v="35"/>
    <x v="4"/>
    <n v="1"/>
    <s v=""/>
    <n v="5211"/>
    <m/>
    <n v="35.85"/>
    <n v="35.85"/>
    <n v="1"/>
    <n v="35.85"/>
    <m/>
    <m/>
    <m/>
  </r>
  <r>
    <x v="0"/>
    <x v="0"/>
    <x v="0"/>
    <x v="199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199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199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199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199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200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200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200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200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200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200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200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201"/>
    <x v="3"/>
    <n v="1"/>
    <s v="pcl/6"/>
    <x v="1"/>
    <x v="35"/>
    <x v="4"/>
    <n v="1"/>
    <s v=""/>
    <n v="5211"/>
    <m/>
    <n v="35.85"/>
    <n v="35.85"/>
    <n v="1"/>
    <n v="35.85"/>
    <m/>
    <m/>
    <m/>
  </r>
  <r>
    <x v="0"/>
    <x v="0"/>
    <x v="0"/>
    <x v="201"/>
    <x v="3"/>
    <n v="1"/>
    <s v="pcl/1"/>
    <x v="1"/>
    <x v="35"/>
    <x v="4"/>
    <n v="1"/>
    <s v=""/>
    <n v="5211"/>
    <m/>
    <n v="35.85"/>
    <n v="35.85"/>
    <n v="1"/>
    <n v="35.85"/>
    <m/>
    <m/>
    <m/>
  </r>
  <r>
    <x v="0"/>
    <x v="0"/>
    <x v="0"/>
    <x v="201"/>
    <x v="3"/>
    <n v="1"/>
    <s v="pcl/13"/>
    <x v="1"/>
    <x v="36"/>
    <x v="4"/>
    <n v="2"/>
    <s v=""/>
    <n v="345"/>
    <m/>
    <n v="2.08"/>
    <n v="4.16"/>
    <n v="2"/>
    <n v="4.16"/>
    <m/>
    <m/>
    <m/>
  </r>
  <r>
    <x v="0"/>
    <x v="0"/>
    <x v="0"/>
    <x v="201"/>
    <x v="3"/>
    <n v="1"/>
    <s v="pcl/14"/>
    <x v="0"/>
    <x v="28"/>
    <x v="1"/>
    <n v="8"/>
    <s v=""/>
    <n v="100"/>
    <m/>
    <n v="0.19"/>
    <n v="1.52"/>
    <n v="8"/>
    <n v="1.52"/>
    <m/>
    <m/>
    <m/>
  </r>
  <r>
    <x v="0"/>
    <x v="0"/>
    <x v="0"/>
    <x v="201"/>
    <x v="3"/>
    <n v="1"/>
    <s v="pcl/20"/>
    <x v="1"/>
    <x v="37"/>
    <x v="4"/>
    <n v="10"/>
    <n v="150"/>
    <n v="261"/>
    <m/>
    <n v="0.62"/>
    <n v="6.2"/>
    <n v="10"/>
    <n v="6.2"/>
    <m/>
    <m/>
    <m/>
  </r>
  <r>
    <x v="0"/>
    <x v="0"/>
    <x v="0"/>
    <x v="201"/>
    <x v="3"/>
    <n v="1"/>
    <s v="pcl/23"/>
    <x v="1"/>
    <x v="38"/>
    <x v="4"/>
    <n v="2"/>
    <s v=""/>
    <n v="550"/>
    <m/>
    <n v="3.04"/>
    <n v="6.08"/>
    <n v="2"/>
    <n v="6.08"/>
    <m/>
    <m/>
    <m/>
  </r>
  <r>
    <x v="0"/>
    <x v="0"/>
    <x v="0"/>
    <x v="201"/>
    <x v="3"/>
    <n v="1"/>
    <s v="pcl/32"/>
    <x v="1"/>
    <x v="39"/>
    <x v="4"/>
    <n v="2"/>
    <s v=""/>
    <n v="120"/>
    <m/>
    <n v="0.64"/>
    <n v="1.28"/>
    <n v="2"/>
    <n v="1.28"/>
    <m/>
    <m/>
    <m/>
  </r>
  <r>
    <x v="0"/>
    <x v="0"/>
    <x v="0"/>
    <x v="202"/>
    <x v="3"/>
    <n v="2"/>
    <s v="pcl/2"/>
    <x v="1"/>
    <x v="35"/>
    <x v="4"/>
    <n v="1"/>
    <s v=""/>
    <n v="5711"/>
    <m/>
    <n v="39.29"/>
    <n v="39.29"/>
    <n v="2"/>
    <n v="78.58"/>
    <m/>
    <m/>
    <m/>
  </r>
  <r>
    <x v="0"/>
    <x v="0"/>
    <x v="0"/>
    <x v="202"/>
    <x v="3"/>
    <n v="2"/>
    <s v="pcl/3"/>
    <x v="1"/>
    <x v="35"/>
    <x v="4"/>
    <n v="1"/>
    <s v=""/>
    <n v="5711"/>
    <m/>
    <n v="39.29"/>
    <n v="39.29"/>
    <n v="2"/>
    <n v="78.58"/>
    <m/>
    <m/>
    <m/>
  </r>
  <r>
    <x v="0"/>
    <x v="0"/>
    <x v="0"/>
    <x v="202"/>
    <x v="3"/>
    <n v="2"/>
    <s v="pcl/15"/>
    <x v="1"/>
    <x v="28"/>
    <x v="4"/>
    <n v="8"/>
    <s v=""/>
    <n v="100"/>
    <m/>
    <n v="0.19"/>
    <n v="1.52"/>
    <n v="16"/>
    <n v="3.04"/>
    <m/>
    <m/>
    <m/>
  </r>
  <r>
    <x v="0"/>
    <x v="0"/>
    <x v="0"/>
    <x v="202"/>
    <x v="3"/>
    <n v="2"/>
    <s v="pcl/18"/>
    <x v="1"/>
    <x v="48"/>
    <x v="4"/>
    <n v="2"/>
    <s v=""/>
    <n v="2696"/>
    <m/>
    <n v="12.15"/>
    <n v="24.3"/>
    <n v="4"/>
    <n v="48.6"/>
    <m/>
    <m/>
    <m/>
  </r>
  <r>
    <x v="0"/>
    <x v="0"/>
    <x v="0"/>
    <x v="202"/>
    <x v="3"/>
    <n v="2"/>
    <s v="pcl/20"/>
    <x v="1"/>
    <x v="37"/>
    <x v="4"/>
    <n v="10"/>
    <n v="150"/>
    <n v="261"/>
    <m/>
    <n v="0.62"/>
    <n v="6.2"/>
    <n v="20"/>
    <n v="12.4"/>
    <m/>
    <m/>
    <m/>
  </r>
  <r>
    <x v="0"/>
    <x v="0"/>
    <x v="0"/>
    <x v="202"/>
    <x v="3"/>
    <n v="2"/>
    <s v="pcl/22"/>
    <x v="1"/>
    <x v="38"/>
    <x v="4"/>
    <n v="2"/>
    <s v=""/>
    <n v="2289"/>
    <m/>
    <n v="12.65"/>
    <n v="25.3"/>
    <n v="4"/>
    <n v="50.6"/>
    <m/>
    <m/>
    <m/>
  </r>
  <r>
    <x v="0"/>
    <x v="0"/>
    <x v="0"/>
    <x v="202"/>
    <x v="3"/>
    <n v="2"/>
    <s v="pcl/32"/>
    <x v="1"/>
    <x v="39"/>
    <x v="4"/>
    <n v="4"/>
    <s v=""/>
    <n v="120"/>
    <m/>
    <n v="0.64"/>
    <n v="2.56"/>
    <n v="8"/>
    <n v="5.12"/>
    <m/>
    <m/>
    <m/>
  </r>
  <r>
    <x v="0"/>
    <x v="0"/>
    <x v="0"/>
    <x v="203"/>
    <x v="3"/>
    <n v="2"/>
    <s v="pcl/2"/>
    <x v="1"/>
    <x v="35"/>
    <x v="4"/>
    <n v="1"/>
    <s v=""/>
    <n v="5711"/>
    <m/>
    <n v="39.29"/>
    <n v="39.29"/>
    <n v="2"/>
    <n v="78.58"/>
    <m/>
    <m/>
    <m/>
  </r>
  <r>
    <x v="0"/>
    <x v="0"/>
    <x v="0"/>
    <x v="203"/>
    <x v="3"/>
    <n v="2"/>
    <s v="pcl/3"/>
    <x v="1"/>
    <x v="35"/>
    <x v="4"/>
    <n v="1"/>
    <s v=""/>
    <n v="5711"/>
    <m/>
    <n v="39.29"/>
    <n v="39.29"/>
    <n v="2"/>
    <n v="78.58"/>
    <m/>
    <m/>
    <m/>
  </r>
  <r>
    <x v="0"/>
    <x v="0"/>
    <x v="0"/>
    <x v="203"/>
    <x v="3"/>
    <n v="2"/>
    <s v="pcl/15"/>
    <x v="1"/>
    <x v="28"/>
    <x v="4"/>
    <n v="8"/>
    <s v=""/>
    <n v="100"/>
    <m/>
    <n v="0.19"/>
    <n v="1.52"/>
    <n v="16"/>
    <n v="3.04"/>
    <m/>
    <m/>
    <m/>
  </r>
  <r>
    <x v="0"/>
    <x v="0"/>
    <x v="0"/>
    <x v="203"/>
    <x v="3"/>
    <n v="2"/>
    <s v="pcl/18"/>
    <x v="1"/>
    <x v="48"/>
    <x v="4"/>
    <n v="2"/>
    <s v=""/>
    <n v="2696"/>
    <m/>
    <n v="12.15"/>
    <n v="24.3"/>
    <n v="4"/>
    <n v="48.6"/>
    <m/>
    <m/>
    <m/>
  </r>
  <r>
    <x v="0"/>
    <x v="0"/>
    <x v="0"/>
    <x v="203"/>
    <x v="3"/>
    <n v="2"/>
    <s v="pcl/20"/>
    <x v="1"/>
    <x v="37"/>
    <x v="4"/>
    <n v="10"/>
    <n v="150"/>
    <n v="261"/>
    <m/>
    <n v="0.62"/>
    <n v="6.2"/>
    <n v="20"/>
    <n v="12.4"/>
    <m/>
    <m/>
    <m/>
  </r>
  <r>
    <x v="0"/>
    <x v="0"/>
    <x v="0"/>
    <x v="203"/>
    <x v="3"/>
    <n v="2"/>
    <s v="pcl/22"/>
    <x v="1"/>
    <x v="38"/>
    <x v="4"/>
    <n v="2"/>
    <s v=""/>
    <n v="2289"/>
    <m/>
    <n v="12.65"/>
    <n v="25.3"/>
    <n v="4"/>
    <n v="50.6"/>
    <m/>
    <m/>
    <m/>
  </r>
  <r>
    <x v="0"/>
    <x v="0"/>
    <x v="0"/>
    <x v="203"/>
    <x v="3"/>
    <n v="2"/>
    <s v="pcl/32"/>
    <x v="1"/>
    <x v="39"/>
    <x v="4"/>
    <n v="4"/>
    <s v=""/>
    <n v="120"/>
    <m/>
    <n v="0.64"/>
    <n v="2.56"/>
    <n v="8"/>
    <n v="5.12"/>
    <m/>
    <m/>
    <m/>
  </r>
  <r>
    <x v="0"/>
    <x v="0"/>
    <x v="0"/>
    <x v="204"/>
    <x v="3"/>
    <n v="2"/>
    <s v="pcl/2"/>
    <x v="1"/>
    <x v="35"/>
    <x v="4"/>
    <n v="1"/>
    <s v=""/>
    <n v="5711"/>
    <m/>
    <n v="39.29"/>
    <n v="39.29"/>
    <n v="2"/>
    <n v="78.58"/>
    <m/>
    <m/>
    <m/>
  </r>
  <r>
    <x v="0"/>
    <x v="0"/>
    <x v="0"/>
    <x v="204"/>
    <x v="3"/>
    <n v="2"/>
    <s v="pcl/3"/>
    <x v="1"/>
    <x v="35"/>
    <x v="4"/>
    <n v="1"/>
    <s v=""/>
    <n v="5711"/>
    <m/>
    <n v="39.29"/>
    <n v="39.29"/>
    <n v="2"/>
    <n v="78.58"/>
    <m/>
    <m/>
    <m/>
  </r>
  <r>
    <x v="0"/>
    <x v="0"/>
    <x v="0"/>
    <x v="204"/>
    <x v="3"/>
    <n v="2"/>
    <s v="pcl/15"/>
    <x v="1"/>
    <x v="28"/>
    <x v="4"/>
    <n v="8"/>
    <s v=""/>
    <n v="100"/>
    <m/>
    <n v="0.19"/>
    <n v="1.52"/>
    <n v="16"/>
    <n v="3.04"/>
    <m/>
    <m/>
    <m/>
  </r>
  <r>
    <x v="0"/>
    <x v="0"/>
    <x v="0"/>
    <x v="204"/>
    <x v="3"/>
    <n v="2"/>
    <s v="pcl/18"/>
    <x v="1"/>
    <x v="48"/>
    <x v="4"/>
    <n v="2"/>
    <s v=""/>
    <n v="2696"/>
    <m/>
    <n v="12.15"/>
    <n v="24.3"/>
    <n v="4"/>
    <n v="48.6"/>
    <m/>
    <m/>
    <m/>
  </r>
  <r>
    <x v="0"/>
    <x v="0"/>
    <x v="0"/>
    <x v="204"/>
    <x v="3"/>
    <n v="2"/>
    <s v="pcl/20"/>
    <x v="1"/>
    <x v="37"/>
    <x v="4"/>
    <n v="10"/>
    <n v="150"/>
    <n v="261"/>
    <m/>
    <n v="0.62"/>
    <n v="6.2"/>
    <n v="20"/>
    <n v="12.4"/>
    <m/>
    <m/>
    <m/>
  </r>
  <r>
    <x v="0"/>
    <x v="0"/>
    <x v="0"/>
    <x v="204"/>
    <x v="3"/>
    <n v="2"/>
    <s v="pcl/22"/>
    <x v="1"/>
    <x v="38"/>
    <x v="4"/>
    <n v="2"/>
    <s v=""/>
    <n v="2289"/>
    <m/>
    <n v="12.65"/>
    <n v="25.3"/>
    <n v="4"/>
    <n v="50.6"/>
    <m/>
    <m/>
    <m/>
  </r>
  <r>
    <x v="0"/>
    <x v="0"/>
    <x v="0"/>
    <x v="204"/>
    <x v="3"/>
    <n v="2"/>
    <s v="pcl/32"/>
    <x v="1"/>
    <x v="39"/>
    <x v="4"/>
    <n v="4"/>
    <s v=""/>
    <n v="120"/>
    <m/>
    <n v="0.64"/>
    <n v="2.56"/>
    <n v="8"/>
    <n v="5.12"/>
    <m/>
    <m/>
    <m/>
  </r>
  <r>
    <x v="0"/>
    <x v="0"/>
    <x v="0"/>
    <x v="205"/>
    <x v="3"/>
    <n v="2"/>
    <s v="pcl/2"/>
    <x v="1"/>
    <x v="35"/>
    <x v="4"/>
    <n v="1"/>
    <s v=""/>
    <n v="5711"/>
    <m/>
    <n v="39.29"/>
    <n v="39.29"/>
    <n v="2"/>
    <n v="78.58"/>
    <m/>
    <m/>
    <m/>
  </r>
  <r>
    <x v="0"/>
    <x v="0"/>
    <x v="0"/>
    <x v="205"/>
    <x v="3"/>
    <n v="2"/>
    <s v="pcl/3"/>
    <x v="1"/>
    <x v="35"/>
    <x v="4"/>
    <n v="1"/>
    <s v=""/>
    <n v="5711"/>
    <m/>
    <n v="39.29"/>
    <n v="39.29"/>
    <n v="2"/>
    <n v="78.58"/>
    <m/>
    <m/>
    <m/>
  </r>
  <r>
    <x v="0"/>
    <x v="0"/>
    <x v="0"/>
    <x v="205"/>
    <x v="3"/>
    <n v="2"/>
    <s v="pcl/15"/>
    <x v="1"/>
    <x v="28"/>
    <x v="4"/>
    <n v="8"/>
    <s v=""/>
    <n v="100"/>
    <m/>
    <n v="0.19"/>
    <n v="1.52"/>
    <n v="16"/>
    <n v="3.04"/>
    <m/>
    <m/>
    <m/>
  </r>
  <r>
    <x v="0"/>
    <x v="0"/>
    <x v="0"/>
    <x v="205"/>
    <x v="3"/>
    <n v="2"/>
    <s v="pcl/18"/>
    <x v="1"/>
    <x v="48"/>
    <x v="4"/>
    <n v="2"/>
    <s v=""/>
    <n v="2696"/>
    <m/>
    <n v="12.15"/>
    <n v="24.3"/>
    <n v="4"/>
    <n v="48.6"/>
    <m/>
    <m/>
    <m/>
  </r>
  <r>
    <x v="0"/>
    <x v="0"/>
    <x v="0"/>
    <x v="205"/>
    <x v="3"/>
    <n v="2"/>
    <s v="pcl/20"/>
    <x v="1"/>
    <x v="37"/>
    <x v="4"/>
    <n v="10"/>
    <n v="150"/>
    <n v="261"/>
    <m/>
    <n v="0.62"/>
    <n v="6.2"/>
    <n v="20"/>
    <n v="12.4"/>
    <m/>
    <m/>
    <m/>
  </r>
  <r>
    <x v="0"/>
    <x v="0"/>
    <x v="0"/>
    <x v="205"/>
    <x v="3"/>
    <n v="2"/>
    <s v="pcl/22"/>
    <x v="1"/>
    <x v="38"/>
    <x v="4"/>
    <n v="2"/>
    <s v=""/>
    <n v="2289"/>
    <m/>
    <n v="12.65"/>
    <n v="25.3"/>
    <n v="4"/>
    <n v="50.6"/>
    <m/>
    <m/>
    <m/>
  </r>
  <r>
    <x v="0"/>
    <x v="0"/>
    <x v="0"/>
    <x v="205"/>
    <x v="3"/>
    <n v="2"/>
    <s v="pcl/32"/>
    <x v="1"/>
    <x v="39"/>
    <x v="4"/>
    <n v="4"/>
    <s v=""/>
    <n v="120"/>
    <m/>
    <n v="0.64"/>
    <n v="2.56"/>
    <n v="8"/>
    <n v="5.12"/>
    <m/>
    <m/>
    <m/>
  </r>
  <r>
    <x v="0"/>
    <x v="0"/>
    <x v="0"/>
    <x v="206"/>
    <x v="3"/>
    <n v="2"/>
    <s v="pcl/2"/>
    <x v="1"/>
    <x v="35"/>
    <x v="4"/>
    <n v="1"/>
    <s v=""/>
    <n v="5711"/>
    <m/>
    <n v="39.29"/>
    <n v="39.29"/>
    <n v="2"/>
    <n v="78.58"/>
    <m/>
    <m/>
    <m/>
  </r>
  <r>
    <x v="0"/>
    <x v="0"/>
    <x v="0"/>
    <x v="206"/>
    <x v="3"/>
    <n v="2"/>
    <s v="pcl/3"/>
    <x v="1"/>
    <x v="35"/>
    <x v="4"/>
    <n v="1"/>
    <s v=""/>
    <n v="5711"/>
    <m/>
    <n v="39.29"/>
    <n v="39.29"/>
    <n v="2"/>
    <n v="78.58"/>
    <m/>
    <m/>
    <m/>
  </r>
  <r>
    <x v="0"/>
    <x v="0"/>
    <x v="0"/>
    <x v="206"/>
    <x v="3"/>
    <n v="2"/>
    <s v="pcl/15"/>
    <x v="1"/>
    <x v="28"/>
    <x v="4"/>
    <n v="8"/>
    <s v=""/>
    <n v="100"/>
    <m/>
    <n v="0.19"/>
    <n v="1.52"/>
    <n v="16"/>
    <n v="3.04"/>
    <m/>
    <m/>
    <m/>
  </r>
  <r>
    <x v="0"/>
    <x v="0"/>
    <x v="0"/>
    <x v="206"/>
    <x v="3"/>
    <n v="2"/>
    <s v="pcl/18"/>
    <x v="1"/>
    <x v="48"/>
    <x v="4"/>
    <n v="2"/>
    <s v=""/>
    <n v="2696"/>
    <m/>
    <n v="12.15"/>
    <n v="24.3"/>
    <n v="4"/>
    <n v="48.6"/>
    <m/>
    <m/>
    <m/>
  </r>
  <r>
    <x v="0"/>
    <x v="0"/>
    <x v="0"/>
    <x v="206"/>
    <x v="3"/>
    <n v="2"/>
    <s v="pcl/20"/>
    <x v="1"/>
    <x v="37"/>
    <x v="4"/>
    <n v="10"/>
    <n v="150"/>
    <n v="261"/>
    <m/>
    <n v="0.62"/>
    <n v="6.2"/>
    <n v="20"/>
    <n v="12.4"/>
    <m/>
    <m/>
    <m/>
  </r>
  <r>
    <x v="0"/>
    <x v="0"/>
    <x v="0"/>
    <x v="206"/>
    <x v="3"/>
    <n v="2"/>
    <s v="pcl/22"/>
    <x v="1"/>
    <x v="38"/>
    <x v="4"/>
    <n v="2"/>
    <s v=""/>
    <n v="2289"/>
    <m/>
    <n v="12.65"/>
    <n v="25.3"/>
    <n v="4"/>
    <n v="50.6"/>
    <m/>
    <m/>
    <m/>
  </r>
  <r>
    <x v="0"/>
    <x v="0"/>
    <x v="0"/>
    <x v="206"/>
    <x v="3"/>
    <n v="2"/>
    <s v="pcl/32"/>
    <x v="1"/>
    <x v="39"/>
    <x v="4"/>
    <n v="4"/>
    <s v=""/>
    <n v="120"/>
    <m/>
    <n v="0.64"/>
    <n v="2.56"/>
    <n v="8"/>
    <n v="5.12"/>
    <m/>
    <m/>
    <m/>
  </r>
  <r>
    <x v="0"/>
    <x v="0"/>
    <x v="0"/>
    <x v="207"/>
    <x v="3"/>
    <n v="1"/>
    <s v="Adaos LUMINATOARE"/>
    <x v="0"/>
    <x v="49"/>
    <x v="6"/>
    <n v="1"/>
    <s v=""/>
    <n v="0"/>
    <m/>
    <n v="77.5"/>
    <n v="77.5"/>
    <n v="1"/>
    <n v="77.5"/>
    <m/>
    <m/>
    <m/>
  </r>
  <r>
    <x v="0"/>
    <x v="0"/>
    <x v="0"/>
    <x v="208"/>
    <x v="4"/>
    <n v="14"/>
    <s v="AGI/1"/>
    <x v="0"/>
    <x v="2"/>
    <x v="1"/>
    <n v="1"/>
    <s v="20"/>
    <n v="20"/>
    <m/>
    <n v="0.02"/>
    <n v="0.02"/>
    <n v="14"/>
    <n v="0.28000000000000003"/>
    <m/>
    <m/>
    <m/>
  </r>
  <r>
    <x v="0"/>
    <x v="0"/>
    <x v="0"/>
    <x v="209"/>
    <x v="4"/>
    <n v="1"/>
    <s v="pgi/3"/>
    <x v="1"/>
    <x v="35"/>
    <x v="4"/>
    <n v="1"/>
    <s v=""/>
    <n v="3538"/>
    <m/>
    <n v="24.34"/>
    <n v="24.34"/>
    <n v="1"/>
    <n v="24.34"/>
    <m/>
    <m/>
    <m/>
  </r>
  <r>
    <x v="0"/>
    <x v="0"/>
    <x v="0"/>
    <x v="209"/>
    <x v="4"/>
    <n v="1"/>
    <s v="pgi/4"/>
    <x v="1"/>
    <x v="35"/>
    <x v="4"/>
    <n v="1"/>
    <s v=""/>
    <n v="3538"/>
    <m/>
    <n v="24.34"/>
    <n v="24.34"/>
    <n v="1"/>
    <n v="24.34"/>
    <m/>
    <m/>
    <m/>
  </r>
  <r>
    <x v="0"/>
    <x v="0"/>
    <x v="0"/>
    <x v="209"/>
    <x v="4"/>
    <n v="1"/>
    <s v="pgi/8"/>
    <x v="1"/>
    <x v="50"/>
    <x v="4"/>
    <n v="2"/>
    <s v=""/>
    <n v="145"/>
    <m/>
    <n v="1"/>
    <n v="2"/>
    <n v="2"/>
    <n v="2"/>
    <m/>
    <m/>
    <m/>
  </r>
  <r>
    <x v="0"/>
    <x v="0"/>
    <x v="0"/>
    <x v="209"/>
    <x v="4"/>
    <n v="1"/>
    <s v="pgi/9"/>
    <x v="1"/>
    <x v="39"/>
    <x v="4"/>
    <n v="2"/>
    <s v=""/>
    <n v="120"/>
    <m/>
    <n v="0.64"/>
    <n v="1.28"/>
    <n v="2"/>
    <n v="1.28"/>
    <m/>
    <m/>
    <m/>
  </r>
  <r>
    <x v="0"/>
    <x v="0"/>
    <x v="0"/>
    <x v="209"/>
    <x v="4"/>
    <n v="1"/>
    <s v="pgi/1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209"/>
    <x v="4"/>
    <n v="1"/>
    <s v="pgi/11"/>
    <x v="1"/>
    <x v="38"/>
    <x v="4"/>
    <n v="2"/>
    <s v=""/>
    <n v="550"/>
    <m/>
    <n v="3.04"/>
    <n v="6.08"/>
    <n v="2"/>
    <n v="6.08"/>
    <m/>
    <m/>
    <m/>
  </r>
  <r>
    <x v="0"/>
    <x v="0"/>
    <x v="0"/>
    <x v="209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0"/>
    <x v="4"/>
    <n v="1"/>
    <s v="pgi/1"/>
    <x v="1"/>
    <x v="35"/>
    <x v="4"/>
    <n v="1"/>
    <s v=""/>
    <n v="5211"/>
    <m/>
    <n v="35.85"/>
    <n v="35.85"/>
    <n v="1"/>
    <n v="35.85"/>
    <m/>
    <m/>
    <m/>
  </r>
  <r>
    <x v="0"/>
    <x v="0"/>
    <x v="0"/>
    <x v="210"/>
    <x v="4"/>
    <n v="1"/>
    <s v="pgi/2"/>
    <x v="1"/>
    <x v="35"/>
    <x v="4"/>
    <n v="1"/>
    <s v=""/>
    <n v="5211"/>
    <m/>
    <n v="35.85"/>
    <n v="35.85"/>
    <n v="1"/>
    <n v="35.85"/>
    <m/>
    <m/>
    <m/>
  </r>
  <r>
    <x v="0"/>
    <x v="0"/>
    <x v="0"/>
    <x v="210"/>
    <x v="4"/>
    <n v="1"/>
    <s v="pgi/5"/>
    <x v="1"/>
    <x v="41"/>
    <x v="4"/>
    <n v="4"/>
    <s v=""/>
    <n v="794"/>
    <m/>
    <n v="2.97"/>
    <n v="11.88"/>
    <n v="4"/>
    <n v="11.88"/>
    <m/>
    <m/>
    <m/>
  </r>
  <r>
    <x v="0"/>
    <x v="0"/>
    <x v="0"/>
    <x v="210"/>
    <x v="4"/>
    <n v="1"/>
    <s v="pgi/6"/>
    <x v="1"/>
    <x v="41"/>
    <x v="4"/>
    <n v="1"/>
    <s v=""/>
    <n v="744"/>
    <m/>
    <n v="2.78"/>
    <n v="2.78"/>
    <n v="1"/>
    <n v="2.78"/>
    <m/>
    <m/>
    <m/>
  </r>
  <r>
    <x v="0"/>
    <x v="0"/>
    <x v="0"/>
    <x v="210"/>
    <x v="4"/>
    <n v="1"/>
    <s v="pgi/9"/>
    <x v="1"/>
    <x v="39"/>
    <x v="4"/>
    <n v="7"/>
    <s v=""/>
    <n v="120"/>
    <m/>
    <n v="0.64"/>
    <n v="4.4800000000000004"/>
    <n v="7"/>
    <n v="4.4800000000000004"/>
    <m/>
    <m/>
    <m/>
  </r>
  <r>
    <x v="0"/>
    <x v="0"/>
    <x v="0"/>
    <x v="210"/>
    <x v="4"/>
    <n v="1"/>
    <s v="pgi/10"/>
    <x v="1"/>
    <x v="37"/>
    <x v="4"/>
    <n v="10"/>
    <n v="150"/>
    <n v="261"/>
    <m/>
    <n v="0.62"/>
    <n v="6.2"/>
    <n v="10"/>
    <n v="6.2"/>
    <m/>
    <m/>
    <m/>
  </r>
  <r>
    <x v="0"/>
    <x v="0"/>
    <x v="0"/>
    <x v="210"/>
    <x v="4"/>
    <n v="1"/>
    <s v="pgi/11"/>
    <x v="1"/>
    <x v="38"/>
    <x v="4"/>
    <n v="6"/>
    <s v=""/>
    <n v="550"/>
    <m/>
    <n v="3.04"/>
    <n v="18.240000000000002"/>
    <n v="6"/>
    <n v="18.240000000000002"/>
    <m/>
    <m/>
    <m/>
  </r>
  <r>
    <x v="0"/>
    <x v="0"/>
    <x v="0"/>
    <x v="210"/>
    <x v="4"/>
    <n v="1"/>
    <s v="pgi/12"/>
    <x v="1"/>
    <x v="38"/>
    <x v="4"/>
    <n v="1"/>
    <s v=""/>
    <n v="750"/>
    <m/>
    <n v="4.1399999999999997"/>
    <n v="4.1399999999999997"/>
    <n v="1"/>
    <n v="4.1399999999999997"/>
    <m/>
    <m/>
    <m/>
  </r>
  <r>
    <x v="0"/>
    <x v="0"/>
    <x v="0"/>
    <x v="210"/>
    <x v="4"/>
    <n v="1"/>
    <s v="pgi/13"/>
    <x v="0"/>
    <x v="28"/>
    <x v="1"/>
    <n v="24"/>
    <s v=""/>
    <n v="100"/>
    <m/>
    <n v="0.19"/>
    <n v="4.5600000000000005"/>
    <n v="24"/>
    <n v="4.5600000000000005"/>
    <m/>
    <m/>
    <m/>
  </r>
  <r>
    <x v="0"/>
    <x v="0"/>
    <x v="0"/>
    <x v="211"/>
    <x v="4"/>
    <n v="1"/>
    <s v="pgi/14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1"/>
    <x v="4"/>
    <n v="1"/>
    <s v="pgi/9"/>
    <x v="1"/>
    <x v="39"/>
    <x v="4"/>
    <n v="4"/>
    <s v=""/>
    <n v="120"/>
    <m/>
    <n v="0.64"/>
    <n v="2.56"/>
    <n v="4"/>
    <n v="2.56"/>
    <m/>
    <m/>
    <m/>
  </r>
  <r>
    <x v="0"/>
    <x v="0"/>
    <x v="0"/>
    <x v="211"/>
    <x v="4"/>
    <n v="1"/>
    <s v="pgi/1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211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1"/>
    <x v="4"/>
    <n v="1"/>
    <s v="pgi/15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1"/>
    <x v="4"/>
    <n v="1"/>
    <s v="pgi/21"/>
    <x v="1"/>
    <x v="38"/>
    <x v="4"/>
    <n v="2"/>
    <s v=""/>
    <n v="1709"/>
    <m/>
    <n v="9.44"/>
    <n v="18.88"/>
    <n v="2"/>
    <n v="18.88"/>
    <m/>
    <m/>
    <m/>
  </r>
  <r>
    <x v="0"/>
    <x v="0"/>
    <x v="0"/>
    <x v="212"/>
    <x v="4"/>
    <n v="1"/>
    <s v="pgi/14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2"/>
    <x v="4"/>
    <n v="1"/>
    <s v="pgi/9"/>
    <x v="1"/>
    <x v="39"/>
    <x v="4"/>
    <n v="4"/>
    <s v=""/>
    <n v="120"/>
    <m/>
    <n v="0.64"/>
    <n v="2.56"/>
    <n v="4"/>
    <n v="2.56"/>
    <m/>
    <m/>
    <m/>
  </r>
  <r>
    <x v="0"/>
    <x v="0"/>
    <x v="0"/>
    <x v="212"/>
    <x v="4"/>
    <n v="1"/>
    <s v="pgi/1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212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2"/>
    <x v="4"/>
    <n v="1"/>
    <s v="pgi/15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2"/>
    <x v="4"/>
    <n v="1"/>
    <s v="pgi/21"/>
    <x v="1"/>
    <x v="38"/>
    <x v="4"/>
    <n v="2"/>
    <s v=""/>
    <n v="1709"/>
    <m/>
    <n v="9.44"/>
    <n v="18.88"/>
    <n v="2"/>
    <n v="18.88"/>
    <m/>
    <m/>
    <m/>
  </r>
  <r>
    <x v="0"/>
    <x v="0"/>
    <x v="0"/>
    <x v="213"/>
    <x v="4"/>
    <n v="1"/>
    <s v="pgi/18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3"/>
    <x v="4"/>
    <n v="1"/>
    <s v="pgi/9"/>
    <x v="1"/>
    <x v="39"/>
    <x v="4"/>
    <n v="4"/>
    <s v=""/>
    <n v="120"/>
    <m/>
    <n v="0.64"/>
    <n v="2.56"/>
    <n v="4"/>
    <n v="2.56"/>
    <m/>
    <m/>
    <m/>
  </r>
  <r>
    <x v="0"/>
    <x v="0"/>
    <x v="0"/>
    <x v="213"/>
    <x v="4"/>
    <n v="1"/>
    <s v="pgi/1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213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3"/>
    <x v="4"/>
    <n v="1"/>
    <s v="pgi/19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3"/>
    <x v="4"/>
    <n v="1"/>
    <s v="pgi/21"/>
    <x v="1"/>
    <x v="38"/>
    <x v="4"/>
    <n v="2"/>
    <s v=""/>
    <n v="1709"/>
    <m/>
    <n v="9.44"/>
    <n v="18.88"/>
    <n v="2"/>
    <n v="18.88"/>
    <m/>
    <m/>
    <m/>
  </r>
  <r>
    <x v="0"/>
    <x v="0"/>
    <x v="0"/>
    <x v="214"/>
    <x v="4"/>
    <n v="1"/>
    <s v="pgi/18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4"/>
    <x v="4"/>
    <n v="1"/>
    <s v="pgi/9"/>
    <x v="1"/>
    <x v="39"/>
    <x v="4"/>
    <n v="4"/>
    <s v=""/>
    <n v="120"/>
    <m/>
    <n v="0.64"/>
    <n v="2.56"/>
    <n v="4"/>
    <n v="2.56"/>
    <m/>
    <m/>
    <m/>
  </r>
  <r>
    <x v="0"/>
    <x v="0"/>
    <x v="0"/>
    <x v="214"/>
    <x v="4"/>
    <n v="1"/>
    <s v="pgi/10"/>
    <x v="1"/>
    <x v="37"/>
    <x v="4"/>
    <n v="6"/>
    <n v="150"/>
    <n v="261"/>
    <m/>
    <n v="0.62"/>
    <n v="3.7199999999999998"/>
    <n v="6"/>
    <n v="3.7199999999999998"/>
    <m/>
    <m/>
    <m/>
  </r>
  <r>
    <x v="0"/>
    <x v="0"/>
    <x v="0"/>
    <x v="214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4"/>
    <x v="4"/>
    <n v="1"/>
    <s v="pgi/19"/>
    <x v="1"/>
    <x v="35"/>
    <x v="4"/>
    <n v="1"/>
    <s v=""/>
    <n v="2625"/>
    <m/>
    <n v="18.059999999999999"/>
    <n v="18.059999999999999"/>
    <n v="1"/>
    <n v="18.059999999999999"/>
    <m/>
    <m/>
    <m/>
  </r>
  <r>
    <x v="0"/>
    <x v="0"/>
    <x v="0"/>
    <x v="214"/>
    <x v="4"/>
    <n v="1"/>
    <s v="pgi/21"/>
    <x v="1"/>
    <x v="38"/>
    <x v="4"/>
    <n v="2"/>
    <s v=""/>
    <n v="1709"/>
    <m/>
    <n v="9.44"/>
    <n v="18.88"/>
    <n v="2"/>
    <n v="18.88"/>
    <m/>
    <m/>
    <m/>
  </r>
  <r>
    <x v="0"/>
    <x v="0"/>
    <x v="0"/>
    <x v="215"/>
    <x v="4"/>
    <n v="1"/>
    <s v="pgi/16"/>
    <x v="1"/>
    <x v="35"/>
    <x v="4"/>
    <n v="1"/>
    <s v=""/>
    <n v="5211"/>
    <m/>
    <n v="35.85"/>
    <n v="35.85"/>
    <n v="1"/>
    <n v="35.85"/>
    <m/>
    <m/>
    <m/>
  </r>
  <r>
    <x v="0"/>
    <x v="0"/>
    <x v="0"/>
    <x v="215"/>
    <x v="4"/>
    <n v="1"/>
    <s v="pgi/9"/>
    <x v="1"/>
    <x v="39"/>
    <x v="4"/>
    <n v="4"/>
    <s v=""/>
    <n v="120"/>
    <m/>
    <n v="0.64"/>
    <n v="2.56"/>
    <n v="4"/>
    <n v="2.56"/>
    <m/>
    <m/>
    <m/>
  </r>
  <r>
    <x v="0"/>
    <x v="0"/>
    <x v="0"/>
    <x v="215"/>
    <x v="4"/>
    <n v="1"/>
    <s v="pgi/10"/>
    <x v="1"/>
    <x v="37"/>
    <x v="4"/>
    <n v="10"/>
    <n v="150"/>
    <n v="261"/>
    <m/>
    <n v="0.62"/>
    <n v="6.2"/>
    <n v="10"/>
    <n v="6.2"/>
    <m/>
    <m/>
    <m/>
  </r>
  <r>
    <x v="0"/>
    <x v="0"/>
    <x v="0"/>
    <x v="215"/>
    <x v="4"/>
    <n v="1"/>
    <s v="pgi/13"/>
    <x v="0"/>
    <x v="28"/>
    <x v="1"/>
    <n v="8"/>
    <s v=""/>
    <n v="100"/>
    <m/>
    <n v="0.19"/>
    <n v="1.52"/>
    <n v="8"/>
    <n v="1.52"/>
    <m/>
    <m/>
    <m/>
  </r>
  <r>
    <x v="0"/>
    <x v="0"/>
    <x v="0"/>
    <x v="215"/>
    <x v="4"/>
    <n v="1"/>
    <s v="pgi/17"/>
    <x v="1"/>
    <x v="35"/>
    <x v="4"/>
    <n v="1"/>
    <s v=""/>
    <n v="5211"/>
    <m/>
    <n v="35.85"/>
    <n v="35.85"/>
    <n v="1"/>
    <n v="35.85"/>
    <m/>
    <m/>
    <m/>
  </r>
  <r>
    <x v="0"/>
    <x v="0"/>
    <x v="0"/>
    <x v="215"/>
    <x v="4"/>
    <n v="1"/>
    <s v="pgi/20"/>
    <x v="1"/>
    <x v="51"/>
    <x v="4"/>
    <n v="2"/>
    <s v=""/>
    <n v="900"/>
    <m/>
    <n v="5.91"/>
    <n v="11.82"/>
    <n v="2"/>
    <n v="11.82"/>
    <m/>
    <m/>
    <m/>
  </r>
  <r>
    <x v="0"/>
    <x v="0"/>
    <x v="0"/>
    <x v="215"/>
    <x v="4"/>
    <n v="1"/>
    <s v="pgi/22"/>
    <x v="1"/>
    <x v="38"/>
    <x v="4"/>
    <n v="2"/>
    <s v=""/>
    <n v="1129"/>
    <m/>
    <n v="6.24"/>
    <n v="12.48"/>
    <n v="2"/>
    <n v="12.48"/>
    <m/>
    <m/>
    <m/>
  </r>
  <r>
    <x v="0"/>
    <x v="0"/>
    <x v="0"/>
    <x v="216"/>
    <x v="4"/>
    <n v="1"/>
    <s v="Adaos GOLURI INSTALATII"/>
    <x v="0"/>
    <x v="52"/>
    <x v="7"/>
    <n v="1"/>
    <s v=""/>
    <n v="0"/>
    <m/>
    <n v="16.149999999999977"/>
    <n v="16.149999999999977"/>
    <n v="1"/>
    <n v="16.149999999999977"/>
    <m/>
    <m/>
    <m/>
  </r>
  <r>
    <x v="0"/>
    <x v="0"/>
    <x v="0"/>
    <x v="217"/>
    <x v="5"/>
    <n v="5"/>
    <s v="APE/1"/>
    <x v="2"/>
    <x v="53"/>
    <x v="1"/>
    <n v="1"/>
    <n v="1500"/>
    <n v="240"/>
    <m/>
    <n v="197.82"/>
    <n v="197.82"/>
    <n v="5"/>
    <n v="989.09999999999991"/>
    <m/>
    <m/>
    <m/>
  </r>
  <r>
    <x v="0"/>
    <x v="0"/>
    <x v="0"/>
    <x v="218"/>
    <x v="5"/>
    <n v="1"/>
    <s v="ppe/3"/>
    <x v="0"/>
    <x v="54"/>
    <x v="1"/>
    <n v="1"/>
    <s v=""/>
    <n v="1088"/>
    <m/>
    <n v="26.84"/>
    <n v="26.84"/>
    <n v="1"/>
    <n v="26.84"/>
    <m/>
    <m/>
    <m/>
  </r>
  <r>
    <x v="0"/>
    <x v="0"/>
    <x v="0"/>
    <x v="218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18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18"/>
    <x v="5"/>
    <n v="1"/>
    <s v="ppe/33"/>
    <x v="0"/>
    <x v="3"/>
    <x v="1"/>
    <n v="4"/>
    <s v="60"/>
    <n v="116"/>
    <m/>
    <n v="0.44"/>
    <n v="1.76"/>
    <n v="4"/>
    <n v="1.76"/>
    <m/>
    <m/>
    <m/>
  </r>
  <r>
    <x v="0"/>
    <x v="0"/>
    <x v="0"/>
    <x v="219"/>
    <x v="5"/>
    <n v="2"/>
    <s v="ppe/4"/>
    <x v="0"/>
    <x v="54"/>
    <x v="1"/>
    <n v="1"/>
    <s v=""/>
    <n v="1088"/>
    <m/>
    <n v="26.84"/>
    <n v="26.84"/>
    <n v="2"/>
    <n v="53.68"/>
    <m/>
    <m/>
    <m/>
  </r>
  <r>
    <x v="0"/>
    <x v="0"/>
    <x v="0"/>
    <x v="219"/>
    <x v="5"/>
    <n v="2"/>
    <s v="ppe/17"/>
    <x v="0"/>
    <x v="55"/>
    <x v="1"/>
    <n v="1"/>
    <s v="180"/>
    <n v="153"/>
    <m/>
    <n v="2.59"/>
    <n v="2.59"/>
    <n v="2"/>
    <n v="5.18"/>
    <m/>
    <m/>
    <m/>
  </r>
  <r>
    <x v="0"/>
    <x v="0"/>
    <x v="0"/>
    <x v="219"/>
    <x v="5"/>
    <n v="2"/>
    <s v="ppe/25"/>
    <x v="0"/>
    <x v="1"/>
    <x v="1"/>
    <n v="1"/>
    <s v="90"/>
    <n v="115"/>
    <m/>
    <n v="0.81"/>
    <n v="0.81"/>
    <n v="2"/>
    <n v="1.62"/>
    <m/>
    <m/>
    <m/>
  </r>
  <r>
    <x v="0"/>
    <x v="0"/>
    <x v="0"/>
    <x v="219"/>
    <x v="5"/>
    <n v="2"/>
    <s v="ppe/33"/>
    <x v="0"/>
    <x v="3"/>
    <x v="1"/>
    <n v="4"/>
    <s v="60"/>
    <n v="116"/>
    <m/>
    <n v="0.44"/>
    <n v="1.76"/>
    <n v="8"/>
    <n v="3.52"/>
    <m/>
    <m/>
    <m/>
  </r>
  <r>
    <x v="0"/>
    <x v="0"/>
    <x v="0"/>
    <x v="220"/>
    <x v="5"/>
    <n v="1"/>
    <s v="ppe/4"/>
    <x v="0"/>
    <x v="54"/>
    <x v="1"/>
    <n v="1"/>
    <s v=""/>
    <n v="1088"/>
    <m/>
    <n v="26.84"/>
    <n v="26.84"/>
    <n v="1"/>
    <n v="26.84"/>
    <m/>
    <m/>
    <m/>
  </r>
  <r>
    <x v="0"/>
    <x v="0"/>
    <x v="0"/>
    <x v="220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20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20"/>
    <x v="5"/>
    <n v="1"/>
    <s v="ppe/33"/>
    <x v="0"/>
    <x v="3"/>
    <x v="1"/>
    <n v="4"/>
    <s v="60"/>
    <n v="116"/>
    <m/>
    <n v="0.44"/>
    <n v="1.76"/>
    <n v="4"/>
    <n v="1.76"/>
    <m/>
    <m/>
    <m/>
  </r>
  <r>
    <x v="0"/>
    <x v="0"/>
    <x v="0"/>
    <x v="221"/>
    <x v="5"/>
    <n v="1"/>
    <s v="ppe/2"/>
    <x v="0"/>
    <x v="54"/>
    <x v="1"/>
    <n v="1"/>
    <s v=""/>
    <n v="1088"/>
    <m/>
    <n v="26.84"/>
    <n v="26.84"/>
    <n v="1"/>
    <n v="26.84"/>
    <m/>
    <m/>
    <m/>
  </r>
  <r>
    <x v="0"/>
    <x v="0"/>
    <x v="0"/>
    <x v="221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21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21"/>
    <x v="5"/>
    <n v="1"/>
    <s v="ppe/32"/>
    <x v="0"/>
    <x v="3"/>
    <x v="1"/>
    <n v="2"/>
    <s v="60"/>
    <n v="118"/>
    <m/>
    <n v="0.45"/>
    <n v="0.9"/>
    <n v="2"/>
    <n v="0.9"/>
    <m/>
    <m/>
    <m/>
  </r>
  <r>
    <x v="0"/>
    <x v="0"/>
    <x v="0"/>
    <x v="221"/>
    <x v="5"/>
    <n v="1"/>
    <s v="ppe/33"/>
    <x v="0"/>
    <x v="3"/>
    <x v="1"/>
    <n v="2"/>
    <s v="60"/>
    <n v="116"/>
    <m/>
    <n v="0.44"/>
    <n v="0.88"/>
    <n v="2"/>
    <n v="0.88"/>
    <m/>
    <m/>
    <m/>
  </r>
  <r>
    <x v="0"/>
    <x v="0"/>
    <x v="0"/>
    <x v="222"/>
    <x v="5"/>
    <n v="1"/>
    <s v="ppe/3"/>
    <x v="0"/>
    <x v="54"/>
    <x v="1"/>
    <n v="1"/>
    <s v=""/>
    <n v="1088"/>
    <m/>
    <n v="26.84"/>
    <n v="26.84"/>
    <n v="1"/>
    <n v="26.84"/>
    <m/>
    <m/>
    <m/>
  </r>
  <r>
    <x v="0"/>
    <x v="0"/>
    <x v="0"/>
    <x v="222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22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22"/>
    <x v="5"/>
    <n v="1"/>
    <s v="ppe/33"/>
    <x v="0"/>
    <x v="3"/>
    <x v="1"/>
    <n v="4"/>
    <s v="60"/>
    <n v="116"/>
    <m/>
    <n v="0.44"/>
    <n v="1.76"/>
    <n v="4"/>
    <n v="1.76"/>
    <m/>
    <m/>
    <m/>
  </r>
  <r>
    <x v="0"/>
    <x v="0"/>
    <x v="0"/>
    <x v="223"/>
    <x v="5"/>
    <n v="2"/>
    <s v="ppe/4"/>
    <x v="0"/>
    <x v="54"/>
    <x v="1"/>
    <n v="1"/>
    <s v=""/>
    <n v="1088"/>
    <m/>
    <n v="26.84"/>
    <n v="26.84"/>
    <n v="2"/>
    <n v="53.68"/>
    <m/>
    <m/>
    <m/>
  </r>
  <r>
    <x v="0"/>
    <x v="0"/>
    <x v="0"/>
    <x v="223"/>
    <x v="5"/>
    <n v="2"/>
    <s v="ppe/17"/>
    <x v="0"/>
    <x v="55"/>
    <x v="1"/>
    <n v="1"/>
    <s v="180"/>
    <n v="153"/>
    <m/>
    <n v="2.59"/>
    <n v="2.59"/>
    <n v="2"/>
    <n v="5.18"/>
    <m/>
    <m/>
    <m/>
  </r>
  <r>
    <x v="0"/>
    <x v="0"/>
    <x v="0"/>
    <x v="223"/>
    <x v="5"/>
    <n v="2"/>
    <s v="ppe/25"/>
    <x v="0"/>
    <x v="1"/>
    <x v="1"/>
    <n v="1"/>
    <s v="90"/>
    <n v="115"/>
    <m/>
    <n v="0.81"/>
    <n v="0.81"/>
    <n v="2"/>
    <n v="1.62"/>
    <m/>
    <m/>
    <m/>
  </r>
  <r>
    <x v="0"/>
    <x v="0"/>
    <x v="0"/>
    <x v="223"/>
    <x v="5"/>
    <n v="2"/>
    <s v="ppe/33"/>
    <x v="0"/>
    <x v="3"/>
    <x v="1"/>
    <n v="4"/>
    <s v="60"/>
    <n v="116"/>
    <m/>
    <n v="0.44"/>
    <n v="1.76"/>
    <n v="8"/>
    <n v="3.52"/>
    <m/>
    <m/>
    <m/>
  </r>
  <r>
    <x v="0"/>
    <x v="0"/>
    <x v="0"/>
    <x v="224"/>
    <x v="5"/>
    <n v="1"/>
    <s v="ppe/4"/>
    <x v="0"/>
    <x v="54"/>
    <x v="1"/>
    <n v="1"/>
    <s v=""/>
    <n v="1088"/>
    <m/>
    <n v="26.84"/>
    <n v="26.84"/>
    <n v="1"/>
    <n v="26.84"/>
    <m/>
    <m/>
    <m/>
  </r>
  <r>
    <x v="0"/>
    <x v="0"/>
    <x v="0"/>
    <x v="224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24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24"/>
    <x v="5"/>
    <n v="1"/>
    <s v="ppe/33"/>
    <x v="0"/>
    <x v="3"/>
    <x v="1"/>
    <n v="4"/>
    <s v="60"/>
    <n v="116"/>
    <m/>
    <n v="0.44"/>
    <n v="1.76"/>
    <n v="4"/>
    <n v="1.76"/>
    <m/>
    <m/>
    <m/>
  </r>
  <r>
    <x v="0"/>
    <x v="0"/>
    <x v="0"/>
    <x v="225"/>
    <x v="5"/>
    <n v="1"/>
    <s v="ppe/1"/>
    <x v="0"/>
    <x v="54"/>
    <x v="1"/>
    <n v="1"/>
    <s v=""/>
    <n v="1088"/>
    <m/>
    <n v="26.84"/>
    <n v="26.84"/>
    <n v="1"/>
    <n v="26.84"/>
    <m/>
    <m/>
    <m/>
  </r>
  <r>
    <x v="0"/>
    <x v="0"/>
    <x v="0"/>
    <x v="225"/>
    <x v="5"/>
    <n v="1"/>
    <s v="ppe/17"/>
    <x v="0"/>
    <x v="55"/>
    <x v="1"/>
    <n v="1"/>
    <s v="180"/>
    <n v="153"/>
    <m/>
    <n v="2.59"/>
    <n v="2.59"/>
    <n v="1"/>
    <n v="2.59"/>
    <m/>
    <m/>
    <m/>
  </r>
  <r>
    <x v="0"/>
    <x v="0"/>
    <x v="0"/>
    <x v="225"/>
    <x v="5"/>
    <n v="1"/>
    <s v="ppe/25"/>
    <x v="0"/>
    <x v="1"/>
    <x v="1"/>
    <n v="1"/>
    <s v="90"/>
    <n v="115"/>
    <m/>
    <n v="0.81"/>
    <n v="0.81"/>
    <n v="1"/>
    <n v="0.81"/>
    <m/>
    <m/>
    <m/>
  </r>
  <r>
    <x v="0"/>
    <x v="0"/>
    <x v="0"/>
    <x v="225"/>
    <x v="5"/>
    <n v="1"/>
    <s v="ppe/32"/>
    <x v="0"/>
    <x v="3"/>
    <x v="1"/>
    <n v="2"/>
    <s v="60"/>
    <n v="118"/>
    <m/>
    <n v="0.45"/>
    <n v="0.9"/>
    <n v="2"/>
    <n v="0.9"/>
    <m/>
    <m/>
    <m/>
  </r>
  <r>
    <x v="0"/>
    <x v="0"/>
    <x v="0"/>
    <x v="225"/>
    <x v="5"/>
    <n v="1"/>
    <s v="ppe/33"/>
    <x v="0"/>
    <x v="3"/>
    <x v="1"/>
    <n v="2"/>
    <s v="60"/>
    <n v="116"/>
    <m/>
    <n v="0.44"/>
    <n v="0.88"/>
    <n v="2"/>
    <n v="0.88"/>
    <m/>
    <m/>
    <m/>
  </r>
  <r>
    <x v="0"/>
    <x v="0"/>
    <x v="0"/>
    <x v="226"/>
    <x v="5"/>
    <n v="1"/>
    <s v="ppe/9"/>
    <x v="0"/>
    <x v="56"/>
    <x v="8"/>
    <n v="1"/>
    <s v=""/>
    <n v="1659"/>
    <m/>
    <n v="41.92"/>
    <n v="41.92"/>
    <n v="1"/>
    <n v="41.92"/>
    <m/>
    <m/>
    <m/>
  </r>
  <r>
    <x v="0"/>
    <x v="0"/>
    <x v="0"/>
    <x v="226"/>
    <x v="5"/>
    <n v="1"/>
    <s v="ppe/11"/>
    <x v="0"/>
    <x v="56"/>
    <x v="8"/>
    <n v="1"/>
    <s v=""/>
    <n v="144"/>
    <m/>
    <n v="3.64"/>
    <n v="3.64"/>
    <n v="1"/>
    <n v="3.64"/>
    <m/>
    <m/>
    <m/>
  </r>
  <r>
    <x v="0"/>
    <x v="0"/>
    <x v="0"/>
    <x v="226"/>
    <x v="5"/>
    <n v="1"/>
    <s v="ppe/13"/>
    <x v="0"/>
    <x v="56"/>
    <x v="8"/>
    <n v="1"/>
    <s v=""/>
    <n v="96"/>
    <m/>
    <n v="2.4300000000000002"/>
    <n v="2.4300000000000002"/>
    <n v="1"/>
    <n v="2.4300000000000002"/>
    <m/>
    <m/>
    <m/>
  </r>
  <r>
    <x v="0"/>
    <x v="0"/>
    <x v="0"/>
    <x v="226"/>
    <x v="5"/>
    <n v="1"/>
    <s v="ppe/15"/>
    <x v="0"/>
    <x v="55"/>
    <x v="1"/>
    <n v="1"/>
    <s v="75"/>
    <n v="200"/>
    <m/>
    <n v="1.41"/>
    <n v="1.41"/>
    <n v="1"/>
    <n v="1.41"/>
    <m/>
    <m/>
    <m/>
  </r>
  <r>
    <x v="0"/>
    <x v="0"/>
    <x v="0"/>
    <x v="226"/>
    <x v="5"/>
    <n v="1"/>
    <s v="ppe/16"/>
    <x v="0"/>
    <x v="55"/>
    <x v="1"/>
    <n v="1"/>
    <s v="75"/>
    <n v="200"/>
    <m/>
    <n v="1.41"/>
    <n v="1.41"/>
    <n v="1"/>
    <n v="1.41"/>
    <m/>
    <m/>
    <m/>
  </r>
  <r>
    <x v="0"/>
    <x v="0"/>
    <x v="0"/>
    <x v="227"/>
    <x v="5"/>
    <n v="1"/>
    <s v="ppe/8"/>
    <x v="0"/>
    <x v="56"/>
    <x v="8"/>
    <n v="1"/>
    <s v=""/>
    <n v="1659"/>
    <m/>
    <n v="41.92"/>
    <n v="41.92"/>
    <n v="1"/>
    <n v="41.92"/>
    <m/>
    <m/>
    <m/>
  </r>
  <r>
    <x v="0"/>
    <x v="0"/>
    <x v="0"/>
    <x v="227"/>
    <x v="5"/>
    <n v="1"/>
    <s v="ppe/10"/>
    <x v="0"/>
    <x v="56"/>
    <x v="8"/>
    <n v="1"/>
    <s v=""/>
    <n v="144"/>
    <m/>
    <n v="3.64"/>
    <n v="3.64"/>
    <n v="1"/>
    <n v="3.64"/>
    <m/>
    <m/>
    <m/>
  </r>
  <r>
    <x v="0"/>
    <x v="0"/>
    <x v="0"/>
    <x v="227"/>
    <x v="5"/>
    <n v="1"/>
    <s v="ppe/12"/>
    <x v="0"/>
    <x v="56"/>
    <x v="8"/>
    <n v="1"/>
    <s v=""/>
    <n v="96"/>
    <m/>
    <n v="2.4300000000000002"/>
    <n v="2.4300000000000002"/>
    <n v="1"/>
    <n v="2.4300000000000002"/>
    <m/>
    <m/>
    <m/>
  </r>
  <r>
    <x v="0"/>
    <x v="0"/>
    <x v="0"/>
    <x v="227"/>
    <x v="5"/>
    <n v="1"/>
    <s v="ppe/15"/>
    <x v="0"/>
    <x v="55"/>
    <x v="1"/>
    <n v="1"/>
    <s v="75"/>
    <n v="200"/>
    <m/>
    <n v="1.41"/>
    <n v="1.41"/>
    <n v="1"/>
    <n v="1.41"/>
    <m/>
    <m/>
    <m/>
  </r>
  <r>
    <x v="0"/>
    <x v="0"/>
    <x v="0"/>
    <x v="227"/>
    <x v="5"/>
    <n v="1"/>
    <s v="ppe/16"/>
    <x v="0"/>
    <x v="55"/>
    <x v="1"/>
    <n v="1"/>
    <s v="75"/>
    <n v="200"/>
    <m/>
    <n v="1.41"/>
    <n v="1.41"/>
    <n v="1"/>
    <n v="1.41"/>
    <m/>
    <m/>
    <m/>
  </r>
  <r>
    <x v="0"/>
    <x v="0"/>
    <x v="0"/>
    <x v="227"/>
    <x v="5"/>
    <n v="1"/>
    <s v="ppe/35"/>
    <x v="0"/>
    <x v="3"/>
    <x v="1"/>
    <n v="2"/>
    <s v="60"/>
    <n v="210"/>
    <m/>
    <n v="0.79"/>
    <n v="1.58"/>
    <n v="2"/>
    <n v="1.58"/>
    <m/>
    <m/>
    <m/>
  </r>
  <r>
    <x v="0"/>
    <x v="0"/>
    <x v="0"/>
    <x v="228"/>
    <x v="5"/>
    <n v="4"/>
    <s v="ppe/39"/>
    <x v="0"/>
    <x v="19"/>
    <x v="1"/>
    <n v="1"/>
    <s v=""/>
    <n v="1311"/>
    <m/>
    <n v="2.02"/>
    <n v="2.02"/>
    <n v="4"/>
    <n v="8.08"/>
    <m/>
    <m/>
    <m/>
  </r>
  <r>
    <x v="0"/>
    <x v="0"/>
    <x v="0"/>
    <x v="228"/>
    <x v="5"/>
    <n v="4"/>
    <s v="ppe/22"/>
    <x v="0"/>
    <x v="1"/>
    <x v="1"/>
    <n v="1"/>
    <s v="60"/>
    <n v="195"/>
    <m/>
    <n v="0.92"/>
    <n v="0.92"/>
    <n v="4"/>
    <n v="3.68"/>
    <m/>
    <m/>
    <m/>
  </r>
  <r>
    <x v="0"/>
    <x v="0"/>
    <x v="0"/>
    <x v="228"/>
    <x v="5"/>
    <n v="4"/>
    <s v="ppe/23"/>
    <x v="0"/>
    <x v="1"/>
    <x v="1"/>
    <n v="1"/>
    <s v="60"/>
    <n v="190"/>
    <m/>
    <n v="0.89"/>
    <n v="0.89"/>
    <n v="4"/>
    <n v="3.56"/>
    <m/>
    <m/>
    <m/>
  </r>
  <r>
    <x v="0"/>
    <x v="0"/>
    <x v="0"/>
    <x v="228"/>
    <x v="5"/>
    <n v="4"/>
    <s v="ppe/38"/>
    <x v="0"/>
    <x v="19"/>
    <x v="1"/>
    <n v="1"/>
    <s v=""/>
    <n v="500"/>
    <m/>
    <n v="0.77"/>
    <n v="0.77"/>
    <n v="4"/>
    <n v="3.08"/>
    <m/>
    <m/>
    <m/>
  </r>
  <r>
    <x v="0"/>
    <x v="0"/>
    <x v="0"/>
    <x v="228"/>
    <x v="5"/>
    <n v="4"/>
    <s v="ppe/41"/>
    <x v="0"/>
    <x v="57"/>
    <x v="1"/>
    <n v="1"/>
    <s v=""/>
    <n v="170"/>
    <m/>
    <n v="0.67"/>
    <n v="0.67"/>
    <n v="4"/>
    <n v="2.68"/>
    <m/>
    <m/>
    <m/>
  </r>
  <r>
    <x v="0"/>
    <x v="0"/>
    <x v="0"/>
    <x v="229"/>
    <x v="5"/>
    <n v="4"/>
    <s v="ppe/40"/>
    <x v="0"/>
    <x v="19"/>
    <x v="1"/>
    <n v="1"/>
    <s v=""/>
    <n v="1306"/>
    <m/>
    <n v="2.0099999999999998"/>
    <n v="2.0099999999999998"/>
    <n v="4"/>
    <n v="8.0399999999999991"/>
    <m/>
    <m/>
    <m/>
  </r>
  <r>
    <x v="0"/>
    <x v="0"/>
    <x v="0"/>
    <x v="229"/>
    <x v="5"/>
    <n v="4"/>
    <s v="ppe/22"/>
    <x v="0"/>
    <x v="1"/>
    <x v="1"/>
    <n v="2"/>
    <s v="60"/>
    <n v="195"/>
    <m/>
    <n v="0.92"/>
    <n v="1.84"/>
    <n v="8"/>
    <n v="7.36"/>
    <m/>
    <m/>
    <m/>
  </r>
  <r>
    <x v="0"/>
    <x v="0"/>
    <x v="0"/>
    <x v="229"/>
    <x v="5"/>
    <n v="4"/>
    <s v="ppe/38"/>
    <x v="0"/>
    <x v="19"/>
    <x v="1"/>
    <n v="1"/>
    <s v=""/>
    <n v="500"/>
    <m/>
    <n v="0.77"/>
    <n v="0.77"/>
    <n v="4"/>
    <n v="3.08"/>
    <m/>
    <m/>
    <m/>
  </r>
  <r>
    <x v="0"/>
    <x v="0"/>
    <x v="0"/>
    <x v="229"/>
    <x v="5"/>
    <n v="4"/>
    <s v="ppe/41"/>
    <x v="0"/>
    <x v="57"/>
    <x v="1"/>
    <n v="1"/>
    <s v=""/>
    <n v="170"/>
    <m/>
    <n v="0.67"/>
    <n v="0.67"/>
    <n v="4"/>
    <n v="2.68"/>
    <m/>
    <m/>
    <m/>
  </r>
  <r>
    <x v="0"/>
    <x v="0"/>
    <x v="0"/>
    <x v="230"/>
    <x v="5"/>
    <n v="4"/>
    <s v="ppe/7"/>
    <x v="0"/>
    <x v="58"/>
    <x v="1"/>
    <n v="1"/>
    <s v=""/>
    <n v="1215"/>
    <m/>
    <n v="11.79"/>
    <n v="11.79"/>
    <n v="4"/>
    <n v="47.16"/>
    <m/>
    <m/>
    <m/>
  </r>
  <r>
    <x v="0"/>
    <x v="0"/>
    <x v="0"/>
    <x v="230"/>
    <x v="5"/>
    <n v="4"/>
    <s v="ppe/24"/>
    <x v="0"/>
    <x v="1"/>
    <x v="1"/>
    <n v="2"/>
    <s v="110"/>
    <n v="185"/>
    <m/>
    <n v="1.6"/>
    <n v="3.2"/>
    <n v="8"/>
    <n v="12.8"/>
    <m/>
    <m/>
    <m/>
  </r>
  <r>
    <x v="0"/>
    <x v="0"/>
    <x v="0"/>
    <x v="230"/>
    <x v="5"/>
    <n v="4"/>
    <s v="ppe/30"/>
    <x v="0"/>
    <x v="2"/>
    <x v="1"/>
    <n v="4"/>
    <s v="29"/>
    <n v="70"/>
    <m/>
    <n v="0.08"/>
    <n v="0.32"/>
    <n v="16"/>
    <n v="1.28"/>
    <m/>
    <m/>
    <m/>
  </r>
  <r>
    <x v="0"/>
    <x v="0"/>
    <x v="0"/>
    <x v="231"/>
    <x v="5"/>
    <n v="1"/>
    <s v="ppe/6"/>
    <x v="0"/>
    <x v="58"/>
    <x v="1"/>
    <n v="1"/>
    <s v=""/>
    <n v="1235"/>
    <m/>
    <n v="11.98"/>
    <n v="11.98"/>
    <n v="1"/>
    <n v="11.98"/>
    <m/>
    <m/>
    <m/>
  </r>
  <r>
    <x v="0"/>
    <x v="0"/>
    <x v="0"/>
    <x v="231"/>
    <x v="5"/>
    <n v="1"/>
    <s v="ppe/26"/>
    <x v="0"/>
    <x v="1"/>
    <x v="1"/>
    <n v="2"/>
    <s v="90"/>
    <n v="195"/>
    <m/>
    <n v="1.38"/>
    <n v="2.76"/>
    <n v="2"/>
    <n v="2.76"/>
    <m/>
    <m/>
    <m/>
  </r>
  <r>
    <x v="0"/>
    <x v="0"/>
    <x v="0"/>
    <x v="231"/>
    <x v="5"/>
    <n v="1"/>
    <s v="ppe/29"/>
    <x v="0"/>
    <x v="2"/>
    <x v="1"/>
    <n v="4"/>
    <s v="25"/>
    <n v="60"/>
    <m/>
    <n v="0.06"/>
    <n v="0.24"/>
    <n v="4"/>
    <n v="0.24"/>
    <m/>
    <m/>
    <m/>
  </r>
  <r>
    <x v="0"/>
    <x v="0"/>
    <x v="0"/>
    <x v="231"/>
    <x v="5"/>
    <n v="1"/>
    <s v="ppe/37"/>
    <x v="0"/>
    <x v="3"/>
    <x v="1"/>
    <n v="2"/>
    <s v="60"/>
    <n v="90"/>
    <m/>
    <n v="0.34"/>
    <n v="0.68"/>
    <n v="2"/>
    <n v="0.68"/>
    <m/>
    <m/>
    <m/>
  </r>
  <r>
    <x v="0"/>
    <x v="0"/>
    <x v="0"/>
    <x v="232"/>
    <x v="5"/>
    <n v="4"/>
    <s v="ppe/6"/>
    <x v="0"/>
    <x v="58"/>
    <x v="1"/>
    <n v="1"/>
    <s v=""/>
    <n v="1235"/>
    <m/>
    <n v="11.98"/>
    <n v="11.98"/>
    <n v="4"/>
    <n v="47.92"/>
    <m/>
    <m/>
    <m/>
  </r>
  <r>
    <x v="0"/>
    <x v="0"/>
    <x v="0"/>
    <x v="232"/>
    <x v="5"/>
    <n v="4"/>
    <s v="ppe/26"/>
    <x v="0"/>
    <x v="1"/>
    <x v="1"/>
    <n v="2"/>
    <s v="90"/>
    <n v="195"/>
    <m/>
    <n v="1.38"/>
    <n v="2.76"/>
    <n v="8"/>
    <n v="11.04"/>
    <m/>
    <m/>
    <m/>
  </r>
  <r>
    <x v="0"/>
    <x v="0"/>
    <x v="0"/>
    <x v="232"/>
    <x v="5"/>
    <n v="4"/>
    <s v="ppe/29"/>
    <x v="0"/>
    <x v="2"/>
    <x v="1"/>
    <n v="4"/>
    <s v="25"/>
    <n v="60"/>
    <m/>
    <n v="0.06"/>
    <n v="0.24"/>
    <n v="16"/>
    <n v="0.96"/>
    <m/>
    <m/>
    <m/>
  </r>
  <r>
    <x v="0"/>
    <x v="0"/>
    <x v="0"/>
    <x v="233"/>
    <x v="5"/>
    <n v="4"/>
    <s v="ppe/5"/>
    <x v="0"/>
    <x v="59"/>
    <x v="1"/>
    <n v="1"/>
    <s v=""/>
    <n v="3397"/>
    <m/>
    <n v="53.57"/>
    <n v="53.57"/>
    <n v="4"/>
    <n v="214.28"/>
    <m/>
    <m/>
    <m/>
  </r>
  <r>
    <x v="0"/>
    <x v="0"/>
    <x v="0"/>
    <x v="233"/>
    <x v="5"/>
    <n v="4"/>
    <s v="ppe/18"/>
    <x v="0"/>
    <x v="1"/>
    <x v="1"/>
    <n v="2"/>
    <s v="140"/>
    <n v="160"/>
    <m/>
    <n v="1.76"/>
    <n v="3.52"/>
    <n v="8"/>
    <n v="14.08"/>
    <m/>
    <m/>
    <m/>
  </r>
  <r>
    <x v="0"/>
    <x v="0"/>
    <x v="0"/>
    <x v="233"/>
    <x v="5"/>
    <n v="4"/>
    <s v="ppe/19"/>
    <x v="0"/>
    <x v="1"/>
    <x v="1"/>
    <n v="1"/>
    <s v="120"/>
    <n v="192"/>
    <m/>
    <n v="1.81"/>
    <n v="1.81"/>
    <n v="4"/>
    <n v="7.24"/>
    <m/>
    <m/>
    <m/>
  </r>
  <r>
    <x v="0"/>
    <x v="0"/>
    <x v="0"/>
    <x v="233"/>
    <x v="5"/>
    <n v="4"/>
    <s v="ppe/21"/>
    <x v="0"/>
    <x v="1"/>
    <x v="1"/>
    <n v="2"/>
    <s v="123"/>
    <n v="190"/>
    <m/>
    <n v="1.83"/>
    <n v="3.66"/>
    <n v="8"/>
    <n v="14.64"/>
    <m/>
    <m/>
    <m/>
  </r>
  <r>
    <x v="0"/>
    <x v="0"/>
    <x v="0"/>
    <x v="233"/>
    <x v="5"/>
    <n v="4"/>
    <s v="ppe/34"/>
    <x v="0"/>
    <x v="3"/>
    <x v="1"/>
    <n v="1"/>
    <s v="35"/>
    <n v="145"/>
    <m/>
    <n v="0.32"/>
    <n v="0.32"/>
    <n v="4"/>
    <n v="1.28"/>
    <m/>
    <m/>
    <m/>
  </r>
  <r>
    <x v="0"/>
    <x v="0"/>
    <x v="0"/>
    <x v="234"/>
    <x v="5"/>
    <n v="1"/>
    <s v="ppe/5"/>
    <x v="0"/>
    <x v="59"/>
    <x v="1"/>
    <n v="1"/>
    <s v=""/>
    <n v="3397"/>
    <m/>
    <n v="53.57"/>
    <n v="53.57"/>
    <n v="1"/>
    <n v="53.57"/>
    <m/>
    <m/>
    <m/>
  </r>
  <r>
    <x v="0"/>
    <x v="0"/>
    <x v="0"/>
    <x v="234"/>
    <x v="5"/>
    <n v="1"/>
    <s v="ppe/18"/>
    <x v="0"/>
    <x v="1"/>
    <x v="1"/>
    <n v="2"/>
    <s v="140"/>
    <n v="160"/>
    <m/>
    <n v="1.76"/>
    <n v="3.52"/>
    <n v="2"/>
    <n v="3.52"/>
    <m/>
    <m/>
    <m/>
  </r>
  <r>
    <x v="0"/>
    <x v="0"/>
    <x v="0"/>
    <x v="234"/>
    <x v="5"/>
    <n v="1"/>
    <s v="ppe/20"/>
    <x v="0"/>
    <x v="1"/>
    <x v="1"/>
    <n v="1"/>
    <s v="120"/>
    <n v="321"/>
    <m/>
    <n v="3.02"/>
    <n v="3.02"/>
    <n v="1"/>
    <n v="3.02"/>
    <m/>
    <m/>
    <m/>
  </r>
  <r>
    <x v="0"/>
    <x v="0"/>
    <x v="0"/>
    <x v="234"/>
    <x v="5"/>
    <n v="1"/>
    <s v="ppe/34"/>
    <x v="0"/>
    <x v="3"/>
    <x v="1"/>
    <n v="1"/>
    <s v="35"/>
    <n v="145"/>
    <m/>
    <n v="0.32"/>
    <n v="0.32"/>
    <n v="1"/>
    <n v="0.32"/>
    <m/>
    <m/>
    <m/>
  </r>
  <r>
    <x v="0"/>
    <x v="0"/>
    <x v="0"/>
    <x v="234"/>
    <x v="5"/>
    <n v="1"/>
    <s v="ppe/36"/>
    <x v="0"/>
    <x v="3"/>
    <x v="1"/>
    <n v="2"/>
    <s v="60"/>
    <n v="145"/>
    <m/>
    <n v="0.55000000000000004"/>
    <n v="1.1000000000000001"/>
    <n v="2"/>
    <n v="1.1000000000000001"/>
    <m/>
    <m/>
    <m/>
  </r>
  <r>
    <x v="0"/>
    <x v="0"/>
    <x v="0"/>
    <x v="235"/>
    <x v="5"/>
    <n v="1"/>
    <s v="ppe/5"/>
    <x v="0"/>
    <x v="59"/>
    <x v="1"/>
    <n v="1"/>
    <s v=""/>
    <n v="3397"/>
    <m/>
    <n v="53.57"/>
    <n v="53.57"/>
    <n v="1"/>
    <n v="53.57"/>
    <m/>
    <m/>
    <m/>
  </r>
  <r>
    <x v="0"/>
    <x v="0"/>
    <x v="0"/>
    <x v="235"/>
    <x v="5"/>
    <n v="1"/>
    <s v="ppe/18"/>
    <x v="0"/>
    <x v="1"/>
    <x v="1"/>
    <n v="2"/>
    <s v="140"/>
    <n v="160"/>
    <m/>
    <n v="1.76"/>
    <n v="3.52"/>
    <n v="2"/>
    <n v="3.52"/>
    <m/>
    <m/>
    <m/>
  </r>
  <r>
    <x v="0"/>
    <x v="0"/>
    <x v="0"/>
    <x v="235"/>
    <x v="5"/>
    <n v="1"/>
    <s v="ppe/20"/>
    <x v="0"/>
    <x v="1"/>
    <x v="1"/>
    <n v="1"/>
    <s v="120"/>
    <n v="321"/>
    <m/>
    <n v="3.02"/>
    <n v="3.02"/>
    <n v="1"/>
    <n v="3.02"/>
    <m/>
    <m/>
    <m/>
  </r>
  <r>
    <x v="0"/>
    <x v="0"/>
    <x v="0"/>
    <x v="235"/>
    <x v="5"/>
    <n v="1"/>
    <s v="ppe/34"/>
    <x v="0"/>
    <x v="3"/>
    <x v="1"/>
    <n v="1"/>
    <s v="35"/>
    <n v="145"/>
    <m/>
    <n v="0.32"/>
    <n v="0.32"/>
    <n v="1"/>
    <n v="0.32"/>
    <m/>
    <m/>
    <m/>
  </r>
  <r>
    <x v="0"/>
    <x v="0"/>
    <x v="0"/>
    <x v="235"/>
    <x v="5"/>
    <n v="1"/>
    <s v="ppe/36"/>
    <x v="0"/>
    <x v="3"/>
    <x v="1"/>
    <n v="2"/>
    <s v="60"/>
    <n v="145"/>
    <m/>
    <n v="0.55000000000000004"/>
    <n v="1.1000000000000001"/>
    <n v="2"/>
    <n v="1.1000000000000001"/>
    <m/>
    <m/>
    <m/>
  </r>
  <r>
    <x v="0"/>
    <x v="0"/>
    <x v="0"/>
    <x v="236"/>
    <x v="5"/>
    <n v="1"/>
    <s v="ppe/5"/>
    <x v="0"/>
    <x v="59"/>
    <x v="1"/>
    <n v="1"/>
    <s v=""/>
    <n v="3397"/>
    <m/>
    <n v="53.57"/>
    <n v="53.57"/>
    <n v="1"/>
    <n v="53.57"/>
    <m/>
    <m/>
    <m/>
  </r>
  <r>
    <x v="0"/>
    <x v="0"/>
    <x v="0"/>
    <x v="236"/>
    <x v="5"/>
    <n v="1"/>
    <s v="ppe/18"/>
    <x v="0"/>
    <x v="1"/>
    <x v="1"/>
    <n v="2"/>
    <s v="140"/>
    <n v="160"/>
    <m/>
    <n v="1.76"/>
    <n v="3.52"/>
    <n v="2"/>
    <n v="3.52"/>
    <m/>
    <m/>
    <m/>
  </r>
  <r>
    <x v="0"/>
    <x v="0"/>
    <x v="0"/>
    <x v="236"/>
    <x v="5"/>
    <n v="1"/>
    <s v="ppe/20"/>
    <x v="0"/>
    <x v="1"/>
    <x v="1"/>
    <n v="1"/>
    <s v="120"/>
    <n v="321"/>
    <m/>
    <n v="3.02"/>
    <n v="3.02"/>
    <n v="1"/>
    <n v="3.02"/>
    <m/>
    <m/>
    <m/>
  </r>
  <r>
    <x v="0"/>
    <x v="0"/>
    <x v="0"/>
    <x v="236"/>
    <x v="5"/>
    <n v="1"/>
    <s v="ppe/34"/>
    <x v="0"/>
    <x v="3"/>
    <x v="1"/>
    <n v="1"/>
    <s v="35"/>
    <n v="145"/>
    <m/>
    <n v="0.32"/>
    <n v="0.32"/>
    <n v="1"/>
    <n v="0.32"/>
    <m/>
    <m/>
    <m/>
  </r>
  <r>
    <x v="0"/>
    <x v="0"/>
    <x v="0"/>
    <x v="236"/>
    <x v="5"/>
    <n v="1"/>
    <s v="ppe/36"/>
    <x v="0"/>
    <x v="3"/>
    <x v="1"/>
    <n v="2"/>
    <s v="60"/>
    <n v="145"/>
    <m/>
    <n v="0.55000000000000004"/>
    <n v="1.1000000000000001"/>
    <n v="2"/>
    <n v="1.1000000000000001"/>
    <m/>
    <m/>
    <m/>
  </r>
  <r>
    <x v="0"/>
    <x v="0"/>
    <x v="0"/>
    <x v="237"/>
    <x v="5"/>
    <n v="1"/>
    <s v="ppe/5"/>
    <x v="0"/>
    <x v="59"/>
    <x v="1"/>
    <n v="1"/>
    <s v=""/>
    <n v="3397"/>
    <m/>
    <n v="53.57"/>
    <n v="53.57"/>
    <n v="1"/>
    <n v="53.57"/>
    <m/>
    <m/>
    <m/>
  </r>
  <r>
    <x v="0"/>
    <x v="0"/>
    <x v="0"/>
    <x v="237"/>
    <x v="5"/>
    <n v="1"/>
    <s v="ppe/18"/>
    <x v="0"/>
    <x v="1"/>
    <x v="1"/>
    <n v="2"/>
    <s v="140"/>
    <n v="160"/>
    <m/>
    <n v="1.76"/>
    <n v="3.52"/>
    <n v="2"/>
    <n v="3.52"/>
    <m/>
    <m/>
    <m/>
  </r>
  <r>
    <x v="0"/>
    <x v="0"/>
    <x v="0"/>
    <x v="237"/>
    <x v="5"/>
    <n v="1"/>
    <s v="ppe/20"/>
    <x v="0"/>
    <x v="1"/>
    <x v="1"/>
    <n v="1"/>
    <s v="120"/>
    <n v="321"/>
    <m/>
    <n v="3.02"/>
    <n v="3.02"/>
    <n v="1"/>
    <n v="3.02"/>
    <m/>
    <m/>
    <m/>
  </r>
  <r>
    <x v="0"/>
    <x v="0"/>
    <x v="0"/>
    <x v="237"/>
    <x v="5"/>
    <n v="1"/>
    <s v="ppe/34"/>
    <x v="0"/>
    <x v="3"/>
    <x v="1"/>
    <n v="2"/>
    <s v="35"/>
    <n v="145"/>
    <m/>
    <n v="0.32"/>
    <n v="0.64"/>
    <n v="2"/>
    <n v="0.64"/>
    <m/>
    <m/>
    <m/>
  </r>
  <r>
    <x v="0"/>
    <x v="0"/>
    <x v="0"/>
    <x v="237"/>
    <x v="5"/>
    <n v="1"/>
    <s v="ppe/36"/>
    <x v="0"/>
    <x v="3"/>
    <x v="1"/>
    <n v="2"/>
    <s v="60"/>
    <n v="145"/>
    <m/>
    <n v="0.55000000000000004"/>
    <n v="1.1000000000000001"/>
    <n v="2"/>
    <n v="1.1000000000000001"/>
    <m/>
    <m/>
    <m/>
  </r>
  <r>
    <x v="0"/>
    <x v="0"/>
    <x v="0"/>
    <x v="238"/>
    <x v="5"/>
    <n v="2"/>
    <s v="APE/22"/>
    <x v="3"/>
    <x v="53"/>
    <x v="9"/>
    <n v="1"/>
    <s v=""/>
    <n v="1650"/>
    <m/>
    <n v="0"/>
    <n v="0"/>
    <n v="2"/>
    <n v="0"/>
    <m/>
    <m/>
    <m/>
  </r>
  <r>
    <x v="0"/>
    <x v="0"/>
    <x v="0"/>
    <x v="239"/>
    <x v="5"/>
    <n v="13"/>
    <s v="APE/23"/>
    <x v="3"/>
    <x v="53"/>
    <x v="9"/>
    <n v="1"/>
    <s v=""/>
    <n v="1650"/>
    <m/>
    <n v="0"/>
    <n v="0"/>
    <n v="13"/>
    <n v="0"/>
    <m/>
    <m/>
    <m/>
  </r>
  <r>
    <x v="0"/>
    <x v="0"/>
    <x v="0"/>
    <x v="240"/>
    <x v="5"/>
    <n v="1"/>
    <s v="ppe/47"/>
    <x v="0"/>
    <x v="60"/>
    <x v="1"/>
    <n v="1"/>
    <s v=""/>
    <n v="1689"/>
    <m/>
    <n v="9.65"/>
    <n v="9.65"/>
    <n v="1"/>
    <n v="9.65"/>
    <m/>
    <m/>
    <m/>
  </r>
  <r>
    <x v="0"/>
    <x v="0"/>
    <x v="0"/>
    <x v="240"/>
    <x v="5"/>
    <n v="1"/>
    <s v="ppe/27"/>
    <x v="0"/>
    <x v="1"/>
    <x v="1"/>
    <n v="2"/>
    <s v="90"/>
    <n v="69"/>
    <m/>
    <n v="0.49"/>
    <n v="0.98"/>
    <n v="2"/>
    <n v="0.98"/>
    <m/>
    <m/>
    <m/>
  </r>
  <r>
    <x v="0"/>
    <x v="0"/>
    <x v="0"/>
    <x v="240"/>
    <x v="5"/>
    <n v="1"/>
    <s v="ppe/44"/>
    <x v="0"/>
    <x v="60"/>
    <x v="1"/>
    <n v="2"/>
    <s v=""/>
    <n v="1109"/>
    <m/>
    <n v="6.34"/>
    <n v="12.68"/>
    <n v="2"/>
    <n v="12.68"/>
    <m/>
    <m/>
    <m/>
  </r>
  <r>
    <x v="0"/>
    <x v="0"/>
    <x v="0"/>
    <x v="240"/>
    <x v="5"/>
    <n v="1"/>
    <s v="ppe/46"/>
    <x v="0"/>
    <x v="60"/>
    <x v="1"/>
    <n v="1"/>
    <s v=""/>
    <n v="76"/>
    <m/>
    <n v="0.44"/>
    <n v="0.44"/>
    <n v="1"/>
    <n v="0.44"/>
    <m/>
    <m/>
    <m/>
  </r>
  <r>
    <x v="0"/>
    <x v="0"/>
    <x v="0"/>
    <x v="240"/>
    <x v="5"/>
    <n v="1"/>
    <s v="ppe/51"/>
    <x v="0"/>
    <x v="61"/>
    <x v="1"/>
    <n v="3"/>
    <s v=""/>
    <n v="1233"/>
    <m/>
    <n v="2.91"/>
    <n v="8.73"/>
    <n v="3"/>
    <n v="8.73"/>
    <m/>
    <m/>
    <m/>
  </r>
  <r>
    <x v="0"/>
    <x v="0"/>
    <x v="0"/>
    <x v="240"/>
    <x v="5"/>
    <n v="1"/>
    <s v="ppe/52"/>
    <x v="0"/>
    <x v="61"/>
    <x v="1"/>
    <n v="3"/>
    <s v=""/>
    <n v="294"/>
    <m/>
    <n v="0.69"/>
    <n v="2.0699999999999998"/>
    <n v="3"/>
    <n v="2.0699999999999998"/>
    <m/>
    <m/>
    <m/>
  </r>
  <r>
    <x v="0"/>
    <x v="0"/>
    <x v="0"/>
    <x v="240"/>
    <x v="5"/>
    <n v="1"/>
    <s v="ppe/53"/>
    <x v="0"/>
    <x v="61"/>
    <x v="1"/>
    <n v="3"/>
    <s v=""/>
    <n v="73"/>
    <m/>
    <n v="0.17"/>
    <n v="0.51"/>
    <n v="3"/>
    <n v="0.51"/>
    <m/>
    <m/>
    <m/>
  </r>
  <r>
    <x v="0"/>
    <x v="0"/>
    <x v="0"/>
    <x v="240"/>
    <x v="5"/>
    <n v="1"/>
    <s v="ppe/54"/>
    <x v="0"/>
    <x v="61"/>
    <x v="1"/>
    <n v="3"/>
    <s v=""/>
    <n v="83"/>
    <m/>
    <n v="0.2"/>
    <n v="0.60000000000000009"/>
    <n v="3"/>
    <n v="0.60000000000000009"/>
    <m/>
    <m/>
    <m/>
  </r>
  <r>
    <x v="0"/>
    <x v="0"/>
    <x v="0"/>
    <x v="241"/>
    <x v="5"/>
    <n v="1"/>
    <s v="ppe/50"/>
    <x v="0"/>
    <x v="60"/>
    <x v="1"/>
    <n v="1"/>
    <s v=""/>
    <n v="1664"/>
    <m/>
    <n v="9.51"/>
    <n v="9.51"/>
    <n v="1"/>
    <n v="9.51"/>
    <m/>
    <m/>
    <m/>
  </r>
  <r>
    <x v="0"/>
    <x v="0"/>
    <x v="0"/>
    <x v="241"/>
    <x v="5"/>
    <n v="1"/>
    <s v="ppe/28"/>
    <x v="0"/>
    <x v="1"/>
    <x v="1"/>
    <n v="2"/>
    <s v="90"/>
    <n v="70"/>
    <m/>
    <n v="0.49"/>
    <n v="0.98"/>
    <n v="2"/>
    <n v="0.98"/>
    <m/>
    <m/>
    <m/>
  </r>
  <r>
    <x v="0"/>
    <x v="0"/>
    <x v="0"/>
    <x v="241"/>
    <x v="5"/>
    <n v="1"/>
    <s v="ppe/45"/>
    <x v="0"/>
    <x v="60"/>
    <x v="1"/>
    <n v="2"/>
    <s v=""/>
    <n v="1100"/>
    <m/>
    <n v="6.29"/>
    <n v="12.58"/>
    <n v="2"/>
    <n v="12.58"/>
    <m/>
    <m/>
    <m/>
  </r>
  <r>
    <x v="0"/>
    <x v="0"/>
    <x v="0"/>
    <x v="241"/>
    <x v="5"/>
    <n v="1"/>
    <s v="ppe/55"/>
    <x v="0"/>
    <x v="61"/>
    <x v="1"/>
    <n v="3"/>
    <s v=""/>
    <n v="230"/>
    <m/>
    <n v="0.54"/>
    <n v="1.62"/>
    <n v="3"/>
    <n v="1.62"/>
    <m/>
    <m/>
    <m/>
  </r>
  <r>
    <x v="0"/>
    <x v="0"/>
    <x v="0"/>
    <x v="241"/>
    <x v="5"/>
    <n v="1"/>
    <s v="ppe/57"/>
    <x v="0"/>
    <x v="61"/>
    <x v="1"/>
    <n v="3"/>
    <s v=""/>
    <n v="250"/>
    <m/>
    <n v="0.59"/>
    <n v="1.77"/>
    <n v="3"/>
    <n v="1.77"/>
    <m/>
    <m/>
    <m/>
  </r>
  <r>
    <x v="0"/>
    <x v="0"/>
    <x v="0"/>
    <x v="241"/>
    <x v="5"/>
    <n v="1"/>
    <s v="ppe/58"/>
    <x v="0"/>
    <x v="61"/>
    <x v="1"/>
    <n v="3"/>
    <s v=""/>
    <n v="1104"/>
    <m/>
    <n v="2.61"/>
    <n v="7.83"/>
    <n v="3"/>
    <n v="7.83"/>
    <m/>
    <m/>
    <m/>
  </r>
  <r>
    <x v="0"/>
    <x v="0"/>
    <x v="0"/>
    <x v="242"/>
    <x v="5"/>
    <n v="1"/>
    <s v="ppe/48"/>
    <x v="0"/>
    <x v="60"/>
    <x v="1"/>
    <n v="1"/>
    <s v=""/>
    <n v="3000"/>
    <m/>
    <n v="17.14"/>
    <n v="17.14"/>
    <n v="1"/>
    <n v="17.14"/>
    <m/>
    <m/>
    <m/>
  </r>
  <r>
    <x v="0"/>
    <x v="0"/>
    <x v="0"/>
    <x v="242"/>
    <x v="5"/>
    <n v="1"/>
    <s v="ppe/27"/>
    <x v="0"/>
    <x v="1"/>
    <x v="1"/>
    <n v="8"/>
    <s v="90"/>
    <n v="70"/>
    <m/>
    <n v="0.49"/>
    <n v="3.92"/>
    <n v="8"/>
    <n v="3.92"/>
    <m/>
    <m/>
    <m/>
  </r>
  <r>
    <x v="0"/>
    <x v="0"/>
    <x v="0"/>
    <x v="242"/>
    <x v="5"/>
    <n v="1"/>
    <s v="ppe/45"/>
    <x v="0"/>
    <x v="60"/>
    <x v="1"/>
    <n v="8"/>
    <s v=""/>
    <n v="1100"/>
    <m/>
    <n v="6.29"/>
    <n v="50.32"/>
    <n v="8"/>
    <n v="50.32"/>
    <m/>
    <m/>
    <m/>
  </r>
  <r>
    <x v="0"/>
    <x v="0"/>
    <x v="0"/>
    <x v="242"/>
    <x v="5"/>
    <n v="1"/>
    <s v="ppe/48"/>
    <x v="0"/>
    <x v="60"/>
    <x v="1"/>
    <n v="3"/>
    <s v=""/>
    <n v="3000"/>
    <m/>
    <n v="17.14"/>
    <n v="51.42"/>
    <n v="3"/>
    <n v="51.42"/>
    <m/>
    <m/>
    <m/>
  </r>
  <r>
    <x v="0"/>
    <x v="0"/>
    <x v="0"/>
    <x v="242"/>
    <x v="5"/>
    <n v="1"/>
    <s v="ppe/49"/>
    <x v="0"/>
    <x v="60"/>
    <x v="1"/>
    <n v="1"/>
    <s v=""/>
    <n v="2367"/>
    <m/>
    <n v="13.53"/>
    <n v="13.53"/>
    <n v="1"/>
    <n v="13.53"/>
    <m/>
    <m/>
    <m/>
  </r>
  <r>
    <x v="0"/>
    <x v="0"/>
    <x v="0"/>
    <x v="242"/>
    <x v="5"/>
    <n v="1"/>
    <s v="ppe/55"/>
    <x v="0"/>
    <x v="61"/>
    <x v="1"/>
    <n v="3"/>
    <s v=""/>
    <n v="230"/>
    <m/>
    <n v="0.54"/>
    <n v="1.62"/>
    <n v="3"/>
    <n v="1.62"/>
    <m/>
    <m/>
    <m/>
  </r>
  <r>
    <x v="0"/>
    <x v="0"/>
    <x v="0"/>
    <x v="242"/>
    <x v="5"/>
    <n v="1"/>
    <s v="ppe/56"/>
    <x v="0"/>
    <x v="61"/>
    <x v="1"/>
    <n v="21"/>
    <s v=""/>
    <n v="1938"/>
    <m/>
    <n v="4.58"/>
    <n v="96.18"/>
    <n v="21"/>
    <n v="96.18"/>
    <m/>
    <m/>
    <m/>
  </r>
  <r>
    <x v="0"/>
    <x v="0"/>
    <x v="0"/>
    <x v="242"/>
    <x v="5"/>
    <n v="1"/>
    <s v="ppe/57"/>
    <x v="0"/>
    <x v="61"/>
    <x v="1"/>
    <n v="3"/>
    <s v=""/>
    <n v="250"/>
    <m/>
    <n v="0.59"/>
    <n v="1.77"/>
    <n v="3"/>
    <n v="1.77"/>
    <m/>
    <m/>
    <m/>
  </r>
  <r>
    <x v="0"/>
    <x v="0"/>
    <x v="0"/>
    <x v="243"/>
    <x v="5"/>
    <n v="1"/>
    <s v="Adaos SCARA C10"/>
    <x v="0"/>
    <x v="62"/>
    <x v="10"/>
    <n v="1"/>
    <s v=""/>
    <n v="0"/>
    <m/>
    <n v="71.730000000000018"/>
    <n v="71.730000000000018"/>
    <n v="1"/>
    <n v="71.730000000000018"/>
    <m/>
    <m/>
    <m/>
  </r>
  <r>
    <x v="0"/>
    <x v="0"/>
    <x v="0"/>
    <x v="244"/>
    <x v="6"/>
    <n v="5"/>
    <s v="APF/1"/>
    <x v="2"/>
    <x v="53"/>
    <x v="1"/>
    <n v="1"/>
    <s v=""/>
    <n v="240"/>
    <m/>
    <n v="163.53"/>
    <n v="163.53"/>
    <n v="5"/>
    <n v="817.65"/>
    <m/>
    <m/>
    <m/>
  </r>
  <r>
    <x v="0"/>
    <x v="0"/>
    <x v="0"/>
    <x v="245"/>
    <x v="6"/>
    <n v="1"/>
    <s v="ppf/2"/>
    <x v="0"/>
    <x v="54"/>
    <x v="1"/>
    <n v="1"/>
    <s v=""/>
    <n v="1088"/>
    <m/>
    <n v="26.84"/>
    <n v="26.84"/>
    <n v="1"/>
    <n v="26.84"/>
    <m/>
    <m/>
    <m/>
  </r>
  <r>
    <x v="0"/>
    <x v="0"/>
    <x v="0"/>
    <x v="245"/>
    <x v="6"/>
    <n v="1"/>
    <s v="ppf/20"/>
    <x v="0"/>
    <x v="1"/>
    <x v="1"/>
    <n v="1"/>
    <s v="90"/>
    <n v="115"/>
    <m/>
    <n v="0.81"/>
    <n v="0.81"/>
    <n v="1"/>
    <n v="0.81"/>
    <m/>
    <m/>
    <m/>
  </r>
  <r>
    <x v="0"/>
    <x v="0"/>
    <x v="0"/>
    <x v="245"/>
    <x v="6"/>
    <n v="1"/>
    <s v="ppf/30"/>
    <x v="0"/>
    <x v="55"/>
    <x v="1"/>
    <n v="1"/>
    <s v="180"/>
    <n v="153"/>
    <m/>
    <n v="2.59"/>
    <n v="2.59"/>
    <n v="1"/>
    <n v="2.59"/>
    <m/>
    <m/>
    <m/>
  </r>
  <r>
    <x v="0"/>
    <x v="0"/>
    <x v="0"/>
    <x v="245"/>
    <x v="6"/>
    <n v="1"/>
    <s v="ppf/33"/>
    <x v="0"/>
    <x v="3"/>
    <x v="1"/>
    <n v="2"/>
    <s v="60"/>
    <n v="118"/>
    <m/>
    <n v="0.45"/>
    <n v="0.9"/>
    <n v="2"/>
    <n v="0.9"/>
    <m/>
    <m/>
    <m/>
  </r>
  <r>
    <x v="0"/>
    <x v="0"/>
    <x v="0"/>
    <x v="245"/>
    <x v="6"/>
    <n v="1"/>
    <s v="ppf/34"/>
    <x v="0"/>
    <x v="3"/>
    <x v="1"/>
    <n v="2"/>
    <s v="60"/>
    <n v="116"/>
    <m/>
    <n v="0.44"/>
    <n v="0.88"/>
    <n v="2"/>
    <n v="0.88"/>
    <m/>
    <m/>
    <m/>
  </r>
  <r>
    <x v="0"/>
    <x v="0"/>
    <x v="0"/>
    <x v="246"/>
    <x v="6"/>
    <n v="1"/>
    <s v="ppf/1"/>
    <x v="0"/>
    <x v="54"/>
    <x v="1"/>
    <n v="1"/>
    <s v=""/>
    <n v="1088"/>
    <m/>
    <n v="26.84"/>
    <n v="26.84"/>
    <n v="1"/>
    <n v="26.84"/>
    <m/>
    <m/>
    <m/>
  </r>
  <r>
    <x v="0"/>
    <x v="0"/>
    <x v="0"/>
    <x v="246"/>
    <x v="6"/>
    <n v="1"/>
    <s v="ppf/20"/>
    <x v="0"/>
    <x v="1"/>
    <x v="1"/>
    <n v="1"/>
    <s v="90"/>
    <n v="115"/>
    <m/>
    <n v="0.81"/>
    <n v="0.81"/>
    <n v="1"/>
    <n v="0.81"/>
    <m/>
    <m/>
    <m/>
  </r>
  <r>
    <x v="0"/>
    <x v="0"/>
    <x v="0"/>
    <x v="246"/>
    <x v="6"/>
    <n v="1"/>
    <s v="ppf/30"/>
    <x v="0"/>
    <x v="55"/>
    <x v="1"/>
    <n v="1"/>
    <s v="180"/>
    <n v="153"/>
    <m/>
    <n v="2.59"/>
    <n v="2.59"/>
    <n v="1"/>
    <n v="2.59"/>
    <m/>
    <m/>
    <m/>
  </r>
  <r>
    <x v="0"/>
    <x v="0"/>
    <x v="0"/>
    <x v="246"/>
    <x v="6"/>
    <n v="1"/>
    <s v="ppf/34"/>
    <x v="0"/>
    <x v="3"/>
    <x v="1"/>
    <n v="4"/>
    <s v="60"/>
    <n v="116"/>
    <m/>
    <n v="0.44"/>
    <n v="1.76"/>
    <n v="4"/>
    <n v="1.76"/>
    <m/>
    <m/>
    <m/>
  </r>
  <r>
    <x v="0"/>
    <x v="0"/>
    <x v="0"/>
    <x v="247"/>
    <x v="6"/>
    <n v="1"/>
    <s v="ppf/3"/>
    <x v="0"/>
    <x v="54"/>
    <x v="1"/>
    <n v="1"/>
    <s v=""/>
    <n v="1088"/>
    <m/>
    <n v="26.84"/>
    <n v="26.84"/>
    <n v="1"/>
    <n v="26.84"/>
    <m/>
    <m/>
    <m/>
  </r>
  <r>
    <x v="0"/>
    <x v="0"/>
    <x v="0"/>
    <x v="247"/>
    <x v="6"/>
    <n v="1"/>
    <s v="ppf/20"/>
    <x v="0"/>
    <x v="1"/>
    <x v="1"/>
    <n v="1"/>
    <s v="90"/>
    <n v="115"/>
    <m/>
    <n v="0.81"/>
    <n v="0.81"/>
    <n v="1"/>
    <n v="0.81"/>
    <m/>
    <m/>
    <m/>
  </r>
  <r>
    <x v="0"/>
    <x v="0"/>
    <x v="0"/>
    <x v="247"/>
    <x v="6"/>
    <n v="1"/>
    <s v="ppf/30"/>
    <x v="0"/>
    <x v="55"/>
    <x v="1"/>
    <n v="1"/>
    <s v="180"/>
    <n v="153"/>
    <m/>
    <n v="2.59"/>
    <n v="2.59"/>
    <n v="1"/>
    <n v="2.59"/>
    <m/>
    <m/>
    <m/>
  </r>
  <r>
    <x v="0"/>
    <x v="0"/>
    <x v="0"/>
    <x v="247"/>
    <x v="6"/>
    <n v="1"/>
    <s v="ppf/33"/>
    <x v="0"/>
    <x v="3"/>
    <x v="1"/>
    <n v="2"/>
    <s v="60"/>
    <n v="118"/>
    <m/>
    <n v="0.45"/>
    <n v="0.9"/>
    <n v="2"/>
    <n v="0.9"/>
    <m/>
    <m/>
    <m/>
  </r>
  <r>
    <x v="0"/>
    <x v="0"/>
    <x v="0"/>
    <x v="247"/>
    <x v="6"/>
    <n v="1"/>
    <s v="ppf/34"/>
    <x v="0"/>
    <x v="3"/>
    <x v="1"/>
    <n v="2"/>
    <s v="60"/>
    <n v="116"/>
    <m/>
    <n v="0.44"/>
    <n v="0.88"/>
    <n v="2"/>
    <n v="0.88"/>
    <m/>
    <m/>
    <m/>
  </r>
  <r>
    <x v="0"/>
    <x v="0"/>
    <x v="0"/>
    <x v="248"/>
    <x v="6"/>
    <n v="1"/>
    <s v="ppf/1"/>
    <x v="0"/>
    <x v="54"/>
    <x v="1"/>
    <n v="1"/>
    <s v=""/>
    <n v="1088"/>
    <m/>
    <n v="26.84"/>
    <n v="26.84"/>
    <n v="1"/>
    <n v="26.84"/>
    <m/>
    <m/>
    <m/>
  </r>
  <r>
    <x v="0"/>
    <x v="0"/>
    <x v="0"/>
    <x v="248"/>
    <x v="6"/>
    <n v="1"/>
    <s v="ppf/20"/>
    <x v="0"/>
    <x v="1"/>
    <x v="1"/>
    <n v="1"/>
    <s v="90"/>
    <n v="115"/>
    <m/>
    <n v="0.81"/>
    <n v="0.81"/>
    <n v="1"/>
    <n v="0.81"/>
    <m/>
    <m/>
    <m/>
  </r>
  <r>
    <x v="0"/>
    <x v="0"/>
    <x v="0"/>
    <x v="248"/>
    <x v="6"/>
    <n v="1"/>
    <s v="ppf/30"/>
    <x v="0"/>
    <x v="55"/>
    <x v="1"/>
    <n v="1"/>
    <s v="180"/>
    <n v="153"/>
    <m/>
    <n v="2.59"/>
    <n v="2.59"/>
    <n v="1"/>
    <n v="2.59"/>
    <m/>
    <m/>
    <m/>
  </r>
  <r>
    <x v="0"/>
    <x v="0"/>
    <x v="0"/>
    <x v="248"/>
    <x v="6"/>
    <n v="1"/>
    <s v="ppf/34"/>
    <x v="0"/>
    <x v="3"/>
    <x v="1"/>
    <n v="4"/>
    <s v="60"/>
    <n v="116"/>
    <m/>
    <n v="0.44"/>
    <n v="1.76"/>
    <n v="4"/>
    <n v="1.76"/>
    <m/>
    <m/>
    <m/>
  </r>
  <r>
    <x v="0"/>
    <x v="0"/>
    <x v="0"/>
    <x v="249"/>
    <x v="6"/>
    <n v="1"/>
    <s v="ppf/4"/>
    <x v="0"/>
    <x v="56"/>
    <x v="8"/>
    <n v="1"/>
    <s v=""/>
    <n v="1633"/>
    <m/>
    <n v="41.28"/>
    <n v="41.28"/>
    <n v="1"/>
    <n v="41.28"/>
    <m/>
    <m/>
    <m/>
  </r>
  <r>
    <x v="0"/>
    <x v="0"/>
    <x v="0"/>
    <x v="249"/>
    <x v="6"/>
    <n v="1"/>
    <s v="ppf/6"/>
    <x v="0"/>
    <x v="56"/>
    <x v="8"/>
    <n v="1"/>
    <s v=""/>
    <n v="141"/>
    <m/>
    <n v="3.57"/>
    <n v="3.57"/>
    <n v="1"/>
    <n v="3.57"/>
    <m/>
    <m/>
    <m/>
  </r>
  <r>
    <x v="0"/>
    <x v="0"/>
    <x v="0"/>
    <x v="249"/>
    <x v="6"/>
    <n v="1"/>
    <s v="ppf/8"/>
    <x v="0"/>
    <x v="56"/>
    <x v="8"/>
    <n v="1"/>
    <s v=""/>
    <n v="83"/>
    <m/>
    <n v="2.09"/>
    <n v="2.09"/>
    <n v="1"/>
    <n v="2.09"/>
    <m/>
    <m/>
    <m/>
  </r>
  <r>
    <x v="0"/>
    <x v="0"/>
    <x v="0"/>
    <x v="249"/>
    <x v="6"/>
    <n v="1"/>
    <s v="ppf/29"/>
    <x v="0"/>
    <x v="55"/>
    <x v="1"/>
    <n v="1"/>
    <s v="75"/>
    <n v="200"/>
    <m/>
    <n v="1.41"/>
    <n v="1.41"/>
    <n v="1"/>
    <n v="1.41"/>
    <m/>
    <m/>
    <m/>
  </r>
  <r>
    <x v="0"/>
    <x v="0"/>
    <x v="0"/>
    <x v="249"/>
    <x v="6"/>
    <n v="1"/>
    <s v="ppf/31"/>
    <x v="0"/>
    <x v="55"/>
    <x v="1"/>
    <n v="1"/>
    <s v="75"/>
    <n v="200"/>
    <m/>
    <n v="1.41"/>
    <n v="1.41"/>
    <n v="1"/>
    <n v="1.41"/>
    <m/>
    <m/>
    <m/>
  </r>
  <r>
    <x v="0"/>
    <x v="0"/>
    <x v="0"/>
    <x v="250"/>
    <x v="6"/>
    <n v="1"/>
    <s v="ppf/5"/>
    <x v="0"/>
    <x v="56"/>
    <x v="8"/>
    <n v="1"/>
    <s v=""/>
    <n v="1633"/>
    <m/>
    <n v="41.28"/>
    <n v="41.28"/>
    <n v="1"/>
    <n v="41.28"/>
    <m/>
    <m/>
    <m/>
  </r>
  <r>
    <x v="0"/>
    <x v="0"/>
    <x v="0"/>
    <x v="250"/>
    <x v="6"/>
    <n v="1"/>
    <s v="ppf/7"/>
    <x v="0"/>
    <x v="56"/>
    <x v="8"/>
    <n v="1"/>
    <s v=""/>
    <n v="141"/>
    <m/>
    <n v="3.57"/>
    <n v="3.57"/>
    <n v="1"/>
    <n v="3.57"/>
    <m/>
    <m/>
    <m/>
  </r>
  <r>
    <x v="0"/>
    <x v="0"/>
    <x v="0"/>
    <x v="250"/>
    <x v="6"/>
    <n v="1"/>
    <s v="ppf/9"/>
    <x v="0"/>
    <x v="56"/>
    <x v="8"/>
    <n v="1"/>
    <s v=""/>
    <n v="83"/>
    <m/>
    <n v="2.09"/>
    <n v="2.09"/>
    <n v="1"/>
    <n v="2.09"/>
    <m/>
    <m/>
    <m/>
  </r>
  <r>
    <x v="0"/>
    <x v="0"/>
    <x v="0"/>
    <x v="250"/>
    <x v="6"/>
    <n v="1"/>
    <s v="ppf/29"/>
    <x v="0"/>
    <x v="55"/>
    <x v="1"/>
    <n v="1"/>
    <s v="75"/>
    <n v="200"/>
    <m/>
    <n v="1.41"/>
    <n v="1.41"/>
    <n v="1"/>
    <n v="1.41"/>
    <m/>
    <m/>
    <m/>
  </r>
  <r>
    <x v="0"/>
    <x v="0"/>
    <x v="0"/>
    <x v="250"/>
    <x v="6"/>
    <n v="1"/>
    <s v="ppf/31"/>
    <x v="0"/>
    <x v="55"/>
    <x v="1"/>
    <n v="1"/>
    <s v="75"/>
    <n v="200"/>
    <m/>
    <n v="1.41"/>
    <n v="1.41"/>
    <n v="1"/>
    <n v="1.41"/>
    <m/>
    <m/>
    <m/>
  </r>
  <r>
    <x v="0"/>
    <x v="0"/>
    <x v="0"/>
    <x v="250"/>
    <x v="6"/>
    <n v="1"/>
    <s v="ppf/37"/>
    <x v="0"/>
    <x v="3"/>
    <x v="1"/>
    <n v="2"/>
    <s v="60"/>
    <n v="212"/>
    <m/>
    <n v="0.8"/>
    <n v="1.6"/>
    <n v="2"/>
    <n v="1.6"/>
    <m/>
    <m/>
    <m/>
  </r>
  <r>
    <x v="0"/>
    <x v="0"/>
    <x v="0"/>
    <x v="251"/>
    <x v="6"/>
    <n v="1"/>
    <s v="ppf/19"/>
    <x v="0"/>
    <x v="19"/>
    <x v="1"/>
    <n v="1"/>
    <s v=""/>
    <n v="698"/>
    <m/>
    <n v="1.07"/>
    <n v="1.07"/>
    <n v="1"/>
    <n v="1.07"/>
    <m/>
    <m/>
    <m/>
  </r>
  <r>
    <x v="0"/>
    <x v="0"/>
    <x v="0"/>
    <x v="251"/>
    <x v="6"/>
    <n v="1"/>
    <s v="ppf/17"/>
    <x v="0"/>
    <x v="1"/>
    <x v="1"/>
    <n v="2"/>
    <s v="60"/>
    <n v="190"/>
    <m/>
    <n v="0.89"/>
    <n v="1.78"/>
    <n v="2"/>
    <n v="1.78"/>
    <m/>
    <m/>
    <m/>
  </r>
  <r>
    <x v="0"/>
    <x v="0"/>
    <x v="0"/>
    <x v="251"/>
    <x v="6"/>
    <n v="1"/>
    <s v="ppf/28"/>
    <x v="0"/>
    <x v="57"/>
    <x v="1"/>
    <n v="1"/>
    <s v=""/>
    <n v="170"/>
    <m/>
    <n v="0.67"/>
    <n v="0.67"/>
    <n v="1"/>
    <n v="0.67"/>
    <m/>
    <m/>
    <m/>
  </r>
  <r>
    <x v="0"/>
    <x v="0"/>
    <x v="0"/>
    <x v="251"/>
    <x v="6"/>
    <n v="1"/>
    <s v="ppf/36"/>
    <x v="0"/>
    <x v="19"/>
    <x v="1"/>
    <n v="1"/>
    <s v=""/>
    <n v="500"/>
    <m/>
    <n v="0.77"/>
    <n v="0.77"/>
    <n v="1"/>
    <n v="0.77"/>
    <m/>
    <m/>
    <m/>
  </r>
  <r>
    <x v="0"/>
    <x v="0"/>
    <x v="0"/>
    <x v="252"/>
    <x v="6"/>
    <n v="1"/>
    <s v="ppf/35"/>
    <x v="0"/>
    <x v="19"/>
    <x v="1"/>
    <n v="1"/>
    <s v=""/>
    <n v="693"/>
    <m/>
    <n v="1.07"/>
    <n v="1.07"/>
    <n v="1"/>
    <n v="1.07"/>
    <m/>
    <m/>
    <m/>
  </r>
  <r>
    <x v="0"/>
    <x v="0"/>
    <x v="0"/>
    <x v="252"/>
    <x v="6"/>
    <n v="1"/>
    <s v="ppf/17"/>
    <x v="0"/>
    <x v="1"/>
    <x v="1"/>
    <n v="1"/>
    <s v="60"/>
    <n v="190"/>
    <m/>
    <n v="0.89"/>
    <n v="0.89"/>
    <n v="1"/>
    <n v="0.89"/>
    <m/>
    <m/>
    <m/>
  </r>
  <r>
    <x v="0"/>
    <x v="0"/>
    <x v="0"/>
    <x v="252"/>
    <x v="6"/>
    <n v="1"/>
    <s v="ppf/18"/>
    <x v="0"/>
    <x v="1"/>
    <x v="1"/>
    <n v="1"/>
    <s v="60"/>
    <n v="195"/>
    <m/>
    <n v="0.92"/>
    <n v="0.92"/>
    <n v="1"/>
    <n v="0.92"/>
    <m/>
    <m/>
    <m/>
  </r>
  <r>
    <x v="0"/>
    <x v="0"/>
    <x v="0"/>
    <x v="252"/>
    <x v="6"/>
    <n v="1"/>
    <s v="ppf/28"/>
    <x v="0"/>
    <x v="57"/>
    <x v="1"/>
    <n v="1"/>
    <s v=""/>
    <n v="170"/>
    <m/>
    <n v="0.67"/>
    <n v="0.67"/>
    <n v="1"/>
    <n v="0.67"/>
    <m/>
    <m/>
    <m/>
  </r>
  <r>
    <x v="0"/>
    <x v="0"/>
    <x v="0"/>
    <x v="252"/>
    <x v="6"/>
    <n v="1"/>
    <s v="ppf/36"/>
    <x v="0"/>
    <x v="19"/>
    <x v="1"/>
    <n v="1"/>
    <s v=""/>
    <n v="500"/>
    <m/>
    <n v="0.77"/>
    <n v="0.77"/>
    <n v="1"/>
    <n v="0.77"/>
    <m/>
    <m/>
    <m/>
  </r>
  <r>
    <x v="0"/>
    <x v="0"/>
    <x v="0"/>
    <x v="253"/>
    <x v="6"/>
    <n v="1"/>
    <s v="ppf/13"/>
    <x v="0"/>
    <x v="58"/>
    <x v="1"/>
    <n v="1"/>
    <s v=""/>
    <n v="954"/>
    <m/>
    <n v="9.26"/>
    <n v="9.26"/>
    <n v="1"/>
    <n v="9.26"/>
    <m/>
    <m/>
    <m/>
  </r>
  <r>
    <x v="0"/>
    <x v="0"/>
    <x v="0"/>
    <x v="253"/>
    <x v="6"/>
    <n v="1"/>
    <s v="ppf/24"/>
    <x v="0"/>
    <x v="1"/>
    <x v="1"/>
    <n v="2"/>
    <s v="110"/>
    <n v="185"/>
    <m/>
    <n v="0"/>
    <n v="0"/>
    <n v="2"/>
    <n v="0"/>
    <m/>
    <m/>
    <m/>
  </r>
  <r>
    <x v="0"/>
    <x v="0"/>
    <x v="0"/>
    <x v="253"/>
    <x v="6"/>
    <n v="1"/>
    <s v="ppf/26"/>
    <x v="0"/>
    <x v="2"/>
    <x v="1"/>
    <n v="4"/>
    <s v="30"/>
    <n v="70"/>
    <m/>
    <n v="0"/>
    <n v="0"/>
    <n v="4"/>
    <n v="0"/>
    <m/>
    <m/>
    <m/>
  </r>
  <r>
    <x v="0"/>
    <x v="0"/>
    <x v="0"/>
    <x v="254"/>
    <x v="6"/>
    <n v="1"/>
    <s v="ppf/12"/>
    <x v="0"/>
    <x v="58"/>
    <x v="1"/>
    <n v="1"/>
    <s v=""/>
    <n v="975"/>
    <m/>
    <n v="9.4600000000000009"/>
    <n v="9.4600000000000009"/>
    <n v="1"/>
    <n v="9.4600000000000009"/>
    <m/>
    <m/>
    <m/>
  </r>
  <r>
    <x v="0"/>
    <x v="0"/>
    <x v="0"/>
    <x v="254"/>
    <x v="6"/>
    <n v="1"/>
    <s v="ppf/21"/>
    <x v="0"/>
    <x v="1"/>
    <x v="1"/>
    <n v="2"/>
    <s v="90"/>
    <n v="195"/>
    <m/>
    <n v="1.38"/>
    <n v="2.76"/>
    <n v="2"/>
    <n v="2.76"/>
    <m/>
    <m/>
    <m/>
  </r>
  <r>
    <x v="0"/>
    <x v="0"/>
    <x v="0"/>
    <x v="254"/>
    <x v="6"/>
    <n v="1"/>
    <s v="ppf/25"/>
    <x v="0"/>
    <x v="2"/>
    <x v="1"/>
    <n v="4"/>
    <s v="25"/>
    <n v="60"/>
    <m/>
    <n v="0.06"/>
    <n v="0.24"/>
    <n v="4"/>
    <n v="0.24"/>
    <m/>
    <m/>
    <m/>
  </r>
  <r>
    <x v="0"/>
    <x v="0"/>
    <x v="0"/>
    <x v="255"/>
    <x v="6"/>
    <n v="1"/>
    <s v="ppf/12"/>
    <x v="0"/>
    <x v="58"/>
    <x v="1"/>
    <n v="1"/>
    <s v=""/>
    <n v="975"/>
    <m/>
    <n v="9.4600000000000009"/>
    <n v="9.4600000000000009"/>
    <n v="1"/>
    <n v="9.4600000000000009"/>
    <m/>
    <m/>
    <m/>
  </r>
  <r>
    <x v="0"/>
    <x v="0"/>
    <x v="0"/>
    <x v="255"/>
    <x v="6"/>
    <n v="1"/>
    <s v="ppf/21"/>
    <x v="0"/>
    <x v="1"/>
    <x v="1"/>
    <n v="2"/>
    <s v="90"/>
    <n v="195"/>
    <m/>
    <n v="1.38"/>
    <n v="2.76"/>
    <n v="2"/>
    <n v="2.76"/>
    <m/>
    <m/>
    <m/>
  </r>
  <r>
    <x v="0"/>
    <x v="0"/>
    <x v="0"/>
    <x v="255"/>
    <x v="6"/>
    <n v="1"/>
    <s v="ppf/25"/>
    <x v="0"/>
    <x v="2"/>
    <x v="1"/>
    <n v="4"/>
    <s v="25"/>
    <n v="60"/>
    <m/>
    <n v="0.06"/>
    <n v="0.24"/>
    <n v="4"/>
    <n v="0.24"/>
    <m/>
    <m/>
    <m/>
  </r>
  <r>
    <x v="0"/>
    <x v="0"/>
    <x v="0"/>
    <x v="255"/>
    <x v="6"/>
    <n v="1"/>
    <s v="ppf/32"/>
    <x v="0"/>
    <x v="3"/>
    <x v="1"/>
    <n v="2"/>
    <s v="60"/>
    <n v="90"/>
    <m/>
    <n v="0.34"/>
    <n v="0.68"/>
    <n v="2"/>
    <n v="0.68"/>
    <m/>
    <m/>
    <m/>
  </r>
  <r>
    <x v="0"/>
    <x v="0"/>
    <x v="0"/>
    <x v="256"/>
    <x v="6"/>
    <n v="1"/>
    <s v="ppf/11"/>
    <x v="0"/>
    <x v="59"/>
    <x v="1"/>
    <n v="1"/>
    <s v=""/>
    <n v="2047"/>
    <m/>
    <n v="32.28"/>
    <n v="32.28"/>
    <n v="1"/>
    <n v="32.28"/>
    <m/>
    <m/>
    <m/>
  </r>
  <r>
    <x v="0"/>
    <x v="0"/>
    <x v="0"/>
    <x v="256"/>
    <x v="6"/>
    <n v="1"/>
    <s v="ppf/14"/>
    <x v="0"/>
    <x v="1"/>
    <x v="1"/>
    <n v="2"/>
    <s v="140"/>
    <n v="160"/>
    <m/>
    <n v="1.76"/>
    <n v="3.52"/>
    <n v="2"/>
    <n v="3.52"/>
    <m/>
    <m/>
    <m/>
  </r>
  <r>
    <x v="0"/>
    <x v="0"/>
    <x v="0"/>
    <x v="256"/>
    <x v="6"/>
    <n v="1"/>
    <s v="ppf/16"/>
    <x v="0"/>
    <x v="1"/>
    <x v="1"/>
    <n v="1"/>
    <s v="121"/>
    <n v="323"/>
    <m/>
    <n v="3.07"/>
    <n v="3.07"/>
    <n v="1"/>
    <n v="3.07"/>
    <m/>
    <m/>
    <m/>
  </r>
  <r>
    <x v="0"/>
    <x v="0"/>
    <x v="0"/>
    <x v="257"/>
    <x v="6"/>
    <n v="1"/>
    <s v="ppf/11"/>
    <x v="0"/>
    <x v="59"/>
    <x v="1"/>
    <n v="1"/>
    <s v=""/>
    <n v="2047"/>
    <m/>
    <n v="32.28"/>
    <n v="32.28"/>
    <n v="1"/>
    <n v="32.28"/>
    <m/>
    <m/>
    <m/>
  </r>
  <r>
    <x v="0"/>
    <x v="0"/>
    <x v="0"/>
    <x v="257"/>
    <x v="6"/>
    <n v="1"/>
    <s v="ppf/14"/>
    <x v="0"/>
    <x v="1"/>
    <x v="1"/>
    <n v="2"/>
    <s v="140"/>
    <n v="160"/>
    <m/>
    <n v="1.76"/>
    <n v="3.52"/>
    <n v="2"/>
    <n v="3.52"/>
    <m/>
    <m/>
    <m/>
  </r>
  <r>
    <x v="0"/>
    <x v="0"/>
    <x v="0"/>
    <x v="257"/>
    <x v="6"/>
    <n v="1"/>
    <s v="ppf/15"/>
    <x v="0"/>
    <x v="1"/>
    <x v="1"/>
    <n v="2"/>
    <s v="108"/>
    <n v="144"/>
    <m/>
    <n v="1.22"/>
    <n v="2.44"/>
    <n v="2"/>
    <n v="2.44"/>
    <m/>
    <m/>
    <m/>
  </r>
  <r>
    <x v="0"/>
    <x v="0"/>
    <x v="0"/>
    <x v="257"/>
    <x v="6"/>
    <n v="1"/>
    <s v="ppf/22"/>
    <x v="0"/>
    <x v="1"/>
    <x v="1"/>
    <n v="1"/>
    <s v="120"/>
    <n v="192"/>
    <m/>
    <n v="1.81"/>
    <n v="1.81"/>
    <n v="1"/>
    <n v="1.81"/>
    <m/>
    <m/>
    <m/>
  </r>
  <r>
    <x v="0"/>
    <x v="0"/>
    <x v="0"/>
    <x v="257"/>
    <x v="6"/>
    <n v="1"/>
    <s v="ppf/44"/>
    <x v="0"/>
    <x v="3"/>
    <x v="1"/>
    <n v="2"/>
    <s v="60"/>
    <n v="145"/>
    <m/>
    <n v="0.55000000000000004"/>
    <n v="1.1000000000000001"/>
    <n v="2"/>
    <n v="1.1000000000000001"/>
    <m/>
    <m/>
    <m/>
  </r>
  <r>
    <x v="0"/>
    <x v="0"/>
    <x v="0"/>
    <x v="258"/>
    <x v="6"/>
    <n v="1"/>
    <s v="APF/15"/>
    <x v="3"/>
    <x v="53"/>
    <x v="9"/>
    <n v="1"/>
    <s v=""/>
    <n v="1440"/>
    <m/>
    <n v="0"/>
    <n v="0"/>
    <n v="1"/>
    <n v="0"/>
    <m/>
    <m/>
    <m/>
  </r>
  <r>
    <x v="0"/>
    <x v="0"/>
    <x v="0"/>
    <x v="259"/>
    <x v="6"/>
    <n v="1"/>
    <s v="APF/16"/>
    <x v="3"/>
    <x v="53"/>
    <x v="9"/>
    <n v="1"/>
    <s v=""/>
    <n v="1440"/>
    <m/>
    <n v="0"/>
    <n v="0"/>
    <n v="1"/>
    <n v="0"/>
    <m/>
    <m/>
    <m/>
  </r>
  <r>
    <x v="0"/>
    <x v="0"/>
    <x v="0"/>
    <x v="260"/>
    <x v="6"/>
    <n v="1"/>
    <s v="APF/17"/>
    <x v="3"/>
    <x v="53"/>
    <x v="9"/>
    <n v="1"/>
    <s v=""/>
    <n v="1440"/>
    <m/>
    <n v="0"/>
    <n v="0"/>
    <n v="1"/>
    <n v="0"/>
    <m/>
    <m/>
    <m/>
  </r>
  <r>
    <x v="0"/>
    <x v="0"/>
    <x v="0"/>
    <x v="261"/>
    <x v="6"/>
    <n v="1"/>
    <s v="ppf/40"/>
    <x v="0"/>
    <x v="60"/>
    <x v="1"/>
    <n v="1"/>
    <s v=""/>
    <n v="1810"/>
    <m/>
    <n v="10.34"/>
    <n v="10.34"/>
    <n v="1"/>
    <n v="10.34"/>
    <m/>
    <m/>
    <m/>
  </r>
  <r>
    <x v="0"/>
    <x v="0"/>
    <x v="0"/>
    <x v="261"/>
    <x v="6"/>
    <n v="1"/>
    <s v="ppf/23"/>
    <x v="0"/>
    <x v="1"/>
    <x v="1"/>
    <n v="2"/>
    <s v="90"/>
    <n v="81"/>
    <m/>
    <n v="0.57999999999999996"/>
    <n v="1.1599999999999999"/>
    <n v="2"/>
    <n v="1.1599999999999999"/>
    <m/>
    <m/>
    <m/>
  </r>
  <r>
    <x v="0"/>
    <x v="0"/>
    <x v="0"/>
    <x v="261"/>
    <x v="6"/>
    <n v="1"/>
    <s v="ppf/38"/>
    <x v="0"/>
    <x v="60"/>
    <x v="1"/>
    <n v="2"/>
    <s v=""/>
    <n v="1102"/>
    <m/>
    <n v="6.3"/>
    <n v="12.6"/>
    <n v="2"/>
    <n v="12.6"/>
    <m/>
    <m/>
    <m/>
  </r>
  <r>
    <x v="0"/>
    <x v="0"/>
    <x v="0"/>
    <x v="261"/>
    <x v="6"/>
    <n v="1"/>
    <s v="ppf/41"/>
    <x v="0"/>
    <x v="60"/>
    <x v="1"/>
    <n v="1"/>
    <s v=""/>
    <n v="76"/>
    <m/>
    <n v="0.44"/>
    <n v="0.44"/>
    <n v="1"/>
    <n v="0.44"/>
    <m/>
    <m/>
    <m/>
  </r>
  <r>
    <x v="0"/>
    <x v="0"/>
    <x v="0"/>
    <x v="261"/>
    <x v="6"/>
    <n v="1"/>
    <s v="ppf/45"/>
    <x v="0"/>
    <x v="61"/>
    <x v="1"/>
    <n v="3"/>
    <s v=""/>
    <n v="296"/>
    <m/>
    <n v="0.7"/>
    <n v="2.0999999999999996"/>
    <n v="3"/>
    <n v="2.0999999999999996"/>
    <m/>
    <m/>
    <m/>
  </r>
  <r>
    <x v="0"/>
    <x v="0"/>
    <x v="0"/>
    <x v="261"/>
    <x v="6"/>
    <n v="1"/>
    <s v="ppf/46"/>
    <x v="0"/>
    <x v="61"/>
    <x v="1"/>
    <n v="3"/>
    <s v=""/>
    <n v="1227"/>
    <m/>
    <n v="2.9"/>
    <n v="8.6999999999999993"/>
    <n v="3"/>
    <n v="8.6999999999999993"/>
    <m/>
    <m/>
    <m/>
  </r>
  <r>
    <x v="0"/>
    <x v="0"/>
    <x v="0"/>
    <x v="261"/>
    <x v="6"/>
    <n v="1"/>
    <s v="ppf/47"/>
    <x v="0"/>
    <x v="61"/>
    <x v="1"/>
    <n v="3"/>
    <s v=""/>
    <n v="73"/>
    <m/>
    <n v="0.17"/>
    <n v="0.51"/>
    <n v="3"/>
    <n v="0.51"/>
    <m/>
    <m/>
    <m/>
  </r>
  <r>
    <x v="0"/>
    <x v="0"/>
    <x v="0"/>
    <x v="261"/>
    <x v="6"/>
    <n v="1"/>
    <s v="ppf/48"/>
    <x v="0"/>
    <x v="61"/>
    <x v="1"/>
    <n v="3"/>
    <s v=""/>
    <n v="207"/>
    <m/>
    <n v="0.49"/>
    <n v="1.47"/>
    <n v="3"/>
    <n v="1.47"/>
    <m/>
    <m/>
    <m/>
  </r>
  <r>
    <x v="0"/>
    <x v="0"/>
    <x v="0"/>
    <x v="262"/>
    <x v="6"/>
    <n v="1"/>
    <s v="ppf/43"/>
    <x v="0"/>
    <x v="60"/>
    <x v="1"/>
    <n v="1"/>
    <s v=""/>
    <n v="1377"/>
    <m/>
    <n v="7.87"/>
    <n v="7.87"/>
    <n v="1"/>
    <n v="7.87"/>
    <m/>
    <m/>
    <m/>
  </r>
  <r>
    <x v="0"/>
    <x v="0"/>
    <x v="0"/>
    <x v="262"/>
    <x v="6"/>
    <n v="1"/>
    <s v="ppf/27"/>
    <x v="0"/>
    <x v="1"/>
    <x v="1"/>
    <n v="2"/>
    <s v="90"/>
    <n v="70"/>
    <m/>
    <n v="0.49"/>
    <n v="0.98"/>
    <n v="2"/>
    <n v="0.98"/>
    <m/>
    <m/>
    <m/>
  </r>
  <r>
    <x v="0"/>
    <x v="0"/>
    <x v="0"/>
    <x v="262"/>
    <x v="6"/>
    <n v="1"/>
    <s v="ppf/39"/>
    <x v="0"/>
    <x v="60"/>
    <x v="1"/>
    <n v="2"/>
    <s v=""/>
    <n v="1181"/>
    <m/>
    <n v="6.75"/>
    <n v="13.5"/>
    <n v="2"/>
    <n v="13.5"/>
    <m/>
    <m/>
    <m/>
  </r>
  <r>
    <x v="0"/>
    <x v="0"/>
    <x v="0"/>
    <x v="262"/>
    <x v="6"/>
    <n v="1"/>
    <s v="ppf/52"/>
    <x v="0"/>
    <x v="61"/>
    <x v="1"/>
    <n v="2"/>
    <s v=""/>
    <n v="250"/>
    <m/>
    <n v="0.59"/>
    <n v="1.18"/>
    <n v="2"/>
    <n v="1.18"/>
    <m/>
    <m/>
    <m/>
  </r>
  <r>
    <x v="0"/>
    <x v="0"/>
    <x v="0"/>
    <x v="262"/>
    <x v="6"/>
    <n v="1"/>
    <s v="ppf/53"/>
    <x v="0"/>
    <x v="61"/>
    <x v="1"/>
    <n v="3"/>
    <s v=""/>
    <n v="807"/>
    <m/>
    <n v="1.91"/>
    <n v="5.7299999999999995"/>
    <n v="3"/>
    <n v="5.7299999999999995"/>
    <m/>
    <m/>
    <m/>
  </r>
  <r>
    <x v="0"/>
    <x v="0"/>
    <x v="0"/>
    <x v="262"/>
    <x v="6"/>
    <n v="1"/>
    <s v="ppf/54"/>
    <x v="0"/>
    <x v="61"/>
    <x v="1"/>
    <n v="3"/>
    <s v=""/>
    <n v="230"/>
    <m/>
    <n v="0.54"/>
    <n v="1.62"/>
    <n v="3"/>
    <n v="1.62"/>
    <m/>
    <m/>
    <m/>
  </r>
  <r>
    <x v="0"/>
    <x v="0"/>
    <x v="0"/>
    <x v="262"/>
    <x v="6"/>
    <n v="1"/>
    <s v="ppf/55"/>
    <x v="0"/>
    <x v="61"/>
    <x v="1"/>
    <n v="1"/>
    <s v=""/>
    <n v="260"/>
    <m/>
    <n v="0.61"/>
    <n v="0.61"/>
    <n v="1"/>
    <n v="0.61"/>
    <m/>
    <m/>
    <m/>
  </r>
  <r>
    <x v="0"/>
    <x v="0"/>
    <x v="0"/>
    <x v="263"/>
    <x v="6"/>
    <n v="1"/>
    <s v="ppf/42"/>
    <x v="0"/>
    <x v="60"/>
    <x v="1"/>
    <n v="1"/>
    <s v=""/>
    <n v="2227"/>
    <m/>
    <n v="12.73"/>
    <n v="12.73"/>
    <n v="1"/>
    <n v="12.73"/>
    <m/>
    <m/>
    <m/>
  </r>
  <r>
    <x v="0"/>
    <x v="0"/>
    <x v="0"/>
    <x v="263"/>
    <x v="6"/>
    <n v="1"/>
    <s v="ppf/23"/>
    <x v="0"/>
    <x v="1"/>
    <x v="1"/>
    <n v="2"/>
    <s v="90"/>
    <n v="81"/>
    <m/>
    <n v="0.57999999999999996"/>
    <n v="1.1599999999999999"/>
    <n v="2"/>
    <n v="1.1599999999999999"/>
    <m/>
    <m/>
    <m/>
  </r>
  <r>
    <x v="0"/>
    <x v="0"/>
    <x v="0"/>
    <x v="263"/>
    <x v="6"/>
    <n v="1"/>
    <s v="ppf/39"/>
    <x v="0"/>
    <x v="60"/>
    <x v="1"/>
    <n v="2"/>
    <s v=""/>
    <n v="1181"/>
    <m/>
    <n v="6.75"/>
    <n v="13.5"/>
    <n v="2"/>
    <n v="13.5"/>
    <m/>
    <m/>
    <m/>
  </r>
  <r>
    <x v="0"/>
    <x v="0"/>
    <x v="0"/>
    <x v="263"/>
    <x v="6"/>
    <n v="1"/>
    <s v="ppf/49"/>
    <x v="0"/>
    <x v="61"/>
    <x v="1"/>
    <n v="3"/>
    <s v=""/>
    <n v="1807"/>
    <m/>
    <n v="4.2699999999999996"/>
    <n v="12.809999999999999"/>
    <n v="3"/>
    <n v="12.809999999999999"/>
    <m/>
    <m/>
    <m/>
  </r>
  <r>
    <x v="0"/>
    <x v="0"/>
    <x v="0"/>
    <x v="263"/>
    <x v="6"/>
    <n v="1"/>
    <s v="ppf/50"/>
    <x v="0"/>
    <x v="61"/>
    <x v="1"/>
    <n v="3"/>
    <s v=""/>
    <n v="100"/>
    <m/>
    <n v="0.24"/>
    <n v="0.72"/>
    <n v="3"/>
    <n v="0.72"/>
    <m/>
    <m/>
    <m/>
  </r>
  <r>
    <x v="0"/>
    <x v="0"/>
    <x v="0"/>
    <x v="263"/>
    <x v="6"/>
    <n v="1"/>
    <s v="ppf/51"/>
    <x v="0"/>
    <x v="61"/>
    <x v="1"/>
    <n v="3"/>
    <s v=""/>
    <n v="240"/>
    <m/>
    <n v="0.56999999999999995"/>
    <n v="1.71"/>
    <n v="3"/>
    <n v="1.71"/>
    <m/>
    <m/>
    <m/>
  </r>
  <r>
    <x v="0"/>
    <x v="0"/>
    <x v="0"/>
    <x v="264"/>
    <x v="6"/>
    <n v="1"/>
    <s v="Adaos SCARA C11"/>
    <x v="0"/>
    <x v="63"/>
    <x v="11"/>
    <n v="1"/>
    <s v=""/>
    <n v="0"/>
    <m/>
    <n v="38.349999999999909"/>
    <n v="38.349999999999909"/>
    <n v="1"/>
    <n v="38.349999999999909"/>
    <m/>
    <m/>
    <m/>
  </r>
  <r>
    <x v="0"/>
    <x v="0"/>
    <x v="0"/>
    <x v="265"/>
    <x v="7"/>
    <n v="23"/>
    <s v="ASJ/1"/>
    <x v="2"/>
    <x v="53"/>
    <x v="9"/>
    <n v="1"/>
    <s v=""/>
    <n v="240"/>
    <m/>
    <n v="0"/>
    <n v="0"/>
    <n v="23"/>
    <n v="0"/>
    <m/>
    <m/>
    <m/>
  </r>
  <r>
    <x v="0"/>
    <x v="0"/>
    <x v="0"/>
    <x v="266"/>
    <x v="7"/>
    <n v="1"/>
    <s v="psj/100"/>
    <x v="0"/>
    <x v="64"/>
    <x v="1"/>
    <n v="1"/>
    <s v=""/>
    <n v="609"/>
    <m/>
    <n v="4.96"/>
    <n v="4.96"/>
    <n v="1"/>
    <n v="4.96"/>
    <m/>
    <m/>
    <m/>
  </r>
  <r>
    <x v="0"/>
    <x v="0"/>
    <x v="0"/>
    <x v="266"/>
    <x v="7"/>
    <n v="1"/>
    <s v="psj/58"/>
    <x v="0"/>
    <x v="3"/>
    <x v="1"/>
    <n v="2"/>
    <s v="85"/>
    <n v="175"/>
    <m/>
    <n v="0.93"/>
    <n v="1.86"/>
    <n v="2"/>
    <n v="1.86"/>
    <m/>
    <m/>
    <m/>
  </r>
  <r>
    <x v="0"/>
    <x v="0"/>
    <x v="0"/>
    <x v="266"/>
    <x v="7"/>
    <n v="1"/>
    <s v="psj/123"/>
    <x v="0"/>
    <x v="2"/>
    <x v="1"/>
    <n v="4"/>
    <s v="21"/>
    <n v="50"/>
    <m/>
    <n v="0.04"/>
    <n v="0.16"/>
    <n v="4"/>
    <n v="0.16"/>
    <m/>
    <m/>
    <m/>
  </r>
  <r>
    <x v="0"/>
    <x v="0"/>
    <x v="0"/>
    <x v="267"/>
    <x v="7"/>
    <n v="1"/>
    <s v="psj/9"/>
    <x v="0"/>
    <x v="65"/>
    <x v="1"/>
    <n v="1"/>
    <s v=""/>
    <n v="3220"/>
    <m/>
    <n v="98"/>
    <n v="98"/>
    <n v="1"/>
    <n v="98"/>
    <m/>
    <m/>
    <m/>
  </r>
  <r>
    <x v="0"/>
    <x v="0"/>
    <x v="0"/>
    <x v="267"/>
    <x v="7"/>
    <n v="1"/>
    <s v="psj/12"/>
    <x v="0"/>
    <x v="66"/>
    <x v="1"/>
    <n v="1"/>
    <s v=""/>
    <n v="418"/>
    <m/>
    <n v="8.94"/>
    <n v="8.94"/>
    <n v="1"/>
    <n v="8.94"/>
    <m/>
    <m/>
    <m/>
  </r>
  <r>
    <x v="0"/>
    <x v="0"/>
    <x v="0"/>
    <x v="267"/>
    <x v="7"/>
    <n v="1"/>
    <s v="psj/18"/>
    <x v="0"/>
    <x v="55"/>
    <x v="1"/>
    <n v="1"/>
    <s v="177"/>
    <n v="142"/>
    <m/>
    <n v="2.37"/>
    <n v="2.37"/>
    <n v="1"/>
    <n v="2.37"/>
    <m/>
    <m/>
    <m/>
  </r>
  <r>
    <x v="0"/>
    <x v="0"/>
    <x v="0"/>
    <x v="267"/>
    <x v="7"/>
    <n v="1"/>
    <s v="psj/19"/>
    <x v="0"/>
    <x v="55"/>
    <x v="1"/>
    <n v="1"/>
    <s v="142"/>
    <n v="200"/>
    <m/>
    <n v="2.68"/>
    <n v="2.68"/>
    <n v="1"/>
    <n v="2.68"/>
    <m/>
    <m/>
    <m/>
  </r>
  <r>
    <x v="0"/>
    <x v="0"/>
    <x v="0"/>
    <x v="267"/>
    <x v="7"/>
    <n v="1"/>
    <s v="psj/20"/>
    <x v="0"/>
    <x v="55"/>
    <x v="1"/>
    <n v="1"/>
    <s v="177"/>
    <n v="142"/>
    <m/>
    <n v="2.37"/>
    <n v="2.37"/>
    <n v="1"/>
    <n v="2.37"/>
    <m/>
    <m/>
    <m/>
  </r>
  <r>
    <x v="0"/>
    <x v="0"/>
    <x v="0"/>
    <x v="267"/>
    <x v="7"/>
    <n v="1"/>
    <s v="psj/25"/>
    <x v="0"/>
    <x v="1"/>
    <x v="1"/>
    <n v="1"/>
    <s v="172"/>
    <n v="200"/>
    <m/>
    <n v="2.7"/>
    <n v="2.7"/>
    <n v="1"/>
    <n v="2.7"/>
    <m/>
    <m/>
    <m/>
  </r>
  <r>
    <x v="0"/>
    <x v="0"/>
    <x v="0"/>
    <x v="267"/>
    <x v="7"/>
    <n v="1"/>
    <s v="psj/26"/>
    <x v="0"/>
    <x v="55"/>
    <x v="1"/>
    <n v="1"/>
    <s v="176"/>
    <n v="177"/>
    <m/>
    <n v="2.93"/>
    <n v="2.93"/>
    <n v="1"/>
    <n v="2.93"/>
    <m/>
    <m/>
    <m/>
  </r>
  <r>
    <x v="0"/>
    <x v="0"/>
    <x v="0"/>
    <x v="267"/>
    <x v="7"/>
    <n v="1"/>
    <s v="psj/28"/>
    <x v="0"/>
    <x v="55"/>
    <x v="1"/>
    <n v="2"/>
    <s v="70"/>
    <n v="134"/>
    <m/>
    <n v="0.88"/>
    <n v="1.76"/>
    <n v="2"/>
    <n v="1.76"/>
    <m/>
    <m/>
    <m/>
  </r>
  <r>
    <x v="0"/>
    <x v="0"/>
    <x v="0"/>
    <x v="267"/>
    <x v="7"/>
    <n v="1"/>
    <s v="psj/34"/>
    <x v="0"/>
    <x v="1"/>
    <x v="1"/>
    <n v="1"/>
    <s v="120"/>
    <n v="170"/>
    <m/>
    <n v="1.6"/>
    <n v="1.6"/>
    <n v="1"/>
    <n v="1.6"/>
    <m/>
    <m/>
    <m/>
  </r>
  <r>
    <x v="0"/>
    <x v="0"/>
    <x v="0"/>
    <x v="267"/>
    <x v="7"/>
    <n v="1"/>
    <s v="psj/39"/>
    <x v="0"/>
    <x v="3"/>
    <x v="1"/>
    <n v="1"/>
    <s v="128"/>
    <n v="300"/>
    <m/>
    <n v="2.41"/>
    <n v="2.41"/>
    <n v="1"/>
    <n v="2.41"/>
    <m/>
    <m/>
    <m/>
  </r>
  <r>
    <x v="0"/>
    <x v="0"/>
    <x v="0"/>
    <x v="267"/>
    <x v="7"/>
    <n v="1"/>
    <s v="psj/44"/>
    <x v="0"/>
    <x v="1"/>
    <x v="1"/>
    <n v="2"/>
    <s v="70"/>
    <n v="134"/>
    <m/>
    <n v="0.74"/>
    <n v="1.48"/>
    <n v="2"/>
    <n v="1.48"/>
    <m/>
    <m/>
    <m/>
  </r>
  <r>
    <x v="0"/>
    <x v="0"/>
    <x v="0"/>
    <x v="267"/>
    <x v="7"/>
    <n v="1"/>
    <s v="psj/47"/>
    <x v="0"/>
    <x v="3"/>
    <x v="1"/>
    <n v="2"/>
    <s v="77"/>
    <n v="134"/>
    <m/>
    <n v="0.65"/>
    <n v="1.3"/>
    <n v="2"/>
    <n v="1.3"/>
    <m/>
    <m/>
    <m/>
  </r>
  <r>
    <x v="0"/>
    <x v="0"/>
    <x v="0"/>
    <x v="267"/>
    <x v="7"/>
    <n v="1"/>
    <s v="psj/52"/>
    <x v="0"/>
    <x v="3"/>
    <x v="1"/>
    <n v="2"/>
    <s v="152"/>
    <n v="620"/>
    <m/>
    <n v="5.92"/>
    <n v="11.84"/>
    <n v="2"/>
    <n v="11.84"/>
    <m/>
    <m/>
    <m/>
  </r>
  <r>
    <x v="0"/>
    <x v="0"/>
    <x v="0"/>
    <x v="267"/>
    <x v="7"/>
    <n v="1"/>
    <s v="psj/55"/>
    <x v="0"/>
    <x v="3"/>
    <x v="1"/>
    <n v="1"/>
    <s v="90"/>
    <n v="90"/>
    <m/>
    <n v="0.51"/>
    <n v="0.51"/>
    <n v="1"/>
    <n v="0.51"/>
    <m/>
    <m/>
    <m/>
  </r>
  <r>
    <x v="0"/>
    <x v="0"/>
    <x v="0"/>
    <x v="267"/>
    <x v="7"/>
    <n v="1"/>
    <s v="psj/59"/>
    <x v="0"/>
    <x v="3"/>
    <x v="1"/>
    <n v="1"/>
    <s v="120"/>
    <n v="162"/>
    <m/>
    <n v="1.22"/>
    <n v="1.22"/>
    <n v="1"/>
    <n v="1.22"/>
    <m/>
    <m/>
    <m/>
  </r>
  <r>
    <x v="0"/>
    <x v="0"/>
    <x v="0"/>
    <x v="267"/>
    <x v="7"/>
    <n v="1"/>
    <s v="psj/72"/>
    <x v="0"/>
    <x v="3"/>
    <x v="1"/>
    <n v="1"/>
    <s v="120"/>
    <n v="180"/>
    <m/>
    <n v="1.35"/>
    <n v="1.35"/>
    <n v="1"/>
    <n v="1.35"/>
    <m/>
    <m/>
    <m/>
  </r>
  <r>
    <x v="0"/>
    <x v="0"/>
    <x v="0"/>
    <x v="268"/>
    <x v="7"/>
    <n v="1"/>
    <s v="psj/10"/>
    <x v="0"/>
    <x v="65"/>
    <x v="1"/>
    <n v="1"/>
    <s v=""/>
    <n v="3131"/>
    <m/>
    <n v="95.31"/>
    <n v="95.31"/>
    <n v="1"/>
    <n v="95.31"/>
    <m/>
    <m/>
    <m/>
  </r>
  <r>
    <x v="0"/>
    <x v="0"/>
    <x v="0"/>
    <x v="268"/>
    <x v="7"/>
    <n v="1"/>
    <s v="psj/19"/>
    <x v="0"/>
    <x v="55"/>
    <x v="1"/>
    <n v="1"/>
    <s v="142"/>
    <n v="200"/>
    <m/>
    <n v="2.68"/>
    <n v="2.68"/>
    <n v="1"/>
    <n v="2.68"/>
    <m/>
    <m/>
    <m/>
  </r>
  <r>
    <x v="0"/>
    <x v="0"/>
    <x v="0"/>
    <x v="268"/>
    <x v="7"/>
    <n v="1"/>
    <s v="psj/20"/>
    <x v="0"/>
    <x v="55"/>
    <x v="1"/>
    <n v="2"/>
    <s v="177"/>
    <n v="142"/>
    <m/>
    <n v="2.37"/>
    <n v="4.74"/>
    <n v="2"/>
    <n v="4.74"/>
    <m/>
    <m/>
    <m/>
  </r>
  <r>
    <x v="0"/>
    <x v="0"/>
    <x v="0"/>
    <x v="268"/>
    <x v="7"/>
    <n v="1"/>
    <s v="psj/25"/>
    <x v="0"/>
    <x v="1"/>
    <x v="1"/>
    <n v="1"/>
    <s v="172"/>
    <n v="200"/>
    <m/>
    <n v="2.7"/>
    <n v="2.7"/>
    <n v="1"/>
    <n v="2.7"/>
    <m/>
    <m/>
    <m/>
  </r>
  <r>
    <x v="0"/>
    <x v="0"/>
    <x v="0"/>
    <x v="268"/>
    <x v="7"/>
    <n v="1"/>
    <s v="psj/26"/>
    <x v="0"/>
    <x v="55"/>
    <x v="1"/>
    <n v="1"/>
    <s v="176"/>
    <n v="177"/>
    <m/>
    <n v="2.93"/>
    <n v="2.93"/>
    <n v="1"/>
    <n v="2.93"/>
    <m/>
    <m/>
    <m/>
  </r>
  <r>
    <x v="0"/>
    <x v="0"/>
    <x v="0"/>
    <x v="268"/>
    <x v="7"/>
    <n v="1"/>
    <s v="psj/27"/>
    <x v="0"/>
    <x v="55"/>
    <x v="1"/>
    <n v="1"/>
    <s v="70"/>
    <n v="134"/>
    <m/>
    <n v="0.88"/>
    <n v="0.88"/>
    <n v="1"/>
    <n v="0.88"/>
    <m/>
    <m/>
    <m/>
  </r>
  <r>
    <x v="0"/>
    <x v="0"/>
    <x v="0"/>
    <x v="268"/>
    <x v="7"/>
    <n v="1"/>
    <s v="psj/28"/>
    <x v="0"/>
    <x v="55"/>
    <x v="1"/>
    <n v="1"/>
    <s v="70"/>
    <n v="134"/>
    <m/>
    <n v="0.88"/>
    <n v="0.88"/>
    <n v="1"/>
    <n v="0.88"/>
    <m/>
    <m/>
    <m/>
  </r>
  <r>
    <x v="0"/>
    <x v="0"/>
    <x v="0"/>
    <x v="268"/>
    <x v="7"/>
    <n v="1"/>
    <s v="psj/38"/>
    <x v="0"/>
    <x v="3"/>
    <x v="1"/>
    <n v="1"/>
    <s v="127"/>
    <n v="269"/>
    <m/>
    <n v="2.14"/>
    <n v="2.14"/>
    <n v="1"/>
    <n v="2.14"/>
    <m/>
    <m/>
    <m/>
  </r>
  <r>
    <x v="0"/>
    <x v="0"/>
    <x v="0"/>
    <x v="268"/>
    <x v="7"/>
    <n v="1"/>
    <s v="psj/44"/>
    <x v="0"/>
    <x v="1"/>
    <x v="1"/>
    <n v="3"/>
    <s v="70"/>
    <n v="134"/>
    <m/>
    <n v="0.74"/>
    <n v="2.2199999999999998"/>
    <n v="3"/>
    <n v="2.2199999999999998"/>
    <m/>
    <m/>
    <m/>
  </r>
  <r>
    <x v="0"/>
    <x v="0"/>
    <x v="0"/>
    <x v="268"/>
    <x v="7"/>
    <n v="1"/>
    <s v="psj/47"/>
    <x v="0"/>
    <x v="3"/>
    <x v="1"/>
    <n v="2"/>
    <s v="77"/>
    <n v="134"/>
    <m/>
    <n v="0.65"/>
    <n v="1.3"/>
    <n v="2"/>
    <n v="1.3"/>
    <m/>
    <m/>
    <m/>
  </r>
  <r>
    <x v="0"/>
    <x v="0"/>
    <x v="0"/>
    <x v="268"/>
    <x v="7"/>
    <n v="1"/>
    <s v="psj/51"/>
    <x v="0"/>
    <x v="3"/>
    <x v="1"/>
    <n v="2"/>
    <s v="152"/>
    <n v="610"/>
    <m/>
    <n v="5.82"/>
    <n v="11.64"/>
    <n v="2"/>
    <n v="11.64"/>
    <m/>
    <m/>
    <m/>
  </r>
  <r>
    <x v="0"/>
    <x v="0"/>
    <x v="0"/>
    <x v="268"/>
    <x v="7"/>
    <n v="1"/>
    <s v="psj/59"/>
    <x v="0"/>
    <x v="3"/>
    <x v="1"/>
    <n v="1"/>
    <s v="120"/>
    <n v="162"/>
    <m/>
    <n v="1.22"/>
    <n v="1.22"/>
    <n v="1"/>
    <n v="1.22"/>
    <m/>
    <m/>
    <m/>
  </r>
  <r>
    <x v="0"/>
    <x v="0"/>
    <x v="0"/>
    <x v="268"/>
    <x v="7"/>
    <n v="1"/>
    <s v="psj/71"/>
    <x v="0"/>
    <x v="3"/>
    <x v="1"/>
    <n v="1"/>
    <s v="120"/>
    <n v="176"/>
    <m/>
    <n v="1.33"/>
    <n v="1.33"/>
    <n v="1"/>
    <n v="1.33"/>
    <m/>
    <m/>
    <m/>
  </r>
  <r>
    <x v="0"/>
    <x v="0"/>
    <x v="0"/>
    <x v="269"/>
    <x v="7"/>
    <n v="1"/>
    <s v="psj/79"/>
    <x v="0"/>
    <x v="19"/>
    <x v="1"/>
    <n v="1"/>
    <s v=""/>
    <n v="903"/>
    <m/>
    <n v="1.39"/>
    <n v="1.39"/>
    <n v="1"/>
    <n v="1.39"/>
    <m/>
    <m/>
    <m/>
  </r>
  <r>
    <x v="0"/>
    <x v="0"/>
    <x v="0"/>
    <x v="269"/>
    <x v="7"/>
    <n v="1"/>
    <s v="psj/46"/>
    <x v="0"/>
    <x v="3"/>
    <x v="1"/>
    <n v="1"/>
    <s v="60"/>
    <n v="195"/>
    <m/>
    <n v="0.73"/>
    <n v="0.73"/>
    <n v="1"/>
    <n v="0.73"/>
    <m/>
    <m/>
    <m/>
  </r>
  <r>
    <x v="0"/>
    <x v="0"/>
    <x v="0"/>
    <x v="269"/>
    <x v="7"/>
    <n v="1"/>
    <s v="psj/70"/>
    <x v="0"/>
    <x v="3"/>
    <x v="1"/>
    <n v="1"/>
    <s v="60"/>
    <n v="190"/>
    <m/>
    <n v="0.72"/>
    <n v="0.72"/>
    <n v="1"/>
    <n v="0.72"/>
    <m/>
    <m/>
    <m/>
  </r>
  <r>
    <x v="0"/>
    <x v="0"/>
    <x v="0"/>
    <x v="269"/>
    <x v="7"/>
    <n v="1"/>
    <s v="psj/76"/>
    <x v="0"/>
    <x v="57"/>
    <x v="1"/>
    <n v="1"/>
    <s v=""/>
    <n v="170"/>
    <m/>
    <n v="0.67"/>
    <n v="0.67"/>
    <n v="1"/>
    <n v="0.67"/>
    <m/>
    <m/>
    <m/>
  </r>
  <r>
    <x v="0"/>
    <x v="0"/>
    <x v="0"/>
    <x v="269"/>
    <x v="7"/>
    <n v="1"/>
    <s v="psj/81"/>
    <x v="0"/>
    <x v="19"/>
    <x v="1"/>
    <n v="1"/>
    <s v=""/>
    <n v="500"/>
    <m/>
    <n v="0.77"/>
    <n v="0.77"/>
    <n v="1"/>
    <n v="0.77"/>
    <m/>
    <m/>
    <m/>
  </r>
  <r>
    <x v="0"/>
    <x v="0"/>
    <x v="0"/>
    <x v="270"/>
    <x v="7"/>
    <n v="1"/>
    <s v="psj/80"/>
    <x v="0"/>
    <x v="19"/>
    <x v="1"/>
    <n v="1"/>
    <s v=""/>
    <n v="874"/>
    <m/>
    <n v="1.34"/>
    <n v="1.34"/>
    <n v="1"/>
    <n v="1.34"/>
    <m/>
    <m/>
    <m/>
  </r>
  <r>
    <x v="0"/>
    <x v="0"/>
    <x v="0"/>
    <x v="270"/>
    <x v="7"/>
    <n v="1"/>
    <s v="psj/46"/>
    <x v="0"/>
    <x v="3"/>
    <x v="1"/>
    <n v="1"/>
    <s v="60"/>
    <n v="195"/>
    <m/>
    <n v="0.73"/>
    <n v="0.73"/>
    <n v="1"/>
    <n v="0.73"/>
    <m/>
    <m/>
    <m/>
  </r>
  <r>
    <x v="0"/>
    <x v="0"/>
    <x v="0"/>
    <x v="270"/>
    <x v="7"/>
    <n v="1"/>
    <s v="psj/70"/>
    <x v="0"/>
    <x v="3"/>
    <x v="1"/>
    <n v="1"/>
    <s v="60"/>
    <n v="190"/>
    <m/>
    <n v="0.72"/>
    <n v="0.72"/>
    <n v="1"/>
    <n v="0.72"/>
    <m/>
    <m/>
    <m/>
  </r>
  <r>
    <x v="0"/>
    <x v="0"/>
    <x v="0"/>
    <x v="270"/>
    <x v="7"/>
    <n v="1"/>
    <s v="psj/76"/>
    <x v="0"/>
    <x v="57"/>
    <x v="1"/>
    <n v="1"/>
    <s v=""/>
    <n v="170"/>
    <m/>
    <n v="0.67"/>
    <n v="0.67"/>
    <n v="1"/>
    <n v="0.67"/>
    <m/>
    <m/>
    <m/>
  </r>
  <r>
    <x v="0"/>
    <x v="0"/>
    <x v="0"/>
    <x v="270"/>
    <x v="7"/>
    <n v="1"/>
    <s v="psj/81"/>
    <x v="0"/>
    <x v="19"/>
    <x v="1"/>
    <n v="1"/>
    <s v=""/>
    <n v="500"/>
    <m/>
    <n v="0.77"/>
    <n v="0.77"/>
    <n v="1"/>
    <n v="0.77"/>
    <m/>
    <m/>
    <m/>
  </r>
  <r>
    <x v="0"/>
    <x v="0"/>
    <x v="0"/>
    <x v="271"/>
    <x v="7"/>
    <n v="1"/>
    <s v="psj/31"/>
    <x v="0"/>
    <x v="65"/>
    <x v="1"/>
    <n v="1"/>
    <s v=""/>
    <n v="488"/>
    <m/>
    <n v="14.85"/>
    <n v="14.85"/>
    <n v="1"/>
    <n v="14.85"/>
    <m/>
    <m/>
    <m/>
  </r>
  <r>
    <x v="0"/>
    <x v="0"/>
    <x v="0"/>
    <x v="271"/>
    <x v="7"/>
    <n v="1"/>
    <s v="psj/30"/>
    <x v="0"/>
    <x v="65"/>
    <x v="1"/>
    <n v="1"/>
    <s v=""/>
    <n v="3099"/>
    <m/>
    <n v="94.3"/>
    <n v="94.3"/>
    <n v="1"/>
    <n v="94.3"/>
    <m/>
    <m/>
    <m/>
  </r>
  <r>
    <x v="0"/>
    <x v="0"/>
    <x v="0"/>
    <x v="271"/>
    <x v="7"/>
    <n v="1"/>
    <s v="psj/44"/>
    <x v="0"/>
    <x v="1"/>
    <x v="1"/>
    <n v="6"/>
    <s v="70"/>
    <n v="134"/>
    <m/>
    <n v="0.74"/>
    <n v="4.4399999999999995"/>
    <n v="6"/>
    <n v="4.4399999999999995"/>
    <m/>
    <m/>
    <m/>
  </r>
  <r>
    <x v="0"/>
    <x v="0"/>
    <x v="0"/>
    <x v="271"/>
    <x v="7"/>
    <n v="1"/>
    <s v="psj/125"/>
    <x v="0"/>
    <x v="12"/>
    <x v="1"/>
    <n v="1"/>
    <s v="180"/>
    <n v="150"/>
    <m/>
    <n v="3.18"/>
    <n v="3.18"/>
    <n v="1"/>
    <n v="3.18"/>
    <m/>
    <m/>
    <m/>
  </r>
  <r>
    <x v="0"/>
    <x v="0"/>
    <x v="0"/>
    <x v="272"/>
    <x v="7"/>
    <n v="1"/>
    <s v="psj/8"/>
    <x v="0"/>
    <x v="65"/>
    <x v="1"/>
    <n v="1"/>
    <s v=""/>
    <n v="1563"/>
    <m/>
    <n v="47.56"/>
    <n v="47.56"/>
    <n v="1"/>
    <n v="47.56"/>
    <m/>
    <m/>
    <m/>
  </r>
  <r>
    <x v="0"/>
    <x v="0"/>
    <x v="0"/>
    <x v="272"/>
    <x v="7"/>
    <n v="1"/>
    <s v="psj/28"/>
    <x v="0"/>
    <x v="55"/>
    <x v="1"/>
    <n v="2"/>
    <s v="70"/>
    <n v="134"/>
    <m/>
    <n v="0.88"/>
    <n v="1.76"/>
    <n v="2"/>
    <n v="1.76"/>
    <m/>
    <m/>
    <m/>
  </r>
  <r>
    <x v="0"/>
    <x v="0"/>
    <x v="0"/>
    <x v="272"/>
    <x v="7"/>
    <n v="1"/>
    <s v="psj/35"/>
    <x v="0"/>
    <x v="1"/>
    <x v="1"/>
    <n v="1"/>
    <s v="160"/>
    <n v="170"/>
    <m/>
    <n v="2.14"/>
    <n v="2.14"/>
    <n v="1"/>
    <n v="2.14"/>
    <m/>
    <m/>
    <m/>
  </r>
  <r>
    <x v="0"/>
    <x v="0"/>
    <x v="0"/>
    <x v="272"/>
    <x v="7"/>
    <n v="1"/>
    <s v="psj/47"/>
    <x v="0"/>
    <x v="3"/>
    <x v="1"/>
    <n v="2"/>
    <s v="77"/>
    <n v="134"/>
    <m/>
    <n v="0.65"/>
    <n v="1.3"/>
    <n v="2"/>
    <n v="1.3"/>
    <m/>
    <m/>
    <m/>
  </r>
  <r>
    <x v="0"/>
    <x v="0"/>
    <x v="0"/>
    <x v="272"/>
    <x v="7"/>
    <n v="1"/>
    <s v="psj/53"/>
    <x v="0"/>
    <x v="3"/>
    <x v="1"/>
    <n v="1"/>
    <s v="152"/>
    <n v="665"/>
    <m/>
    <n v="6.35"/>
    <n v="6.35"/>
    <n v="1"/>
    <n v="6.35"/>
    <m/>
    <m/>
    <m/>
  </r>
  <r>
    <x v="0"/>
    <x v="0"/>
    <x v="0"/>
    <x v="272"/>
    <x v="7"/>
    <n v="1"/>
    <s v="psj/56"/>
    <x v="0"/>
    <x v="55"/>
    <x v="1"/>
    <n v="2"/>
    <s v="70"/>
    <n v="134"/>
    <m/>
    <n v="0.88"/>
    <n v="1.76"/>
    <n v="2"/>
    <n v="1.76"/>
    <m/>
    <m/>
    <m/>
  </r>
  <r>
    <x v="0"/>
    <x v="0"/>
    <x v="0"/>
    <x v="272"/>
    <x v="7"/>
    <n v="1"/>
    <s v="psj/83"/>
    <x v="0"/>
    <x v="3"/>
    <x v="1"/>
    <n v="1"/>
    <s v="152"/>
    <n v="660"/>
    <m/>
    <n v="6.3"/>
    <n v="6.3"/>
    <n v="1"/>
    <n v="6.3"/>
    <m/>
    <m/>
    <m/>
  </r>
  <r>
    <x v="0"/>
    <x v="0"/>
    <x v="0"/>
    <x v="273"/>
    <x v="7"/>
    <n v="1"/>
    <s v="psj/7"/>
    <x v="0"/>
    <x v="65"/>
    <x v="1"/>
    <n v="1"/>
    <s v=""/>
    <n v="1563"/>
    <m/>
    <n v="47.56"/>
    <n v="47.56"/>
    <n v="1"/>
    <n v="47.56"/>
    <m/>
    <m/>
    <m/>
  </r>
  <r>
    <x v="0"/>
    <x v="0"/>
    <x v="0"/>
    <x v="273"/>
    <x v="7"/>
    <n v="1"/>
    <s v="psj/28"/>
    <x v="0"/>
    <x v="55"/>
    <x v="1"/>
    <n v="2"/>
    <s v="70"/>
    <n v="134"/>
    <m/>
    <n v="0.88"/>
    <n v="1.76"/>
    <n v="2"/>
    <n v="1.76"/>
    <m/>
    <m/>
    <m/>
  </r>
  <r>
    <x v="0"/>
    <x v="0"/>
    <x v="0"/>
    <x v="273"/>
    <x v="7"/>
    <n v="1"/>
    <s v="psj/35"/>
    <x v="0"/>
    <x v="1"/>
    <x v="1"/>
    <n v="1"/>
    <s v="160"/>
    <n v="170"/>
    <m/>
    <n v="2.14"/>
    <n v="2.14"/>
    <n v="1"/>
    <n v="2.14"/>
    <m/>
    <m/>
    <m/>
  </r>
  <r>
    <x v="0"/>
    <x v="0"/>
    <x v="0"/>
    <x v="273"/>
    <x v="7"/>
    <n v="1"/>
    <s v="psj/47"/>
    <x v="0"/>
    <x v="3"/>
    <x v="1"/>
    <n v="2"/>
    <s v="77"/>
    <n v="134"/>
    <m/>
    <n v="0.65"/>
    <n v="1.3"/>
    <n v="2"/>
    <n v="1.3"/>
    <m/>
    <m/>
    <m/>
  </r>
  <r>
    <x v="0"/>
    <x v="0"/>
    <x v="0"/>
    <x v="273"/>
    <x v="7"/>
    <n v="1"/>
    <s v="psj/53"/>
    <x v="0"/>
    <x v="3"/>
    <x v="1"/>
    <n v="1"/>
    <s v="152"/>
    <n v="665"/>
    <m/>
    <n v="6.35"/>
    <n v="6.35"/>
    <n v="1"/>
    <n v="6.35"/>
    <m/>
    <m/>
    <m/>
  </r>
  <r>
    <x v="0"/>
    <x v="0"/>
    <x v="0"/>
    <x v="273"/>
    <x v="7"/>
    <n v="1"/>
    <s v="psj/57"/>
    <x v="0"/>
    <x v="55"/>
    <x v="1"/>
    <n v="2"/>
    <s v="70"/>
    <n v="134"/>
    <m/>
    <n v="0.88"/>
    <n v="1.76"/>
    <n v="2"/>
    <n v="1.76"/>
    <m/>
    <m/>
    <m/>
  </r>
  <r>
    <x v="0"/>
    <x v="0"/>
    <x v="0"/>
    <x v="273"/>
    <x v="7"/>
    <n v="1"/>
    <s v="psj/83"/>
    <x v="0"/>
    <x v="3"/>
    <x v="1"/>
    <n v="1"/>
    <s v="152"/>
    <n v="660"/>
    <m/>
    <n v="6.3"/>
    <n v="6.3"/>
    <n v="1"/>
    <n v="6.3"/>
    <m/>
    <m/>
    <m/>
  </r>
  <r>
    <x v="0"/>
    <x v="0"/>
    <x v="0"/>
    <x v="274"/>
    <x v="7"/>
    <n v="2"/>
    <s v="psj/101"/>
    <x v="0"/>
    <x v="64"/>
    <x v="1"/>
    <n v="1"/>
    <s v=""/>
    <n v="643"/>
    <m/>
    <n v="5.23"/>
    <n v="5.23"/>
    <n v="2"/>
    <n v="10.46"/>
    <m/>
    <m/>
    <m/>
  </r>
  <r>
    <x v="0"/>
    <x v="0"/>
    <x v="0"/>
    <x v="274"/>
    <x v="7"/>
    <n v="2"/>
    <s v="psj/60"/>
    <x v="0"/>
    <x v="3"/>
    <x v="1"/>
    <n v="2"/>
    <s v="85"/>
    <n v="185"/>
    <m/>
    <n v="0.99"/>
    <n v="1.98"/>
    <n v="4"/>
    <n v="3.96"/>
    <m/>
    <m/>
    <m/>
  </r>
  <r>
    <x v="0"/>
    <x v="0"/>
    <x v="0"/>
    <x v="274"/>
    <x v="7"/>
    <n v="2"/>
    <s v="psj/123"/>
    <x v="0"/>
    <x v="2"/>
    <x v="1"/>
    <n v="4"/>
    <s v="21"/>
    <n v="50"/>
    <m/>
    <n v="0.04"/>
    <n v="0.16"/>
    <n v="8"/>
    <n v="0.32"/>
    <m/>
    <m/>
    <m/>
  </r>
  <r>
    <x v="0"/>
    <x v="0"/>
    <x v="0"/>
    <x v="275"/>
    <x v="7"/>
    <n v="1"/>
    <s v="psj/22"/>
    <x v="0"/>
    <x v="67"/>
    <x v="1"/>
    <n v="1"/>
    <s v=""/>
    <n v="702"/>
    <m/>
    <n v="15.7"/>
    <n v="15.7"/>
    <n v="1"/>
    <n v="15.7"/>
    <m/>
    <m/>
    <m/>
  </r>
  <r>
    <x v="0"/>
    <x v="0"/>
    <x v="0"/>
    <x v="275"/>
    <x v="7"/>
    <n v="1"/>
    <s v="psj/41"/>
    <x v="0"/>
    <x v="1"/>
    <x v="1"/>
    <n v="2"/>
    <s v="140"/>
    <n v="220"/>
    <m/>
    <n v="2.42"/>
    <n v="4.84"/>
    <n v="2"/>
    <n v="4.84"/>
    <m/>
    <m/>
    <m/>
  </r>
  <r>
    <x v="0"/>
    <x v="0"/>
    <x v="0"/>
    <x v="276"/>
    <x v="7"/>
    <n v="1"/>
    <s v="psj/21"/>
    <x v="0"/>
    <x v="67"/>
    <x v="1"/>
    <n v="1"/>
    <s v=""/>
    <n v="492"/>
    <m/>
    <n v="11.01"/>
    <n v="11.01"/>
    <n v="1"/>
    <n v="11.01"/>
    <m/>
    <m/>
    <m/>
  </r>
  <r>
    <x v="0"/>
    <x v="0"/>
    <x v="0"/>
    <x v="276"/>
    <x v="7"/>
    <n v="1"/>
    <s v="psj/19"/>
    <x v="0"/>
    <x v="55"/>
    <x v="1"/>
    <n v="2"/>
    <s v="142"/>
    <n v="200"/>
    <m/>
    <n v="2.68"/>
    <n v="5.36"/>
    <n v="2"/>
    <n v="5.36"/>
    <m/>
    <m/>
    <m/>
  </r>
  <r>
    <x v="0"/>
    <x v="0"/>
    <x v="0"/>
    <x v="277"/>
    <x v="7"/>
    <n v="1"/>
    <s v="ASJ/13"/>
    <x v="0"/>
    <x v="12"/>
    <x v="1"/>
    <n v="1"/>
    <s v="115"/>
    <n v="160"/>
    <m/>
    <n v="2.17"/>
    <n v="2.17"/>
    <n v="1"/>
    <n v="2.17"/>
    <m/>
    <m/>
    <m/>
  </r>
  <r>
    <x v="0"/>
    <x v="0"/>
    <x v="0"/>
    <x v="278"/>
    <x v="7"/>
    <n v="1"/>
    <s v="psj/23"/>
    <x v="0"/>
    <x v="67"/>
    <x v="1"/>
    <n v="1"/>
    <s v=""/>
    <n v="780"/>
    <m/>
    <n v="17.46"/>
    <n v="17.46"/>
    <n v="1"/>
    <n v="17.46"/>
    <m/>
    <m/>
    <m/>
  </r>
  <r>
    <x v="0"/>
    <x v="0"/>
    <x v="0"/>
    <x v="278"/>
    <x v="7"/>
    <n v="1"/>
    <s v="psj/32"/>
    <x v="0"/>
    <x v="1"/>
    <x v="1"/>
    <n v="2"/>
    <s v="130"/>
    <n v="200"/>
    <m/>
    <n v="2.04"/>
    <n v="4.08"/>
    <n v="2"/>
    <n v="4.08"/>
    <m/>
    <m/>
    <m/>
  </r>
  <r>
    <x v="0"/>
    <x v="0"/>
    <x v="0"/>
    <x v="279"/>
    <x v="7"/>
    <n v="1"/>
    <s v="psj/2"/>
    <x v="0"/>
    <x v="68"/>
    <x v="8"/>
    <n v="1"/>
    <s v=""/>
    <n v="5750"/>
    <m/>
    <n v="145.34"/>
    <n v="145.34"/>
    <n v="1"/>
    <n v="145.34"/>
    <m/>
    <m/>
    <m/>
  </r>
  <r>
    <x v="0"/>
    <x v="0"/>
    <x v="0"/>
    <x v="279"/>
    <x v="7"/>
    <n v="1"/>
    <s v="psj/4"/>
    <x v="0"/>
    <x v="68"/>
    <x v="8"/>
    <n v="1"/>
    <s v=""/>
    <n v="973"/>
    <m/>
    <n v="24.6"/>
    <n v="24.6"/>
    <n v="1"/>
    <n v="24.6"/>
    <m/>
    <m/>
    <m/>
  </r>
  <r>
    <x v="0"/>
    <x v="0"/>
    <x v="0"/>
    <x v="279"/>
    <x v="7"/>
    <n v="1"/>
    <s v="psj/11"/>
    <x v="0"/>
    <x v="66"/>
    <x v="1"/>
    <n v="1"/>
    <s v=""/>
    <n v="509"/>
    <m/>
    <n v="10.9"/>
    <n v="10.9"/>
    <n v="1"/>
    <n v="10.9"/>
    <m/>
    <m/>
    <m/>
  </r>
  <r>
    <x v="0"/>
    <x v="0"/>
    <x v="0"/>
    <x v="279"/>
    <x v="7"/>
    <n v="1"/>
    <s v="psj/14"/>
    <x v="0"/>
    <x v="68"/>
    <x v="8"/>
    <n v="1"/>
    <s v=""/>
    <n v="553"/>
    <m/>
    <n v="13.99"/>
    <n v="13.99"/>
    <n v="1"/>
    <n v="13.99"/>
    <m/>
    <m/>
    <m/>
  </r>
  <r>
    <x v="0"/>
    <x v="0"/>
    <x v="0"/>
    <x v="279"/>
    <x v="7"/>
    <n v="1"/>
    <s v="psj/24"/>
    <x v="0"/>
    <x v="1"/>
    <x v="1"/>
    <n v="1"/>
    <s v="81"/>
    <n v="200"/>
    <m/>
    <n v="1.26"/>
    <n v="1.26"/>
    <n v="1"/>
    <n v="1.26"/>
    <m/>
    <m/>
    <m/>
  </r>
  <r>
    <x v="0"/>
    <x v="0"/>
    <x v="0"/>
    <x v="279"/>
    <x v="7"/>
    <n v="1"/>
    <s v="psj/33"/>
    <x v="0"/>
    <x v="1"/>
    <x v="1"/>
    <n v="1"/>
    <s v="77.5"/>
    <n v="200"/>
    <m/>
    <n v="1.22"/>
    <n v="1.22"/>
    <n v="1"/>
    <n v="1.22"/>
    <m/>
    <m/>
    <m/>
  </r>
  <r>
    <x v="0"/>
    <x v="0"/>
    <x v="0"/>
    <x v="279"/>
    <x v="7"/>
    <n v="1"/>
    <s v="psj/34"/>
    <x v="0"/>
    <x v="1"/>
    <x v="1"/>
    <n v="1"/>
    <s v="120"/>
    <n v="170"/>
    <m/>
    <n v="1.6"/>
    <n v="1.6"/>
    <n v="1"/>
    <n v="1.6"/>
    <m/>
    <m/>
    <m/>
  </r>
  <r>
    <x v="0"/>
    <x v="0"/>
    <x v="0"/>
    <x v="279"/>
    <x v="7"/>
    <n v="1"/>
    <s v="psj/37"/>
    <x v="0"/>
    <x v="1"/>
    <x v="1"/>
    <n v="1"/>
    <s v="90"/>
    <n v="200"/>
    <m/>
    <n v="1.41"/>
    <n v="1.41"/>
    <n v="1"/>
    <n v="1.41"/>
    <m/>
    <m/>
    <m/>
  </r>
  <r>
    <x v="0"/>
    <x v="0"/>
    <x v="0"/>
    <x v="279"/>
    <x v="7"/>
    <n v="1"/>
    <s v="psj/45"/>
    <x v="0"/>
    <x v="3"/>
    <x v="1"/>
    <n v="1"/>
    <s v="66"/>
    <n v="177"/>
    <m/>
    <n v="0.74"/>
    <n v="0.74"/>
    <n v="1"/>
    <n v="0.74"/>
    <m/>
    <m/>
    <m/>
  </r>
  <r>
    <x v="0"/>
    <x v="0"/>
    <x v="0"/>
    <x v="279"/>
    <x v="7"/>
    <n v="1"/>
    <s v="psj/48"/>
    <x v="0"/>
    <x v="3"/>
    <x v="1"/>
    <n v="1"/>
    <s v="60"/>
    <n v="177"/>
    <m/>
    <n v="0.67"/>
    <n v="0.67"/>
    <n v="1"/>
    <n v="0.67"/>
    <m/>
    <m/>
    <m/>
  </r>
  <r>
    <x v="0"/>
    <x v="0"/>
    <x v="0"/>
    <x v="279"/>
    <x v="7"/>
    <n v="1"/>
    <s v="psj/50"/>
    <x v="0"/>
    <x v="3"/>
    <x v="1"/>
    <n v="1"/>
    <s v="200"/>
    <n v="454"/>
    <m/>
    <n v="5.7"/>
    <n v="5.7"/>
    <n v="1"/>
    <n v="5.7"/>
    <m/>
    <m/>
    <m/>
  </r>
  <r>
    <x v="0"/>
    <x v="0"/>
    <x v="0"/>
    <x v="279"/>
    <x v="7"/>
    <n v="1"/>
    <s v="psj/55"/>
    <x v="0"/>
    <x v="3"/>
    <x v="1"/>
    <n v="1"/>
    <s v="90"/>
    <n v="90"/>
    <m/>
    <n v="0.51"/>
    <n v="0.51"/>
    <n v="1"/>
    <n v="0.51"/>
    <m/>
    <m/>
    <m/>
  </r>
  <r>
    <x v="0"/>
    <x v="0"/>
    <x v="0"/>
    <x v="279"/>
    <x v="7"/>
    <n v="1"/>
    <s v="psj/61"/>
    <x v="0"/>
    <x v="3"/>
    <x v="1"/>
    <n v="1"/>
    <s v="124"/>
    <n v="150"/>
    <m/>
    <n v="1.17"/>
    <n v="1.17"/>
    <n v="1"/>
    <n v="1.17"/>
    <m/>
    <m/>
    <m/>
  </r>
  <r>
    <x v="0"/>
    <x v="0"/>
    <x v="0"/>
    <x v="279"/>
    <x v="7"/>
    <n v="1"/>
    <s v="psj/63"/>
    <x v="0"/>
    <x v="3"/>
    <x v="1"/>
    <n v="1"/>
    <s v="66"/>
    <n v="199"/>
    <m/>
    <n v="0.83"/>
    <n v="0.83"/>
    <n v="1"/>
    <n v="0.83"/>
    <m/>
    <m/>
    <m/>
  </r>
  <r>
    <x v="0"/>
    <x v="0"/>
    <x v="0"/>
    <x v="279"/>
    <x v="7"/>
    <n v="1"/>
    <s v="psj/66"/>
    <x v="0"/>
    <x v="3"/>
    <x v="1"/>
    <n v="4"/>
    <s v="60"/>
    <n v="199"/>
    <m/>
    <n v="0.75"/>
    <n v="3"/>
    <n v="4"/>
    <n v="3"/>
    <m/>
    <m/>
    <m/>
  </r>
  <r>
    <x v="0"/>
    <x v="0"/>
    <x v="0"/>
    <x v="279"/>
    <x v="7"/>
    <n v="1"/>
    <s v="psj/73"/>
    <x v="0"/>
    <x v="1"/>
    <x v="1"/>
    <n v="2"/>
    <s v="113"/>
    <n v="167"/>
    <m/>
    <n v="1.48"/>
    <n v="2.96"/>
    <n v="2"/>
    <n v="2.96"/>
    <m/>
    <m/>
    <m/>
  </r>
  <r>
    <x v="0"/>
    <x v="0"/>
    <x v="0"/>
    <x v="280"/>
    <x v="7"/>
    <n v="1"/>
    <s v="psj/1"/>
    <x v="0"/>
    <x v="68"/>
    <x v="8"/>
    <n v="1"/>
    <s v=""/>
    <n v="5750"/>
    <m/>
    <n v="145.34"/>
    <n v="145.34"/>
    <n v="1"/>
    <n v="145.34"/>
    <m/>
    <m/>
    <m/>
  </r>
  <r>
    <x v="0"/>
    <x v="0"/>
    <x v="0"/>
    <x v="280"/>
    <x v="7"/>
    <n v="1"/>
    <s v="psj/3"/>
    <x v="0"/>
    <x v="68"/>
    <x v="8"/>
    <n v="1"/>
    <s v=""/>
    <n v="974"/>
    <m/>
    <n v="24.63"/>
    <n v="24.63"/>
    <n v="1"/>
    <n v="24.63"/>
    <m/>
    <m/>
    <m/>
  </r>
  <r>
    <x v="0"/>
    <x v="0"/>
    <x v="0"/>
    <x v="280"/>
    <x v="7"/>
    <n v="1"/>
    <s v="psj/13"/>
    <x v="0"/>
    <x v="68"/>
    <x v="8"/>
    <n v="1"/>
    <s v=""/>
    <n v="466"/>
    <m/>
    <n v="11.78"/>
    <n v="11.78"/>
    <n v="1"/>
    <n v="11.78"/>
    <m/>
    <m/>
    <m/>
  </r>
  <r>
    <x v="0"/>
    <x v="0"/>
    <x v="0"/>
    <x v="280"/>
    <x v="7"/>
    <n v="1"/>
    <s v="psj/24"/>
    <x v="0"/>
    <x v="1"/>
    <x v="1"/>
    <n v="1"/>
    <s v="80"/>
    <n v="200"/>
    <m/>
    <n v="1.26"/>
    <n v="1.26"/>
    <n v="1"/>
    <n v="1.26"/>
    <m/>
    <m/>
    <m/>
  </r>
  <r>
    <x v="0"/>
    <x v="0"/>
    <x v="0"/>
    <x v="280"/>
    <x v="7"/>
    <n v="1"/>
    <s v="psj/33"/>
    <x v="0"/>
    <x v="1"/>
    <x v="1"/>
    <n v="1"/>
    <s v="77.5"/>
    <n v="200"/>
    <m/>
    <n v="1.22"/>
    <n v="1.22"/>
    <n v="1"/>
    <n v="1.22"/>
    <m/>
    <m/>
    <m/>
  </r>
  <r>
    <x v="0"/>
    <x v="0"/>
    <x v="0"/>
    <x v="280"/>
    <x v="7"/>
    <n v="1"/>
    <s v="psj/49"/>
    <x v="0"/>
    <x v="3"/>
    <x v="1"/>
    <n v="1"/>
    <s v="200"/>
    <n v="359"/>
    <m/>
    <n v="4.5"/>
    <n v="4.5"/>
    <n v="1"/>
    <n v="4.5"/>
    <m/>
    <m/>
    <m/>
  </r>
  <r>
    <x v="0"/>
    <x v="0"/>
    <x v="0"/>
    <x v="280"/>
    <x v="7"/>
    <n v="1"/>
    <s v="psj/62"/>
    <x v="0"/>
    <x v="3"/>
    <x v="1"/>
    <n v="1"/>
    <s v="124"/>
    <n v="153"/>
    <m/>
    <n v="1.19"/>
    <n v="1.19"/>
    <n v="1"/>
    <n v="1.19"/>
    <m/>
    <m/>
    <m/>
  </r>
  <r>
    <x v="0"/>
    <x v="0"/>
    <x v="0"/>
    <x v="280"/>
    <x v="7"/>
    <n v="1"/>
    <s v="psj/63"/>
    <x v="0"/>
    <x v="3"/>
    <x v="1"/>
    <n v="1"/>
    <s v="66"/>
    <n v="199"/>
    <m/>
    <n v="0.83"/>
    <n v="0.83"/>
    <n v="1"/>
    <n v="0.83"/>
    <m/>
    <m/>
    <m/>
  </r>
  <r>
    <x v="0"/>
    <x v="0"/>
    <x v="0"/>
    <x v="280"/>
    <x v="7"/>
    <n v="1"/>
    <s v="psj/64"/>
    <x v="0"/>
    <x v="3"/>
    <x v="1"/>
    <n v="4"/>
    <s v="60"/>
    <n v="199"/>
    <m/>
    <n v="0.75"/>
    <n v="3"/>
    <n v="4"/>
    <n v="3"/>
    <m/>
    <m/>
    <m/>
  </r>
  <r>
    <x v="0"/>
    <x v="0"/>
    <x v="0"/>
    <x v="280"/>
    <x v="7"/>
    <n v="1"/>
    <s v="psj/65"/>
    <x v="0"/>
    <x v="3"/>
    <x v="1"/>
    <n v="2"/>
    <s v="60"/>
    <n v="177"/>
    <m/>
    <n v="0.67"/>
    <n v="1.34"/>
    <n v="2"/>
    <n v="1.34"/>
    <m/>
    <m/>
    <m/>
  </r>
  <r>
    <x v="0"/>
    <x v="0"/>
    <x v="0"/>
    <x v="280"/>
    <x v="7"/>
    <n v="1"/>
    <s v="psj/73"/>
    <x v="0"/>
    <x v="1"/>
    <x v="1"/>
    <n v="2"/>
    <s v="113"/>
    <n v="167"/>
    <m/>
    <n v="1.48"/>
    <n v="2.96"/>
    <n v="2"/>
    <n v="2.96"/>
    <m/>
    <m/>
    <m/>
  </r>
  <r>
    <x v="0"/>
    <x v="0"/>
    <x v="0"/>
    <x v="281"/>
    <x v="7"/>
    <n v="1"/>
    <s v="ASJ/17"/>
    <x v="3"/>
    <x v="53"/>
    <x v="9"/>
    <n v="1"/>
    <s v=""/>
    <n v="2425"/>
    <m/>
    <n v="0"/>
    <n v="0"/>
    <n v="1"/>
    <n v="0"/>
    <m/>
    <m/>
    <m/>
  </r>
  <r>
    <x v="0"/>
    <x v="0"/>
    <x v="0"/>
    <x v="282"/>
    <x v="7"/>
    <n v="1"/>
    <s v="psj/87"/>
    <x v="0"/>
    <x v="60"/>
    <x v="1"/>
    <n v="1"/>
    <s v=""/>
    <n v="3011"/>
    <m/>
    <n v="17.21"/>
    <n v="17.21"/>
    <n v="1"/>
    <n v="17.21"/>
    <m/>
    <m/>
    <m/>
  </r>
  <r>
    <x v="0"/>
    <x v="0"/>
    <x v="0"/>
    <x v="282"/>
    <x v="7"/>
    <n v="1"/>
    <s v="psj/43"/>
    <x v="0"/>
    <x v="1"/>
    <x v="1"/>
    <n v="4"/>
    <s v="90"/>
    <n v="82"/>
    <m/>
    <n v="0.57999999999999996"/>
    <n v="2.3199999999999998"/>
    <n v="4"/>
    <n v="2.3199999999999998"/>
    <m/>
    <m/>
    <m/>
  </r>
  <r>
    <x v="0"/>
    <x v="0"/>
    <x v="0"/>
    <x v="282"/>
    <x v="7"/>
    <n v="1"/>
    <s v="psj/84"/>
    <x v="0"/>
    <x v="60"/>
    <x v="1"/>
    <n v="4"/>
    <s v=""/>
    <n v="1108"/>
    <m/>
    <n v="6.33"/>
    <n v="25.32"/>
    <n v="4"/>
    <n v="25.32"/>
    <m/>
    <m/>
    <m/>
  </r>
  <r>
    <x v="0"/>
    <x v="0"/>
    <x v="0"/>
    <x v="282"/>
    <x v="7"/>
    <n v="1"/>
    <s v="psj/88"/>
    <x v="0"/>
    <x v="60"/>
    <x v="1"/>
    <n v="1"/>
    <s v=""/>
    <n v="2716"/>
    <m/>
    <n v="15.52"/>
    <n v="15.52"/>
    <n v="1"/>
    <n v="15.52"/>
    <m/>
    <m/>
    <m/>
  </r>
  <r>
    <x v="0"/>
    <x v="0"/>
    <x v="0"/>
    <x v="282"/>
    <x v="7"/>
    <n v="1"/>
    <s v="psj/89"/>
    <x v="0"/>
    <x v="60"/>
    <x v="1"/>
    <n v="1"/>
    <s v=""/>
    <n v="55"/>
    <m/>
    <n v="0.32"/>
    <n v="0.32"/>
    <n v="1"/>
    <n v="0.32"/>
    <m/>
    <m/>
    <m/>
  </r>
  <r>
    <x v="0"/>
    <x v="0"/>
    <x v="0"/>
    <x v="282"/>
    <x v="7"/>
    <n v="1"/>
    <s v="psj/102"/>
    <x v="0"/>
    <x v="61"/>
    <x v="1"/>
    <n v="3"/>
    <s v=""/>
    <n v="1809"/>
    <m/>
    <n v="4.2699999999999996"/>
    <n v="12.809999999999999"/>
    <n v="3"/>
    <n v="12.809999999999999"/>
    <m/>
    <m/>
    <m/>
  </r>
  <r>
    <x v="0"/>
    <x v="0"/>
    <x v="0"/>
    <x v="282"/>
    <x v="7"/>
    <n v="1"/>
    <s v="psj/103"/>
    <x v="0"/>
    <x v="61"/>
    <x v="1"/>
    <n v="3"/>
    <s v=""/>
    <n v="1982"/>
    <m/>
    <n v="4.68"/>
    <n v="14.04"/>
    <n v="3"/>
    <n v="14.04"/>
    <m/>
    <m/>
    <m/>
  </r>
  <r>
    <x v="0"/>
    <x v="0"/>
    <x v="0"/>
    <x v="282"/>
    <x v="7"/>
    <n v="1"/>
    <s v="psj/104"/>
    <x v="0"/>
    <x v="61"/>
    <x v="1"/>
    <n v="3"/>
    <s v=""/>
    <n v="277"/>
    <m/>
    <n v="0.65"/>
    <n v="1.9500000000000002"/>
    <n v="3"/>
    <n v="1.9500000000000002"/>
    <m/>
    <m/>
    <m/>
  </r>
  <r>
    <x v="0"/>
    <x v="0"/>
    <x v="0"/>
    <x v="282"/>
    <x v="7"/>
    <n v="1"/>
    <s v="psj/105"/>
    <x v="0"/>
    <x v="61"/>
    <x v="1"/>
    <n v="3"/>
    <s v=""/>
    <n v="1406"/>
    <m/>
    <n v="3.32"/>
    <n v="9.9599999999999991"/>
    <n v="3"/>
    <n v="9.9599999999999991"/>
    <m/>
    <m/>
    <m/>
  </r>
  <r>
    <x v="0"/>
    <x v="0"/>
    <x v="0"/>
    <x v="282"/>
    <x v="7"/>
    <n v="1"/>
    <s v="psj/106"/>
    <x v="0"/>
    <x v="61"/>
    <x v="1"/>
    <n v="3"/>
    <s v=""/>
    <n v="106"/>
    <m/>
    <n v="0.25"/>
    <n v="0.75"/>
    <n v="3"/>
    <n v="0.75"/>
    <m/>
    <m/>
    <m/>
  </r>
  <r>
    <x v="0"/>
    <x v="0"/>
    <x v="0"/>
    <x v="282"/>
    <x v="7"/>
    <n v="1"/>
    <s v="psj/107"/>
    <x v="0"/>
    <x v="61"/>
    <x v="1"/>
    <n v="2"/>
    <s v=""/>
    <n v="48"/>
    <m/>
    <n v="0.11"/>
    <n v="0.22"/>
    <n v="2"/>
    <n v="0.22"/>
    <m/>
    <m/>
    <m/>
  </r>
  <r>
    <x v="0"/>
    <x v="0"/>
    <x v="0"/>
    <x v="282"/>
    <x v="7"/>
    <n v="1"/>
    <s v="psj/108"/>
    <x v="0"/>
    <x v="61"/>
    <x v="1"/>
    <n v="1"/>
    <s v=""/>
    <n v="53"/>
    <m/>
    <n v="0.12"/>
    <n v="0.12"/>
    <n v="1"/>
    <n v="0.12"/>
    <m/>
    <m/>
    <m/>
  </r>
  <r>
    <x v="0"/>
    <x v="0"/>
    <x v="0"/>
    <x v="283"/>
    <x v="7"/>
    <n v="1"/>
    <s v="psj/6"/>
    <x v="0"/>
    <x v="68"/>
    <x v="8"/>
    <n v="1"/>
    <s v=""/>
    <n v="2239"/>
    <m/>
    <n v="56.59"/>
    <n v="56.59"/>
    <n v="1"/>
    <n v="56.59"/>
    <m/>
    <m/>
    <m/>
  </r>
  <r>
    <x v="0"/>
    <x v="0"/>
    <x v="0"/>
    <x v="283"/>
    <x v="7"/>
    <n v="1"/>
    <s v="psj/16"/>
    <x v="0"/>
    <x v="68"/>
    <x v="8"/>
    <n v="1"/>
    <s v=""/>
    <n v="504"/>
    <m/>
    <n v="12.74"/>
    <n v="12.74"/>
    <n v="1"/>
    <n v="12.74"/>
    <m/>
    <m/>
    <m/>
  </r>
  <r>
    <x v="0"/>
    <x v="0"/>
    <x v="0"/>
    <x v="283"/>
    <x v="7"/>
    <n v="1"/>
    <s v="psj/17"/>
    <x v="0"/>
    <x v="68"/>
    <x v="8"/>
    <n v="1"/>
    <s v=""/>
    <n v="2517"/>
    <m/>
    <n v="63.62"/>
    <n v="63.62"/>
    <n v="1"/>
    <n v="63.62"/>
    <m/>
    <m/>
    <m/>
  </r>
  <r>
    <x v="0"/>
    <x v="0"/>
    <x v="0"/>
    <x v="283"/>
    <x v="7"/>
    <n v="1"/>
    <s v="psj/36"/>
    <x v="0"/>
    <x v="1"/>
    <x v="1"/>
    <n v="1"/>
    <s v="160"/>
    <n v="220"/>
    <m/>
    <n v="2.76"/>
    <n v="2.76"/>
    <n v="1"/>
    <n v="2.76"/>
    <m/>
    <m/>
    <m/>
  </r>
  <r>
    <x v="0"/>
    <x v="0"/>
    <x v="0"/>
    <x v="283"/>
    <x v="7"/>
    <n v="1"/>
    <s v="psj/42"/>
    <x v="0"/>
    <x v="1"/>
    <x v="1"/>
    <n v="2"/>
    <s v="111"/>
    <n v="153"/>
    <m/>
    <n v="1.33"/>
    <n v="2.66"/>
    <n v="2"/>
    <n v="2.66"/>
    <m/>
    <m/>
    <m/>
  </r>
  <r>
    <x v="0"/>
    <x v="0"/>
    <x v="0"/>
    <x v="283"/>
    <x v="7"/>
    <n v="1"/>
    <s v="psj/48"/>
    <x v="0"/>
    <x v="3"/>
    <x v="1"/>
    <n v="3"/>
    <s v="60"/>
    <n v="177"/>
    <m/>
    <n v="0.67"/>
    <n v="2.0100000000000002"/>
    <n v="3"/>
    <n v="2.0100000000000002"/>
    <m/>
    <m/>
    <m/>
  </r>
  <r>
    <x v="0"/>
    <x v="0"/>
    <x v="0"/>
    <x v="283"/>
    <x v="7"/>
    <n v="1"/>
    <s v="psj/65"/>
    <x v="0"/>
    <x v="3"/>
    <x v="1"/>
    <n v="3"/>
    <s v="60"/>
    <n v="177"/>
    <m/>
    <n v="0.67"/>
    <n v="2.0100000000000002"/>
    <n v="3"/>
    <n v="2.0100000000000002"/>
    <m/>
    <m/>
    <m/>
  </r>
  <r>
    <x v="0"/>
    <x v="0"/>
    <x v="0"/>
    <x v="283"/>
    <x v="7"/>
    <n v="1"/>
    <s v="psj/69"/>
    <x v="0"/>
    <x v="3"/>
    <x v="1"/>
    <n v="2"/>
    <s v="60"/>
    <n v="205"/>
    <m/>
    <n v="0.77"/>
    <n v="1.54"/>
    <n v="2"/>
    <n v="1.54"/>
    <m/>
    <m/>
    <m/>
  </r>
  <r>
    <x v="0"/>
    <x v="0"/>
    <x v="0"/>
    <x v="283"/>
    <x v="7"/>
    <n v="1"/>
    <s v="psj/74"/>
    <x v="0"/>
    <x v="3"/>
    <x v="1"/>
    <n v="1"/>
    <s v="66"/>
    <n v="196"/>
    <m/>
    <n v="0.82"/>
    <n v="0.82"/>
    <n v="1"/>
    <n v="0.82"/>
    <m/>
    <m/>
    <m/>
  </r>
  <r>
    <x v="0"/>
    <x v="0"/>
    <x v="0"/>
    <x v="283"/>
    <x v="7"/>
    <n v="1"/>
    <s v="psj/98"/>
    <x v="0"/>
    <x v="3"/>
    <x v="1"/>
    <n v="1"/>
    <s v="201"/>
    <n v="428"/>
    <m/>
    <n v="5.41"/>
    <n v="5.41"/>
    <n v="1"/>
    <n v="5.41"/>
    <m/>
    <m/>
    <m/>
  </r>
  <r>
    <x v="0"/>
    <x v="0"/>
    <x v="0"/>
    <x v="284"/>
    <x v="7"/>
    <n v="2"/>
    <s v="psj/81"/>
    <x v="0"/>
    <x v="19"/>
    <x v="1"/>
    <n v="1"/>
    <s v=""/>
    <n v="500"/>
    <m/>
    <n v="0.77"/>
    <n v="0.77"/>
    <n v="2"/>
    <n v="1.54"/>
    <m/>
    <m/>
    <m/>
  </r>
  <r>
    <x v="0"/>
    <x v="0"/>
    <x v="0"/>
    <x v="284"/>
    <x v="7"/>
    <n v="2"/>
    <s v="psj/75"/>
    <x v="0"/>
    <x v="1"/>
    <x v="1"/>
    <n v="2"/>
    <s v="60"/>
    <n v="190"/>
    <m/>
    <n v="0.89"/>
    <n v="1.78"/>
    <n v="4"/>
    <n v="3.56"/>
    <m/>
    <m/>
    <m/>
  </r>
  <r>
    <x v="0"/>
    <x v="0"/>
    <x v="0"/>
    <x v="284"/>
    <x v="7"/>
    <n v="2"/>
    <s v="psj/76"/>
    <x v="0"/>
    <x v="57"/>
    <x v="1"/>
    <n v="1"/>
    <s v=""/>
    <n v="170"/>
    <m/>
    <n v="0.67"/>
    <n v="0.67"/>
    <n v="2"/>
    <n v="1.34"/>
    <m/>
    <m/>
    <m/>
  </r>
  <r>
    <x v="0"/>
    <x v="0"/>
    <x v="0"/>
    <x v="284"/>
    <x v="7"/>
    <n v="2"/>
    <s v="psj/110"/>
    <x v="0"/>
    <x v="19"/>
    <x v="1"/>
    <n v="1"/>
    <s v=""/>
    <n v="200"/>
    <m/>
    <n v="0.31"/>
    <n v="0.31"/>
    <n v="2"/>
    <n v="0.62"/>
    <m/>
    <m/>
    <m/>
  </r>
  <r>
    <x v="0"/>
    <x v="0"/>
    <x v="0"/>
    <x v="285"/>
    <x v="7"/>
    <n v="2"/>
    <s v="psj/81"/>
    <x v="0"/>
    <x v="19"/>
    <x v="1"/>
    <n v="1"/>
    <s v=""/>
    <n v="500"/>
    <m/>
    <n v="0.77"/>
    <n v="0.77"/>
    <n v="2"/>
    <n v="1.54"/>
    <m/>
    <m/>
    <m/>
  </r>
  <r>
    <x v="0"/>
    <x v="0"/>
    <x v="0"/>
    <x v="285"/>
    <x v="7"/>
    <n v="2"/>
    <s v="psj/40"/>
    <x v="0"/>
    <x v="19"/>
    <x v="1"/>
    <n v="1"/>
    <s v=""/>
    <n v="280"/>
    <m/>
    <n v="0.43"/>
    <n v="0.43"/>
    <n v="2"/>
    <n v="0.86"/>
    <m/>
    <m/>
    <m/>
  </r>
  <r>
    <x v="0"/>
    <x v="0"/>
    <x v="0"/>
    <x v="285"/>
    <x v="7"/>
    <n v="2"/>
    <s v="psj/75"/>
    <x v="0"/>
    <x v="1"/>
    <x v="1"/>
    <n v="2"/>
    <s v="60"/>
    <n v="190"/>
    <m/>
    <n v="0.89"/>
    <n v="1.78"/>
    <n v="4"/>
    <n v="3.56"/>
    <m/>
    <m/>
    <m/>
  </r>
  <r>
    <x v="0"/>
    <x v="0"/>
    <x v="0"/>
    <x v="285"/>
    <x v="7"/>
    <n v="2"/>
    <s v="psj/76"/>
    <x v="0"/>
    <x v="57"/>
    <x v="1"/>
    <n v="1"/>
    <s v=""/>
    <n v="170"/>
    <m/>
    <n v="0.67"/>
    <n v="0.67"/>
    <n v="2"/>
    <n v="1.34"/>
    <m/>
    <m/>
    <m/>
  </r>
  <r>
    <x v="0"/>
    <x v="0"/>
    <x v="0"/>
    <x v="286"/>
    <x v="7"/>
    <n v="1"/>
    <s v="psj/111"/>
    <x v="0"/>
    <x v="60"/>
    <x v="1"/>
    <n v="1"/>
    <s v=""/>
    <n v="1083"/>
    <m/>
    <n v="6.19"/>
    <n v="6.19"/>
    <n v="1"/>
    <n v="6.19"/>
    <m/>
    <m/>
    <m/>
  </r>
  <r>
    <x v="0"/>
    <x v="0"/>
    <x v="0"/>
    <x v="286"/>
    <x v="7"/>
    <n v="1"/>
    <s v="psj/43"/>
    <x v="0"/>
    <x v="1"/>
    <x v="1"/>
    <n v="5"/>
    <s v="90"/>
    <n v="81"/>
    <m/>
    <n v="0.56999999999999995"/>
    <n v="2.8499999999999996"/>
    <n v="5"/>
    <n v="2.8499999999999996"/>
    <m/>
    <m/>
    <m/>
  </r>
  <r>
    <x v="0"/>
    <x v="0"/>
    <x v="0"/>
    <x v="286"/>
    <x v="7"/>
    <n v="1"/>
    <s v="psj/78"/>
    <x v="0"/>
    <x v="61"/>
    <x v="1"/>
    <n v="3"/>
    <s v=""/>
    <n v="685"/>
    <m/>
    <n v="1.62"/>
    <n v="4.8600000000000003"/>
    <n v="3"/>
    <n v="4.8600000000000003"/>
    <m/>
    <m/>
    <m/>
  </r>
  <r>
    <x v="0"/>
    <x v="0"/>
    <x v="0"/>
    <x v="286"/>
    <x v="7"/>
    <n v="1"/>
    <s v="psj/85"/>
    <x v="0"/>
    <x v="60"/>
    <x v="1"/>
    <n v="5"/>
    <s v=""/>
    <n v="1100"/>
    <m/>
    <n v="6.29"/>
    <n v="31.45"/>
    <n v="5"/>
    <n v="31.45"/>
    <m/>
    <m/>
    <m/>
  </r>
  <r>
    <x v="0"/>
    <x v="0"/>
    <x v="0"/>
    <x v="286"/>
    <x v="7"/>
    <n v="1"/>
    <s v="psj/91"/>
    <x v="0"/>
    <x v="61"/>
    <x v="1"/>
    <n v="3"/>
    <s v=""/>
    <n v="243"/>
    <m/>
    <n v="0.56999999999999995"/>
    <n v="1.71"/>
    <n v="3"/>
    <n v="1.71"/>
    <m/>
    <m/>
    <m/>
  </r>
  <r>
    <x v="0"/>
    <x v="0"/>
    <x v="0"/>
    <x v="286"/>
    <x v="7"/>
    <n v="1"/>
    <s v="psj/95"/>
    <x v="0"/>
    <x v="60"/>
    <x v="1"/>
    <n v="1"/>
    <s v=""/>
    <n v="2547"/>
    <m/>
    <n v="14.56"/>
    <n v="14.56"/>
    <n v="1"/>
    <n v="14.56"/>
    <m/>
    <m/>
    <m/>
  </r>
  <r>
    <x v="0"/>
    <x v="0"/>
    <x v="0"/>
    <x v="286"/>
    <x v="7"/>
    <n v="1"/>
    <s v="psj/117"/>
    <x v="0"/>
    <x v="61"/>
    <x v="1"/>
    <n v="3"/>
    <s v=""/>
    <n v="161"/>
    <m/>
    <n v="0.38"/>
    <n v="1.1400000000000001"/>
    <n v="3"/>
    <n v="1.1400000000000001"/>
    <m/>
    <m/>
    <m/>
  </r>
  <r>
    <x v="0"/>
    <x v="0"/>
    <x v="0"/>
    <x v="286"/>
    <x v="7"/>
    <n v="1"/>
    <s v="psj/118"/>
    <x v="0"/>
    <x v="61"/>
    <x v="1"/>
    <n v="6"/>
    <s v=""/>
    <n v="1095"/>
    <m/>
    <n v="2.59"/>
    <n v="15.54"/>
    <n v="6"/>
    <n v="15.54"/>
    <m/>
    <m/>
    <m/>
  </r>
  <r>
    <x v="0"/>
    <x v="0"/>
    <x v="0"/>
    <x v="286"/>
    <x v="7"/>
    <n v="1"/>
    <s v="psj/119"/>
    <x v="0"/>
    <x v="61"/>
    <x v="1"/>
    <n v="6"/>
    <s v=""/>
    <n v="65"/>
    <m/>
    <n v="0.15"/>
    <n v="0.89999999999999991"/>
    <n v="6"/>
    <n v="0.89999999999999991"/>
    <m/>
    <m/>
    <m/>
  </r>
  <r>
    <x v="0"/>
    <x v="0"/>
    <x v="0"/>
    <x v="287"/>
    <x v="7"/>
    <n v="1"/>
    <s v="psj/93"/>
    <x v="0"/>
    <x v="60"/>
    <x v="1"/>
    <n v="1"/>
    <s v=""/>
    <n v="2216"/>
    <m/>
    <n v="12.67"/>
    <n v="12.67"/>
    <n v="1"/>
    <n v="12.67"/>
    <m/>
    <m/>
    <m/>
  </r>
  <r>
    <x v="0"/>
    <x v="0"/>
    <x v="0"/>
    <x v="287"/>
    <x v="7"/>
    <n v="1"/>
    <s v="psj/43"/>
    <x v="0"/>
    <x v="1"/>
    <x v="1"/>
    <n v="2"/>
    <s v="90"/>
    <n v="81"/>
    <m/>
    <n v="0.56999999999999995"/>
    <n v="1.1399999999999999"/>
    <n v="2"/>
    <n v="1.1399999999999999"/>
    <m/>
    <m/>
    <m/>
  </r>
  <r>
    <x v="0"/>
    <x v="0"/>
    <x v="0"/>
    <x v="287"/>
    <x v="7"/>
    <n v="1"/>
    <s v="psj/89"/>
    <x v="0"/>
    <x v="60"/>
    <x v="1"/>
    <n v="1"/>
    <s v=""/>
    <n v="56"/>
    <m/>
    <n v="0.32"/>
    <n v="0.32"/>
    <n v="1"/>
    <n v="0.32"/>
    <m/>
    <m/>
    <m/>
  </r>
  <r>
    <x v="0"/>
    <x v="0"/>
    <x v="0"/>
    <x v="287"/>
    <x v="7"/>
    <n v="1"/>
    <s v="psj/94"/>
    <x v="0"/>
    <x v="60"/>
    <x v="1"/>
    <n v="2"/>
    <s v=""/>
    <n v="1102"/>
    <m/>
    <n v="6.3"/>
    <n v="12.6"/>
    <n v="2"/>
    <n v="12.6"/>
    <m/>
    <m/>
    <m/>
  </r>
  <r>
    <x v="0"/>
    <x v="0"/>
    <x v="0"/>
    <x v="287"/>
    <x v="7"/>
    <n v="1"/>
    <s v="psj/108"/>
    <x v="0"/>
    <x v="61"/>
    <x v="1"/>
    <n v="3"/>
    <s v=""/>
    <n v="53"/>
    <m/>
    <n v="0.13"/>
    <n v="0.39"/>
    <n v="3"/>
    <n v="0.39"/>
    <m/>
    <m/>
    <m/>
  </r>
  <r>
    <x v="0"/>
    <x v="0"/>
    <x v="0"/>
    <x v="287"/>
    <x v="7"/>
    <n v="1"/>
    <s v="psj/114"/>
    <x v="0"/>
    <x v="61"/>
    <x v="1"/>
    <n v="3"/>
    <s v=""/>
    <n v="1747"/>
    <m/>
    <n v="4.13"/>
    <n v="12.39"/>
    <n v="3"/>
    <n v="12.39"/>
    <m/>
    <m/>
    <m/>
  </r>
  <r>
    <x v="0"/>
    <x v="0"/>
    <x v="0"/>
    <x v="287"/>
    <x v="7"/>
    <n v="1"/>
    <s v="psj/115"/>
    <x v="0"/>
    <x v="61"/>
    <x v="1"/>
    <n v="3"/>
    <s v=""/>
    <n v="105"/>
    <m/>
    <n v="0.25"/>
    <n v="0.75"/>
    <n v="3"/>
    <n v="0.75"/>
    <m/>
    <m/>
    <m/>
  </r>
  <r>
    <x v="0"/>
    <x v="0"/>
    <x v="0"/>
    <x v="287"/>
    <x v="7"/>
    <n v="1"/>
    <s v="psj/116"/>
    <x v="0"/>
    <x v="61"/>
    <x v="1"/>
    <n v="3"/>
    <s v=""/>
    <n v="286"/>
    <m/>
    <n v="0.68"/>
    <n v="2.04"/>
    <n v="3"/>
    <n v="2.04"/>
    <m/>
    <m/>
    <m/>
  </r>
  <r>
    <x v="0"/>
    <x v="0"/>
    <x v="0"/>
    <x v="288"/>
    <x v="7"/>
    <n v="1"/>
    <s v="psj/93"/>
    <x v="0"/>
    <x v="60"/>
    <x v="1"/>
    <n v="1"/>
    <s v=""/>
    <n v="2216"/>
    <m/>
    <n v="12.67"/>
    <n v="12.67"/>
    <n v="1"/>
    <n v="12.67"/>
    <m/>
    <m/>
    <m/>
  </r>
  <r>
    <x v="0"/>
    <x v="0"/>
    <x v="0"/>
    <x v="288"/>
    <x v="7"/>
    <n v="1"/>
    <s v="psj/43"/>
    <x v="0"/>
    <x v="1"/>
    <x v="1"/>
    <n v="2"/>
    <s v="90"/>
    <n v="81"/>
    <m/>
    <n v="0.56999999999999995"/>
    <n v="1.1399999999999999"/>
    <n v="2"/>
    <n v="1.1399999999999999"/>
    <m/>
    <m/>
    <m/>
  </r>
  <r>
    <x v="0"/>
    <x v="0"/>
    <x v="0"/>
    <x v="288"/>
    <x v="7"/>
    <n v="1"/>
    <s v="psj/89"/>
    <x v="0"/>
    <x v="60"/>
    <x v="1"/>
    <n v="1"/>
    <s v=""/>
    <n v="56"/>
    <m/>
    <n v="0.32"/>
    <n v="0.32"/>
    <n v="1"/>
    <n v="0.32"/>
    <m/>
    <m/>
    <m/>
  </r>
  <r>
    <x v="0"/>
    <x v="0"/>
    <x v="0"/>
    <x v="288"/>
    <x v="7"/>
    <n v="1"/>
    <s v="psj/92"/>
    <x v="0"/>
    <x v="60"/>
    <x v="1"/>
    <n v="2"/>
    <s v=""/>
    <n v="1109"/>
    <m/>
    <n v="6.33"/>
    <n v="12.66"/>
    <n v="2"/>
    <n v="12.66"/>
    <m/>
    <m/>
    <m/>
  </r>
  <r>
    <x v="0"/>
    <x v="0"/>
    <x v="0"/>
    <x v="288"/>
    <x v="7"/>
    <n v="1"/>
    <s v="psj/108"/>
    <x v="0"/>
    <x v="61"/>
    <x v="1"/>
    <n v="3"/>
    <s v=""/>
    <n v="53"/>
    <m/>
    <n v="0.13"/>
    <n v="0.39"/>
    <n v="3"/>
    <n v="0.39"/>
    <m/>
    <m/>
    <m/>
  </r>
  <r>
    <x v="0"/>
    <x v="0"/>
    <x v="0"/>
    <x v="288"/>
    <x v="7"/>
    <n v="1"/>
    <s v="psj/114"/>
    <x v="0"/>
    <x v="61"/>
    <x v="1"/>
    <n v="3"/>
    <s v=""/>
    <n v="1747"/>
    <m/>
    <n v="4.13"/>
    <n v="12.39"/>
    <n v="3"/>
    <n v="12.39"/>
    <m/>
    <m/>
    <m/>
  </r>
  <r>
    <x v="0"/>
    <x v="0"/>
    <x v="0"/>
    <x v="288"/>
    <x v="7"/>
    <n v="1"/>
    <s v="psj/115"/>
    <x v="0"/>
    <x v="61"/>
    <x v="1"/>
    <n v="3"/>
    <s v=""/>
    <n v="105"/>
    <m/>
    <n v="0.25"/>
    <n v="0.75"/>
    <n v="3"/>
    <n v="0.75"/>
    <m/>
    <m/>
    <m/>
  </r>
  <r>
    <x v="0"/>
    <x v="0"/>
    <x v="0"/>
    <x v="288"/>
    <x v="7"/>
    <n v="1"/>
    <s v="psj/116"/>
    <x v="0"/>
    <x v="61"/>
    <x v="1"/>
    <n v="3"/>
    <s v=""/>
    <n v="286"/>
    <m/>
    <n v="0.68"/>
    <n v="2.04"/>
    <n v="3"/>
    <n v="2.04"/>
    <m/>
    <m/>
    <m/>
  </r>
  <r>
    <x v="0"/>
    <x v="0"/>
    <x v="0"/>
    <x v="289"/>
    <x v="7"/>
    <n v="1"/>
    <s v="psj/87"/>
    <x v="0"/>
    <x v="60"/>
    <x v="1"/>
    <n v="1"/>
    <s v=""/>
    <n v="3011"/>
    <m/>
    <n v="17.21"/>
    <n v="17.21"/>
    <n v="1"/>
    <n v="17.21"/>
    <m/>
    <m/>
    <m/>
  </r>
  <r>
    <x v="0"/>
    <x v="0"/>
    <x v="0"/>
    <x v="289"/>
    <x v="7"/>
    <n v="1"/>
    <s v="psj/43"/>
    <x v="0"/>
    <x v="1"/>
    <x v="1"/>
    <n v="6"/>
    <s v="90"/>
    <n v="81"/>
    <m/>
    <n v="0.56999999999999995"/>
    <n v="3.42"/>
    <n v="6"/>
    <n v="3.42"/>
    <m/>
    <m/>
    <m/>
  </r>
  <r>
    <x v="0"/>
    <x v="0"/>
    <x v="0"/>
    <x v="289"/>
    <x v="7"/>
    <n v="1"/>
    <s v="psj/85"/>
    <x v="0"/>
    <x v="60"/>
    <x v="1"/>
    <n v="2"/>
    <s v=""/>
    <n v="1100"/>
    <m/>
    <n v="6.29"/>
    <n v="12.58"/>
    <n v="2"/>
    <n v="12.58"/>
    <m/>
    <m/>
    <m/>
  </r>
  <r>
    <x v="0"/>
    <x v="0"/>
    <x v="0"/>
    <x v="289"/>
    <x v="7"/>
    <n v="1"/>
    <s v="psj/86"/>
    <x v="0"/>
    <x v="60"/>
    <x v="1"/>
    <n v="4"/>
    <s v=""/>
    <n v="1102"/>
    <m/>
    <n v="6.3"/>
    <n v="25.2"/>
    <n v="4"/>
    <n v="25.2"/>
    <m/>
    <m/>
    <m/>
  </r>
  <r>
    <x v="0"/>
    <x v="0"/>
    <x v="0"/>
    <x v="289"/>
    <x v="7"/>
    <n v="1"/>
    <s v="psj/88"/>
    <x v="0"/>
    <x v="60"/>
    <x v="1"/>
    <n v="1"/>
    <s v=""/>
    <n v="2716"/>
    <m/>
    <n v="15.52"/>
    <n v="15.52"/>
    <n v="1"/>
    <n v="15.52"/>
    <m/>
    <m/>
    <m/>
  </r>
  <r>
    <x v="0"/>
    <x v="0"/>
    <x v="0"/>
    <x v="289"/>
    <x v="7"/>
    <n v="1"/>
    <s v="psj/90"/>
    <x v="0"/>
    <x v="60"/>
    <x v="1"/>
    <n v="1"/>
    <s v=""/>
    <n v="84"/>
    <m/>
    <n v="0.48"/>
    <n v="0.48"/>
    <n v="1"/>
    <n v="0.48"/>
    <m/>
    <m/>
    <m/>
  </r>
  <r>
    <x v="0"/>
    <x v="0"/>
    <x v="0"/>
    <x v="289"/>
    <x v="7"/>
    <n v="1"/>
    <s v="psj/96"/>
    <x v="0"/>
    <x v="60"/>
    <x v="1"/>
    <n v="1"/>
    <s v=""/>
    <n v="1486"/>
    <m/>
    <n v="8.49"/>
    <n v="8.49"/>
    <n v="1"/>
    <n v="8.49"/>
    <m/>
    <m/>
    <m/>
  </r>
  <r>
    <x v="0"/>
    <x v="0"/>
    <x v="0"/>
    <x v="289"/>
    <x v="7"/>
    <n v="1"/>
    <s v="psj/102"/>
    <x v="0"/>
    <x v="61"/>
    <x v="1"/>
    <n v="3"/>
    <s v=""/>
    <n v="1809"/>
    <m/>
    <n v="4.2699999999999996"/>
    <n v="12.809999999999999"/>
    <n v="3"/>
    <n v="12.809999999999999"/>
    <m/>
    <m/>
    <m/>
  </r>
  <r>
    <x v="0"/>
    <x v="0"/>
    <x v="0"/>
    <x v="289"/>
    <x v="7"/>
    <n v="1"/>
    <s v="psj/103"/>
    <x v="0"/>
    <x v="61"/>
    <x v="1"/>
    <n v="3"/>
    <s v=""/>
    <n v="1982"/>
    <m/>
    <n v="4.68"/>
    <n v="14.04"/>
    <n v="3"/>
    <n v="14.04"/>
    <m/>
    <m/>
    <m/>
  </r>
  <r>
    <x v="0"/>
    <x v="0"/>
    <x v="0"/>
    <x v="289"/>
    <x v="7"/>
    <n v="1"/>
    <s v="psj/104"/>
    <x v="0"/>
    <x v="61"/>
    <x v="1"/>
    <n v="3"/>
    <s v=""/>
    <n v="277"/>
    <m/>
    <n v="0.65"/>
    <n v="1.9500000000000002"/>
    <n v="3"/>
    <n v="1.9500000000000002"/>
    <m/>
    <m/>
    <m/>
  </r>
  <r>
    <x v="0"/>
    <x v="0"/>
    <x v="0"/>
    <x v="289"/>
    <x v="7"/>
    <n v="1"/>
    <s v="psj/105"/>
    <x v="0"/>
    <x v="61"/>
    <x v="1"/>
    <n v="3"/>
    <s v=""/>
    <n v="1406"/>
    <m/>
    <n v="3.32"/>
    <n v="9.9599999999999991"/>
    <n v="3"/>
    <n v="9.9599999999999991"/>
    <m/>
    <m/>
    <m/>
  </r>
  <r>
    <x v="0"/>
    <x v="0"/>
    <x v="0"/>
    <x v="289"/>
    <x v="7"/>
    <n v="1"/>
    <s v="psj/106"/>
    <x v="0"/>
    <x v="61"/>
    <x v="1"/>
    <n v="3"/>
    <s v=""/>
    <n v="106"/>
    <m/>
    <n v="0.25"/>
    <n v="0.75"/>
    <n v="3"/>
    <n v="0.75"/>
    <m/>
    <m/>
    <m/>
  </r>
  <r>
    <x v="0"/>
    <x v="0"/>
    <x v="0"/>
    <x v="289"/>
    <x v="7"/>
    <n v="1"/>
    <s v="psj/109"/>
    <x v="0"/>
    <x v="61"/>
    <x v="1"/>
    <n v="3"/>
    <s v=""/>
    <n v="71"/>
    <m/>
    <n v="0.17"/>
    <n v="0.51"/>
    <n v="3"/>
    <n v="0.51"/>
    <m/>
    <m/>
    <m/>
  </r>
  <r>
    <x v="0"/>
    <x v="0"/>
    <x v="0"/>
    <x v="289"/>
    <x v="7"/>
    <n v="1"/>
    <s v="psj/120"/>
    <x v="0"/>
    <x v="61"/>
    <x v="1"/>
    <n v="3"/>
    <s v=""/>
    <n v="175"/>
    <m/>
    <n v="0.41"/>
    <n v="1.23"/>
    <n v="3"/>
    <n v="1.23"/>
    <m/>
    <m/>
    <m/>
  </r>
  <r>
    <x v="0"/>
    <x v="0"/>
    <x v="0"/>
    <x v="289"/>
    <x v="7"/>
    <n v="1"/>
    <s v="psj/121"/>
    <x v="0"/>
    <x v="61"/>
    <x v="1"/>
    <n v="3"/>
    <s v=""/>
    <n v="1146"/>
    <m/>
    <n v="2.71"/>
    <n v="8.129999999999999"/>
    <n v="3"/>
    <n v="8.129999999999999"/>
    <m/>
    <m/>
    <m/>
  </r>
  <r>
    <x v="0"/>
    <x v="0"/>
    <x v="0"/>
    <x v="289"/>
    <x v="7"/>
    <n v="1"/>
    <s v="psj/122"/>
    <x v="0"/>
    <x v="61"/>
    <x v="1"/>
    <n v="3"/>
    <s v=""/>
    <n v="76"/>
    <m/>
    <n v="0.18"/>
    <n v="0.54"/>
    <n v="3"/>
    <n v="0.54"/>
    <m/>
    <m/>
    <m/>
  </r>
  <r>
    <x v="0"/>
    <x v="0"/>
    <x v="0"/>
    <x v="290"/>
    <x v="7"/>
    <n v="1"/>
    <s v="psj/5"/>
    <x v="0"/>
    <x v="68"/>
    <x v="8"/>
    <n v="1"/>
    <s v=""/>
    <n v="2239"/>
    <m/>
    <n v="56.59"/>
    <n v="56.59"/>
    <n v="1"/>
    <n v="56.59"/>
    <m/>
    <m/>
    <m/>
  </r>
  <r>
    <x v="0"/>
    <x v="0"/>
    <x v="0"/>
    <x v="290"/>
    <x v="7"/>
    <n v="1"/>
    <s v="psj/15"/>
    <x v="0"/>
    <x v="68"/>
    <x v="8"/>
    <n v="1"/>
    <s v=""/>
    <n v="504"/>
    <m/>
    <n v="12.74"/>
    <n v="12.74"/>
    <n v="1"/>
    <n v="12.74"/>
    <m/>
    <m/>
    <m/>
  </r>
  <r>
    <x v="0"/>
    <x v="0"/>
    <x v="0"/>
    <x v="290"/>
    <x v="7"/>
    <n v="1"/>
    <s v="psj/36"/>
    <x v="0"/>
    <x v="1"/>
    <x v="1"/>
    <n v="1"/>
    <s v="160"/>
    <n v="220"/>
    <m/>
    <n v="2.76"/>
    <n v="2.76"/>
    <n v="1"/>
    <n v="2.76"/>
    <m/>
    <m/>
    <m/>
  </r>
  <r>
    <x v="0"/>
    <x v="0"/>
    <x v="0"/>
    <x v="290"/>
    <x v="7"/>
    <n v="1"/>
    <s v="psj/37"/>
    <x v="0"/>
    <x v="1"/>
    <x v="1"/>
    <n v="1"/>
    <s v="90"/>
    <n v="200"/>
    <m/>
    <n v="1.41"/>
    <n v="1.41"/>
    <n v="1"/>
    <n v="1.41"/>
    <m/>
    <m/>
    <m/>
  </r>
  <r>
    <x v="0"/>
    <x v="0"/>
    <x v="0"/>
    <x v="290"/>
    <x v="7"/>
    <n v="1"/>
    <s v="psj/42"/>
    <x v="0"/>
    <x v="1"/>
    <x v="1"/>
    <n v="2"/>
    <s v="111"/>
    <n v="153"/>
    <m/>
    <n v="1.33"/>
    <n v="2.66"/>
    <n v="2"/>
    <n v="2.66"/>
    <m/>
    <m/>
    <m/>
  </r>
  <r>
    <x v="0"/>
    <x v="0"/>
    <x v="0"/>
    <x v="290"/>
    <x v="7"/>
    <n v="1"/>
    <s v="psj/48"/>
    <x v="0"/>
    <x v="3"/>
    <x v="1"/>
    <n v="3"/>
    <s v="60"/>
    <n v="177"/>
    <m/>
    <n v="0.67"/>
    <n v="2.0100000000000002"/>
    <n v="3"/>
    <n v="2.0100000000000002"/>
    <m/>
    <m/>
    <m/>
  </r>
  <r>
    <x v="0"/>
    <x v="0"/>
    <x v="0"/>
    <x v="290"/>
    <x v="7"/>
    <n v="1"/>
    <s v="psj/54"/>
    <x v="0"/>
    <x v="3"/>
    <x v="1"/>
    <n v="1"/>
    <s v="201"/>
    <n v="426"/>
    <m/>
    <n v="5.38"/>
    <n v="5.38"/>
    <n v="1"/>
    <n v="5.38"/>
    <m/>
    <m/>
    <m/>
  </r>
  <r>
    <x v="0"/>
    <x v="0"/>
    <x v="0"/>
    <x v="290"/>
    <x v="7"/>
    <n v="1"/>
    <s v="psj/65"/>
    <x v="0"/>
    <x v="3"/>
    <x v="1"/>
    <n v="2"/>
    <s v="60"/>
    <n v="177"/>
    <m/>
    <n v="0.67"/>
    <n v="1.34"/>
    <n v="2"/>
    <n v="1.34"/>
    <m/>
    <m/>
    <m/>
  </r>
  <r>
    <x v="0"/>
    <x v="0"/>
    <x v="0"/>
    <x v="290"/>
    <x v="7"/>
    <n v="1"/>
    <s v="psj/67"/>
    <x v="0"/>
    <x v="3"/>
    <x v="1"/>
    <n v="2"/>
    <s v="60"/>
    <n v="205"/>
    <m/>
    <n v="0.77"/>
    <n v="1.54"/>
    <n v="2"/>
    <n v="1.54"/>
    <m/>
    <m/>
    <m/>
  </r>
  <r>
    <x v="0"/>
    <x v="0"/>
    <x v="0"/>
    <x v="290"/>
    <x v="7"/>
    <n v="1"/>
    <s v="psj/74"/>
    <x v="0"/>
    <x v="3"/>
    <x v="1"/>
    <n v="1"/>
    <s v="66"/>
    <n v="196"/>
    <m/>
    <n v="0.82"/>
    <n v="0.82"/>
    <n v="1"/>
    <n v="0.82"/>
    <m/>
    <m/>
    <m/>
  </r>
  <r>
    <x v="0"/>
    <x v="0"/>
    <x v="0"/>
    <x v="290"/>
    <x v="7"/>
    <n v="1"/>
    <s v="psj/124"/>
    <x v="0"/>
    <x v="68"/>
    <x v="8"/>
    <n v="1"/>
    <s v=""/>
    <n v="1550"/>
    <m/>
    <n v="39.17"/>
    <n v="39.17"/>
    <n v="1"/>
    <n v="39.17"/>
    <m/>
    <m/>
    <m/>
  </r>
  <r>
    <x v="0"/>
    <x v="0"/>
    <x v="0"/>
    <x v="291"/>
    <x v="7"/>
    <n v="1"/>
    <s v="psj/29"/>
    <x v="0"/>
    <x v="65"/>
    <x v="1"/>
    <n v="1"/>
    <s v=""/>
    <n v="3237"/>
    <m/>
    <n v="98.51"/>
    <n v="98.51"/>
    <n v="1"/>
    <n v="98.51"/>
    <m/>
    <m/>
    <m/>
  </r>
  <r>
    <x v="0"/>
    <x v="0"/>
    <x v="0"/>
    <x v="291"/>
    <x v="7"/>
    <n v="1"/>
    <s v="psj/44"/>
    <x v="0"/>
    <x v="1"/>
    <x v="1"/>
    <n v="6"/>
    <s v="70"/>
    <n v="134"/>
    <m/>
    <n v="0.74"/>
    <n v="4.4399999999999995"/>
    <n v="6"/>
    <n v="4.4399999999999995"/>
    <m/>
    <m/>
    <m/>
  </r>
  <r>
    <x v="0"/>
    <x v="0"/>
    <x v="0"/>
    <x v="291"/>
    <x v="7"/>
    <n v="1"/>
    <s v="psj/77"/>
    <x v="0"/>
    <x v="55"/>
    <x v="1"/>
    <n v="1"/>
    <s v="180"/>
    <n v="152"/>
    <m/>
    <n v="2.58"/>
    <n v="2.58"/>
    <n v="1"/>
    <n v="2.58"/>
    <m/>
    <m/>
    <m/>
  </r>
  <r>
    <x v="0"/>
    <x v="0"/>
    <x v="0"/>
    <x v="291"/>
    <x v="7"/>
    <n v="1"/>
    <s v="psj/82"/>
    <x v="0"/>
    <x v="1"/>
    <x v="1"/>
    <n v="1"/>
    <s v="115"/>
    <n v="135"/>
    <m/>
    <n v="1.22"/>
    <n v="1.22"/>
    <n v="1"/>
    <n v="1.22"/>
    <m/>
    <m/>
    <m/>
  </r>
  <r>
    <x v="0"/>
    <x v="0"/>
    <x v="0"/>
    <x v="292"/>
    <x v="7"/>
    <n v="1"/>
    <s v="Adaos SCARA PRODUCRTIE"/>
    <x v="0"/>
    <x v="69"/>
    <x v="12"/>
    <n v="1"/>
    <s v=""/>
    <n v="0"/>
    <m/>
    <n v="54.6400000000001"/>
    <n v="54.6400000000001"/>
    <n v="1"/>
    <n v="54.6400000000001"/>
    <m/>
    <m/>
    <m/>
  </r>
  <r>
    <x v="0"/>
    <x v="0"/>
    <x v="0"/>
    <x v="293"/>
    <x v="8"/>
    <n v="1"/>
    <s v="pse/67"/>
    <x v="0"/>
    <x v="54"/>
    <x v="1"/>
    <n v="1"/>
    <s v=""/>
    <n v="3112"/>
    <m/>
    <n v="76.77"/>
    <n v="76.77"/>
    <n v="1"/>
    <n v="76.77"/>
    <m/>
    <m/>
    <m/>
  </r>
  <r>
    <x v="0"/>
    <x v="0"/>
    <x v="0"/>
    <x v="293"/>
    <x v="8"/>
    <n v="1"/>
    <s v="pse/9"/>
    <x v="0"/>
    <x v="3"/>
    <x v="1"/>
    <n v="2"/>
    <s v="133"/>
    <n v="659"/>
    <m/>
    <n v="5.5"/>
    <n v="11"/>
    <n v="2"/>
    <n v="11"/>
    <m/>
    <m/>
    <m/>
  </r>
  <r>
    <x v="0"/>
    <x v="0"/>
    <x v="0"/>
    <x v="293"/>
    <x v="8"/>
    <n v="1"/>
    <s v="pse/27"/>
    <x v="0"/>
    <x v="1"/>
    <x v="1"/>
    <n v="1"/>
    <s v="112"/>
    <n v="164"/>
    <m/>
    <n v="1.44"/>
    <n v="1.44"/>
    <n v="1"/>
    <n v="1.44"/>
    <m/>
    <m/>
    <m/>
  </r>
  <r>
    <x v="0"/>
    <x v="0"/>
    <x v="0"/>
    <x v="293"/>
    <x v="8"/>
    <n v="1"/>
    <s v="pse/36"/>
    <x v="0"/>
    <x v="1"/>
    <x v="1"/>
    <n v="4"/>
    <s v="60"/>
    <n v="116"/>
    <m/>
    <n v="0.55000000000000004"/>
    <n v="2.2000000000000002"/>
    <n v="4"/>
    <n v="2.2000000000000002"/>
    <m/>
    <m/>
    <m/>
  </r>
  <r>
    <x v="0"/>
    <x v="0"/>
    <x v="0"/>
    <x v="293"/>
    <x v="8"/>
    <n v="1"/>
    <s v="pse/49"/>
    <x v="0"/>
    <x v="1"/>
    <x v="1"/>
    <n v="1"/>
    <s v="166"/>
    <n v="183"/>
    <m/>
    <n v="2.38"/>
    <n v="2.38"/>
    <n v="1"/>
    <n v="2.38"/>
    <m/>
    <m/>
    <m/>
  </r>
  <r>
    <x v="0"/>
    <x v="0"/>
    <x v="0"/>
    <x v="293"/>
    <x v="8"/>
    <n v="1"/>
    <s v="pse/72"/>
    <x v="0"/>
    <x v="55"/>
    <x v="1"/>
    <n v="1"/>
    <s v="167"/>
    <n v="176"/>
    <m/>
    <n v="2.77"/>
    <n v="2.77"/>
    <n v="1"/>
    <n v="2.77"/>
    <m/>
    <m/>
    <m/>
  </r>
  <r>
    <x v="0"/>
    <x v="0"/>
    <x v="0"/>
    <x v="293"/>
    <x v="8"/>
    <n v="1"/>
    <s v="pse/84"/>
    <x v="0"/>
    <x v="55"/>
    <x v="1"/>
    <n v="1"/>
    <s v="60"/>
    <n v="116"/>
    <m/>
    <n v="0.66"/>
    <n v="0.66"/>
    <n v="1"/>
    <n v="0.66"/>
    <m/>
    <m/>
    <m/>
  </r>
  <r>
    <x v="0"/>
    <x v="0"/>
    <x v="0"/>
    <x v="293"/>
    <x v="8"/>
    <n v="1"/>
    <s v="pse/85"/>
    <x v="0"/>
    <x v="55"/>
    <x v="1"/>
    <n v="1"/>
    <s v="136"/>
    <n v="200"/>
    <m/>
    <n v="2.56"/>
    <n v="2.56"/>
    <n v="1"/>
    <n v="2.56"/>
    <m/>
    <m/>
    <m/>
  </r>
  <r>
    <x v="0"/>
    <x v="0"/>
    <x v="0"/>
    <x v="293"/>
    <x v="8"/>
    <n v="1"/>
    <s v="pse/88"/>
    <x v="0"/>
    <x v="55"/>
    <x v="1"/>
    <n v="2"/>
    <s v="167"/>
    <n v="136"/>
    <m/>
    <n v="2.14"/>
    <n v="4.28"/>
    <n v="2"/>
    <n v="4.28"/>
    <m/>
    <m/>
    <m/>
  </r>
  <r>
    <x v="0"/>
    <x v="0"/>
    <x v="0"/>
    <x v="293"/>
    <x v="8"/>
    <n v="1"/>
    <s v="pse/89"/>
    <x v="0"/>
    <x v="55"/>
    <x v="1"/>
    <n v="1"/>
    <s v="60"/>
    <n v="116"/>
    <m/>
    <n v="0.66"/>
    <n v="0.66"/>
    <n v="1"/>
    <n v="0.66"/>
    <m/>
    <m/>
    <m/>
  </r>
  <r>
    <x v="0"/>
    <x v="0"/>
    <x v="0"/>
    <x v="293"/>
    <x v="8"/>
    <n v="1"/>
    <s v="pse/103"/>
    <x v="0"/>
    <x v="1"/>
    <x v="1"/>
    <n v="1"/>
    <s v="124"/>
    <n v="204"/>
    <m/>
    <n v="1.98"/>
    <n v="1.98"/>
    <n v="1"/>
    <n v="1.98"/>
    <m/>
    <m/>
    <m/>
  </r>
  <r>
    <x v="0"/>
    <x v="0"/>
    <x v="0"/>
    <x v="293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294"/>
    <x v="8"/>
    <n v="1"/>
    <s v="pse/67"/>
    <x v="0"/>
    <x v="54"/>
    <x v="1"/>
    <n v="1"/>
    <s v=""/>
    <n v="3112"/>
    <m/>
    <n v="76.77"/>
    <n v="76.77"/>
    <n v="1"/>
    <n v="76.77"/>
    <m/>
    <m/>
    <m/>
  </r>
  <r>
    <x v="0"/>
    <x v="0"/>
    <x v="0"/>
    <x v="294"/>
    <x v="8"/>
    <n v="1"/>
    <s v="pse/9"/>
    <x v="0"/>
    <x v="3"/>
    <x v="1"/>
    <n v="2"/>
    <s v="133"/>
    <n v="660"/>
    <m/>
    <n v="5.51"/>
    <n v="11.02"/>
    <n v="2"/>
    <n v="11.02"/>
    <m/>
    <m/>
    <m/>
  </r>
  <r>
    <x v="0"/>
    <x v="0"/>
    <x v="0"/>
    <x v="294"/>
    <x v="8"/>
    <n v="1"/>
    <s v="pse/27"/>
    <x v="0"/>
    <x v="1"/>
    <x v="1"/>
    <n v="1"/>
    <s v="112"/>
    <n v="164"/>
    <m/>
    <n v="1.45"/>
    <n v="1.45"/>
    <n v="1"/>
    <n v="1.45"/>
    <m/>
    <m/>
    <m/>
  </r>
  <r>
    <x v="0"/>
    <x v="0"/>
    <x v="0"/>
    <x v="294"/>
    <x v="8"/>
    <n v="1"/>
    <s v="pse/36"/>
    <x v="0"/>
    <x v="1"/>
    <x v="1"/>
    <n v="4"/>
    <s v="60"/>
    <n v="116"/>
    <m/>
    <n v="0.55000000000000004"/>
    <n v="2.2000000000000002"/>
    <n v="4"/>
    <n v="2.2000000000000002"/>
    <m/>
    <m/>
    <m/>
  </r>
  <r>
    <x v="0"/>
    <x v="0"/>
    <x v="0"/>
    <x v="294"/>
    <x v="8"/>
    <n v="1"/>
    <s v="pse/50"/>
    <x v="0"/>
    <x v="1"/>
    <x v="1"/>
    <n v="1"/>
    <s v="171"/>
    <n v="193"/>
    <m/>
    <n v="2.59"/>
    <n v="2.59"/>
    <n v="1"/>
    <n v="2.59"/>
    <m/>
    <m/>
    <m/>
  </r>
  <r>
    <x v="0"/>
    <x v="0"/>
    <x v="0"/>
    <x v="294"/>
    <x v="8"/>
    <n v="1"/>
    <s v="pse/52"/>
    <x v="0"/>
    <x v="1"/>
    <x v="1"/>
    <n v="1"/>
    <s v="113"/>
    <n v="202"/>
    <m/>
    <n v="1.8"/>
    <n v="1.8"/>
    <n v="1"/>
    <n v="1.8"/>
    <m/>
    <m/>
    <m/>
  </r>
  <r>
    <x v="0"/>
    <x v="0"/>
    <x v="0"/>
    <x v="294"/>
    <x v="8"/>
    <n v="1"/>
    <s v="pse/56"/>
    <x v="0"/>
    <x v="1"/>
    <x v="1"/>
    <n v="1"/>
    <s v="123"/>
    <n v="192"/>
    <m/>
    <n v="1.85"/>
    <n v="1.85"/>
    <n v="1"/>
    <n v="1.85"/>
    <m/>
    <m/>
    <m/>
  </r>
  <r>
    <x v="0"/>
    <x v="0"/>
    <x v="0"/>
    <x v="294"/>
    <x v="8"/>
    <n v="1"/>
    <s v="pse/72"/>
    <x v="0"/>
    <x v="55"/>
    <x v="1"/>
    <n v="1"/>
    <s v="167"/>
    <n v="176"/>
    <m/>
    <n v="2.77"/>
    <n v="2.77"/>
    <n v="1"/>
    <n v="2.77"/>
    <m/>
    <m/>
    <m/>
  </r>
  <r>
    <x v="0"/>
    <x v="0"/>
    <x v="0"/>
    <x v="294"/>
    <x v="8"/>
    <n v="1"/>
    <s v="pse/84"/>
    <x v="0"/>
    <x v="55"/>
    <x v="1"/>
    <n v="1"/>
    <s v="60"/>
    <n v="116"/>
    <m/>
    <n v="0.66"/>
    <n v="0.66"/>
    <n v="1"/>
    <n v="0.66"/>
    <m/>
    <m/>
    <m/>
  </r>
  <r>
    <x v="0"/>
    <x v="0"/>
    <x v="0"/>
    <x v="294"/>
    <x v="8"/>
    <n v="1"/>
    <s v="pse/85"/>
    <x v="0"/>
    <x v="55"/>
    <x v="1"/>
    <n v="1"/>
    <s v="136"/>
    <n v="200"/>
    <m/>
    <n v="2.56"/>
    <n v="2.56"/>
    <n v="1"/>
    <n v="2.56"/>
    <m/>
    <m/>
    <m/>
  </r>
  <r>
    <x v="0"/>
    <x v="0"/>
    <x v="0"/>
    <x v="294"/>
    <x v="8"/>
    <n v="1"/>
    <s v="pse/88"/>
    <x v="0"/>
    <x v="55"/>
    <x v="1"/>
    <n v="2"/>
    <s v="167"/>
    <n v="136"/>
    <m/>
    <n v="2.14"/>
    <n v="4.28"/>
    <n v="2"/>
    <n v="4.28"/>
    <m/>
    <m/>
    <m/>
  </r>
  <r>
    <x v="0"/>
    <x v="0"/>
    <x v="0"/>
    <x v="294"/>
    <x v="8"/>
    <n v="1"/>
    <s v="pse/89"/>
    <x v="0"/>
    <x v="55"/>
    <x v="1"/>
    <n v="1"/>
    <s v="60"/>
    <n v="116"/>
    <m/>
    <n v="0.66"/>
    <n v="0.66"/>
    <n v="1"/>
    <n v="0.66"/>
    <m/>
    <m/>
    <m/>
  </r>
  <r>
    <x v="0"/>
    <x v="0"/>
    <x v="0"/>
    <x v="294"/>
    <x v="8"/>
    <n v="1"/>
    <s v="pse/103"/>
    <x v="0"/>
    <x v="1"/>
    <x v="1"/>
    <n v="1"/>
    <s v="124"/>
    <n v="204"/>
    <m/>
    <n v="1.98"/>
    <n v="1.98"/>
    <n v="1"/>
    <n v="1.98"/>
    <m/>
    <m/>
    <m/>
  </r>
  <r>
    <x v="0"/>
    <x v="0"/>
    <x v="0"/>
    <x v="294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295"/>
    <x v="8"/>
    <n v="1"/>
    <s v="pse/102"/>
    <x v="0"/>
    <x v="54"/>
    <x v="1"/>
    <n v="1"/>
    <s v=""/>
    <n v="5886"/>
    <m/>
    <n v="145.19"/>
    <n v="145.19"/>
    <n v="1"/>
    <n v="145.19"/>
    <m/>
    <m/>
    <m/>
  </r>
  <r>
    <x v="0"/>
    <x v="0"/>
    <x v="0"/>
    <x v="295"/>
    <x v="8"/>
    <n v="1"/>
    <s v="p/31"/>
    <x v="0"/>
    <x v="1"/>
    <x v="1"/>
    <n v="1"/>
    <s v="60"/>
    <n v="116"/>
    <m/>
    <n v="0.55000000000000004"/>
    <n v="0.55000000000000004"/>
    <n v="1"/>
    <n v="0.55000000000000004"/>
    <m/>
    <m/>
    <m/>
  </r>
  <r>
    <x v="0"/>
    <x v="0"/>
    <x v="0"/>
    <x v="295"/>
    <x v="8"/>
    <n v="1"/>
    <s v="pse/9"/>
    <x v="0"/>
    <x v="3"/>
    <x v="1"/>
    <n v="2"/>
    <s v="133"/>
    <n v="659"/>
    <m/>
    <n v="5.5"/>
    <n v="11"/>
    <n v="2"/>
    <n v="11"/>
    <m/>
    <m/>
    <m/>
  </r>
  <r>
    <x v="0"/>
    <x v="0"/>
    <x v="0"/>
    <x v="295"/>
    <x v="8"/>
    <n v="1"/>
    <s v="pse/21"/>
    <x v="0"/>
    <x v="1"/>
    <x v="1"/>
    <n v="1"/>
    <s v="102"/>
    <n v="200"/>
    <m/>
    <n v="1.61"/>
    <n v="1.61"/>
    <n v="1"/>
    <n v="1.61"/>
    <m/>
    <m/>
    <m/>
  </r>
  <r>
    <x v="0"/>
    <x v="0"/>
    <x v="0"/>
    <x v="295"/>
    <x v="8"/>
    <n v="1"/>
    <s v="pse/36"/>
    <x v="0"/>
    <x v="1"/>
    <x v="1"/>
    <n v="4"/>
    <s v="60"/>
    <n v="116"/>
    <m/>
    <n v="0.55000000000000004"/>
    <n v="2.2000000000000002"/>
    <n v="4"/>
    <n v="2.2000000000000002"/>
    <m/>
    <m/>
    <m/>
  </r>
  <r>
    <x v="0"/>
    <x v="0"/>
    <x v="0"/>
    <x v="295"/>
    <x v="8"/>
    <n v="1"/>
    <s v="pse/40"/>
    <x v="0"/>
    <x v="1"/>
    <x v="1"/>
    <n v="1"/>
    <s v="124"/>
    <n v="293"/>
    <m/>
    <n v="2.86"/>
    <n v="2.86"/>
    <n v="1"/>
    <n v="2.86"/>
    <m/>
    <m/>
    <m/>
  </r>
  <r>
    <x v="0"/>
    <x v="0"/>
    <x v="0"/>
    <x v="295"/>
    <x v="8"/>
    <n v="1"/>
    <s v="pse/47"/>
    <x v="0"/>
    <x v="1"/>
    <x v="1"/>
    <n v="1"/>
    <s v="153"/>
    <n v="198"/>
    <m/>
    <n v="2.38"/>
    <n v="2.38"/>
    <n v="1"/>
    <n v="2.38"/>
    <m/>
    <m/>
    <m/>
  </r>
  <r>
    <x v="0"/>
    <x v="0"/>
    <x v="0"/>
    <x v="295"/>
    <x v="8"/>
    <n v="1"/>
    <s v="pse/51"/>
    <x v="0"/>
    <x v="1"/>
    <x v="1"/>
    <n v="1"/>
    <s v="126"/>
    <n v="217"/>
    <m/>
    <n v="2.15"/>
    <n v="2.15"/>
    <n v="1"/>
    <n v="2.15"/>
    <m/>
    <m/>
    <m/>
  </r>
  <r>
    <x v="0"/>
    <x v="0"/>
    <x v="0"/>
    <x v="295"/>
    <x v="8"/>
    <n v="1"/>
    <s v="pse/53"/>
    <x v="0"/>
    <x v="1"/>
    <x v="1"/>
    <n v="1"/>
    <s v="117"/>
    <n v="187"/>
    <m/>
    <n v="1.72"/>
    <n v="1.72"/>
    <n v="1"/>
    <n v="1.72"/>
    <m/>
    <m/>
    <m/>
  </r>
  <r>
    <x v="0"/>
    <x v="0"/>
    <x v="0"/>
    <x v="295"/>
    <x v="8"/>
    <n v="1"/>
    <s v="pse/54"/>
    <x v="0"/>
    <x v="3"/>
    <x v="1"/>
    <n v="2"/>
    <s v="60"/>
    <n v="116"/>
    <m/>
    <n v="0.44"/>
    <n v="0.88"/>
    <n v="2"/>
    <n v="0.88"/>
    <m/>
    <m/>
    <m/>
  </r>
  <r>
    <x v="0"/>
    <x v="0"/>
    <x v="0"/>
    <x v="295"/>
    <x v="8"/>
    <n v="1"/>
    <s v="pse/72"/>
    <x v="0"/>
    <x v="55"/>
    <x v="1"/>
    <n v="2"/>
    <s v="167"/>
    <n v="176"/>
    <m/>
    <n v="2.77"/>
    <n v="5.54"/>
    <n v="2"/>
    <n v="5.54"/>
    <m/>
    <m/>
    <m/>
  </r>
  <r>
    <x v="0"/>
    <x v="0"/>
    <x v="0"/>
    <x v="295"/>
    <x v="8"/>
    <n v="1"/>
    <s v="pse/81"/>
    <x v="0"/>
    <x v="1"/>
    <x v="1"/>
    <n v="1"/>
    <s v="120"/>
    <n v="165"/>
    <m/>
    <n v="1.56"/>
    <n v="1.56"/>
    <n v="1"/>
    <n v="1.56"/>
    <m/>
    <m/>
    <m/>
  </r>
  <r>
    <x v="0"/>
    <x v="0"/>
    <x v="0"/>
    <x v="295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295"/>
    <x v="8"/>
    <n v="1"/>
    <s v="pse/88"/>
    <x v="0"/>
    <x v="55"/>
    <x v="1"/>
    <n v="4"/>
    <s v="167"/>
    <n v="136"/>
    <m/>
    <n v="2.14"/>
    <n v="8.56"/>
    <n v="4"/>
    <n v="8.56"/>
    <m/>
    <m/>
    <m/>
  </r>
  <r>
    <x v="0"/>
    <x v="0"/>
    <x v="0"/>
    <x v="295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296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296"/>
    <x v="8"/>
    <n v="1"/>
    <s v="pse/11"/>
    <x v="0"/>
    <x v="19"/>
    <x v="1"/>
    <n v="1"/>
    <s v=""/>
    <n v="198"/>
    <m/>
    <n v="0.3"/>
    <n v="0.3"/>
    <n v="1"/>
    <n v="0.3"/>
    <m/>
    <m/>
    <m/>
  </r>
  <r>
    <x v="0"/>
    <x v="0"/>
    <x v="0"/>
    <x v="296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296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297"/>
    <x v="8"/>
    <n v="29"/>
    <s v="ASE/6"/>
    <x v="2"/>
    <x v="53"/>
    <x v="9"/>
    <n v="1"/>
    <s v=""/>
    <n v="240"/>
    <m/>
    <n v="0"/>
    <n v="0"/>
    <n v="29"/>
    <n v="0"/>
    <m/>
    <m/>
    <m/>
  </r>
  <r>
    <x v="0"/>
    <x v="0"/>
    <x v="0"/>
    <x v="298"/>
    <x v="8"/>
    <n v="3"/>
    <s v="pse/109"/>
    <x v="0"/>
    <x v="64"/>
    <x v="1"/>
    <n v="1"/>
    <s v=""/>
    <n v="658"/>
    <m/>
    <n v="5.35"/>
    <n v="5.35"/>
    <n v="3"/>
    <n v="16.049999999999997"/>
    <m/>
    <m/>
    <m/>
  </r>
  <r>
    <x v="0"/>
    <x v="0"/>
    <x v="0"/>
    <x v="298"/>
    <x v="8"/>
    <n v="3"/>
    <s v="pse/39"/>
    <x v="0"/>
    <x v="1"/>
    <x v="1"/>
    <n v="2"/>
    <s v="85"/>
    <n v="175"/>
    <m/>
    <n v="1.17"/>
    <n v="2.34"/>
    <n v="6"/>
    <n v="7.02"/>
    <m/>
    <m/>
    <m/>
  </r>
  <r>
    <x v="0"/>
    <x v="0"/>
    <x v="0"/>
    <x v="298"/>
    <x v="8"/>
    <n v="3"/>
    <s v="pse/77"/>
    <x v="0"/>
    <x v="2"/>
    <x v="1"/>
    <n v="4"/>
    <s v="20"/>
    <n v="50"/>
    <m/>
    <n v="0.04"/>
    <n v="0.16"/>
    <n v="12"/>
    <n v="0.48"/>
    <m/>
    <m/>
    <m/>
  </r>
  <r>
    <x v="0"/>
    <x v="0"/>
    <x v="0"/>
    <x v="299"/>
    <x v="8"/>
    <n v="1"/>
    <s v="pse/153"/>
    <x v="0"/>
    <x v="64"/>
    <x v="1"/>
    <n v="1"/>
    <s v=""/>
    <n v="1588"/>
    <m/>
    <n v="12.92"/>
    <n v="12.92"/>
    <n v="1"/>
    <n v="12.92"/>
    <m/>
    <m/>
    <m/>
  </r>
  <r>
    <x v="0"/>
    <x v="0"/>
    <x v="0"/>
    <x v="299"/>
    <x v="8"/>
    <n v="1"/>
    <s v="pse/37"/>
    <x v="0"/>
    <x v="1"/>
    <x v="1"/>
    <n v="2"/>
    <s v="85"/>
    <n v="180"/>
    <m/>
    <n v="1.2"/>
    <n v="2.4"/>
    <n v="2"/>
    <n v="2.4"/>
    <m/>
    <m/>
    <m/>
  </r>
  <r>
    <x v="0"/>
    <x v="0"/>
    <x v="0"/>
    <x v="299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00"/>
    <x v="8"/>
    <n v="1"/>
    <s v="pse/30"/>
    <x v="0"/>
    <x v="64"/>
    <x v="1"/>
    <n v="1"/>
    <s v=""/>
    <n v="493"/>
    <m/>
    <n v="4.01"/>
    <n v="4.01"/>
    <n v="1"/>
    <n v="4.01"/>
    <m/>
    <m/>
    <m/>
  </r>
  <r>
    <x v="0"/>
    <x v="0"/>
    <x v="0"/>
    <x v="300"/>
    <x v="8"/>
    <n v="1"/>
    <s v="pse/37"/>
    <x v="0"/>
    <x v="1"/>
    <x v="1"/>
    <n v="2"/>
    <s v="85"/>
    <n v="180"/>
    <m/>
    <n v="1.2"/>
    <n v="2.4"/>
    <n v="2"/>
    <n v="2.4"/>
    <m/>
    <m/>
    <m/>
  </r>
  <r>
    <x v="0"/>
    <x v="0"/>
    <x v="0"/>
    <x v="300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01"/>
    <x v="8"/>
    <n v="1"/>
    <s v="pse/32"/>
    <x v="0"/>
    <x v="64"/>
    <x v="1"/>
    <n v="1"/>
    <s v=""/>
    <n v="2225"/>
    <m/>
    <n v="18.100000000000001"/>
    <n v="18.100000000000001"/>
    <n v="1"/>
    <n v="18.100000000000001"/>
    <m/>
    <m/>
    <m/>
  </r>
  <r>
    <x v="0"/>
    <x v="0"/>
    <x v="0"/>
    <x v="301"/>
    <x v="8"/>
    <n v="1"/>
    <s v="pse/37"/>
    <x v="0"/>
    <x v="1"/>
    <x v="1"/>
    <n v="2"/>
    <s v="85"/>
    <n v="180"/>
    <m/>
    <n v="1.2"/>
    <n v="2.4"/>
    <n v="2"/>
    <n v="2.4"/>
    <m/>
    <m/>
    <m/>
  </r>
  <r>
    <x v="0"/>
    <x v="0"/>
    <x v="0"/>
    <x v="301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02"/>
    <x v="8"/>
    <n v="1"/>
    <s v="pse/18"/>
    <x v="0"/>
    <x v="19"/>
    <x v="1"/>
    <n v="1"/>
    <s v=""/>
    <n v="1339"/>
    <m/>
    <n v="2.06"/>
    <n v="2.06"/>
    <n v="1"/>
    <n v="2.06"/>
    <m/>
    <m/>
    <m/>
  </r>
  <r>
    <x v="0"/>
    <x v="0"/>
    <x v="0"/>
    <x v="302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02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02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03"/>
    <x v="8"/>
    <n v="1"/>
    <s v="pse/44"/>
    <x v="0"/>
    <x v="67"/>
    <x v="1"/>
    <n v="1"/>
    <s v=""/>
    <n v="442"/>
    <m/>
    <n v="9.8800000000000008"/>
    <n v="9.8800000000000008"/>
    <n v="1"/>
    <n v="9.8800000000000008"/>
    <m/>
    <m/>
    <m/>
  </r>
  <r>
    <x v="0"/>
    <x v="0"/>
    <x v="0"/>
    <x v="303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304"/>
    <x v="8"/>
    <n v="1"/>
    <s v="pse/45"/>
    <x v="0"/>
    <x v="67"/>
    <x v="1"/>
    <n v="1"/>
    <s v=""/>
    <n v="367"/>
    <m/>
    <n v="8.2100000000000009"/>
    <n v="8.2100000000000009"/>
    <n v="1"/>
    <n v="8.2100000000000009"/>
    <m/>
    <m/>
    <m/>
  </r>
  <r>
    <x v="0"/>
    <x v="0"/>
    <x v="0"/>
    <x v="304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305"/>
    <x v="8"/>
    <n v="1"/>
    <s v="pse/46"/>
    <x v="0"/>
    <x v="67"/>
    <x v="1"/>
    <n v="1"/>
    <s v=""/>
    <n v="420"/>
    <m/>
    <n v="9.41"/>
    <n v="9.41"/>
    <n v="1"/>
    <n v="9.41"/>
    <m/>
    <m/>
    <m/>
  </r>
  <r>
    <x v="0"/>
    <x v="0"/>
    <x v="0"/>
    <x v="305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306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06"/>
    <x v="8"/>
    <n v="1"/>
    <s v="pse/15"/>
    <x v="0"/>
    <x v="19"/>
    <x v="1"/>
    <n v="1"/>
    <s v=""/>
    <n v="200"/>
    <m/>
    <n v="0.31"/>
    <n v="0.31"/>
    <n v="1"/>
    <n v="0.31"/>
    <m/>
    <m/>
    <m/>
  </r>
  <r>
    <x v="0"/>
    <x v="0"/>
    <x v="0"/>
    <x v="306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06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07"/>
    <x v="8"/>
    <n v="1"/>
    <s v="pse/17"/>
    <x v="0"/>
    <x v="19"/>
    <x v="1"/>
    <n v="1"/>
    <s v=""/>
    <n v="1332"/>
    <m/>
    <n v="2.0499999999999998"/>
    <n v="2.0499999999999998"/>
    <n v="1"/>
    <n v="2.0499999999999998"/>
    <m/>
    <m/>
    <m/>
  </r>
  <r>
    <x v="0"/>
    <x v="0"/>
    <x v="0"/>
    <x v="307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07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07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08"/>
    <x v="8"/>
    <n v="1"/>
    <s v="pse/6"/>
    <x v="0"/>
    <x v="19"/>
    <x v="1"/>
    <n v="1"/>
    <s v=""/>
    <n v="1841"/>
    <m/>
    <n v="2.83"/>
    <n v="2.83"/>
    <n v="1"/>
    <n v="2.83"/>
    <m/>
    <m/>
    <m/>
  </r>
  <r>
    <x v="0"/>
    <x v="0"/>
    <x v="0"/>
    <x v="308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08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08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09"/>
    <x v="8"/>
    <n v="1"/>
    <s v="pse/7"/>
    <x v="0"/>
    <x v="19"/>
    <x v="1"/>
    <n v="1"/>
    <s v=""/>
    <n v="1832"/>
    <m/>
    <n v="2.82"/>
    <n v="2.82"/>
    <n v="1"/>
    <n v="2.82"/>
    <m/>
    <m/>
    <m/>
  </r>
  <r>
    <x v="0"/>
    <x v="0"/>
    <x v="0"/>
    <x v="309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09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09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10"/>
    <x v="8"/>
    <n v="1"/>
    <s v="pse/4"/>
    <x v="0"/>
    <x v="19"/>
    <x v="1"/>
    <n v="1"/>
    <s v=""/>
    <n v="2367"/>
    <m/>
    <n v="3.64"/>
    <n v="3.64"/>
    <n v="1"/>
    <n v="3.64"/>
    <m/>
    <m/>
    <m/>
  </r>
  <r>
    <x v="0"/>
    <x v="0"/>
    <x v="0"/>
    <x v="310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10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10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11"/>
    <x v="8"/>
    <n v="1"/>
    <s v="pse/3"/>
    <x v="0"/>
    <x v="19"/>
    <x v="1"/>
    <n v="1"/>
    <s v=""/>
    <n v="2392"/>
    <m/>
    <n v="3.68"/>
    <n v="3.68"/>
    <n v="1"/>
    <n v="3.68"/>
    <m/>
    <m/>
    <m/>
  </r>
  <r>
    <x v="0"/>
    <x v="0"/>
    <x v="0"/>
    <x v="311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11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11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12"/>
    <x v="8"/>
    <n v="1"/>
    <s v="pse/90"/>
    <x v="0"/>
    <x v="68"/>
    <x v="8"/>
    <n v="1"/>
    <s v=""/>
    <n v="3668"/>
    <m/>
    <n v="92.72"/>
    <n v="92.72"/>
    <n v="1"/>
    <n v="92.72"/>
    <m/>
    <m/>
    <m/>
  </r>
  <r>
    <x v="0"/>
    <x v="0"/>
    <x v="0"/>
    <x v="312"/>
    <x v="8"/>
    <n v="1"/>
    <s v="pse/8"/>
    <x v="0"/>
    <x v="3"/>
    <x v="1"/>
    <n v="1"/>
    <s v="200"/>
    <n v="383"/>
    <m/>
    <n v="4.8099999999999996"/>
    <n v="4.8099999999999996"/>
    <n v="1"/>
    <n v="4.8099999999999996"/>
    <m/>
    <m/>
    <m/>
  </r>
  <r>
    <x v="0"/>
    <x v="0"/>
    <x v="0"/>
    <x v="312"/>
    <x v="8"/>
    <n v="1"/>
    <s v="pse/23"/>
    <x v="0"/>
    <x v="1"/>
    <x v="1"/>
    <n v="2"/>
    <s v="113"/>
    <n v="168"/>
    <m/>
    <n v="1.49"/>
    <n v="2.98"/>
    <n v="2"/>
    <n v="2.98"/>
    <m/>
    <m/>
    <m/>
  </r>
  <r>
    <x v="0"/>
    <x v="0"/>
    <x v="0"/>
    <x v="312"/>
    <x v="8"/>
    <n v="1"/>
    <s v="pse/38"/>
    <x v="0"/>
    <x v="1"/>
    <x v="1"/>
    <n v="1"/>
    <s v="120"/>
    <n v="150"/>
    <m/>
    <n v="1.42"/>
    <n v="1.42"/>
    <n v="1"/>
    <n v="1.42"/>
    <m/>
    <m/>
    <m/>
  </r>
  <r>
    <x v="0"/>
    <x v="0"/>
    <x v="0"/>
    <x v="312"/>
    <x v="8"/>
    <n v="1"/>
    <s v="pse/55"/>
    <x v="0"/>
    <x v="3"/>
    <x v="1"/>
    <n v="1"/>
    <s v="67"/>
    <n v="185"/>
    <m/>
    <n v="0.77"/>
    <n v="0.77"/>
    <n v="1"/>
    <n v="0.77"/>
    <m/>
    <m/>
    <m/>
  </r>
  <r>
    <x v="0"/>
    <x v="0"/>
    <x v="0"/>
    <x v="312"/>
    <x v="8"/>
    <n v="1"/>
    <s v="pse/57"/>
    <x v="0"/>
    <x v="1"/>
    <x v="1"/>
    <n v="1"/>
    <s v="77.5"/>
    <n v="200"/>
    <m/>
    <n v="1.22"/>
    <n v="1.22"/>
    <n v="1"/>
    <n v="1.22"/>
    <m/>
    <m/>
    <m/>
  </r>
  <r>
    <x v="0"/>
    <x v="0"/>
    <x v="0"/>
    <x v="312"/>
    <x v="8"/>
    <n v="1"/>
    <s v="pse/74"/>
    <x v="0"/>
    <x v="3"/>
    <x v="1"/>
    <n v="2"/>
    <s v="60"/>
    <n v="177"/>
    <m/>
    <n v="0.67"/>
    <n v="1.34"/>
    <n v="2"/>
    <n v="1.34"/>
    <m/>
    <m/>
    <m/>
  </r>
  <r>
    <x v="0"/>
    <x v="0"/>
    <x v="0"/>
    <x v="312"/>
    <x v="8"/>
    <n v="1"/>
    <s v="pse/92"/>
    <x v="0"/>
    <x v="68"/>
    <x v="8"/>
    <n v="1"/>
    <s v=""/>
    <n v="1006"/>
    <m/>
    <n v="25.43"/>
    <n v="25.43"/>
    <n v="1"/>
    <n v="25.43"/>
    <m/>
    <m/>
    <m/>
  </r>
  <r>
    <x v="0"/>
    <x v="0"/>
    <x v="0"/>
    <x v="312"/>
    <x v="8"/>
    <n v="1"/>
    <s v="pse/94"/>
    <x v="0"/>
    <x v="68"/>
    <x v="8"/>
    <n v="1"/>
    <s v=""/>
    <n v="505"/>
    <m/>
    <n v="12.76"/>
    <n v="12.76"/>
    <n v="1"/>
    <n v="12.76"/>
    <m/>
    <m/>
    <m/>
  </r>
  <r>
    <x v="0"/>
    <x v="0"/>
    <x v="0"/>
    <x v="312"/>
    <x v="8"/>
    <n v="1"/>
    <s v="pse/107"/>
    <x v="0"/>
    <x v="3"/>
    <x v="1"/>
    <n v="1"/>
    <s v="60"/>
    <n v="177"/>
    <m/>
    <n v="0.67"/>
    <n v="0.67"/>
    <n v="1"/>
    <n v="0.67"/>
    <m/>
    <m/>
    <m/>
  </r>
  <r>
    <x v="0"/>
    <x v="0"/>
    <x v="0"/>
    <x v="312"/>
    <x v="8"/>
    <n v="1"/>
    <s v="pse/113"/>
    <x v="0"/>
    <x v="3"/>
    <x v="1"/>
    <n v="3"/>
    <s v="60"/>
    <n v="256"/>
    <m/>
    <n v="0.96"/>
    <n v="2.88"/>
    <n v="3"/>
    <n v="2.88"/>
    <m/>
    <m/>
    <m/>
  </r>
  <r>
    <x v="0"/>
    <x v="0"/>
    <x v="0"/>
    <x v="313"/>
    <x v="8"/>
    <n v="1"/>
    <s v="pse/91"/>
    <x v="0"/>
    <x v="68"/>
    <x v="8"/>
    <n v="1"/>
    <s v=""/>
    <n v="3668"/>
    <m/>
    <n v="92.72"/>
    <n v="92.72"/>
    <n v="1"/>
    <n v="92.72"/>
    <m/>
    <m/>
    <m/>
  </r>
  <r>
    <x v="0"/>
    <x v="0"/>
    <x v="0"/>
    <x v="313"/>
    <x v="8"/>
    <n v="1"/>
    <s v="pse/8"/>
    <x v="0"/>
    <x v="3"/>
    <x v="1"/>
    <n v="1"/>
    <s v="200"/>
    <n v="383"/>
    <m/>
    <n v="4.8099999999999996"/>
    <n v="4.8099999999999996"/>
    <n v="1"/>
    <n v="4.8099999999999996"/>
    <m/>
    <m/>
    <m/>
  </r>
  <r>
    <x v="0"/>
    <x v="0"/>
    <x v="0"/>
    <x v="313"/>
    <x v="8"/>
    <n v="1"/>
    <s v="pse/23"/>
    <x v="0"/>
    <x v="1"/>
    <x v="1"/>
    <n v="2"/>
    <s v="113"/>
    <n v="168"/>
    <m/>
    <n v="1.49"/>
    <n v="2.98"/>
    <n v="2"/>
    <n v="2.98"/>
    <m/>
    <m/>
    <m/>
  </r>
  <r>
    <x v="0"/>
    <x v="0"/>
    <x v="0"/>
    <x v="313"/>
    <x v="8"/>
    <n v="1"/>
    <s v="pse/55"/>
    <x v="0"/>
    <x v="3"/>
    <x v="1"/>
    <n v="1"/>
    <s v="67"/>
    <n v="184"/>
    <m/>
    <n v="0.77"/>
    <n v="0.77"/>
    <n v="1"/>
    <n v="0.77"/>
    <m/>
    <m/>
    <m/>
  </r>
  <r>
    <x v="0"/>
    <x v="0"/>
    <x v="0"/>
    <x v="313"/>
    <x v="8"/>
    <n v="1"/>
    <s v="pse/57"/>
    <x v="0"/>
    <x v="1"/>
    <x v="1"/>
    <n v="1"/>
    <s v="77.5"/>
    <n v="200"/>
    <m/>
    <n v="1.22"/>
    <n v="1.22"/>
    <n v="1"/>
    <n v="1.22"/>
    <m/>
    <m/>
    <m/>
  </r>
  <r>
    <x v="0"/>
    <x v="0"/>
    <x v="0"/>
    <x v="313"/>
    <x v="8"/>
    <n v="1"/>
    <s v="pse/93"/>
    <x v="0"/>
    <x v="68"/>
    <x v="8"/>
    <n v="1"/>
    <s v=""/>
    <n v="1006"/>
    <m/>
    <n v="25.44"/>
    <n v="25.44"/>
    <n v="1"/>
    <n v="25.44"/>
    <m/>
    <m/>
    <m/>
  </r>
  <r>
    <x v="0"/>
    <x v="0"/>
    <x v="0"/>
    <x v="313"/>
    <x v="8"/>
    <n v="1"/>
    <s v="pse/95"/>
    <x v="0"/>
    <x v="68"/>
    <x v="8"/>
    <n v="1"/>
    <s v=""/>
    <n v="505"/>
    <m/>
    <n v="12.76"/>
    <n v="12.76"/>
    <n v="1"/>
    <n v="12.76"/>
    <m/>
    <m/>
    <m/>
  </r>
  <r>
    <x v="0"/>
    <x v="0"/>
    <x v="0"/>
    <x v="313"/>
    <x v="8"/>
    <n v="1"/>
    <s v="pse/107"/>
    <x v="0"/>
    <x v="3"/>
    <x v="1"/>
    <n v="3"/>
    <s v="60"/>
    <n v="177"/>
    <m/>
    <n v="0.67"/>
    <n v="2.0100000000000002"/>
    <n v="3"/>
    <n v="2.0100000000000002"/>
    <m/>
    <m/>
    <m/>
  </r>
  <r>
    <x v="0"/>
    <x v="0"/>
    <x v="0"/>
    <x v="313"/>
    <x v="8"/>
    <n v="1"/>
    <s v="pse/114"/>
    <x v="0"/>
    <x v="3"/>
    <x v="1"/>
    <n v="3"/>
    <s v="60"/>
    <n v="256"/>
    <m/>
    <n v="0.96"/>
    <n v="2.88"/>
    <n v="3"/>
    <n v="2.88"/>
    <m/>
    <m/>
    <m/>
  </r>
  <r>
    <x v="0"/>
    <x v="0"/>
    <x v="0"/>
    <x v="314"/>
    <x v="8"/>
    <n v="2"/>
    <s v="pse/1"/>
    <x v="0"/>
    <x v="19"/>
    <x v="1"/>
    <n v="1"/>
    <s v=""/>
    <n v="500"/>
    <m/>
    <n v="0.77"/>
    <n v="0.77"/>
    <n v="2"/>
    <n v="1.54"/>
    <m/>
    <m/>
    <m/>
  </r>
  <r>
    <x v="0"/>
    <x v="0"/>
    <x v="0"/>
    <x v="314"/>
    <x v="8"/>
    <n v="2"/>
    <s v="pse/2"/>
    <x v="0"/>
    <x v="19"/>
    <x v="1"/>
    <n v="1"/>
    <s v=""/>
    <n v="287"/>
    <m/>
    <n v="0.44"/>
    <n v="0.44"/>
    <n v="2"/>
    <n v="0.88"/>
    <m/>
    <m/>
    <m/>
  </r>
  <r>
    <x v="0"/>
    <x v="0"/>
    <x v="0"/>
    <x v="314"/>
    <x v="8"/>
    <n v="2"/>
    <s v="pse/22"/>
    <x v="0"/>
    <x v="1"/>
    <x v="1"/>
    <n v="2"/>
    <s v="60"/>
    <n v="190"/>
    <m/>
    <n v="0.89"/>
    <n v="1.78"/>
    <n v="4"/>
    <n v="3.56"/>
    <m/>
    <m/>
    <m/>
  </r>
  <r>
    <x v="0"/>
    <x v="0"/>
    <x v="0"/>
    <x v="314"/>
    <x v="8"/>
    <n v="2"/>
    <s v="pse/158"/>
    <x v="0"/>
    <x v="57"/>
    <x v="1"/>
    <n v="1"/>
    <s v=""/>
    <n v="170"/>
    <m/>
    <n v="0.67"/>
    <n v="0.67"/>
    <n v="2"/>
    <n v="1.34"/>
    <m/>
    <m/>
    <m/>
  </r>
  <r>
    <x v="0"/>
    <x v="0"/>
    <x v="0"/>
    <x v="315"/>
    <x v="8"/>
    <n v="2"/>
    <s v="pse/161"/>
    <x v="0"/>
    <x v="64"/>
    <x v="1"/>
    <n v="1"/>
    <s v=""/>
    <n v="694"/>
    <m/>
    <n v="5.64"/>
    <n v="5.64"/>
    <n v="2"/>
    <n v="11.28"/>
    <m/>
    <m/>
    <m/>
  </r>
  <r>
    <x v="0"/>
    <x v="0"/>
    <x v="0"/>
    <x v="315"/>
    <x v="8"/>
    <n v="2"/>
    <s v="pse/39"/>
    <x v="0"/>
    <x v="1"/>
    <x v="1"/>
    <n v="2"/>
    <s v="85"/>
    <n v="175"/>
    <m/>
    <n v="1.17"/>
    <n v="2.34"/>
    <n v="4"/>
    <n v="4.68"/>
    <m/>
    <m/>
    <m/>
  </r>
  <r>
    <x v="0"/>
    <x v="0"/>
    <x v="0"/>
    <x v="315"/>
    <x v="8"/>
    <n v="2"/>
    <s v="pse/77"/>
    <x v="0"/>
    <x v="2"/>
    <x v="1"/>
    <n v="4"/>
    <s v="20"/>
    <n v="50"/>
    <m/>
    <n v="0.04"/>
    <n v="0.16"/>
    <n v="8"/>
    <n v="0.32"/>
    <m/>
    <m/>
    <m/>
  </r>
  <r>
    <x v="0"/>
    <x v="0"/>
    <x v="0"/>
    <x v="316"/>
    <x v="8"/>
    <n v="1"/>
    <s v="pse/143"/>
    <x v="0"/>
    <x v="60"/>
    <x v="1"/>
    <n v="1"/>
    <s v=""/>
    <n v="3022"/>
    <m/>
    <n v="17.27"/>
    <n v="17.27"/>
    <n v="1"/>
    <n v="17.27"/>
    <m/>
    <m/>
    <m/>
  </r>
  <r>
    <x v="0"/>
    <x v="0"/>
    <x v="0"/>
    <x v="316"/>
    <x v="8"/>
    <n v="1"/>
    <s v="pse/31"/>
    <x v="0"/>
    <x v="1"/>
    <x v="1"/>
    <n v="3"/>
    <s v="90"/>
    <n v="81"/>
    <m/>
    <n v="0.57999999999999996"/>
    <n v="1.7399999999999998"/>
    <n v="3"/>
    <n v="1.7399999999999998"/>
    <m/>
    <m/>
    <m/>
  </r>
  <r>
    <x v="0"/>
    <x v="0"/>
    <x v="0"/>
    <x v="316"/>
    <x v="8"/>
    <n v="1"/>
    <s v="pse/140"/>
    <x v="0"/>
    <x v="60"/>
    <x v="1"/>
    <n v="3"/>
    <s v=""/>
    <n v="1108"/>
    <m/>
    <n v="6.33"/>
    <n v="18.990000000000002"/>
    <n v="3"/>
    <n v="18.990000000000002"/>
    <m/>
    <m/>
    <m/>
  </r>
  <r>
    <x v="0"/>
    <x v="0"/>
    <x v="0"/>
    <x v="316"/>
    <x v="8"/>
    <n v="1"/>
    <s v="pse/142"/>
    <x v="0"/>
    <x v="60"/>
    <x v="1"/>
    <n v="1"/>
    <s v=""/>
    <n v="707"/>
    <m/>
    <n v="4.04"/>
    <n v="4.04"/>
    <n v="1"/>
    <n v="4.04"/>
    <m/>
    <m/>
    <m/>
  </r>
  <r>
    <x v="0"/>
    <x v="0"/>
    <x v="0"/>
    <x v="316"/>
    <x v="8"/>
    <n v="1"/>
    <s v="pse/144"/>
    <x v="0"/>
    <x v="60"/>
    <x v="1"/>
    <n v="1"/>
    <s v=""/>
    <n v="59"/>
    <m/>
    <n v="0.34"/>
    <n v="0.34"/>
    <n v="1"/>
    <n v="0.34"/>
    <m/>
    <m/>
    <m/>
  </r>
  <r>
    <x v="0"/>
    <x v="0"/>
    <x v="0"/>
    <x v="316"/>
    <x v="8"/>
    <n v="1"/>
    <s v="pse/189"/>
    <x v="0"/>
    <x v="61"/>
    <x v="1"/>
    <n v="3"/>
    <s v=""/>
    <n v="1415"/>
    <m/>
    <n v="3.34"/>
    <n v="10.02"/>
    <n v="3"/>
    <n v="10.02"/>
    <m/>
    <m/>
    <m/>
  </r>
  <r>
    <x v="0"/>
    <x v="0"/>
    <x v="0"/>
    <x v="316"/>
    <x v="8"/>
    <n v="1"/>
    <s v="pse/190"/>
    <x v="0"/>
    <x v="61"/>
    <x v="1"/>
    <n v="3"/>
    <s v=""/>
    <n v="516"/>
    <m/>
    <n v="1.22"/>
    <n v="3.66"/>
    <n v="3"/>
    <n v="3.66"/>
    <m/>
    <m/>
    <m/>
  </r>
  <r>
    <x v="0"/>
    <x v="0"/>
    <x v="0"/>
    <x v="316"/>
    <x v="8"/>
    <n v="1"/>
    <s v="pse/192"/>
    <x v="0"/>
    <x v="61"/>
    <x v="1"/>
    <n v="3"/>
    <s v=""/>
    <n v="1609"/>
    <m/>
    <n v="3.8"/>
    <n v="11.399999999999999"/>
    <n v="3"/>
    <n v="11.399999999999999"/>
    <m/>
    <m/>
    <m/>
  </r>
  <r>
    <x v="0"/>
    <x v="0"/>
    <x v="0"/>
    <x v="316"/>
    <x v="8"/>
    <n v="1"/>
    <s v="pse/193"/>
    <x v="0"/>
    <x v="61"/>
    <x v="1"/>
    <n v="3"/>
    <s v=""/>
    <n v="61"/>
    <m/>
    <n v="0.14000000000000001"/>
    <n v="0.42000000000000004"/>
    <n v="3"/>
    <n v="0.42000000000000004"/>
    <m/>
    <m/>
    <m/>
  </r>
  <r>
    <x v="0"/>
    <x v="0"/>
    <x v="0"/>
    <x v="316"/>
    <x v="8"/>
    <n v="1"/>
    <s v="pse/194"/>
    <x v="0"/>
    <x v="61"/>
    <x v="1"/>
    <n v="3"/>
    <s v=""/>
    <n v="54"/>
    <m/>
    <n v="0.13"/>
    <n v="0.39"/>
    <n v="3"/>
    <n v="0.39"/>
    <m/>
    <m/>
    <m/>
  </r>
  <r>
    <x v="0"/>
    <x v="0"/>
    <x v="0"/>
    <x v="317"/>
    <x v="8"/>
    <n v="1"/>
    <s v="pse/143"/>
    <x v="0"/>
    <x v="60"/>
    <x v="1"/>
    <n v="1"/>
    <s v=""/>
    <n v="3022"/>
    <m/>
    <n v="17.27"/>
    <n v="17.27"/>
    <n v="1"/>
    <n v="17.27"/>
    <m/>
    <m/>
    <m/>
  </r>
  <r>
    <x v="0"/>
    <x v="0"/>
    <x v="0"/>
    <x v="317"/>
    <x v="8"/>
    <n v="1"/>
    <s v="pse/31"/>
    <x v="0"/>
    <x v="1"/>
    <x v="1"/>
    <n v="3"/>
    <s v="90"/>
    <n v="81"/>
    <m/>
    <n v="0.57999999999999996"/>
    <n v="1.7399999999999998"/>
    <n v="3"/>
    <n v="1.7399999999999998"/>
    <m/>
    <m/>
    <m/>
  </r>
  <r>
    <x v="0"/>
    <x v="0"/>
    <x v="0"/>
    <x v="317"/>
    <x v="8"/>
    <n v="1"/>
    <s v="pse/73"/>
    <x v="0"/>
    <x v="61"/>
    <x v="1"/>
    <n v="3"/>
    <s v=""/>
    <n v="173"/>
    <m/>
    <n v="0.41"/>
    <n v="1.23"/>
    <n v="3"/>
    <n v="1.23"/>
    <m/>
    <m/>
    <m/>
  </r>
  <r>
    <x v="0"/>
    <x v="0"/>
    <x v="0"/>
    <x v="317"/>
    <x v="8"/>
    <n v="1"/>
    <s v="pse/120"/>
    <x v="0"/>
    <x v="70"/>
    <x v="1"/>
    <n v="1"/>
    <s v="40"/>
    <n v="60"/>
    <m/>
    <n v="0.08"/>
    <n v="0.08"/>
    <n v="1"/>
    <n v="0.08"/>
    <m/>
    <m/>
    <m/>
  </r>
  <r>
    <x v="0"/>
    <x v="0"/>
    <x v="0"/>
    <x v="317"/>
    <x v="8"/>
    <n v="1"/>
    <s v="pse/121"/>
    <x v="0"/>
    <x v="70"/>
    <x v="1"/>
    <n v="3"/>
    <s v="20"/>
    <n v="40"/>
    <m/>
    <n v="0.03"/>
    <n v="0.09"/>
    <n v="3"/>
    <n v="0.09"/>
    <m/>
    <m/>
    <m/>
  </r>
  <r>
    <x v="0"/>
    <x v="0"/>
    <x v="0"/>
    <x v="317"/>
    <x v="8"/>
    <n v="1"/>
    <s v="pse/141"/>
    <x v="0"/>
    <x v="60"/>
    <x v="1"/>
    <n v="3"/>
    <s v=""/>
    <n v="1097"/>
    <m/>
    <n v="6.27"/>
    <n v="18.809999999999999"/>
    <n v="3"/>
    <n v="18.809999999999999"/>
    <m/>
    <m/>
    <m/>
  </r>
  <r>
    <x v="0"/>
    <x v="0"/>
    <x v="0"/>
    <x v="317"/>
    <x v="8"/>
    <n v="1"/>
    <s v="pse/145"/>
    <x v="0"/>
    <x v="60"/>
    <x v="1"/>
    <n v="1"/>
    <s v=""/>
    <n v="857"/>
    <m/>
    <n v="4.9000000000000004"/>
    <n v="4.9000000000000004"/>
    <n v="1"/>
    <n v="4.9000000000000004"/>
    <m/>
    <m/>
    <m/>
  </r>
  <r>
    <x v="0"/>
    <x v="0"/>
    <x v="0"/>
    <x v="317"/>
    <x v="8"/>
    <n v="1"/>
    <s v="pse/146"/>
    <x v="0"/>
    <x v="60"/>
    <x v="1"/>
    <n v="1"/>
    <s v=""/>
    <n v="178"/>
    <m/>
    <n v="1.02"/>
    <n v="1.02"/>
    <n v="1"/>
    <n v="1.02"/>
    <m/>
    <m/>
    <m/>
  </r>
  <r>
    <x v="0"/>
    <x v="0"/>
    <x v="0"/>
    <x v="317"/>
    <x v="8"/>
    <n v="1"/>
    <s v="pse/189"/>
    <x v="0"/>
    <x v="61"/>
    <x v="1"/>
    <n v="3"/>
    <s v=""/>
    <n v="1415"/>
    <m/>
    <n v="3.34"/>
    <n v="10.02"/>
    <n v="3"/>
    <n v="10.02"/>
    <m/>
    <m/>
    <m/>
  </r>
  <r>
    <x v="0"/>
    <x v="0"/>
    <x v="0"/>
    <x v="317"/>
    <x v="8"/>
    <n v="1"/>
    <s v="pse/190"/>
    <x v="0"/>
    <x v="61"/>
    <x v="1"/>
    <n v="3"/>
    <s v=""/>
    <n v="516"/>
    <m/>
    <n v="1.22"/>
    <n v="3.66"/>
    <n v="3"/>
    <n v="3.66"/>
    <m/>
    <m/>
    <m/>
  </r>
  <r>
    <x v="0"/>
    <x v="0"/>
    <x v="0"/>
    <x v="317"/>
    <x v="8"/>
    <n v="1"/>
    <s v="pse/192"/>
    <x v="0"/>
    <x v="61"/>
    <x v="1"/>
    <n v="3"/>
    <s v=""/>
    <n v="1609"/>
    <m/>
    <n v="3.8"/>
    <n v="11.399999999999999"/>
    <n v="3"/>
    <n v="11.399999999999999"/>
    <m/>
    <m/>
    <m/>
  </r>
  <r>
    <x v="0"/>
    <x v="0"/>
    <x v="0"/>
    <x v="317"/>
    <x v="8"/>
    <n v="1"/>
    <s v="pse/195"/>
    <x v="0"/>
    <x v="61"/>
    <x v="1"/>
    <n v="3"/>
    <s v=""/>
    <n v="210"/>
    <m/>
    <n v="0.5"/>
    <n v="1.5"/>
    <n v="3"/>
    <n v="1.5"/>
    <m/>
    <m/>
    <m/>
  </r>
  <r>
    <x v="0"/>
    <x v="0"/>
    <x v="0"/>
    <x v="318"/>
    <x v="8"/>
    <n v="1"/>
    <s v="pse/33"/>
    <x v="0"/>
    <x v="67"/>
    <x v="1"/>
    <n v="1"/>
    <s v=""/>
    <n v="1572"/>
    <m/>
    <n v="35.17"/>
    <n v="35.17"/>
    <n v="1"/>
    <n v="35.17"/>
    <m/>
    <m/>
    <m/>
  </r>
  <r>
    <x v="0"/>
    <x v="0"/>
    <x v="0"/>
    <x v="318"/>
    <x v="8"/>
    <n v="1"/>
    <s v="pse/82"/>
    <x v="0"/>
    <x v="1"/>
    <x v="1"/>
    <n v="1"/>
    <s v="85"/>
    <n v="90"/>
    <m/>
    <n v="0.6"/>
    <n v="0.6"/>
    <n v="1"/>
    <n v="0.6"/>
    <m/>
    <m/>
    <m/>
  </r>
  <r>
    <x v="0"/>
    <x v="0"/>
    <x v="0"/>
    <x v="318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318"/>
    <x v="8"/>
    <n v="1"/>
    <s v="pse/106"/>
    <x v="0"/>
    <x v="3"/>
    <x v="1"/>
    <n v="2"/>
    <s v="40"/>
    <n v="183"/>
    <m/>
    <n v="0.46"/>
    <n v="0.92"/>
    <n v="2"/>
    <n v="0.92"/>
    <m/>
    <m/>
    <m/>
  </r>
  <r>
    <x v="0"/>
    <x v="0"/>
    <x v="0"/>
    <x v="319"/>
    <x v="8"/>
    <n v="1"/>
    <s v="pse/64"/>
    <x v="0"/>
    <x v="64"/>
    <x v="1"/>
    <n v="1"/>
    <s v=""/>
    <n v="2348"/>
    <m/>
    <n v="19.100000000000001"/>
    <n v="19.100000000000001"/>
    <n v="1"/>
    <n v="19.100000000000001"/>
    <m/>
    <m/>
    <m/>
  </r>
  <r>
    <x v="0"/>
    <x v="0"/>
    <x v="0"/>
    <x v="319"/>
    <x v="8"/>
    <n v="1"/>
    <s v="pse/39"/>
    <x v="0"/>
    <x v="1"/>
    <x v="1"/>
    <n v="2"/>
    <s v="85"/>
    <n v="175"/>
    <m/>
    <n v="1.17"/>
    <n v="2.34"/>
    <n v="2"/>
    <n v="2.34"/>
    <m/>
    <m/>
    <m/>
  </r>
  <r>
    <x v="0"/>
    <x v="0"/>
    <x v="0"/>
    <x v="319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20"/>
    <x v="8"/>
    <n v="1"/>
    <s v="pse/19"/>
    <x v="0"/>
    <x v="19"/>
    <x v="1"/>
    <n v="1"/>
    <s v=""/>
    <n v="1821"/>
    <m/>
    <n v="2.8"/>
    <n v="2.8"/>
    <n v="1"/>
    <n v="2.8"/>
    <m/>
    <m/>
    <m/>
  </r>
  <r>
    <x v="0"/>
    <x v="0"/>
    <x v="0"/>
    <x v="320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20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20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21"/>
    <x v="8"/>
    <n v="1"/>
    <s v="pse/66"/>
    <x v="0"/>
    <x v="54"/>
    <x v="1"/>
    <n v="1"/>
    <s v=""/>
    <n v="5886"/>
    <m/>
    <n v="145.19"/>
    <n v="145.19"/>
    <n v="1"/>
    <n v="145.19"/>
    <m/>
    <m/>
    <m/>
  </r>
  <r>
    <x v="0"/>
    <x v="0"/>
    <x v="0"/>
    <x v="321"/>
    <x v="8"/>
    <n v="1"/>
    <s v="pse/9"/>
    <x v="0"/>
    <x v="3"/>
    <x v="1"/>
    <n v="2"/>
    <s v="133"/>
    <n v="660"/>
    <m/>
    <n v="5.51"/>
    <n v="11.02"/>
    <n v="2"/>
    <n v="11.02"/>
    <m/>
    <m/>
    <m/>
  </r>
  <r>
    <x v="0"/>
    <x v="0"/>
    <x v="0"/>
    <x v="321"/>
    <x v="8"/>
    <n v="1"/>
    <s v="pse/21"/>
    <x v="0"/>
    <x v="1"/>
    <x v="1"/>
    <n v="1"/>
    <s v="102"/>
    <n v="200"/>
    <m/>
    <n v="1.61"/>
    <n v="1.61"/>
    <n v="1"/>
    <n v="1.61"/>
    <m/>
    <m/>
    <m/>
  </r>
  <r>
    <x v="0"/>
    <x v="0"/>
    <x v="0"/>
    <x v="321"/>
    <x v="8"/>
    <n v="1"/>
    <s v="pse/28"/>
    <x v="0"/>
    <x v="1"/>
    <x v="1"/>
    <n v="1"/>
    <s v="124"/>
    <n v="293"/>
    <m/>
    <n v="2.86"/>
    <n v="2.86"/>
    <n v="1"/>
    <n v="2.86"/>
    <m/>
    <m/>
    <m/>
  </r>
  <r>
    <x v="0"/>
    <x v="0"/>
    <x v="0"/>
    <x v="321"/>
    <x v="8"/>
    <n v="1"/>
    <s v="pse/36"/>
    <x v="0"/>
    <x v="1"/>
    <x v="1"/>
    <n v="7"/>
    <s v="60"/>
    <n v="116"/>
    <m/>
    <n v="0.55000000000000004"/>
    <n v="3.8500000000000005"/>
    <n v="7"/>
    <n v="3.8500000000000005"/>
    <m/>
    <m/>
    <m/>
  </r>
  <r>
    <x v="0"/>
    <x v="0"/>
    <x v="0"/>
    <x v="321"/>
    <x v="8"/>
    <n v="1"/>
    <s v="pse/48"/>
    <x v="0"/>
    <x v="1"/>
    <x v="1"/>
    <n v="1"/>
    <s v="148"/>
    <n v="183"/>
    <m/>
    <n v="2.12"/>
    <n v="2.12"/>
    <n v="1"/>
    <n v="2.12"/>
    <m/>
    <m/>
    <m/>
  </r>
  <r>
    <x v="0"/>
    <x v="0"/>
    <x v="0"/>
    <x v="321"/>
    <x v="8"/>
    <n v="1"/>
    <s v="pse/54"/>
    <x v="0"/>
    <x v="3"/>
    <x v="1"/>
    <n v="2"/>
    <s v="60"/>
    <n v="116"/>
    <m/>
    <n v="0.44"/>
    <n v="0.88"/>
    <n v="2"/>
    <n v="0.88"/>
    <m/>
    <m/>
    <m/>
  </r>
  <r>
    <x v="0"/>
    <x v="0"/>
    <x v="0"/>
    <x v="321"/>
    <x v="8"/>
    <n v="1"/>
    <s v="pse/72"/>
    <x v="0"/>
    <x v="55"/>
    <x v="1"/>
    <n v="1"/>
    <s v="167"/>
    <n v="176"/>
    <m/>
    <n v="2.77"/>
    <n v="2.77"/>
    <n v="1"/>
    <n v="2.77"/>
    <m/>
    <m/>
    <m/>
  </r>
  <r>
    <x v="0"/>
    <x v="0"/>
    <x v="0"/>
    <x v="321"/>
    <x v="8"/>
    <n v="1"/>
    <s v="pse/81"/>
    <x v="0"/>
    <x v="1"/>
    <x v="1"/>
    <n v="1"/>
    <s v="120"/>
    <n v="165"/>
    <m/>
    <n v="1.56"/>
    <n v="1.56"/>
    <n v="1"/>
    <n v="1.56"/>
    <m/>
    <m/>
    <m/>
  </r>
  <r>
    <x v="0"/>
    <x v="0"/>
    <x v="0"/>
    <x v="321"/>
    <x v="8"/>
    <n v="1"/>
    <s v="pse/82"/>
    <x v="0"/>
    <x v="1"/>
    <x v="1"/>
    <n v="1"/>
    <s v="85"/>
    <n v="90"/>
    <m/>
    <n v="0.6"/>
    <n v="0.6"/>
    <n v="1"/>
    <n v="0.6"/>
    <m/>
    <m/>
    <m/>
  </r>
  <r>
    <x v="0"/>
    <x v="0"/>
    <x v="0"/>
    <x v="321"/>
    <x v="8"/>
    <n v="1"/>
    <s v="pse/85"/>
    <x v="0"/>
    <x v="55"/>
    <x v="1"/>
    <n v="1"/>
    <s v="136"/>
    <n v="200"/>
    <m/>
    <n v="2.56"/>
    <n v="2.56"/>
    <n v="1"/>
    <n v="2.56"/>
    <m/>
    <m/>
    <m/>
  </r>
  <r>
    <x v="0"/>
    <x v="0"/>
    <x v="0"/>
    <x v="321"/>
    <x v="8"/>
    <n v="1"/>
    <s v="pse/88"/>
    <x v="0"/>
    <x v="55"/>
    <x v="1"/>
    <n v="2"/>
    <s v="167"/>
    <n v="136"/>
    <m/>
    <n v="2.14"/>
    <n v="4.28"/>
    <n v="2"/>
    <n v="4.28"/>
    <m/>
    <m/>
    <m/>
  </r>
  <r>
    <x v="0"/>
    <x v="0"/>
    <x v="0"/>
    <x v="321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322"/>
    <x v="8"/>
    <n v="1"/>
    <s v="ASE/32"/>
    <x v="3"/>
    <x v="53"/>
    <x v="9"/>
    <n v="1"/>
    <s v=""/>
    <n v="2085"/>
    <m/>
    <n v="0"/>
    <n v="0"/>
    <n v="1"/>
    <n v="0"/>
    <m/>
    <m/>
    <m/>
  </r>
  <r>
    <x v="0"/>
    <x v="0"/>
    <x v="0"/>
    <x v="323"/>
    <x v="8"/>
    <n v="1"/>
    <s v="pse/42"/>
    <x v="0"/>
    <x v="19"/>
    <x v="1"/>
    <n v="1"/>
    <s v=""/>
    <n v="1826"/>
    <m/>
    <n v="2.81"/>
    <n v="2.81"/>
    <n v="1"/>
    <n v="2.81"/>
    <m/>
    <m/>
    <m/>
  </r>
  <r>
    <x v="0"/>
    <x v="0"/>
    <x v="0"/>
    <x v="323"/>
    <x v="8"/>
    <n v="1"/>
    <s v="pse/1"/>
    <x v="0"/>
    <x v="19"/>
    <x v="1"/>
    <n v="1"/>
    <s v=""/>
    <n v="500"/>
    <m/>
    <n v="0.77"/>
    <n v="0.77"/>
    <n v="1"/>
    <n v="0.77"/>
    <m/>
    <m/>
    <m/>
  </r>
  <r>
    <x v="0"/>
    <x v="0"/>
    <x v="0"/>
    <x v="323"/>
    <x v="8"/>
    <n v="1"/>
    <s v="pse/22"/>
    <x v="0"/>
    <x v="1"/>
    <x v="1"/>
    <n v="2"/>
    <s v="60"/>
    <n v="190"/>
    <m/>
    <n v="0.89"/>
    <n v="1.78"/>
    <n v="2"/>
    <n v="1.78"/>
    <m/>
    <m/>
    <m/>
  </r>
  <r>
    <x v="0"/>
    <x v="0"/>
    <x v="0"/>
    <x v="323"/>
    <x v="8"/>
    <n v="1"/>
    <s v="pse/158"/>
    <x v="0"/>
    <x v="57"/>
    <x v="1"/>
    <n v="1"/>
    <s v=""/>
    <n v="170"/>
    <m/>
    <n v="0.67"/>
    <n v="0.67"/>
    <n v="1"/>
    <n v="0.67"/>
    <m/>
    <m/>
    <m/>
  </r>
  <r>
    <x v="0"/>
    <x v="0"/>
    <x v="0"/>
    <x v="324"/>
    <x v="8"/>
    <n v="1"/>
    <s v="pse/154"/>
    <x v="0"/>
    <x v="64"/>
    <x v="1"/>
    <n v="1"/>
    <s v=""/>
    <n v="546"/>
    <m/>
    <n v="4.4400000000000004"/>
    <n v="4.4400000000000004"/>
    <n v="1"/>
    <n v="4.4400000000000004"/>
    <m/>
    <m/>
    <m/>
  </r>
  <r>
    <x v="0"/>
    <x v="0"/>
    <x v="0"/>
    <x v="324"/>
    <x v="8"/>
    <n v="1"/>
    <s v="pse/37"/>
    <x v="0"/>
    <x v="1"/>
    <x v="1"/>
    <n v="2"/>
    <s v="85"/>
    <n v="180"/>
    <m/>
    <n v="1.2"/>
    <n v="2.4"/>
    <n v="2"/>
    <n v="2.4"/>
    <m/>
    <m/>
    <m/>
  </r>
  <r>
    <x v="0"/>
    <x v="0"/>
    <x v="0"/>
    <x v="324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25"/>
    <x v="8"/>
    <n v="1"/>
    <s v="pse/32"/>
    <x v="0"/>
    <x v="64"/>
    <x v="1"/>
    <n v="1"/>
    <s v=""/>
    <n v="2225"/>
    <m/>
    <n v="18.100000000000001"/>
    <n v="18.100000000000001"/>
    <n v="1"/>
    <n v="18.100000000000001"/>
    <m/>
    <m/>
    <m/>
  </r>
  <r>
    <x v="0"/>
    <x v="0"/>
    <x v="0"/>
    <x v="325"/>
    <x v="8"/>
    <n v="1"/>
    <s v="pse/37"/>
    <x v="0"/>
    <x v="1"/>
    <x v="1"/>
    <n v="2"/>
    <s v="85"/>
    <n v="180"/>
    <m/>
    <n v="1.2"/>
    <n v="2.4"/>
    <n v="2"/>
    <n v="2.4"/>
    <m/>
    <m/>
    <m/>
  </r>
  <r>
    <x v="0"/>
    <x v="0"/>
    <x v="0"/>
    <x v="325"/>
    <x v="8"/>
    <n v="1"/>
    <s v="pse/77"/>
    <x v="0"/>
    <x v="2"/>
    <x v="1"/>
    <n v="5"/>
    <s v="20"/>
    <n v="50"/>
    <m/>
    <n v="0.04"/>
    <n v="0.2"/>
    <n v="5"/>
    <n v="0.2"/>
    <m/>
    <m/>
    <m/>
  </r>
  <r>
    <x v="0"/>
    <x v="0"/>
    <x v="0"/>
    <x v="326"/>
    <x v="8"/>
    <n v="2"/>
    <s v="pse/1"/>
    <x v="0"/>
    <x v="19"/>
    <x v="1"/>
    <n v="1"/>
    <s v=""/>
    <n v="500"/>
    <m/>
    <n v="0.77"/>
    <n v="0.77"/>
    <n v="2"/>
    <n v="1.54"/>
    <m/>
    <m/>
    <m/>
  </r>
  <r>
    <x v="0"/>
    <x v="0"/>
    <x v="0"/>
    <x v="326"/>
    <x v="8"/>
    <n v="2"/>
    <s v="pse/5"/>
    <x v="0"/>
    <x v="19"/>
    <x v="1"/>
    <n v="1"/>
    <s v=""/>
    <n v="185"/>
    <m/>
    <n v="0.28000000000000003"/>
    <n v="0.28000000000000003"/>
    <n v="2"/>
    <n v="0.56000000000000005"/>
    <m/>
    <m/>
    <m/>
  </r>
  <r>
    <x v="0"/>
    <x v="0"/>
    <x v="0"/>
    <x v="326"/>
    <x v="8"/>
    <n v="2"/>
    <s v="pse/22"/>
    <x v="0"/>
    <x v="1"/>
    <x v="1"/>
    <n v="2"/>
    <s v="60"/>
    <n v="190"/>
    <m/>
    <n v="0.89"/>
    <n v="1.78"/>
    <n v="4"/>
    <n v="3.56"/>
    <m/>
    <m/>
    <m/>
  </r>
  <r>
    <x v="0"/>
    <x v="0"/>
    <x v="0"/>
    <x v="326"/>
    <x v="8"/>
    <n v="2"/>
    <s v="pse/158"/>
    <x v="0"/>
    <x v="57"/>
    <x v="1"/>
    <n v="1"/>
    <s v=""/>
    <n v="170"/>
    <m/>
    <n v="0.67"/>
    <n v="0.67"/>
    <n v="2"/>
    <n v="1.34"/>
    <m/>
    <m/>
    <m/>
  </r>
  <r>
    <x v="0"/>
    <x v="0"/>
    <x v="0"/>
    <x v="327"/>
    <x v="8"/>
    <n v="2"/>
    <s v="pse/1"/>
    <x v="0"/>
    <x v="19"/>
    <x v="1"/>
    <n v="1"/>
    <s v=""/>
    <n v="500"/>
    <m/>
    <n v="0.77"/>
    <n v="0.77"/>
    <n v="2"/>
    <n v="1.54"/>
    <m/>
    <m/>
    <m/>
  </r>
  <r>
    <x v="0"/>
    <x v="0"/>
    <x v="0"/>
    <x v="327"/>
    <x v="8"/>
    <n v="2"/>
    <s v="pse/10"/>
    <x v="0"/>
    <x v="19"/>
    <x v="1"/>
    <n v="1"/>
    <s v=""/>
    <n v="166"/>
    <m/>
    <n v="0.26"/>
    <n v="0.26"/>
    <n v="2"/>
    <n v="0.52"/>
    <m/>
    <m/>
    <m/>
  </r>
  <r>
    <x v="0"/>
    <x v="0"/>
    <x v="0"/>
    <x v="327"/>
    <x v="8"/>
    <n v="2"/>
    <s v="pse/22"/>
    <x v="0"/>
    <x v="1"/>
    <x v="1"/>
    <n v="2"/>
    <s v="60"/>
    <n v="190"/>
    <m/>
    <n v="0.89"/>
    <n v="1.78"/>
    <n v="4"/>
    <n v="3.56"/>
    <m/>
    <m/>
    <m/>
  </r>
  <r>
    <x v="0"/>
    <x v="0"/>
    <x v="0"/>
    <x v="327"/>
    <x v="8"/>
    <n v="2"/>
    <s v="pse/158"/>
    <x v="0"/>
    <x v="57"/>
    <x v="1"/>
    <n v="1"/>
    <s v=""/>
    <n v="170"/>
    <m/>
    <n v="0.67"/>
    <n v="0.67"/>
    <n v="2"/>
    <n v="1.34"/>
    <m/>
    <m/>
    <m/>
  </r>
  <r>
    <x v="0"/>
    <x v="0"/>
    <x v="0"/>
    <x v="328"/>
    <x v="8"/>
    <n v="1"/>
    <s v="pse/65"/>
    <x v="0"/>
    <x v="64"/>
    <x v="1"/>
    <n v="1"/>
    <s v=""/>
    <n v="645"/>
    <m/>
    <n v="5.25"/>
    <n v="5.25"/>
    <n v="1"/>
    <n v="5.25"/>
    <m/>
    <m/>
    <m/>
  </r>
  <r>
    <x v="0"/>
    <x v="0"/>
    <x v="0"/>
    <x v="328"/>
    <x v="8"/>
    <n v="1"/>
    <s v="pse/39"/>
    <x v="0"/>
    <x v="1"/>
    <x v="1"/>
    <n v="2"/>
    <s v="85"/>
    <n v="175"/>
    <m/>
    <n v="1.17"/>
    <n v="2.34"/>
    <n v="2"/>
    <n v="2.34"/>
    <m/>
    <m/>
    <m/>
  </r>
  <r>
    <x v="0"/>
    <x v="0"/>
    <x v="0"/>
    <x v="328"/>
    <x v="8"/>
    <n v="1"/>
    <s v="pse/77"/>
    <x v="0"/>
    <x v="2"/>
    <x v="1"/>
    <n v="4"/>
    <s v="20"/>
    <n v="50"/>
    <m/>
    <n v="0.04"/>
    <n v="0.16"/>
    <n v="4"/>
    <n v="0.16"/>
    <m/>
    <m/>
    <m/>
  </r>
  <r>
    <x v="0"/>
    <x v="0"/>
    <x v="0"/>
    <x v="329"/>
    <x v="8"/>
    <n v="1"/>
    <s v="ASE/41"/>
    <x v="3"/>
    <x v="53"/>
    <x v="9"/>
    <n v="1"/>
    <s v=""/>
    <n v="2500"/>
    <m/>
    <n v="0"/>
    <n v="0"/>
    <n v="1"/>
    <n v="0"/>
    <m/>
    <m/>
    <m/>
  </r>
  <r>
    <x v="0"/>
    <x v="0"/>
    <x v="0"/>
    <x v="330"/>
    <x v="8"/>
    <n v="1"/>
    <s v="pse/139"/>
    <x v="0"/>
    <x v="60"/>
    <x v="1"/>
    <n v="1"/>
    <s v=""/>
    <n v="835"/>
    <m/>
    <n v="4.7699999999999996"/>
    <n v="4.7699999999999996"/>
    <n v="1"/>
    <n v="4.7699999999999996"/>
    <m/>
    <m/>
    <m/>
  </r>
  <r>
    <x v="0"/>
    <x v="0"/>
    <x v="0"/>
    <x v="330"/>
    <x v="8"/>
    <n v="1"/>
    <s v="pse/31"/>
    <x v="0"/>
    <x v="1"/>
    <x v="1"/>
    <n v="4"/>
    <s v="90"/>
    <n v="82"/>
    <m/>
    <n v="0.57999999999999996"/>
    <n v="2.3199999999999998"/>
    <n v="4"/>
    <n v="2.3199999999999998"/>
    <m/>
    <m/>
    <m/>
  </r>
  <r>
    <x v="0"/>
    <x v="0"/>
    <x v="0"/>
    <x v="330"/>
    <x v="8"/>
    <n v="1"/>
    <s v="pse/129"/>
    <x v="0"/>
    <x v="60"/>
    <x v="1"/>
    <n v="1"/>
    <s v=""/>
    <n v="2245"/>
    <m/>
    <n v="12.83"/>
    <n v="12.83"/>
    <n v="1"/>
    <n v="12.83"/>
    <m/>
    <m/>
    <m/>
  </r>
  <r>
    <x v="0"/>
    <x v="0"/>
    <x v="0"/>
    <x v="330"/>
    <x v="8"/>
    <n v="1"/>
    <s v="pse/163"/>
    <x v="0"/>
    <x v="61"/>
    <x v="1"/>
    <n v="3"/>
    <s v=""/>
    <n v="291"/>
    <m/>
    <n v="0.69"/>
    <n v="2.0699999999999998"/>
    <n v="3"/>
    <n v="2.0699999999999998"/>
    <m/>
    <m/>
    <m/>
  </r>
  <r>
    <x v="0"/>
    <x v="0"/>
    <x v="0"/>
    <x v="330"/>
    <x v="8"/>
    <n v="1"/>
    <s v="pse/165"/>
    <x v="0"/>
    <x v="61"/>
    <x v="1"/>
    <n v="3"/>
    <s v=""/>
    <n v="155"/>
    <m/>
    <n v="0.37"/>
    <n v="1.1099999999999999"/>
    <n v="3"/>
    <n v="1.1099999999999999"/>
    <m/>
    <m/>
    <m/>
  </r>
  <r>
    <x v="0"/>
    <x v="0"/>
    <x v="0"/>
    <x v="330"/>
    <x v="8"/>
    <n v="1"/>
    <s v="pse/166"/>
    <x v="0"/>
    <x v="61"/>
    <x v="1"/>
    <n v="3"/>
    <s v=""/>
    <n v="1837"/>
    <m/>
    <n v="4.34"/>
    <n v="13.02"/>
    <n v="3"/>
    <n v="13.02"/>
    <m/>
    <m/>
    <m/>
  </r>
  <r>
    <x v="0"/>
    <x v="0"/>
    <x v="0"/>
    <x v="330"/>
    <x v="8"/>
    <n v="1"/>
    <s v="pse/167"/>
    <x v="0"/>
    <x v="61"/>
    <x v="1"/>
    <n v="3"/>
    <s v=""/>
    <n v="152"/>
    <m/>
    <n v="0.36"/>
    <n v="1.08"/>
    <n v="3"/>
    <n v="1.08"/>
    <m/>
    <m/>
    <m/>
  </r>
  <r>
    <x v="0"/>
    <x v="0"/>
    <x v="0"/>
    <x v="330"/>
    <x v="8"/>
    <n v="1"/>
    <s v="pse/186"/>
    <x v="0"/>
    <x v="61"/>
    <x v="1"/>
    <n v="3"/>
    <s v=""/>
    <n v="40"/>
    <m/>
    <n v="0.09"/>
    <n v="0.27"/>
    <n v="3"/>
    <n v="0.27"/>
    <m/>
    <m/>
    <m/>
  </r>
  <r>
    <x v="0"/>
    <x v="0"/>
    <x v="0"/>
    <x v="330"/>
    <x v="8"/>
    <n v="1"/>
    <s v="pse/187"/>
    <x v="0"/>
    <x v="60"/>
    <x v="1"/>
    <n v="4"/>
    <s v=""/>
    <n v="1100"/>
    <m/>
    <n v="6.29"/>
    <n v="25.16"/>
    <n v="4"/>
    <n v="25.16"/>
    <m/>
    <m/>
    <m/>
  </r>
  <r>
    <x v="0"/>
    <x v="0"/>
    <x v="0"/>
    <x v="330"/>
    <x v="8"/>
    <n v="1"/>
    <s v="pse/188"/>
    <x v="0"/>
    <x v="61"/>
    <x v="1"/>
    <n v="3"/>
    <s v=""/>
    <n v="414"/>
    <m/>
    <n v="0.98"/>
    <n v="2.94"/>
    <n v="3"/>
    <n v="2.94"/>
    <m/>
    <m/>
    <m/>
  </r>
  <r>
    <x v="0"/>
    <x v="0"/>
    <x v="0"/>
    <x v="331"/>
    <x v="8"/>
    <n v="1"/>
    <s v="pse/128"/>
    <x v="0"/>
    <x v="60"/>
    <x v="1"/>
    <n v="1"/>
    <s v=""/>
    <n v="1113"/>
    <m/>
    <n v="6.36"/>
    <n v="6.36"/>
    <n v="1"/>
    <n v="6.36"/>
    <m/>
    <m/>
    <m/>
  </r>
  <r>
    <x v="0"/>
    <x v="0"/>
    <x v="0"/>
    <x v="331"/>
    <x v="8"/>
    <n v="1"/>
    <s v="pse/31"/>
    <x v="0"/>
    <x v="1"/>
    <x v="1"/>
    <n v="2"/>
    <s v="90"/>
    <n v="81"/>
    <m/>
    <n v="0.57999999999999996"/>
    <n v="1.1599999999999999"/>
    <n v="2"/>
    <n v="1.1599999999999999"/>
    <m/>
    <m/>
    <m/>
  </r>
  <r>
    <x v="0"/>
    <x v="0"/>
    <x v="0"/>
    <x v="331"/>
    <x v="8"/>
    <n v="1"/>
    <s v="pse/159"/>
    <x v="0"/>
    <x v="61"/>
    <x v="1"/>
    <n v="2"/>
    <s v=""/>
    <n v="105"/>
    <m/>
    <n v="0.25"/>
    <n v="0.5"/>
    <n v="2"/>
    <n v="0.5"/>
    <m/>
    <m/>
    <m/>
  </r>
  <r>
    <x v="0"/>
    <x v="0"/>
    <x v="0"/>
    <x v="331"/>
    <x v="8"/>
    <n v="1"/>
    <s v="pse/160"/>
    <x v="0"/>
    <x v="61"/>
    <x v="1"/>
    <n v="3"/>
    <s v=""/>
    <n v="623"/>
    <m/>
    <n v="1.47"/>
    <n v="4.41"/>
    <n v="3"/>
    <n v="4.41"/>
    <m/>
    <m/>
    <m/>
  </r>
  <r>
    <x v="0"/>
    <x v="0"/>
    <x v="0"/>
    <x v="331"/>
    <x v="8"/>
    <n v="1"/>
    <s v="pse/163"/>
    <x v="0"/>
    <x v="61"/>
    <x v="1"/>
    <n v="3"/>
    <s v=""/>
    <n v="290"/>
    <m/>
    <n v="0.69"/>
    <n v="2.0699999999999998"/>
    <n v="3"/>
    <n v="2.0699999999999998"/>
    <m/>
    <m/>
    <m/>
  </r>
  <r>
    <x v="0"/>
    <x v="0"/>
    <x v="0"/>
    <x v="331"/>
    <x v="8"/>
    <n v="1"/>
    <s v="pse/164"/>
    <x v="0"/>
    <x v="61"/>
    <x v="1"/>
    <n v="1"/>
    <s v=""/>
    <n v="110"/>
    <m/>
    <n v="0.26"/>
    <n v="0.26"/>
    <n v="1"/>
    <n v="0.26"/>
    <m/>
    <m/>
    <m/>
  </r>
  <r>
    <x v="0"/>
    <x v="0"/>
    <x v="0"/>
    <x v="331"/>
    <x v="8"/>
    <n v="1"/>
    <s v="pse/187"/>
    <x v="0"/>
    <x v="60"/>
    <x v="1"/>
    <n v="2"/>
    <s v=""/>
    <n v="1100"/>
    <m/>
    <n v="6.29"/>
    <n v="12.58"/>
    <n v="2"/>
    <n v="12.58"/>
    <m/>
    <m/>
    <m/>
  </r>
  <r>
    <x v="0"/>
    <x v="0"/>
    <x v="0"/>
    <x v="332"/>
    <x v="8"/>
    <n v="1"/>
    <s v="pse/86"/>
    <x v="0"/>
    <x v="68"/>
    <x v="8"/>
    <n v="1"/>
    <s v=""/>
    <n v="2533"/>
    <m/>
    <n v="64.040000000000006"/>
    <n v="64.040000000000006"/>
    <n v="1"/>
    <n v="64.040000000000006"/>
    <m/>
    <m/>
    <m/>
  </r>
  <r>
    <x v="0"/>
    <x v="0"/>
    <x v="0"/>
    <x v="332"/>
    <x v="8"/>
    <n v="1"/>
    <s v="pse/74"/>
    <x v="0"/>
    <x v="3"/>
    <x v="1"/>
    <n v="3"/>
    <s v="60"/>
    <n v="177"/>
    <m/>
    <n v="0.67"/>
    <n v="2.0100000000000002"/>
    <n v="3"/>
    <n v="2.0100000000000002"/>
    <m/>
    <m/>
    <m/>
  </r>
  <r>
    <x v="0"/>
    <x v="0"/>
    <x v="0"/>
    <x v="332"/>
    <x v="8"/>
    <n v="1"/>
    <s v="pse/107"/>
    <x v="0"/>
    <x v="3"/>
    <x v="1"/>
    <n v="4"/>
    <s v="60"/>
    <n v="177"/>
    <m/>
    <n v="0.67"/>
    <n v="2.68"/>
    <n v="4"/>
    <n v="2.68"/>
    <m/>
    <m/>
    <m/>
  </r>
  <r>
    <x v="0"/>
    <x v="0"/>
    <x v="0"/>
    <x v="333"/>
    <x v="8"/>
    <n v="1"/>
    <s v="pse/87"/>
    <x v="0"/>
    <x v="68"/>
    <x v="8"/>
    <n v="1"/>
    <s v=""/>
    <n v="2077"/>
    <m/>
    <n v="52.51"/>
    <n v="52.51"/>
    <n v="1"/>
    <n v="52.51"/>
    <m/>
    <m/>
    <m/>
  </r>
  <r>
    <x v="0"/>
    <x v="0"/>
    <x v="0"/>
    <x v="333"/>
    <x v="8"/>
    <n v="1"/>
    <s v="pse/74"/>
    <x v="0"/>
    <x v="3"/>
    <x v="1"/>
    <n v="2"/>
    <s v="60"/>
    <n v="177"/>
    <m/>
    <n v="0.67"/>
    <n v="1.34"/>
    <n v="2"/>
    <n v="1.34"/>
    <m/>
    <m/>
    <m/>
  </r>
  <r>
    <x v="0"/>
    <x v="0"/>
    <x v="0"/>
    <x v="333"/>
    <x v="8"/>
    <n v="1"/>
    <s v="pse/107"/>
    <x v="0"/>
    <x v="3"/>
    <x v="1"/>
    <n v="2"/>
    <s v="60"/>
    <n v="177"/>
    <m/>
    <n v="0.67"/>
    <n v="1.34"/>
    <n v="2"/>
    <n v="1.34"/>
    <m/>
    <m/>
    <m/>
  </r>
  <r>
    <x v="0"/>
    <x v="0"/>
    <x v="0"/>
    <x v="334"/>
    <x v="8"/>
    <n v="1"/>
    <s v="pse/68"/>
    <x v="0"/>
    <x v="54"/>
    <x v="1"/>
    <n v="1"/>
    <s v=""/>
    <n v="1259"/>
    <m/>
    <n v="31.05"/>
    <n v="31.05"/>
    <n v="1"/>
    <n v="31.05"/>
    <m/>
    <m/>
    <m/>
  </r>
  <r>
    <x v="0"/>
    <x v="0"/>
    <x v="0"/>
    <x v="334"/>
    <x v="8"/>
    <n v="1"/>
    <s v="pse/13"/>
    <x v="0"/>
    <x v="3"/>
    <x v="1"/>
    <n v="2"/>
    <s v="133"/>
    <n v="939"/>
    <m/>
    <n v="7.84"/>
    <n v="15.68"/>
    <n v="2"/>
    <n v="15.68"/>
    <m/>
    <m/>
    <m/>
  </r>
  <r>
    <x v="0"/>
    <x v="0"/>
    <x v="0"/>
    <x v="334"/>
    <x v="8"/>
    <n v="1"/>
    <s v="pse/16"/>
    <x v="0"/>
    <x v="55"/>
    <x v="1"/>
    <n v="1"/>
    <s v="200"/>
    <n v="200"/>
    <m/>
    <n v="3.77"/>
    <n v="3.77"/>
    <n v="1"/>
    <n v="3.77"/>
    <m/>
    <m/>
    <m/>
  </r>
  <r>
    <x v="0"/>
    <x v="0"/>
    <x v="0"/>
    <x v="334"/>
    <x v="8"/>
    <n v="1"/>
    <s v="pse/29"/>
    <x v="0"/>
    <x v="1"/>
    <x v="1"/>
    <n v="1"/>
    <s v="114"/>
    <n v="120"/>
    <m/>
    <n v="1.07"/>
    <n v="1.07"/>
    <n v="1"/>
    <n v="1.07"/>
    <m/>
    <m/>
    <m/>
  </r>
  <r>
    <x v="0"/>
    <x v="0"/>
    <x v="0"/>
    <x v="334"/>
    <x v="8"/>
    <n v="1"/>
    <s v="pse/63"/>
    <x v="0"/>
    <x v="1"/>
    <x v="1"/>
    <n v="1"/>
    <s v="150"/>
    <n v="143"/>
    <m/>
    <n v="1.68"/>
    <n v="1.68"/>
    <n v="1"/>
    <n v="1.68"/>
    <m/>
    <m/>
    <m/>
  </r>
  <r>
    <x v="0"/>
    <x v="0"/>
    <x v="0"/>
    <x v="334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335"/>
    <x v="8"/>
    <n v="2"/>
    <s v="pse/162"/>
    <x v="0"/>
    <x v="64"/>
    <x v="1"/>
    <n v="1"/>
    <s v=""/>
    <n v="298"/>
    <m/>
    <n v="2.42"/>
    <n v="2.42"/>
    <n v="2"/>
    <n v="4.84"/>
    <m/>
    <m/>
    <m/>
  </r>
  <r>
    <x v="0"/>
    <x v="0"/>
    <x v="0"/>
    <x v="335"/>
    <x v="8"/>
    <n v="2"/>
    <s v="pse/39"/>
    <x v="0"/>
    <x v="1"/>
    <x v="1"/>
    <n v="2"/>
    <s v="85"/>
    <n v="175"/>
    <m/>
    <n v="1.17"/>
    <n v="2.34"/>
    <n v="4"/>
    <n v="4.68"/>
    <m/>
    <m/>
    <m/>
  </r>
  <r>
    <x v="0"/>
    <x v="0"/>
    <x v="0"/>
    <x v="335"/>
    <x v="8"/>
    <n v="2"/>
    <s v="pse/77"/>
    <x v="0"/>
    <x v="2"/>
    <x v="1"/>
    <n v="4"/>
    <s v="20"/>
    <n v="50"/>
    <m/>
    <n v="0.04"/>
    <n v="0.16"/>
    <n v="8"/>
    <n v="0.32"/>
    <m/>
    <m/>
    <m/>
  </r>
  <r>
    <x v="0"/>
    <x v="0"/>
    <x v="0"/>
    <x v="336"/>
    <x v="8"/>
    <n v="1"/>
    <s v="pse/43"/>
    <x v="0"/>
    <x v="54"/>
    <x v="1"/>
    <n v="1"/>
    <s v=""/>
    <n v="1183"/>
    <m/>
    <n v="29.18"/>
    <n v="29.18"/>
    <n v="1"/>
    <n v="29.18"/>
    <m/>
    <m/>
    <m/>
  </r>
  <r>
    <x v="0"/>
    <x v="0"/>
    <x v="0"/>
    <x v="336"/>
    <x v="8"/>
    <n v="1"/>
    <s v="pse/9"/>
    <x v="0"/>
    <x v="3"/>
    <x v="1"/>
    <n v="1"/>
    <s v="133"/>
    <n v="660"/>
    <m/>
    <n v="5.51"/>
    <n v="5.51"/>
    <n v="1"/>
    <n v="5.51"/>
    <m/>
    <m/>
    <m/>
  </r>
  <r>
    <x v="0"/>
    <x v="0"/>
    <x v="0"/>
    <x v="336"/>
    <x v="8"/>
    <n v="1"/>
    <s v="pse/12"/>
    <x v="0"/>
    <x v="3"/>
    <x v="1"/>
    <n v="1"/>
    <s v="133"/>
    <n v="645"/>
    <m/>
    <n v="5.39"/>
    <n v="5.39"/>
    <n v="1"/>
    <n v="5.39"/>
    <m/>
    <m/>
    <m/>
  </r>
  <r>
    <x v="0"/>
    <x v="0"/>
    <x v="0"/>
    <x v="336"/>
    <x v="8"/>
    <n v="1"/>
    <s v="pse/54"/>
    <x v="0"/>
    <x v="3"/>
    <x v="1"/>
    <n v="2"/>
    <s v="60"/>
    <n v="116"/>
    <m/>
    <n v="0.44"/>
    <n v="0.88"/>
    <n v="2"/>
    <n v="0.88"/>
    <m/>
    <m/>
    <m/>
  </r>
  <r>
    <x v="0"/>
    <x v="0"/>
    <x v="0"/>
    <x v="336"/>
    <x v="8"/>
    <n v="1"/>
    <s v="pse/72"/>
    <x v="0"/>
    <x v="55"/>
    <x v="1"/>
    <n v="2"/>
    <s v="167"/>
    <n v="176"/>
    <m/>
    <n v="2.77"/>
    <n v="5.54"/>
    <n v="2"/>
    <n v="5.54"/>
    <m/>
    <m/>
    <m/>
  </r>
  <r>
    <x v="0"/>
    <x v="0"/>
    <x v="0"/>
    <x v="336"/>
    <x v="8"/>
    <n v="1"/>
    <s v="pse/80"/>
    <x v="0"/>
    <x v="1"/>
    <x v="1"/>
    <n v="1"/>
    <s v="80"/>
    <n v="85"/>
    <m/>
    <n v="0.53"/>
    <n v="0.53"/>
    <n v="1"/>
    <n v="0.53"/>
    <m/>
    <m/>
    <m/>
  </r>
  <r>
    <x v="0"/>
    <x v="0"/>
    <x v="0"/>
    <x v="336"/>
    <x v="8"/>
    <n v="1"/>
    <s v="pse/81"/>
    <x v="0"/>
    <x v="1"/>
    <x v="1"/>
    <n v="1"/>
    <s v="120"/>
    <n v="165"/>
    <m/>
    <n v="1.56"/>
    <n v="1.56"/>
    <n v="1"/>
    <n v="1.56"/>
    <m/>
    <m/>
    <m/>
  </r>
  <r>
    <x v="0"/>
    <x v="0"/>
    <x v="0"/>
    <x v="336"/>
    <x v="8"/>
    <n v="1"/>
    <s v="pse/85"/>
    <x v="0"/>
    <x v="55"/>
    <x v="1"/>
    <n v="2"/>
    <s v="136"/>
    <n v="200"/>
    <m/>
    <n v="2.56"/>
    <n v="5.12"/>
    <n v="2"/>
    <n v="5.12"/>
    <m/>
    <m/>
    <m/>
  </r>
  <r>
    <x v="0"/>
    <x v="0"/>
    <x v="0"/>
    <x v="336"/>
    <x v="8"/>
    <n v="1"/>
    <s v="pse/88"/>
    <x v="0"/>
    <x v="55"/>
    <x v="1"/>
    <n v="4"/>
    <s v="167"/>
    <n v="136"/>
    <m/>
    <n v="2.14"/>
    <n v="8.56"/>
    <n v="4"/>
    <n v="8.56"/>
    <m/>
    <m/>
    <m/>
  </r>
  <r>
    <x v="0"/>
    <x v="0"/>
    <x v="0"/>
    <x v="336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336"/>
    <x v="8"/>
    <n v="1"/>
    <s v="pse/119"/>
    <x v="0"/>
    <x v="55"/>
    <x v="1"/>
    <n v="1"/>
    <s v="190"/>
    <n v="200"/>
    <m/>
    <n v="3.58"/>
    <n v="3.58"/>
    <n v="1"/>
    <n v="3.58"/>
    <m/>
    <m/>
    <m/>
  </r>
  <r>
    <x v="0"/>
    <x v="0"/>
    <x v="0"/>
    <x v="337"/>
    <x v="8"/>
    <n v="1"/>
    <s v="pse/101"/>
    <x v="0"/>
    <x v="68"/>
    <x v="8"/>
    <n v="1"/>
    <s v=""/>
    <n v="3705"/>
    <m/>
    <n v="93.65"/>
    <n v="93.65"/>
    <n v="1"/>
    <n v="93.65"/>
    <m/>
    <m/>
    <m/>
  </r>
  <r>
    <x v="0"/>
    <x v="0"/>
    <x v="0"/>
    <x v="337"/>
    <x v="8"/>
    <n v="1"/>
    <s v="pse/26"/>
    <x v="0"/>
    <x v="1"/>
    <x v="1"/>
    <n v="2"/>
    <s v="110"/>
    <n v="153"/>
    <m/>
    <n v="1.32"/>
    <n v="2.64"/>
    <n v="2"/>
    <n v="2.64"/>
    <m/>
    <m/>
    <m/>
  </r>
  <r>
    <x v="0"/>
    <x v="0"/>
    <x v="0"/>
    <x v="337"/>
    <x v="8"/>
    <n v="1"/>
    <s v="pse/57"/>
    <x v="0"/>
    <x v="1"/>
    <x v="1"/>
    <n v="2"/>
    <s v="77.5"/>
    <n v="200"/>
    <m/>
    <n v="1.22"/>
    <n v="2.44"/>
    <n v="2"/>
    <n v="2.44"/>
    <m/>
    <m/>
    <m/>
  </r>
  <r>
    <x v="0"/>
    <x v="0"/>
    <x v="0"/>
    <x v="337"/>
    <x v="8"/>
    <n v="1"/>
    <s v="pse/96"/>
    <x v="0"/>
    <x v="68"/>
    <x v="8"/>
    <n v="1"/>
    <s v=""/>
    <n v="800"/>
    <m/>
    <n v="20.23"/>
    <n v="20.23"/>
    <n v="1"/>
    <n v="20.23"/>
    <m/>
    <m/>
    <m/>
  </r>
  <r>
    <x v="0"/>
    <x v="0"/>
    <x v="0"/>
    <x v="337"/>
    <x v="8"/>
    <n v="1"/>
    <s v="pse/98"/>
    <x v="0"/>
    <x v="68"/>
    <x v="8"/>
    <n v="1"/>
    <s v=""/>
    <n v="114"/>
    <m/>
    <n v="2.89"/>
    <n v="2.89"/>
    <n v="1"/>
    <n v="2.89"/>
    <m/>
    <m/>
    <m/>
  </r>
  <r>
    <x v="0"/>
    <x v="0"/>
    <x v="0"/>
    <x v="337"/>
    <x v="8"/>
    <n v="1"/>
    <s v="pse/107"/>
    <x v="0"/>
    <x v="3"/>
    <x v="1"/>
    <n v="1"/>
    <s v="60"/>
    <n v="177"/>
    <m/>
    <n v="0.67"/>
    <n v="0.67"/>
    <n v="1"/>
    <n v="0.67"/>
    <m/>
    <m/>
    <m/>
  </r>
  <r>
    <x v="0"/>
    <x v="0"/>
    <x v="0"/>
    <x v="337"/>
    <x v="8"/>
    <n v="1"/>
    <s v="pse/115"/>
    <x v="0"/>
    <x v="3"/>
    <x v="1"/>
    <n v="3"/>
    <s v="60"/>
    <n v="252"/>
    <m/>
    <n v="0.95"/>
    <n v="2.8499999999999996"/>
    <n v="3"/>
    <n v="2.8499999999999996"/>
    <m/>
    <m/>
    <m/>
  </r>
  <r>
    <x v="0"/>
    <x v="0"/>
    <x v="0"/>
    <x v="338"/>
    <x v="8"/>
    <n v="1"/>
    <s v="pse/100"/>
    <x v="0"/>
    <x v="68"/>
    <x v="8"/>
    <n v="1"/>
    <s v=""/>
    <n v="3705"/>
    <m/>
    <n v="93.65"/>
    <n v="93.65"/>
    <n v="1"/>
    <n v="93.65"/>
    <m/>
    <m/>
    <m/>
  </r>
  <r>
    <x v="0"/>
    <x v="0"/>
    <x v="0"/>
    <x v="338"/>
    <x v="8"/>
    <n v="1"/>
    <s v="pse/26"/>
    <x v="0"/>
    <x v="1"/>
    <x v="1"/>
    <n v="2"/>
    <s v="110"/>
    <n v="153"/>
    <m/>
    <n v="1.32"/>
    <n v="2.64"/>
    <n v="2"/>
    <n v="2.64"/>
    <m/>
    <m/>
    <m/>
  </r>
  <r>
    <x v="0"/>
    <x v="0"/>
    <x v="0"/>
    <x v="338"/>
    <x v="8"/>
    <n v="1"/>
    <s v="pse/38"/>
    <x v="0"/>
    <x v="1"/>
    <x v="1"/>
    <n v="1"/>
    <s v="120"/>
    <n v="150"/>
    <m/>
    <n v="1.42"/>
    <n v="1.42"/>
    <n v="1"/>
    <n v="1.42"/>
    <m/>
    <m/>
    <m/>
  </r>
  <r>
    <x v="0"/>
    <x v="0"/>
    <x v="0"/>
    <x v="338"/>
    <x v="8"/>
    <n v="1"/>
    <s v="pse/57"/>
    <x v="0"/>
    <x v="1"/>
    <x v="1"/>
    <n v="1"/>
    <s v="77.5"/>
    <n v="200"/>
    <m/>
    <n v="1.22"/>
    <n v="1.22"/>
    <n v="1"/>
    <n v="1.22"/>
    <m/>
    <m/>
    <m/>
  </r>
  <r>
    <x v="0"/>
    <x v="0"/>
    <x v="0"/>
    <x v="338"/>
    <x v="8"/>
    <n v="1"/>
    <s v="pse/60"/>
    <x v="0"/>
    <x v="1"/>
    <x v="1"/>
    <n v="1"/>
    <s v="77.5"/>
    <n v="200"/>
    <m/>
    <n v="1.22"/>
    <n v="1.22"/>
    <n v="1"/>
    <n v="1.22"/>
    <m/>
    <m/>
    <m/>
  </r>
  <r>
    <x v="0"/>
    <x v="0"/>
    <x v="0"/>
    <x v="338"/>
    <x v="8"/>
    <n v="1"/>
    <s v="pse/74"/>
    <x v="0"/>
    <x v="3"/>
    <x v="1"/>
    <n v="2"/>
    <s v="60"/>
    <n v="177"/>
    <m/>
    <n v="0.67"/>
    <n v="1.34"/>
    <n v="2"/>
    <n v="1.34"/>
    <m/>
    <m/>
    <m/>
  </r>
  <r>
    <x v="0"/>
    <x v="0"/>
    <x v="0"/>
    <x v="338"/>
    <x v="8"/>
    <n v="1"/>
    <s v="pse/97"/>
    <x v="0"/>
    <x v="68"/>
    <x v="8"/>
    <n v="1"/>
    <s v=""/>
    <n v="114"/>
    <m/>
    <n v="2.89"/>
    <n v="2.89"/>
    <n v="1"/>
    <n v="2.89"/>
    <m/>
    <m/>
    <m/>
  </r>
  <r>
    <x v="0"/>
    <x v="0"/>
    <x v="0"/>
    <x v="338"/>
    <x v="8"/>
    <n v="1"/>
    <s v="pse/99"/>
    <x v="0"/>
    <x v="68"/>
    <x v="8"/>
    <n v="1"/>
    <s v=""/>
    <n v="800"/>
    <m/>
    <n v="20.23"/>
    <n v="20.23"/>
    <n v="1"/>
    <n v="20.23"/>
    <m/>
    <m/>
    <m/>
  </r>
  <r>
    <x v="0"/>
    <x v="0"/>
    <x v="0"/>
    <x v="338"/>
    <x v="8"/>
    <n v="1"/>
    <s v="pse/107"/>
    <x v="0"/>
    <x v="3"/>
    <x v="1"/>
    <n v="1"/>
    <s v="60"/>
    <n v="177"/>
    <m/>
    <n v="0.67"/>
    <n v="0.67"/>
    <n v="1"/>
    <n v="0.67"/>
    <m/>
    <m/>
    <m/>
  </r>
  <r>
    <x v="0"/>
    <x v="0"/>
    <x v="0"/>
    <x v="338"/>
    <x v="8"/>
    <n v="1"/>
    <s v="pse/116"/>
    <x v="0"/>
    <x v="3"/>
    <x v="1"/>
    <n v="3"/>
    <s v="60"/>
    <n v="252"/>
    <m/>
    <n v="0.95"/>
    <n v="2.8499999999999996"/>
    <n v="3"/>
    <n v="2.8499999999999996"/>
    <m/>
    <m/>
    <m/>
  </r>
  <r>
    <x v="0"/>
    <x v="0"/>
    <x v="0"/>
    <x v="339"/>
    <x v="8"/>
    <n v="1"/>
    <s v="pse/130"/>
    <x v="0"/>
    <x v="54"/>
    <x v="1"/>
    <n v="1"/>
    <s v=""/>
    <n v="1183"/>
    <m/>
    <n v="29.18"/>
    <n v="29.18"/>
    <n v="1"/>
    <n v="29.18"/>
    <m/>
    <m/>
    <m/>
  </r>
  <r>
    <x v="0"/>
    <x v="0"/>
    <x v="0"/>
    <x v="339"/>
    <x v="8"/>
    <n v="1"/>
    <s v="pse/9"/>
    <x v="0"/>
    <x v="3"/>
    <x v="1"/>
    <n v="1"/>
    <s v="133"/>
    <n v="660"/>
    <m/>
    <n v="5.51"/>
    <n v="5.51"/>
    <n v="1"/>
    <n v="5.51"/>
    <m/>
    <m/>
    <m/>
  </r>
  <r>
    <x v="0"/>
    <x v="0"/>
    <x v="0"/>
    <x v="339"/>
    <x v="8"/>
    <n v="1"/>
    <s v="pse/12"/>
    <x v="0"/>
    <x v="3"/>
    <x v="1"/>
    <n v="1"/>
    <s v="133"/>
    <n v="645"/>
    <m/>
    <n v="5.39"/>
    <n v="5.39"/>
    <n v="1"/>
    <n v="5.39"/>
    <m/>
    <m/>
    <m/>
  </r>
  <r>
    <x v="0"/>
    <x v="0"/>
    <x v="0"/>
    <x v="339"/>
    <x v="8"/>
    <n v="1"/>
    <s v="pse/16"/>
    <x v="0"/>
    <x v="55"/>
    <x v="1"/>
    <n v="1"/>
    <s v="200"/>
    <n v="200"/>
    <m/>
    <n v="3.77"/>
    <n v="3.77"/>
    <n v="1"/>
    <n v="3.77"/>
    <m/>
    <m/>
    <m/>
  </r>
  <r>
    <x v="0"/>
    <x v="0"/>
    <x v="0"/>
    <x v="339"/>
    <x v="8"/>
    <n v="1"/>
    <s v="pse/41"/>
    <x v="0"/>
    <x v="1"/>
    <x v="1"/>
    <n v="1"/>
    <s v="130"/>
    <n v="173"/>
    <m/>
    <n v="1.77"/>
    <n v="1.77"/>
    <n v="1"/>
    <n v="1.77"/>
    <m/>
    <m/>
    <m/>
  </r>
  <r>
    <x v="0"/>
    <x v="0"/>
    <x v="0"/>
    <x v="339"/>
    <x v="8"/>
    <n v="1"/>
    <s v="pse/54"/>
    <x v="0"/>
    <x v="3"/>
    <x v="1"/>
    <n v="4"/>
    <s v="60"/>
    <n v="116"/>
    <m/>
    <n v="0.44"/>
    <n v="1.76"/>
    <n v="4"/>
    <n v="1.76"/>
    <m/>
    <m/>
    <m/>
  </r>
  <r>
    <x v="0"/>
    <x v="0"/>
    <x v="0"/>
    <x v="339"/>
    <x v="8"/>
    <n v="1"/>
    <s v="pse/72"/>
    <x v="0"/>
    <x v="55"/>
    <x v="1"/>
    <n v="1"/>
    <s v="167"/>
    <n v="176"/>
    <m/>
    <n v="2.77"/>
    <n v="2.77"/>
    <n v="1"/>
    <n v="2.77"/>
    <m/>
    <m/>
    <m/>
  </r>
  <r>
    <x v="0"/>
    <x v="0"/>
    <x v="0"/>
    <x v="339"/>
    <x v="8"/>
    <n v="1"/>
    <s v="pse/80"/>
    <x v="0"/>
    <x v="1"/>
    <x v="1"/>
    <n v="1"/>
    <s v="80"/>
    <n v="85"/>
    <m/>
    <n v="0.53"/>
    <n v="0.53"/>
    <n v="1"/>
    <n v="0.53"/>
    <m/>
    <m/>
    <m/>
  </r>
  <r>
    <x v="0"/>
    <x v="0"/>
    <x v="0"/>
    <x v="339"/>
    <x v="8"/>
    <n v="1"/>
    <s v="pse/85"/>
    <x v="0"/>
    <x v="55"/>
    <x v="1"/>
    <n v="1"/>
    <s v="136"/>
    <n v="200"/>
    <m/>
    <n v="2.56"/>
    <n v="2.56"/>
    <n v="1"/>
    <n v="2.56"/>
    <m/>
    <m/>
    <m/>
  </r>
  <r>
    <x v="0"/>
    <x v="0"/>
    <x v="0"/>
    <x v="339"/>
    <x v="8"/>
    <n v="1"/>
    <s v="pse/88"/>
    <x v="0"/>
    <x v="55"/>
    <x v="1"/>
    <n v="2"/>
    <s v="167"/>
    <n v="136"/>
    <m/>
    <n v="2.14"/>
    <n v="4.28"/>
    <n v="2"/>
    <n v="4.28"/>
    <m/>
    <m/>
    <m/>
  </r>
  <r>
    <x v="0"/>
    <x v="0"/>
    <x v="0"/>
    <x v="339"/>
    <x v="8"/>
    <n v="1"/>
    <s v="pse/105"/>
    <x v="0"/>
    <x v="3"/>
    <x v="1"/>
    <n v="2"/>
    <s v="68"/>
    <n v="116"/>
    <m/>
    <n v="0.49"/>
    <n v="0.98"/>
    <n v="2"/>
    <n v="0.98"/>
    <m/>
    <m/>
    <m/>
  </r>
  <r>
    <x v="0"/>
    <x v="0"/>
    <x v="0"/>
    <x v="340"/>
    <x v="8"/>
    <n v="1"/>
    <s v="pse/59"/>
    <x v="0"/>
    <x v="68"/>
    <x v="8"/>
    <n v="1"/>
    <s v=""/>
    <n v="912"/>
    <m/>
    <n v="23.05"/>
    <n v="23.05"/>
    <n v="1"/>
    <n v="23.05"/>
    <m/>
    <m/>
    <m/>
  </r>
  <r>
    <x v="0"/>
    <x v="0"/>
    <x v="0"/>
    <x v="340"/>
    <x v="8"/>
    <n v="1"/>
    <s v="pse/57"/>
    <x v="0"/>
    <x v="1"/>
    <x v="1"/>
    <n v="1"/>
    <s v="77.5"/>
    <n v="200"/>
    <m/>
    <n v="1.22"/>
    <n v="1.22"/>
    <n v="1"/>
    <n v="1.22"/>
    <m/>
    <m/>
    <m/>
  </r>
  <r>
    <x v="0"/>
    <x v="0"/>
    <x v="0"/>
    <x v="340"/>
    <x v="8"/>
    <n v="1"/>
    <s v="pse/71"/>
    <x v="0"/>
    <x v="3"/>
    <x v="1"/>
    <n v="1"/>
    <s v="200"/>
    <n v="255"/>
    <m/>
    <n v="3.21"/>
    <n v="3.21"/>
    <n v="1"/>
    <n v="3.21"/>
    <m/>
    <m/>
    <m/>
  </r>
  <r>
    <x v="0"/>
    <x v="0"/>
    <x v="0"/>
    <x v="340"/>
    <x v="8"/>
    <n v="1"/>
    <s v="pse/74"/>
    <x v="0"/>
    <x v="3"/>
    <x v="1"/>
    <n v="1"/>
    <s v="60"/>
    <n v="177"/>
    <m/>
    <n v="0.67"/>
    <n v="0.67"/>
    <n v="1"/>
    <n v="0.67"/>
    <m/>
    <m/>
    <m/>
  </r>
  <r>
    <x v="0"/>
    <x v="0"/>
    <x v="0"/>
    <x v="340"/>
    <x v="8"/>
    <n v="1"/>
    <s v="pse/76"/>
    <x v="0"/>
    <x v="68"/>
    <x v="8"/>
    <n v="1"/>
    <s v=""/>
    <n v="255"/>
    <m/>
    <n v="6.46"/>
    <n v="6.46"/>
    <n v="1"/>
    <n v="6.46"/>
    <m/>
    <m/>
    <m/>
  </r>
  <r>
    <x v="0"/>
    <x v="0"/>
    <x v="0"/>
    <x v="340"/>
    <x v="8"/>
    <n v="1"/>
    <s v="pse/79"/>
    <x v="0"/>
    <x v="68"/>
    <x v="8"/>
    <n v="1"/>
    <s v=""/>
    <n v="161"/>
    <m/>
    <n v="4.08"/>
    <n v="4.08"/>
    <n v="1"/>
    <n v="4.08"/>
    <m/>
    <m/>
    <m/>
  </r>
  <r>
    <x v="0"/>
    <x v="0"/>
    <x v="0"/>
    <x v="340"/>
    <x v="8"/>
    <n v="1"/>
    <s v="pse/83"/>
    <x v="0"/>
    <x v="3"/>
    <x v="1"/>
    <n v="1"/>
    <s v="60"/>
    <n v="278"/>
    <m/>
    <n v="1.05"/>
    <n v="1.05"/>
    <n v="1"/>
    <n v="1.05"/>
    <m/>
    <m/>
    <m/>
  </r>
  <r>
    <x v="0"/>
    <x v="0"/>
    <x v="0"/>
    <x v="340"/>
    <x v="8"/>
    <n v="1"/>
    <s v="pse/104"/>
    <x v="0"/>
    <x v="1"/>
    <x v="1"/>
    <n v="1"/>
    <s v="120"/>
    <n v="160"/>
    <m/>
    <n v="1.5"/>
    <n v="1.5"/>
    <n v="1"/>
    <n v="1.5"/>
    <m/>
    <m/>
    <m/>
  </r>
  <r>
    <x v="0"/>
    <x v="0"/>
    <x v="0"/>
    <x v="340"/>
    <x v="8"/>
    <n v="1"/>
    <s v="pse/107"/>
    <x v="0"/>
    <x v="3"/>
    <x v="1"/>
    <n v="1"/>
    <s v="60"/>
    <n v="177"/>
    <m/>
    <n v="0.67"/>
    <n v="0.67"/>
    <n v="1"/>
    <n v="0.67"/>
    <m/>
    <m/>
    <m/>
  </r>
  <r>
    <x v="0"/>
    <x v="0"/>
    <x v="0"/>
    <x v="341"/>
    <x v="8"/>
    <n v="1"/>
    <s v="pse/58"/>
    <x v="0"/>
    <x v="68"/>
    <x v="8"/>
    <n v="1"/>
    <s v=""/>
    <n v="912"/>
    <m/>
    <n v="23.05"/>
    <n v="23.05"/>
    <n v="1"/>
    <n v="23.05"/>
    <m/>
    <m/>
    <m/>
  </r>
  <r>
    <x v="0"/>
    <x v="0"/>
    <x v="0"/>
    <x v="341"/>
    <x v="8"/>
    <n v="1"/>
    <s v="pse/57"/>
    <x v="0"/>
    <x v="1"/>
    <x v="1"/>
    <n v="1"/>
    <s v="77.5"/>
    <n v="200"/>
    <m/>
    <n v="1.22"/>
    <n v="1.22"/>
    <n v="1"/>
    <n v="1.22"/>
    <m/>
    <m/>
    <m/>
  </r>
  <r>
    <x v="0"/>
    <x v="0"/>
    <x v="0"/>
    <x v="341"/>
    <x v="8"/>
    <n v="1"/>
    <s v="pse/71"/>
    <x v="0"/>
    <x v="3"/>
    <x v="1"/>
    <n v="1"/>
    <s v="200"/>
    <n v="255"/>
    <m/>
    <n v="3.21"/>
    <n v="3.21"/>
    <n v="1"/>
    <n v="3.21"/>
    <m/>
    <m/>
    <m/>
  </r>
  <r>
    <x v="0"/>
    <x v="0"/>
    <x v="0"/>
    <x v="341"/>
    <x v="8"/>
    <n v="1"/>
    <s v="pse/75"/>
    <x v="0"/>
    <x v="68"/>
    <x v="8"/>
    <n v="1"/>
    <s v=""/>
    <n v="255"/>
    <m/>
    <n v="6.46"/>
    <n v="6.46"/>
    <n v="1"/>
    <n v="6.46"/>
    <m/>
    <m/>
    <m/>
  </r>
  <r>
    <x v="0"/>
    <x v="0"/>
    <x v="0"/>
    <x v="341"/>
    <x v="8"/>
    <n v="1"/>
    <s v="pse/78"/>
    <x v="0"/>
    <x v="68"/>
    <x v="8"/>
    <n v="1"/>
    <s v=""/>
    <n v="161"/>
    <m/>
    <n v="4.08"/>
    <n v="4.08"/>
    <n v="1"/>
    <n v="4.08"/>
    <m/>
    <m/>
    <m/>
  </r>
  <r>
    <x v="0"/>
    <x v="0"/>
    <x v="0"/>
    <x v="341"/>
    <x v="8"/>
    <n v="1"/>
    <s v="pse/104"/>
    <x v="0"/>
    <x v="1"/>
    <x v="1"/>
    <n v="1"/>
    <s v="120"/>
    <n v="160"/>
    <m/>
    <n v="1.5"/>
    <n v="1.5"/>
    <n v="1"/>
    <n v="1.5"/>
    <m/>
    <m/>
    <m/>
  </r>
  <r>
    <x v="0"/>
    <x v="0"/>
    <x v="0"/>
    <x v="341"/>
    <x v="8"/>
    <n v="1"/>
    <s v="pse/107"/>
    <x v="0"/>
    <x v="3"/>
    <x v="1"/>
    <n v="1"/>
    <s v="60"/>
    <n v="177"/>
    <m/>
    <n v="0.67"/>
    <n v="0.67"/>
    <n v="1"/>
    <n v="0.67"/>
    <m/>
    <m/>
    <m/>
  </r>
  <r>
    <x v="0"/>
    <x v="0"/>
    <x v="0"/>
    <x v="341"/>
    <x v="8"/>
    <n v="1"/>
    <s v="pse/111"/>
    <x v="0"/>
    <x v="3"/>
    <x v="1"/>
    <n v="2"/>
    <s v="60"/>
    <n v="278"/>
    <m/>
    <n v="1.05"/>
    <n v="2.1"/>
    <n v="2"/>
    <n v="2.1"/>
    <m/>
    <m/>
    <m/>
  </r>
  <r>
    <x v="0"/>
    <x v="0"/>
    <x v="0"/>
    <x v="342"/>
    <x v="8"/>
    <n v="1"/>
    <s v="pse/184"/>
    <x v="0"/>
    <x v="67"/>
    <x v="1"/>
    <n v="1"/>
    <s v=""/>
    <n v="726"/>
    <m/>
    <n v="16.239999999999998"/>
    <n v="16.239999999999998"/>
    <n v="1"/>
    <n v="16.239999999999998"/>
    <m/>
    <m/>
    <m/>
  </r>
  <r>
    <x v="0"/>
    <x v="0"/>
    <x v="0"/>
    <x v="342"/>
    <x v="8"/>
    <n v="1"/>
    <s v="pse/20"/>
    <x v="0"/>
    <x v="1"/>
    <x v="1"/>
    <n v="1"/>
    <s v="124"/>
    <n v="140"/>
    <m/>
    <n v="1.36"/>
    <n v="1.36"/>
    <n v="1"/>
    <n v="1.36"/>
    <m/>
    <m/>
    <m/>
  </r>
  <r>
    <x v="0"/>
    <x v="0"/>
    <x v="0"/>
    <x v="342"/>
    <x v="8"/>
    <n v="1"/>
    <s v="pse/24"/>
    <x v="0"/>
    <x v="1"/>
    <x v="1"/>
    <n v="2"/>
    <s v="108"/>
    <n v="145"/>
    <m/>
    <n v="1.23"/>
    <n v="2.46"/>
    <n v="2"/>
    <n v="2.46"/>
    <m/>
    <m/>
    <m/>
  </r>
  <r>
    <x v="0"/>
    <x v="0"/>
    <x v="0"/>
    <x v="342"/>
    <x v="8"/>
    <n v="1"/>
    <s v="pse/61"/>
    <x v="0"/>
    <x v="1"/>
    <x v="1"/>
    <n v="2"/>
    <s v="100"/>
    <n v="200"/>
    <m/>
    <n v="1.57"/>
    <n v="3.14"/>
    <n v="2"/>
    <n v="3.14"/>
    <m/>
    <m/>
    <m/>
  </r>
  <r>
    <x v="0"/>
    <x v="0"/>
    <x v="0"/>
    <x v="342"/>
    <x v="8"/>
    <n v="1"/>
    <s v="pse/112"/>
    <x v="0"/>
    <x v="3"/>
    <x v="1"/>
    <n v="2"/>
    <s v="60"/>
    <n v="183"/>
    <m/>
    <n v="0.69"/>
    <n v="1.38"/>
    <n v="2"/>
    <n v="1.38"/>
    <m/>
    <m/>
    <m/>
  </r>
  <r>
    <x v="0"/>
    <x v="0"/>
    <x v="0"/>
    <x v="343"/>
    <x v="8"/>
    <n v="1"/>
    <s v="pse/184"/>
    <x v="0"/>
    <x v="67"/>
    <x v="1"/>
    <n v="1"/>
    <s v=""/>
    <n v="726"/>
    <m/>
    <n v="16.239999999999998"/>
    <n v="16.239999999999998"/>
    <n v="1"/>
    <n v="16.239999999999998"/>
    <m/>
    <m/>
    <m/>
  </r>
  <r>
    <x v="0"/>
    <x v="0"/>
    <x v="0"/>
    <x v="343"/>
    <x v="8"/>
    <n v="1"/>
    <s v="pse/20"/>
    <x v="0"/>
    <x v="1"/>
    <x v="1"/>
    <n v="1"/>
    <s v="124"/>
    <n v="140"/>
    <m/>
    <n v="1.36"/>
    <n v="1.36"/>
    <n v="1"/>
    <n v="1.36"/>
    <m/>
    <m/>
    <m/>
  </r>
  <r>
    <x v="0"/>
    <x v="0"/>
    <x v="0"/>
    <x v="343"/>
    <x v="8"/>
    <n v="1"/>
    <s v="pse/24"/>
    <x v="0"/>
    <x v="1"/>
    <x v="1"/>
    <n v="2"/>
    <s v="108"/>
    <n v="145"/>
    <m/>
    <n v="1.23"/>
    <n v="2.46"/>
    <n v="2"/>
    <n v="2.46"/>
    <m/>
    <m/>
    <m/>
  </r>
  <r>
    <x v="0"/>
    <x v="0"/>
    <x v="0"/>
    <x v="343"/>
    <x v="8"/>
    <n v="1"/>
    <s v="pse/62"/>
    <x v="0"/>
    <x v="1"/>
    <x v="1"/>
    <n v="2"/>
    <s v="140"/>
    <n v="200"/>
    <m/>
    <n v="2.2000000000000002"/>
    <n v="4.4000000000000004"/>
    <n v="2"/>
    <n v="4.4000000000000004"/>
    <m/>
    <m/>
    <m/>
  </r>
  <r>
    <x v="0"/>
    <x v="0"/>
    <x v="0"/>
    <x v="343"/>
    <x v="8"/>
    <n v="1"/>
    <s v="pse/106"/>
    <x v="0"/>
    <x v="3"/>
    <x v="1"/>
    <n v="2"/>
    <s v="40"/>
    <n v="183"/>
    <m/>
    <n v="0.46"/>
    <n v="0.92"/>
    <n v="2"/>
    <n v="0.92"/>
    <m/>
    <m/>
    <m/>
  </r>
  <r>
    <x v="0"/>
    <x v="0"/>
    <x v="0"/>
    <x v="344"/>
    <x v="8"/>
    <n v="1"/>
    <s v="pse/184"/>
    <x v="0"/>
    <x v="67"/>
    <x v="1"/>
    <n v="1"/>
    <s v=""/>
    <n v="726"/>
    <m/>
    <n v="16.239999999999998"/>
    <n v="16.239999999999998"/>
    <n v="1"/>
    <n v="16.239999999999998"/>
    <m/>
    <m/>
    <m/>
  </r>
  <r>
    <x v="0"/>
    <x v="0"/>
    <x v="0"/>
    <x v="344"/>
    <x v="8"/>
    <n v="1"/>
    <s v="pse/25"/>
    <x v="0"/>
    <x v="1"/>
    <x v="1"/>
    <n v="2"/>
    <s v="109"/>
    <n v="146"/>
    <m/>
    <n v="1.25"/>
    <n v="2.5"/>
    <n v="2"/>
    <n v="2.5"/>
    <m/>
    <m/>
    <m/>
  </r>
  <r>
    <x v="0"/>
    <x v="0"/>
    <x v="0"/>
    <x v="344"/>
    <x v="8"/>
    <n v="1"/>
    <s v="pse/62"/>
    <x v="0"/>
    <x v="1"/>
    <x v="1"/>
    <n v="2"/>
    <s v="140"/>
    <n v="200"/>
    <m/>
    <n v="2.2000000000000002"/>
    <n v="4.4000000000000004"/>
    <n v="2"/>
    <n v="4.4000000000000004"/>
    <m/>
    <m/>
    <m/>
  </r>
  <r>
    <x v="0"/>
    <x v="0"/>
    <x v="0"/>
    <x v="344"/>
    <x v="8"/>
    <n v="1"/>
    <s v="pse/106"/>
    <x v="0"/>
    <x v="3"/>
    <x v="1"/>
    <n v="2"/>
    <s v="40"/>
    <n v="183"/>
    <m/>
    <n v="0.46"/>
    <n v="0.92"/>
    <n v="2"/>
    <n v="0.92"/>
    <m/>
    <m/>
    <m/>
  </r>
  <r>
    <x v="0"/>
    <x v="0"/>
    <x v="0"/>
    <x v="345"/>
    <x v="8"/>
    <n v="1"/>
    <s v="pse/184"/>
    <x v="0"/>
    <x v="67"/>
    <x v="1"/>
    <n v="1"/>
    <s v=""/>
    <n v="726"/>
    <m/>
    <n v="16.239999999999998"/>
    <n v="16.239999999999998"/>
    <n v="1"/>
    <n v="16.239999999999998"/>
    <m/>
    <m/>
    <m/>
  </r>
  <r>
    <x v="0"/>
    <x v="0"/>
    <x v="0"/>
    <x v="345"/>
    <x v="8"/>
    <n v="1"/>
    <s v="pse/20"/>
    <x v="0"/>
    <x v="1"/>
    <x v="1"/>
    <n v="1"/>
    <s v="124"/>
    <n v="139"/>
    <m/>
    <n v="1.35"/>
    <n v="1.35"/>
    <n v="1"/>
    <n v="1.35"/>
    <m/>
    <m/>
    <m/>
  </r>
  <r>
    <x v="0"/>
    <x v="0"/>
    <x v="0"/>
    <x v="345"/>
    <x v="8"/>
    <n v="1"/>
    <s v="pse/25"/>
    <x v="0"/>
    <x v="1"/>
    <x v="1"/>
    <n v="2"/>
    <s v="109"/>
    <n v="146"/>
    <m/>
    <n v="1.25"/>
    <n v="2.5"/>
    <n v="2"/>
    <n v="2.5"/>
    <m/>
    <m/>
    <m/>
  </r>
  <r>
    <x v="0"/>
    <x v="0"/>
    <x v="0"/>
    <x v="345"/>
    <x v="8"/>
    <n v="1"/>
    <s v="pse/62"/>
    <x v="0"/>
    <x v="1"/>
    <x v="1"/>
    <n v="2"/>
    <s v="140"/>
    <n v="200"/>
    <m/>
    <n v="2.2000000000000002"/>
    <n v="4.4000000000000004"/>
    <n v="2"/>
    <n v="4.4000000000000004"/>
    <m/>
    <m/>
    <m/>
  </r>
  <r>
    <x v="0"/>
    <x v="0"/>
    <x v="0"/>
    <x v="345"/>
    <x v="8"/>
    <n v="1"/>
    <s v="pse/112"/>
    <x v="0"/>
    <x v="3"/>
    <x v="1"/>
    <n v="2"/>
    <s v="60"/>
    <n v="183"/>
    <m/>
    <n v="0.69"/>
    <n v="1.38"/>
    <n v="2"/>
    <n v="1.38"/>
    <m/>
    <m/>
    <m/>
  </r>
  <r>
    <x v="0"/>
    <x v="0"/>
    <x v="0"/>
    <x v="346"/>
    <x v="8"/>
    <n v="1"/>
    <s v="pse/149"/>
    <x v="0"/>
    <x v="60"/>
    <x v="1"/>
    <n v="1"/>
    <s v=""/>
    <n v="3009"/>
    <m/>
    <n v="17.190000000000001"/>
    <n v="17.190000000000001"/>
    <n v="1"/>
    <n v="17.190000000000001"/>
    <m/>
    <m/>
    <m/>
  </r>
  <r>
    <x v="0"/>
    <x v="0"/>
    <x v="0"/>
    <x v="346"/>
    <x v="8"/>
    <n v="1"/>
    <s v="pse/31"/>
    <x v="0"/>
    <x v="1"/>
    <x v="1"/>
    <n v="5"/>
    <s v="90"/>
    <n v="82"/>
    <m/>
    <n v="0.57999999999999996"/>
    <n v="2.9"/>
    <n v="5"/>
    <n v="2.9"/>
    <m/>
    <m/>
    <m/>
  </r>
  <r>
    <x v="0"/>
    <x v="0"/>
    <x v="0"/>
    <x v="346"/>
    <x v="8"/>
    <n v="1"/>
    <s v="pse/108"/>
    <x v="0"/>
    <x v="60"/>
    <x v="1"/>
    <n v="1"/>
    <s v=""/>
    <n v="1092"/>
    <m/>
    <n v="6.24"/>
    <n v="6.24"/>
    <n v="1"/>
    <n v="6.24"/>
    <m/>
    <m/>
    <m/>
  </r>
  <r>
    <x v="0"/>
    <x v="0"/>
    <x v="0"/>
    <x v="346"/>
    <x v="8"/>
    <n v="1"/>
    <s v="pse/110"/>
    <x v="0"/>
    <x v="60"/>
    <x v="1"/>
    <n v="1"/>
    <s v=""/>
    <n v="1097"/>
    <m/>
    <n v="6.27"/>
    <n v="6.27"/>
    <n v="1"/>
    <n v="6.27"/>
    <m/>
    <m/>
    <m/>
  </r>
  <r>
    <x v="0"/>
    <x v="0"/>
    <x v="0"/>
    <x v="346"/>
    <x v="8"/>
    <n v="1"/>
    <s v="pse/131"/>
    <x v="0"/>
    <x v="61"/>
    <x v="1"/>
    <n v="3"/>
    <s v=""/>
    <n v="561"/>
    <m/>
    <n v="1.33"/>
    <n v="3.99"/>
    <n v="3"/>
    <n v="3.99"/>
    <m/>
    <m/>
    <m/>
  </r>
  <r>
    <x v="0"/>
    <x v="0"/>
    <x v="0"/>
    <x v="346"/>
    <x v="8"/>
    <n v="1"/>
    <s v="pse/134"/>
    <x v="0"/>
    <x v="60"/>
    <x v="1"/>
    <n v="1"/>
    <s v=""/>
    <n v="1047"/>
    <m/>
    <n v="5.98"/>
    <n v="5.98"/>
    <n v="1"/>
    <n v="5.98"/>
    <m/>
    <m/>
    <m/>
  </r>
  <r>
    <x v="0"/>
    <x v="0"/>
    <x v="0"/>
    <x v="346"/>
    <x v="8"/>
    <n v="1"/>
    <s v="pse/135"/>
    <x v="0"/>
    <x v="60"/>
    <x v="1"/>
    <n v="1"/>
    <s v=""/>
    <n v="118"/>
    <m/>
    <n v="0.67"/>
    <n v="0.67"/>
    <n v="1"/>
    <n v="0.67"/>
    <m/>
    <m/>
    <m/>
  </r>
  <r>
    <x v="0"/>
    <x v="0"/>
    <x v="0"/>
    <x v="346"/>
    <x v="8"/>
    <n v="1"/>
    <s v="pse/140"/>
    <x v="0"/>
    <x v="60"/>
    <x v="1"/>
    <n v="3"/>
    <s v=""/>
    <n v="1108"/>
    <m/>
    <n v="6.33"/>
    <n v="18.990000000000002"/>
    <n v="3"/>
    <n v="18.990000000000002"/>
    <m/>
    <m/>
    <m/>
  </r>
  <r>
    <x v="0"/>
    <x v="0"/>
    <x v="0"/>
    <x v="346"/>
    <x v="8"/>
    <n v="1"/>
    <s v="pse/144"/>
    <x v="0"/>
    <x v="60"/>
    <x v="1"/>
    <n v="1"/>
    <s v=""/>
    <n v="60"/>
    <m/>
    <n v="0.34"/>
    <n v="0.34"/>
    <n v="1"/>
    <n v="0.34"/>
    <m/>
    <m/>
    <m/>
  </r>
  <r>
    <x v="0"/>
    <x v="0"/>
    <x v="0"/>
    <x v="346"/>
    <x v="8"/>
    <n v="1"/>
    <s v="pse/151"/>
    <x v="0"/>
    <x v="60"/>
    <x v="1"/>
    <n v="1"/>
    <s v=""/>
    <n v="670"/>
    <m/>
    <n v="3.83"/>
    <n v="3.83"/>
    <n v="1"/>
    <n v="3.83"/>
    <m/>
    <m/>
    <m/>
  </r>
  <r>
    <x v="0"/>
    <x v="0"/>
    <x v="0"/>
    <x v="346"/>
    <x v="8"/>
    <n v="1"/>
    <s v="pse/152"/>
    <x v="0"/>
    <x v="60"/>
    <x v="1"/>
    <n v="1"/>
    <s v=""/>
    <n v="161"/>
    <m/>
    <n v="0.92"/>
    <n v="0.92"/>
    <n v="1"/>
    <n v="0.92"/>
    <m/>
    <m/>
    <m/>
  </r>
  <r>
    <x v="0"/>
    <x v="0"/>
    <x v="0"/>
    <x v="346"/>
    <x v="8"/>
    <n v="1"/>
    <s v="pse/174"/>
    <x v="0"/>
    <x v="61"/>
    <x v="1"/>
    <n v="3"/>
    <s v=""/>
    <n v="280"/>
    <m/>
    <n v="0.66"/>
    <n v="1.98"/>
    <n v="3"/>
    <n v="1.98"/>
    <m/>
    <m/>
    <m/>
  </r>
  <r>
    <x v="0"/>
    <x v="0"/>
    <x v="0"/>
    <x v="346"/>
    <x v="8"/>
    <n v="1"/>
    <s v="pse/175"/>
    <x v="0"/>
    <x v="61"/>
    <x v="1"/>
    <n v="3"/>
    <s v=""/>
    <n v="636"/>
    <m/>
    <n v="1.5"/>
    <n v="4.5"/>
    <n v="3"/>
    <n v="4.5"/>
    <m/>
    <m/>
    <m/>
  </r>
  <r>
    <x v="0"/>
    <x v="0"/>
    <x v="0"/>
    <x v="346"/>
    <x v="8"/>
    <n v="1"/>
    <s v="pse/176"/>
    <x v="0"/>
    <x v="61"/>
    <x v="1"/>
    <n v="3"/>
    <s v=""/>
    <n v="113"/>
    <m/>
    <n v="0.27"/>
    <n v="0.81"/>
    <n v="3"/>
    <n v="0.81"/>
    <m/>
    <m/>
    <m/>
  </r>
  <r>
    <x v="0"/>
    <x v="0"/>
    <x v="0"/>
    <x v="346"/>
    <x v="8"/>
    <n v="1"/>
    <s v="pse/177"/>
    <x v="0"/>
    <x v="61"/>
    <x v="1"/>
    <n v="3"/>
    <s v=""/>
    <n v="42"/>
    <m/>
    <n v="0.1"/>
    <n v="0.30000000000000004"/>
    <n v="3"/>
    <n v="0.30000000000000004"/>
    <m/>
    <m/>
    <m/>
  </r>
  <r>
    <x v="0"/>
    <x v="0"/>
    <x v="0"/>
    <x v="346"/>
    <x v="8"/>
    <n v="1"/>
    <s v="pse/191"/>
    <x v="0"/>
    <x v="60"/>
    <x v="1"/>
    <n v="1"/>
    <s v=""/>
    <n v="581"/>
    <m/>
    <n v="3.32"/>
    <n v="3.32"/>
    <n v="1"/>
    <n v="3.32"/>
    <m/>
    <m/>
    <m/>
  </r>
  <r>
    <x v="0"/>
    <x v="0"/>
    <x v="0"/>
    <x v="346"/>
    <x v="8"/>
    <n v="1"/>
    <s v="pse/192"/>
    <x v="0"/>
    <x v="61"/>
    <x v="1"/>
    <n v="3"/>
    <s v=""/>
    <n v="1610"/>
    <m/>
    <n v="3.8"/>
    <n v="11.399999999999999"/>
    <n v="3"/>
    <n v="11.399999999999999"/>
    <m/>
    <m/>
    <m/>
  </r>
  <r>
    <x v="0"/>
    <x v="0"/>
    <x v="0"/>
    <x v="346"/>
    <x v="8"/>
    <n v="1"/>
    <s v="pse/194"/>
    <x v="0"/>
    <x v="61"/>
    <x v="1"/>
    <n v="3"/>
    <s v=""/>
    <n v="56"/>
    <m/>
    <n v="0.13"/>
    <n v="0.39"/>
    <n v="3"/>
    <n v="0.39"/>
    <m/>
    <m/>
    <m/>
  </r>
  <r>
    <x v="0"/>
    <x v="0"/>
    <x v="0"/>
    <x v="346"/>
    <x v="8"/>
    <n v="1"/>
    <s v="pse/199"/>
    <x v="0"/>
    <x v="61"/>
    <x v="1"/>
    <n v="3"/>
    <s v=""/>
    <n v="1654"/>
    <m/>
    <n v="3.91"/>
    <n v="11.73"/>
    <n v="3"/>
    <n v="11.73"/>
    <m/>
    <m/>
    <m/>
  </r>
  <r>
    <x v="0"/>
    <x v="0"/>
    <x v="0"/>
    <x v="346"/>
    <x v="8"/>
    <n v="1"/>
    <s v="pse/203"/>
    <x v="0"/>
    <x v="61"/>
    <x v="1"/>
    <n v="3"/>
    <s v=""/>
    <n v="204"/>
    <m/>
    <n v="0.48"/>
    <n v="1.44"/>
    <n v="3"/>
    <n v="1.44"/>
    <m/>
    <m/>
    <m/>
  </r>
  <r>
    <x v="0"/>
    <x v="0"/>
    <x v="0"/>
    <x v="346"/>
    <x v="8"/>
    <n v="1"/>
    <s v="pse/204"/>
    <x v="0"/>
    <x v="61"/>
    <x v="1"/>
    <n v="3"/>
    <s v=""/>
    <n v="89"/>
    <m/>
    <n v="0.21"/>
    <n v="0.63"/>
    <n v="3"/>
    <n v="0.63"/>
    <m/>
    <m/>
    <m/>
  </r>
  <r>
    <x v="0"/>
    <x v="0"/>
    <x v="0"/>
    <x v="346"/>
    <x v="8"/>
    <n v="1"/>
    <s v="pse/205"/>
    <x v="0"/>
    <x v="61"/>
    <x v="1"/>
    <n v="3"/>
    <s v=""/>
    <n v="157"/>
    <m/>
    <n v="0.37"/>
    <n v="1.1099999999999999"/>
    <n v="3"/>
    <n v="1.1099999999999999"/>
    <m/>
    <m/>
    <m/>
  </r>
  <r>
    <x v="0"/>
    <x v="0"/>
    <x v="0"/>
    <x v="347"/>
    <x v="8"/>
    <n v="1"/>
    <s v="pse/149"/>
    <x v="0"/>
    <x v="60"/>
    <x v="1"/>
    <n v="1"/>
    <s v=""/>
    <n v="3009"/>
    <m/>
    <n v="17.190000000000001"/>
    <n v="17.190000000000001"/>
    <n v="1"/>
    <n v="17.190000000000001"/>
    <m/>
    <m/>
    <m/>
  </r>
  <r>
    <x v="0"/>
    <x v="0"/>
    <x v="0"/>
    <x v="347"/>
    <x v="8"/>
    <n v="1"/>
    <s v="pse/31"/>
    <x v="0"/>
    <x v="1"/>
    <x v="1"/>
    <n v="3"/>
    <s v="90"/>
    <n v="82"/>
    <m/>
    <n v="0.57999999999999996"/>
    <n v="1.7399999999999998"/>
    <n v="3"/>
    <n v="1.7399999999999998"/>
    <m/>
    <m/>
    <m/>
  </r>
  <r>
    <x v="0"/>
    <x v="0"/>
    <x v="0"/>
    <x v="347"/>
    <x v="8"/>
    <n v="1"/>
    <s v="pse/120"/>
    <x v="0"/>
    <x v="70"/>
    <x v="1"/>
    <n v="1"/>
    <s v="40"/>
    <n v="60"/>
    <m/>
    <n v="0.08"/>
    <n v="0.08"/>
    <n v="1"/>
    <n v="0.08"/>
    <m/>
    <m/>
    <m/>
  </r>
  <r>
    <x v="0"/>
    <x v="0"/>
    <x v="0"/>
    <x v="347"/>
    <x v="8"/>
    <n v="1"/>
    <s v="pse/121"/>
    <x v="0"/>
    <x v="70"/>
    <x v="1"/>
    <n v="3"/>
    <s v="20"/>
    <n v="40"/>
    <m/>
    <n v="0.03"/>
    <n v="0.09"/>
    <n v="3"/>
    <n v="0.09"/>
    <m/>
    <m/>
    <m/>
  </r>
  <r>
    <x v="0"/>
    <x v="0"/>
    <x v="0"/>
    <x v="347"/>
    <x v="8"/>
    <n v="1"/>
    <s v="pse/141"/>
    <x v="0"/>
    <x v="60"/>
    <x v="1"/>
    <n v="3"/>
    <s v=""/>
    <n v="1097"/>
    <m/>
    <n v="6.27"/>
    <n v="18.809999999999999"/>
    <n v="3"/>
    <n v="18.809999999999999"/>
    <m/>
    <m/>
    <m/>
  </r>
  <r>
    <x v="0"/>
    <x v="0"/>
    <x v="0"/>
    <x v="347"/>
    <x v="8"/>
    <n v="1"/>
    <s v="pse/147"/>
    <x v="0"/>
    <x v="60"/>
    <x v="1"/>
    <n v="1"/>
    <s v=""/>
    <n v="68"/>
    <m/>
    <n v="0.39"/>
    <n v="0.39"/>
    <n v="1"/>
    <n v="0.39"/>
    <m/>
    <m/>
    <m/>
  </r>
  <r>
    <x v="0"/>
    <x v="0"/>
    <x v="0"/>
    <x v="347"/>
    <x v="8"/>
    <n v="1"/>
    <s v="pse/148"/>
    <x v="0"/>
    <x v="60"/>
    <x v="1"/>
    <n v="1"/>
    <s v=""/>
    <n v="475"/>
    <m/>
    <n v="2.71"/>
    <n v="2.71"/>
    <n v="1"/>
    <n v="2.71"/>
    <m/>
    <m/>
    <m/>
  </r>
  <r>
    <x v="0"/>
    <x v="0"/>
    <x v="0"/>
    <x v="347"/>
    <x v="8"/>
    <n v="1"/>
    <s v="pse/150"/>
    <x v="0"/>
    <x v="60"/>
    <x v="1"/>
    <n v="1"/>
    <s v=""/>
    <n v="105"/>
    <m/>
    <n v="0.6"/>
    <n v="0.6"/>
    <n v="1"/>
    <n v="0.6"/>
    <m/>
    <m/>
    <m/>
  </r>
  <r>
    <x v="0"/>
    <x v="0"/>
    <x v="0"/>
    <x v="347"/>
    <x v="8"/>
    <n v="1"/>
    <s v="pse/192"/>
    <x v="0"/>
    <x v="61"/>
    <x v="1"/>
    <n v="3"/>
    <s v=""/>
    <n v="1610"/>
    <m/>
    <n v="3.8"/>
    <n v="11.399999999999999"/>
    <n v="3"/>
    <n v="11.399999999999999"/>
    <m/>
    <m/>
    <m/>
  </r>
  <r>
    <x v="0"/>
    <x v="0"/>
    <x v="0"/>
    <x v="347"/>
    <x v="8"/>
    <n v="1"/>
    <s v="pse/197"/>
    <x v="0"/>
    <x v="61"/>
    <x v="1"/>
    <n v="3"/>
    <s v=""/>
    <n v="63"/>
    <m/>
    <n v="0.15"/>
    <n v="0.44999999999999996"/>
    <n v="3"/>
    <n v="0.44999999999999996"/>
    <m/>
    <m/>
    <m/>
  </r>
  <r>
    <x v="0"/>
    <x v="0"/>
    <x v="0"/>
    <x v="347"/>
    <x v="8"/>
    <n v="1"/>
    <s v="pse/198"/>
    <x v="0"/>
    <x v="61"/>
    <x v="1"/>
    <n v="3"/>
    <s v=""/>
    <n v="46"/>
    <m/>
    <n v="0.11"/>
    <n v="0.33"/>
    <n v="3"/>
    <n v="0.33"/>
    <m/>
    <m/>
    <m/>
  </r>
  <r>
    <x v="0"/>
    <x v="0"/>
    <x v="0"/>
    <x v="347"/>
    <x v="8"/>
    <n v="1"/>
    <s v="pse/199"/>
    <x v="0"/>
    <x v="61"/>
    <x v="1"/>
    <n v="3"/>
    <s v=""/>
    <n v="1654"/>
    <m/>
    <n v="3.91"/>
    <n v="11.73"/>
    <n v="3"/>
    <n v="11.73"/>
    <m/>
    <m/>
    <m/>
  </r>
  <r>
    <x v="0"/>
    <x v="0"/>
    <x v="0"/>
    <x v="347"/>
    <x v="8"/>
    <n v="1"/>
    <s v="pse/200"/>
    <x v="0"/>
    <x v="61"/>
    <x v="1"/>
    <n v="3"/>
    <s v=""/>
    <n v="53"/>
    <m/>
    <n v="0.12"/>
    <n v="0.36"/>
    <n v="3"/>
    <n v="0.36"/>
    <m/>
    <m/>
    <m/>
  </r>
  <r>
    <x v="0"/>
    <x v="0"/>
    <x v="0"/>
    <x v="347"/>
    <x v="8"/>
    <n v="1"/>
    <s v="pse/201"/>
    <x v="0"/>
    <x v="61"/>
    <x v="1"/>
    <n v="3"/>
    <s v=""/>
    <n v="100"/>
    <m/>
    <n v="0.24"/>
    <n v="0.72"/>
    <n v="3"/>
    <n v="0.72"/>
    <m/>
    <m/>
    <m/>
  </r>
  <r>
    <x v="0"/>
    <x v="0"/>
    <x v="0"/>
    <x v="348"/>
    <x v="8"/>
    <n v="1"/>
    <s v="pse/132"/>
    <x v="0"/>
    <x v="60"/>
    <x v="1"/>
    <n v="1"/>
    <s v=""/>
    <n v="992"/>
    <m/>
    <n v="5.67"/>
    <n v="5.67"/>
    <n v="1"/>
    <n v="5.67"/>
    <m/>
    <m/>
    <m/>
  </r>
  <r>
    <x v="0"/>
    <x v="0"/>
    <x v="0"/>
    <x v="348"/>
    <x v="8"/>
    <n v="1"/>
    <s v="pse/31"/>
    <x v="0"/>
    <x v="1"/>
    <x v="1"/>
    <n v="2"/>
    <s v="90"/>
    <n v="82"/>
    <m/>
    <n v="0.57999999999999996"/>
    <n v="1.1599999999999999"/>
    <n v="2"/>
    <n v="1.1599999999999999"/>
    <m/>
    <m/>
    <m/>
  </r>
  <r>
    <x v="0"/>
    <x v="0"/>
    <x v="0"/>
    <x v="348"/>
    <x v="8"/>
    <n v="1"/>
    <s v="pse/127"/>
    <x v="0"/>
    <x v="60"/>
    <x v="1"/>
    <n v="2"/>
    <s v=""/>
    <n v="1107"/>
    <m/>
    <n v="6.33"/>
    <n v="12.66"/>
    <n v="2"/>
    <n v="12.66"/>
    <m/>
    <m/>
    <m/>
  </r>
  <r>
    <x v="0"/>
    <x v="0"/>
    <x v="0"/>
    <x v="348"/>
    <x v="8"/>
    <n v="1"/>
    <s v="pse/133"/>
    <x v="0"/>
    <x v="60"/>
    <x v="1"/>
    <n v="1"/>
    <s v=""/>
    <n v="72"/>
    <m/>
    <n v="0.41"/>
    <n v="0.41"/>
    <n v="1"/>
    <n v="0.41"/>
    <m/>
    <m/>
    <m/>
  </r>
  <r>
    <x v="0"/>
    <x v="0"/>
    <x v="0"/>
    <x v="348"/>
    <x v="8"/>
    <n v="1"/>
    <s v="pse/168"/>
    <x v="0"/>
    <x v="61"/>
    <x v="1"/>
    <n v="3"/>
    <s v=""/>
    <n v="319"/>
    <m/>
    <n v="0.75"/>
    <n v="2.25"/>
    <n v="3"/>
    <n v="2.25"/>
    <m/>
    <m/>
    <m/>
  </r>
  <r>
    <x v="0"/>
    <x v="0"/>
    <x v="0"/>
    <x v="348"/>
    <x v="8"/>
    <n v="1"/>
    <s v="pse/169"/>
    <x v="0"/>
    <x v="61"/>
    <x v="1"/>
    <n v="3"/>
    <s v=""/>
    <n v="530"/>
    <m/>
    <n v="1.25"/>
    <n v="3.75"/>
    <n v="3"/>
    <n v="3.75"/>
    <m/>
    <m/>
    <m/>
  </r>
  <r>
    <x v="0"/>
    <x v="0"/>
    <x v="0"/>
    <x v="348"/>
    <x v="8"/>
    <n v="1"/>
    <s v="pse/170"/>
    <x v="0"/>
    <x v="61"/>
    <x v="1"/>
    <n v="3"/>
    <s v=""/>
    <n v="47"/>
    <m/>
    <n v="0.11"/>
    <n v="0.33"/>
    <n v="3"/>
    <n v="0.33"/>
    <m/>
    <m/>
    <m/>
  </r>
  <r>
    <x v="0"/>
    <x v="0"/>
    <x v="0"/>
    <x v="348"/>
    <x v="8"/>
    <n v="1"/>
    <s v="pse/173"/>
    <x v="0"/>
    <x v="61"/>
    <x v="1"/>
    <n v="3"/>
    <s v=""/>
    <n v="67"/>
    <m/>
    <n v="0.16"/>
    <n v="0.48"/>
    <n v="3"/>
    <n v="0.48"/>
    <m/>
    <m/>
    <m/>
  </r>
  <r>
    <x v="0"/>
    <x v="0"/>
    <x v="0"/>
    <x v="349"/>
    <x v="8"/>
    <n v="1"/>
    <s v="pse/137"/>
    <x v="0"/>
    <x v="60"/>
    <x v="1"/>
    <n v="1"/>
    <s v=""/>
    <n v="1131"/>
    <m/>
    <n v="6.46"/>
    <n v="6.46"/>
    <n v="1"/>
    <n v="6.46"/>
    <m/>
    <m/>
    <m/>
  </r>
  <r>
    <x v="0"/>
    <x v="0"/>
    <x v="0"/>
    <x v="349"/>
    <x v="8"/>
    <n v="1"/>
    <s v="pse/31"/>
    <x v="0"/>
    <x v="1"/>
    <x v="1"/>
    <n v="3"/>
    <s v="90"/>
    <n v="81"/>
    <m/>
    <n v="0.57999999999999996"/>
    <n v="1.7399999999999998"/>
    <n v="3"/>
    <n v="1.7399999999999998"/>
    <m/>
    <m/>
    <m/>
  </r>
  <r>
    <x v="0"/>
    <x v="0"/>
    <x v="0"/>
    <x v="349"/>
    <x v="8"/>
    <n v="1"/>
    <s v="pse/34"/>
    <x v="0"/>
    <x v="1"/>
    <x v="1"/>
    <n v="2"/>
    <s v="90"/>
    <n v="75"/>
    <m/>
    <n v="0.53"/>
    <n v="1.06"/>
    <n v="2"/>
    <n v="1.06"/>
    <m/>
    <m/>
    <m/>
  </r>
  <r>
    <x v="0"/>
    <x v="0"/>
    <x v="0"/>
    <x v="349"/>
    <x v="8"/>
    <n v="1"/>
    <s v="pse/35"/>
    <x v="0"/>
    <x v="1"/>
    <x v="1"/>
    <n v="2"/>
    <s v="90"/>
    <n v="87"/>
    <m/>
    <n v="0.62"/>
    <n v="1.24"/>
    <n v="2"/>
    <n v="1.24"/>
    <m/>
    <m/>
    <m/>
  </r>
  <r>
    <x v="0"/>
    <x v="0"/>
    <x v="0"/>
    <x v="349"/>
    <x v="8"/>
    <n v="1"/>
    <s v="pse/118"/>
    <x v="0"/>
    <x v="60"/>
    <x v="1"/>
    <n v="1"/>
    <s v=""/>
    <n v="2701"/>
    <m/>
    <n v="15.44"/>
    <n v="15.44"/>
    <n v="1"/>
    <n v="15.44"/>
    <m/>
    <m/>
    <m/>
  </r>
  <r>
    <x v="0"/>
    <x v="0"/>
    <x v="0"/>
    <x v="349"/>
    <x v="8"/>
    <n v="1"/>
    <s v="pse/122"/>
    <x v="0"/>
    <x v="61"/>
    <x v="1"/>
    <n v="3"/>
    <s v=""/>
    <n v="302"/>
    <m/>
    <n v="0.71"/>
    <n v="2.13"/>
    <n v="3"/>
    <n v="2.13"/>
    <m/>
    <m/>
    <m/>
  </r>
  <r>
    <x v="0"/>
    <x v="0"/>
    <x v="0"/>
    <x v="349"/>
    <x v="8"/>
    <n v="1"/>
    <s v="pse/125"/>
    <x v="0"/>
    <x v="61"/>
    <x v="1"/>
    <n v="6"/>
    <s v=""/>
    <n v="977"/>
    <m/>
    <n v="2.31"/>
    <n v="13.86"/>
    <n v="6"/>
    <n v="13.86"/>
    <m/>
    <m/>
    <m/>
  </r>
  <r>
    <x v="0"/>
    <x v="0"/>
    <x v="0"/>
    <x v="349"/>
    <x v="8"/>
    <n v="1"/>
    <s v="pse/126"/>
    <x v="0"/>
    <x v="61"/>
    <x v="1"/>
    <n v="3"/>
    <s v=""/>
    <n v="305"/>
    <m/>
    <n v="0.72"/>
    <n v="2.16"/>
    <n v="3"/>
    <n v="2.16"/>
    <m/>
    <m/>
    <m/>
  </r>
  <r>
    <x v="0"/>
    <x v="0"/>
    <x v="0"/>
    <x v="349"/>
    <x v="8"/>
    <n v="1"/>
    <s v="pse/136"/>
    <x v="0"/>
    <x v="60"/>
    <x v="1"/>
    <n v="1"/>
    <s v=""/>
    <n v="1091"/>
    <m/>
    <n v="6.23"/>
    <n v="6.23"/>
    <n v="1"/>
    <n v="6.23"/>
    <m/>
    <m/>
    <m/>
  </r>
  <r>
    <x v="0"/>
    <x v="0"/>
    <x v="0"/>
    <x v="349"/>
    <x v="8"/>
    <n v="1"/>
    <s v="pse/163"/>
    <x v="0"/>
    <x v="61"/>
    <x v="1"/>
    <n v="6"/>
    <s v=""/>
    <n v="290"/>
    <m/>
    <n v="0.69"/>
    <n v="4.1399999999999997"/>
    <n v="6"/>
    <n v="4.1399999999999997"/>
    <m/>
    <m/>
    <m/>
  </r>
  <r>
    <x v="0"/>
    <x v="0"/>
    <x v="0"/>
    <x v="349"/>
    <x v="8"/>
    <n v="1"/>
    <s v="pse/178"/>
    <x v="0"/>
    <x v="61"/>
    <x v="1"/>
    <n v="3"/>
    <s v=""/>
    <n v="325"/>
    <m/>
    <n v="0.77"/>
    <n v="2.31"/>
    <n v="3"/>
    <n v="2.31"/>
    <m/>
    <m/>
    <m/>
  </r>
  <r>
    <x v="0"/>
    <x v="0"/>
    <x v="0"/>
    <x v="349"/>
    <x v="8"/>
    <n v="1"/>
    <s v="pse/179"/>
    <x v="0"/>
    <x v="61"/>
    <x v="1"/>
    <n v="6"/>
    <s v=""/>
    <n v="386"/>
    <m/>
    <n v="0.91"/>
    <n v="5.46"/>
    <n v="6"/>
    <n v="5.46"/>
    <m/>
    <m/>
    <m/>
  </r>
  <r>
    <x v="0"/>
    <x v="0"/>
    <x v="0"/>
    <x v="349"/>
    <x v="8"/>
    <n v="1"/>
    <s v="pse/180"/>
    <x v="0"/>
    <x v="61"/>
    <x v="1"/>
    <n v="3"/>
    <s v=""/>
    <n v="365"/>
    <m/>
    <n v="0.86"/>
    <n v="2.58"/>
    <n v="3"/>
    <n v="2.58"/>
    <m/>
    <m/>
    <m/>
  </r>
  <r>
    <x v="0"/>
    <x v="0"/>
    <x v="0"/>
    <x v="349"/>
    <x v="8"/>
    <n v="1"/>
    <s v="pse/187"/>
    <x v="0"/>
    <x v="60"/>
    <x v="1"/>
    <n v="7"/>
    <s v=""/>
    <n v="1100"/>
    <m/>
    <n v="6.29"/>
    <n v="44.03"/>
    <n v="7"/>
    <n v="44.03"/>
    <m/>
    <m/>
    <m/>
  </r>
  <r>
    <x v="0"/>
    <x v="0"/>
    <x v="0"/>
    <x v="350"/>
    <x v="8"/>
    <n v="1"/>
    <s v="Adaos SCARA ACOPERIS"/>
    <x v="0"/>
    <x v="71"/>
    <x v="13"/>
    <n v="1"/>
    <s v=""/>
    <n v="0"/>
    <m/>
    <n v="74.110000000000127"/>
    <n v="74.110000000000127"/>
    <n v="1"/>
    <n v="74.110000000000127"/>
    <m/>
    <m/>
    <m/>
  </r>
  <r>
    <x v="0"/>
    <x v="0"/>
    <x v="0"/>
    <x v="351"/>
    <x v="9"/>
    <n v="2"/>
    <s v="prf/43"/>
    <x v="0"/>
    <x v="33"/>
    <x v="1"/>
    <n v="1"/>
    <s v=""/>
    <n v="2988"/>
    <m/>
    <n v="52.44"/>
    <n v="52.44"/>
    <n v="2"/>
    <n v="104.88"/>
    <m/>
    <m/>
    <m/>
  </r>
  <r>
    <x v="0"/>
    <x v="0"/>
    <x v="0"/>
    <x v="351"/>
    <x v="9"/>
    <n v="2"/>
    <s v="prf/39"/>
    <x v="0"/>
    <x v="55"/>
    <x v="1"/>
    <n v="1"/>
    <s v="120"/>
    <n v="190"/>
    <m/>
    <n v="2.15"/>
    <n v="2.15"/>
    <n v="2"/>
    <n v="4.3"/>
    <m/>
    <m/>
    <m/>
  </r>
  <r>
    <x v="0"/>
    <x v="0"/>
    <x v="0"/>
    <x v="352"/>
    <x v="9"/>
    <n v="4"/>
    <s v="prf/4"/>
    <x v="0"/>
    <x v="72"/>
    <x v="1"/>
    <n v="1"/>
    <s v=""/>
    <n v="7970"/>
    <m/>
    <n v="283.10000000000002"/>
    <n v="283.10000000000002"/>
    <n v="4"/>
    <n v="1132.4000000000001"/>
    <m/>
    <m/>
    <m/>
  </r>
  <r>
    <x v="0"/>
    <x v="0"/>
    <x v="0"/>
    <x v="352"/>
    <x v="9"/>
    <n v="4"/>
    <s v="prf/5"/>
    <x v="0"/>
    <x v="12"/>
    <x v="1"/>
    <n v="1"/>
    <s v="200"/>
    <n v="171"/>
    <m/>
    <n v="4.03"/>
    <n v="4.03"/>
    <n v="4"/>
    <n v="16.12"/>
    <m/>
    <m/>
    <m/>
  </r>
  <r>
    <x v="0"/>
    <x v="0"/>
    <x v="0"/>
    <x v="352"/>
    <x v="9"/>
    <n v="4"/>
    <s v="prf/19"/>
    <x v="0"/>
    <x v="1"/>
    <x v="1"/>
    <n v="2"/>
    <s v="80"/>
    <n v="152"/>
    <m/>
    <n v="0.95"/>
    <n v="1.9"/>
    <n v="8"/>
    <n v="7.6"/>
    <m/>
    <m/>
    <m/>
  </r>
  <r>
    <x v="0"/>
    <x v="0"/>
    <x v="0"/>
    <x v="353"/>
    <x v="9"/>
    <n v="15"/>
    <s v="ARF/5"/>
    <x v="0"/>
    <x v="73"/>
    <x v="2"/>
    <n v="1"/>
    <s v=""/>
    <n v="310"/>
    <m/>
    <n v="1.08"/>
    <n v="1.08"/>
    <n v="15"/>
    <n v="16.200000000000003"/>
    <m/>
    <m/>
    <m/>
  </r>
  <r>
    <x v="0"/>
    <x v="0"/>
    <x v="0"/>
    <x v="354"/>
    <x v="9"/>
    <n v="15"/>
    <s v="prf/10"/>
    <x v="0"/>
    <x v="55"/>
    <x v="1"/>
    <n v="1"/>
    <s v="150"/>
    <n v="394"/>
    <m/>
    <n v="5.57"/>
    <n v="5.57"/>
    <n v="15"/>
    <n v="83.550000000000011"/>
    <m/>
    <m/>
    <m/>
  </r>
  <r>
    <x v="0"/>
    <x v="0"/>
    <x v="0"/>
    <x v="354"/>
    <x v="9"/>
    <n v="15"/>
    <s v="prf/11"/>
    <x v="0"/>
    <x v="55"/>
    <x v="1"/>
    <n v="2"/>
    <s v="150"/>
    <n v="348"/>
    <m/>
    <n v="4.92"/>
    <n v="9.84"/>
    <n v="30"/>
    <n v="147.6"/>
    <m/>
    <m/>
    <m/>
  </r>
  <r>
    <x v="0"/>
    <x v="0"/>
    <x v="0"/>
    <x v="354"/>
    <x v="9"/>
    <n v="15"/>
    <s v="prf/16"/>
    <x v="0"/>
    <x v="3"/>
    <x v="1"/>
    <n v="4"/>
    <s v="93"/>
    <n v="200"/>
    <m/>
    <n v="1.17"/>
    <n v="4.68"/>
    <n v="60"/>
    <n v="70.199999999999989"/>
    <m/>
    <m/>
    <m/>
  </r>
  <r>
    <x v="0"/>
    <x v="0"/>
    <x v="0"/>
    <x v="355"/>
    <x v="9"/>
    <n v="30"/>
    <s v="ARF/7"/>
    <x v="0"/>
    <x v="4"/>
    <x v="2"/>
    <n v="1"/>
    <s v=""/>
    <n v="300"/>
    <m/>
    <n v="0.73"/>
    <n v="0.73"/>
    <n v="30"/>
    <n v="21.9"/>
    <m/>
    <m/>
    <m/>
  </r>
  <r>
    <x v="0"/>
    <x v="0"/>
    <x v="0"/>
    <x v="356"/>
    <x v="9"/>
    <n v="60"/>
    <s v="ARF/8"/>
    <x v="0"/>
    <x v="3"/>
    <x v="1"/>
    <n v="1"/>
    <s v="50"/>
    <n v="50"/>
    <m/>
    <n v="0.16"/>
    <n v="0.16"/>
    <n v="60"/>
    <n v="9.6"/>
    <m/>
    <m/>
    <m/>
  </r>
  <r>
    <x v="0"/>
    <x v="0"/>
    <x v="0"/>
    <x v="357"/>
    <x v="9"/>
    <n v="6"/>
    <s v="prf/9"/>
    <x v="0"/>
    <x v="55"/>
    <x v="1"/>
    <n v="1"/>
    <s v="171"/>
    <n v="200"/>
    <m/>
    <n v="3.22"/>
    <n v="3.22"/>
    <n v="6"/>
    <n v="19.32"/>
    <m/>
    <m/>
    <m/>
  </r>
  <r>
    <x v="0"/>
    <x v="0"/>
    <x v="0"/>
    <x v="357"/>
    <x v="9"/>
    <n v="6"/>
    <s v="prf/12"/>
    <x v="0"/>
    <x v="2"/>
    <x v="1"/>
    <n v="1"/>
    <s v="77"/>
    <n v="163"/>
    <m/>
    <n v="0.49"/>
    <n v="0.49"/>
    <n v="6"/>
    <n v="2.94"/>
    <m/>
    <m/>
    <m/>
  </r>
  <r>
    <x v="0"/>
    <x v="0"/>
    <x v="0"/>
    <x v="357"/>
    <x v="9"/>
    <n v="6"/>
    <s v="prf/23"/>
    <x v="0"/>
    <x v="1"/>
    <x v="1"/>
    <n v="1"/>
    <s v="120"/>
    <n v="126"/>
    <m/>
    <n v="1.18"/>
    <n v="1.18"/>
    <n v="6"/>
    <n v="7.08"/>
    <m/>
    <m/>
    <m/>
  </r>
  <r>
    <x v="0"/>
    <x v="0"/>
    <x v="0"/>
    <x v="358"/>
    <x v="9"/>
    <n v="1"/>
    <s v="prf/41"/>
    <x v="0"/>
    <x v="8"/>
    <x v="1"/>
    <n v="1"/>
    <s v=""/>
    <n v="6780"/>
    <m/>
    <n v="97.7"/>
    <n v="97.7"/>
    <n v="1"/>
    <n v="97.7"/>
    <m/>
    <m/>
    <m/>
  </r>
  <r>
    <x v="0"/>
    <x v="0"/>
    <x v="0"/>
    <x v="358"/>
    <x v="9"/>
    <n v="1"/>
    <s v="prf/14"/>
    <x v="0"/>
    <x v="1"/>
    <x v="1"/>
    <n v="2"/>
    <s v="100"/>
    <n v="165"/>
    <m/>
    <n v="1.3"/>
    <n v="2.6"/>
    <n v="2"/>
    <n v="2.6"/>
    <m/>
    <m/>
    <m/>
  </r>
  <r>
    <x v="0"/>
    <x v="0"/>
    <x v="0"/>
    <x v="358"/>
    <x v="9"/>
    <n v="1"/>
    <s v="prf/26"/>
    <x v="0"/>
    <x v="1"/>
    <x v="1"/>
    <n v="2"/>
    <s v="260"/>
    <n v="100"/>
    <m/>
    <n v="2.04"/>
    <n v="4.08"/>
    <n v="2"/>
    <n v="4.08"/>
    <m/>
    <m/>
    <m/>
  </r>
  <r>
    <x v="0"/>
    <x v="0"/>
    <x v="0"/>
    <x v="358"/>
    <x v="9"/>
    <n v="1"/>
    <s v="prf/42"/>
    <x v="0"/>
    <x v="8"/>
    <x v="1"/>
    <n v="2"/>
    <s v=""/>
    <n v="2200"/>
    <m/>
    <n v="31.7"/>
    <n v="63.4"/>
    <n v="2"/>
    <n v="63.4"/>
    <m/>
    <m/>
    <m/>
  </r>
  <r>
    <x v="0"/>
    <x v="0"/>
    <x v="0"/>
    <x v="359"/>
    <x v="9"/>
    <n v="6"/>
    <s v="prf/1"/>
    <x v="0"/>
    <x v="72"/>
    <x v="1"/>
    <n v="1"/>
    <s v=""/>
    <n v="3915"/>
    <m/>
    <n v="139.07"/>
    <n v="139.07"/>
    <n v="6"/>
    <n v="834.42"/>
    <m/>
    <m/>
    <m/>
  </r>
  <r>
    <x v="0"/>
    <x v="0"/>
    <x v="0"/>
    <x v="359"/>
    <x v="9"/>
    <n v="6"/>
    <s v="prf/6"/>
    <x v="0"/>
    <x v="12"/>
    <x v="1"/>
    <n v="1"/>
    <s v="180"/>
    <n v="1595"/>
    <m/>
    <n v="33.81"/>
    <n v="33.81"/>
    <n v="6"/>
    <n v="202.86"/>
    <m/>
    <m/>
    <m/>
  </r>
  <r>
    <x v="0"/>
    <x v="0"/>
    <x v="0"/>
    <x v="359"/>
    <x v="9"/>
    <n v="6"/>
    <s v="prf/19"/>
    <x v="0"/>
    <x v="1"/>
    <x v="1"/>
    <n v="2"/>
    <s v="80"/>
    <n v="152"/>
    <m/>
    <n v="0.95"/>
    <n v="1.9"/>
    <n v="12"/>
    <n v="11.399999999999999"/>
    <m/>
    <m/>
    <m/>
  </r>
  <r>
    <x v="0"/>
    <x v="0"/>
    <x v="0"/>
    <x v="359"/>
    <x v="9"/>
    <n v="6"/>
    <s v="prf/20"/>
    <x v="0"/>
    <x v="12"/>
    <x v="1"/>
    <n v="1"/>
    <s v="140"/>
    <n v="1800"/>
    <m/>
    <n v="29.67"/>
    <n v="29.67"/>
    <n v="6"/>
    <n v="178.02"/>
    <m/>
    <m/>
    <m/>
  </r>
  <r>
    <x v="0"/>
    <x v="0"/>
    <x v="0"/>
    <x v="360"/>
    <x v="9"/>
    <n v="3"/>
    <s v="prf/8"/>
    <x v="0"/>
    <x v="12"/>
    <x v="1"/>
    <n v="1"/>
    <s v="200"/>
    <n v="2195"/>
    <m/>
    <n v="51.69"/>
    <n v="51.69"/>
    <n v="3"/>
    <n v="155.07"/>
    <m/>
    <m/>
    <m/>
  </r>
  <r>
    <x v="0"/>
    <x v="0"/>
    <x v="0"/>
    <x v="360"/>
    <x v="9"/>
    <n v="3"/>
    <s v="prf/3"/>
    <x v="0"/>
    <x v="12"/>
    <x v="1"/>
    <n v="1"/>
    <s v="135"/>
    <n v="2195"/>
    <m/>
    <n v="34.89"/>
    <n v="34.89"/>
    <n v="3"/>
    <n v="104.67"/>
    <m/>
    <m/>
    <m/>
  </r>
  <r>
    <x v="0"/>
    <x v="0"/>
    <x v="0"/>
    <x v="361"/>
    <x v="9"/>
    <n v="3"/>
    <s v="prf/2"/>
    <x v="0"/>
    <x v="72"/>
    <x v="1"/>
    <n v="1"/>
    <s v=""/>
    <n v="3954"/>
    <m/>
    <n v="140.46"/>
    <n v="140.46"/>
    <n v="3"/>
    <n v="421.38"/>
    <m/>
    <m/>
    <m/>
  </r>
  <r>
    <x v="0"/>
    <x v="0"/>
    <x v="0"/>
    <x v="361"/>
    <x v="9"/>
    <n v="3"/>
    <s v="prf/7"/>
    <x v="0"/>
    <x v="12"/>
    <x v="1"/>
    <n v="1"/>
    <s v="180"/>
    <n v="1395"/>
    <m/>
    <n v="29.57"/>
    <n v="29.57"/>
    <n v="3"/>
    <n v="88.710000000000008"/>
    <m/>
    <m/>
    <m/>
  </r>
  <r>
    <x v="0"/>
    <x v="0"/>
    <x v="0"/>
    <x v="361"/>
    <x v="9"/>
    <n v="3"/>
    <s v="prf/19"/>
    <x v="0"/>
    <x v="1"/>
    <x v="1"/>
    <n v="2"/>
    <s v="80"/>
    <n v="152"/>
    <m/>
    <n v="0.95"/>
    <n v="1.9"/>
    <n v="6"/>
    <n v="5.6999999999999993"/>
    <m/>
    <m/>
    <m/>
  </r>
  <r>
    <x v="0"/>
    <x v="0"/>
    <x v="0"/>
    <x v="361"/>
    <x v="9"/>
    <n v="3"/>
    <s v="prf/21"/>
    <x v="0"/>
    <x v="12"/>
    <x v="1"/>
    <n v="1"/>
    <s v="140"/>
    <n v="1600"/>
    <m/>
    <n v="26.38"/>
    <n v="26.38"/>
    <n v="3"/>
    <n v="79.14"/>
    <m/>
    <m/>
    <m/>
  </r>
  <r>
    <x v="0"/>
    <x v="0"/>
    <x v="0"/>
    <x v="362"/>
    <x v="9"/>
    <n v="15"/>
    <s v="ARF/14"/>
    <x v="0"/>
    <x v="55"/>
    <x v="1"/>
    <n v="1"/>
    <s v="150"/>
    <n v="394"/>
    <m/>
    <n v="5.57"/>
    <n v="5.57"/>
    <n v="15"/>
    <n v="83.550000000000011"/>
    <m/>
    <m/>
    <m/>
  </r>
  <r>
    <x v="0"/>
    <x v="0"/>
    <x v="0"/>
    <x v="363"/>
    <x v="9"/>
    <n v="1"/>
    <s v="prf/44"/>
    <x v="0"/>
    <x v="33"/>
    <x v="1"/>
    <n v="1"/>
    <s v=""/>
    <n v="6430"/>
    <m/>
    <n v="112.84"/>
    <n v="112.84"/>
    <n v="1"/>
    <n v="112.84"/>
    <m/>
    <m/>
    <m/>
  </r>
  <r>
    <x v="0"/>
    <x v="0"/>
    <x v="0"/>
    <x v="363"/>
    <x v="9"/>
    <n v="1"/>
    <s v="prf/18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363"/>
    <x v="9"/>
    <n v="1"/>
    <s v="prf/28"/>
    <x v="0"/>
    <x v="1"/>
    <x v="1"/>
    <n v="1"/>
    <s v="260"/>
    <n v="120"/>
    <m/>
    <n v="2.4500000000000002"/>
    <n v="2.4500000000000002"/>
    <n v="1"/>
    <n v="2.4500000000000002"/>
    <m/>
    <m/>
    <m/>
  </r>
  <r>
    <x v="0"/>
    <x v="0"/>
    <x v="0"/>
    <x v="363"/>
    <x v="9"/>
    <n v="1"/>
    <s v="prf/38"/>
    <x v="0"/>
    <x v="2"/>
    <x v="1"/>
    <n v="2"/>
    <s v="110"/>
    <n v="110"/>
    <m/>
    <n v="0.47"/>
    <n v="0.94"/>
    <n v="2"/>
    <n v="0.94"/>
    <m/>
    <m/>
    <m/>
  </r>
  <r>
    <x v="0"/>
    <x v="0"/>
    <x v="0"/>
    <x v="363"/>
    <x v="9"/>
    <n v="1"/>
    <s v="prf/45"/>
    <x v="0"/>
    <x v="33"/>
    <x v="1"/>
    <n v="2"/>
    <s v=""/>
    <n v="275"/>
    <m/>
    <n v="4.83"/>
    <n v="9.66"/>
    <n v="2"/>
    <n v="9.66"/>
    <m/>
    <m/>
    <m/>
  </r>
  <r>
    <x v="0"/>
    <x v="0"/>
    <x v="0"/>
    <x v="364"/>
    <x v="9"/>
    <n v="1"/>
    <s v="prf/46"/>
    <x v="0"/>
    <x v="74"/>
    <x v="8"/>
    <n v="1"/>
    <s v=""/>
    <n v="7000"/>
    <m/>
    <n v="186.28"/>
    <n v="186.28"/>
    <n v="1"/>
    <n v="186.28"/>
    <m/>
    <m/>
    <m/>
  </r>
  <r>
    <x v="0"/>
    <x v="0"/>
    <x v="0"/>
    <x v="364"/>
    <x v="9"/>
    <n v="1"/>
    <s v="prf/29"/>
    <x v="0"/>
    <x v="1"/>
    <x v="1"/>
    <n v="1"/>
    <s v="160"/>
    <n v="210"/>
    <m/>
    <n v="2.64"/>
    <n v="2.64"/>
    <n v="1"/>
    <n v="2.64"/>
    <m/>
    <m/>
    <m/>
  </r>
  <r>
    <x v="0"/>
    <x v="0"/>
    <x v="0"/>
    <x v="364"/>
    <x v="9"/>
    <n v="1"/>
    <s v="prf/47"/>
    <x v="0"/>
    <x v="66"/>
    <x v="1"/>
    <n v="1"/>
    <s v=""/>
    <n v="145"/>
    <m/>
    <n v="3.1"/>
    <n v="3.1"/>
    <n v="1"/>
    <n v="3.1"/>
    <m/>
    <m/>
    <m/>
  </r>
  <r>
    <x v="0"/>
    <x v="0"/>
    <x v="0"/>
    <x v="364"/>
    <x v="9"/>
    <n v="1"/>
    <s v="prf/48"/>
    <x v="0"/>
    <x v="66"/>
    <x v="1"/>
    <n v="2"/>
    <s v=""/>
    <n v="155"/>
    <m/>
    <n v="3.31"/>
    <n v="6.62"/>
    <n v="2"/>
    <n v="6.62"/>
    <m/>
    <m/>
    <m/>
  </r>
  <r>
    <x v="0"/>
    <x v="0"/>
    <x v="0"/>
    <x v="365"/>
    <x v="9"/>
    <n v="1"/>
    <s v="prf/13"/>
    <x v="0"/>
    <x v="72"/>
    <x v="1"/>
    <n v="1"/>
    <s v=""/>
    <n v="7970"/>
    <m/>
    <n v="283.10000000000002"/>
    <n v="283.10000000000002"/>
    <n v="1"/>
    <n v="283.10000000000002"/>
    <m/>
    <m/>
    <m/>
  </r>
  <r>
    <x v="0"/>
    <x v="0"/>
    <x v="0"/>
    <x v="365"/>
    <x v="9"/>
    <n v="1"/>
    <s v="prf/5"/>
    <x v="0"/>
    <x v="12"/>
    <x v="1"/>
    <n v="1"/>
    <s v="200"/>
    <n v="171"/>
    <m/>
    <n v="4.03"/>
    <n v="4.03"/>
    <n v="1"/>
    <n v="4.03"/>
    <m/>
    <m/>
    <m/>
  </r>
  <r>
    <x v="0"/>
    <x v="0"/>
    <x v="0"/>
    <x v="365"/>
    <x v="9"/>
    <n v="1"/>
    <s v="prf/19"/>
    <x v="0"/>
    <x v="1"/>
    <x v="1"/>
    <n v="2"/>
    <s v="80"/>
    <n v="152"/>
    <m/>
    <n v="0.95"/>
    <n v="1.9"/>
    <n v="2"/>
    <n v="1.9"/>
    <m/>
    <m/>
    <m/>
  </r>
  <r>
    <x v="0"/>
    <x v="0"/>
    <x v="0"/>
    <x v="365"/>
    <x v="9"/>
    <n v="1"/>
    <s v="prf/22"/>
    <x v="0"/>
    <x v="1"/>
    <x v="1"/>
    <n v="2"/>
    <s v="87"/>
    <n v="152"/>
    <m/>
    <n v="1.04"/>
    <n v="2.08"/>
    <n v="2"/>
    <n v="2.08"/>
    <m/>
    <m/>
    <m/>
  </r>
  <r>
    <x v="0"/>
    <x v="0"/>
    <x v="0"/>
    <x v="365"/>
    <x v="9"/>
    <n v="1"/>
    <s v="prf/25"/>
    <x v="0"/>
    <x v="1"/>
    <x v="1"/>
    <n v="1"/>
    <s v="260"/>
    <n v="171"/>
    <m/>
    <n v="3.49"/>
    <n v="3.49"/>
    <n v="1"/>
    <n v="3.49"/>
    <m/>
    <m/>
    <m/>
  </r>
  <r>
    <x v="0"/>
    <x v="0"/>
    <x v="0"/>
    <x v="365"/>
    <x v="9"/>
    <n v="1"/>
    <s v="prf/27"/>
    <x v="0"/>
    <x v="1"/>
    <x v="1"/>
    <n v="1"/>
    <s v="260"/>
    <n v="171"/>
    <m/>
    <n v="3.49"/>
    <n v="3.49"/>
    <n v="1"/>
    <n v="3.49"/>
    <m/>
    <m/>
    <m/>
  </r>
  <r>
    <x v="0"/>
    <x v="0"/>
    <x v="0"/>
    <x v="365"/>
    <x v="9"/>
    <n v="1"/>
    <s v="prf/33"/>
    <x v="0"/>
    <x v="3"/>
    <x v="1"/>
    <n v="2"/>
    <s v="87"/>
    <n v="152"/>
    <m/>
    <n v="0.83"/>
    <n v="1.66"/>
    <n v="2"/>
    <n v="1.66"/>
    <m/>
    <m/>
    <m/>
  </r>
  <r>
    <x v="0"/>
    <x v="0"/>
    <x v="0"/>
    <x v="366"/>
    <x v="9"/>
    <n v="1"/>
    <s v="prf/4"/>
    <x v="0"/>
    <x v="72"/>
    <x v="1"/>
    <n v="1"/>
    <s v=""/>
    <n v="7970"/>
    <m/>
    <n v="283.10000000000002"/>
    <n v="283.10000000000002"/>
    <n v="1"/>
    <n v="283.10000000000002"/>
    <m/>
    <m/>
    <m/>
  </r>
  <r>
    <x v="0"/>
    <x v="0"/>
    <x v="0"/>
    <x v="366"/>
    <x v="9"/>
    <n v="1"/>
    <s v="prf/5"/>
    <x v="0"/>
    <x v="12"/>
    <x v="1"/>
    <n v="1"/>
    <s v="200"/>
    <n v="171"/>
    <m/>
    <n v="4.03"/>
    <n v="4.03"/>
    <n v="1"/>
    <n v="4.03"/>
    <m/>
    <m/>
    <m/>
  </r>
  <r>
    <x v="0"/>
    <x v="0"/>
    <x v="0"/>
    <x v="366"/>
    <x v="9"/>
    <n v="1"/>
    <s v="prf/19"/>
    <x v="0"/>
    <x v="1"/>
    <x v="1"/>
    <n v="2"/>
    <s v="80"/>
    <n v="152"/>
    <m/>
    <n v="0.95"/>
    <n v="1.9"/>
    <n v="2"/>
    <n v="1.9"/>
    <m/>
    <m/>
    <m/>
  </r>
  <r>
    <x v="0"/>
    <x v="0"/>
    <x v="0"/>
    <x v="366"/>
    <x v="9"/>
    <n v="1"/>
    <s v="prf/22"/>
    <x v="0"/>
    <x v="1"/>
    <x v="1"/>
    <n v="1"/>
    <s v="87"/>
    <n v="152"/>
    <m/>
    <n v="1.04"/>
    <n v="1.04"/>
    <n v="1"/>
    <n v="1.04"/>
    <m/>
    <m/>
    <m/>
  </r>
  <r>
    <x v="0"/>
    <x v="0"/>
    <x v="0"/>
    <x v="366"/>
    <x v="9"/>
    <n v="1"/>
    <s v="prf/25"/>
    <x v="0"/>
    <x v="1"/>
    <x v="1"/>
    <n v="1"/>
    <s v="260"/>
    <n v="171"/>
    <m/>
    <n v="3.49"/>
    <n v="3.49"/>
    <n v="1"/>
    <n v="3.49"/>
    <m/>
    <m/>
    <m/>
  </r>
  <r>
    <x v="0"/>
    <x v="0"/>
    <x v="0"/>
    <x v="367"/>
    <x v="9"/>
    <n v="3"/>
    <s v="prf/9"/>
    <x v="0"/>
    <x v="55"/>
    <x v="1"/>
    <n v="1"/>
    <s v="171"/>
    <n v="200"/>
    <m/>
    <n v="3.22"/>
    <n v="3.22"/>
    <n v="3"/>
    <n v="9.66"/>
    <m/>
    <m/>
    <m/>
  </r>
  <r>
    <x v="0"/>
    <x v="0"/>
    <x v="0"/>
    <x v="367"/>
    <x v="9"/>
    <n v="3"/>
    <s v="prf/24"/>
    <x v="0"/>
    <x v="1"/>
    <x v="1"/>
    <n v="1"/>
    <s v="120"/>
    <n v="129"/>
    <m/>
    <n v="1.21"/>
    <n v="1.21"/>
    <n v="3"/>
    <n v="3.63"/>
    <m/>
    <m/>
    <m/>
  </r>
  <r>
    <x v="0"/>
    <x v="0"/>
    <x v="0"/>
    <x v="367"/>
    <x v="9"/>
    <n v="3"/>
    <s v="prf/37"/>
    <x v="0"/>
    <x v="2"/>
    <x v="1"/>
    <n v="1"/>
    <s v="100"/>
    <n v="129"/>
    <m/>
    <n v="0.5"/>
    <n v="0.5"/>
    <n v="3"/>
    <n v="1.5"/>
    <m/>
    <m/>
    <m/>
  </r>
  <r>
    <x v="0"/>
    <x v="0"/>
    <x v="0"/>
    <x v="368"/>
    <x v="9"/>
    <n v="3"/>
    <s v="prf/36"/>
    <x v="0"/>
    <x v="3"/>
    <x v="1"/>
    <n v="1"/>
    <s v="98"/>
    <n v="180"/>
    <m/>
    <n v="1.1100000000000001"/>
    <n v="1.1100000000000001"/>
    <n v="3"/>
    <n v="3.33"/>
    <m/>
    <m/>
    <m/>
  </r>
  <r>
    <x v="0"/>
    <x v="0"/>
    <x v="0"/>
    <x v="368"/>
    <x v="9"/>
    <n v="3"/>
    <s v="prf/35"/>
    <x v="0"/>
    <x v="3"/>
    <x v="1"/>
    <n v="2"/>
    <s v="137"/>
    <n v="180"/>
    <m/>
    <n v="1.55"/>
    <n v="3.1"/>
    <n v="6"/>
    <n v="9.3000000000000007"/>
    <m/>
    <m/>
    <m/>
  </r>
  <r>
    <x v="0"/>
    <x v="0"/>
    <x v="0"/>
    <x v="369"/>
    <x v="9"/>
    <n v="9"/>
    <s v="prf/36"/>
    <x v="0"/>
    <x v="3"/>
    <x v="1"/>
    <n v="1"/>
    <s v="98"/>
    <n v="180"/>
    <m/>
    <n v="1.1100000000000001"/>
    <n v="1.1100000000000001"/>
    <n v="9"/>
    <n v="9.99"/>
    <m/>
    <m/>
    <m/>
  </r>
  <r>
    <x v="0"/>
    <x v="0"/>
    <x v="0"/>
    <x v="369"/>
    <x v="9"/>
    <n v="9"/>
    <s v="prf/34"/>
    <x v="0"/>
    <x v="3"/>
    <x v="1"/>
    <n v="2"/>
    <s v="122"/>
    <n v="180"/>
    <m/>
    <n v="1.38"/>
    <n v="2.76"/>
    <n v="18"/>
    <n v="24.839999999999996"/>
    <m/>
    <m/>
    <m/>
  </r>
  <r>
    <x v="0"/>
    <x v="0"/>
    <x v="0"/>
    <x v="370"/>
    <x v="9"/>
    <n v="1"/>
    <s v="Adaos PERETE AX E6"/>
    <x v="0"/>
    <x v="75"/>
    <x v="14"/>
    <n v="1"/>
    <s v=""/>
    <n v="0"/>
    <m/>
    <n v="148.39000000000033"/>
    <n v="148.39000000000033"/>
    <n v="1"/>
    <n v="148.39000000000033"/>
    <m/>
    <m/>
    <m/>
  </r>
  <r>
    <x v="0"/>
    <x v="0"/>
    <x v="0"/>
    <x v="371"/>
    <x v="10"/>
    <n v="40"/>
    <s v="ABI/1"/>
    <x v="0"/>
    <x v="1"/>
    <x v="1"/>
    <n v="1"/>
    <s v="60"/>
    <n v="60"/>
    <m/>
    <n v="0.28000000000000003"/>
    <n v="0.28000000000000003"/>
    <n v="40"/>
    <n v="11.200000000000001"/>
    <m/>
    <m/>
    <m/>
  </r>
  <r>
    <x v="0"/>
    <x v="0"/>
    <x v="0"/>
    <x v="372"/>
    <x v="10"/>
    <n v="4"/>
    <s v="ABI/2"/>
    <x v="0"/>
    <x v="1"/>
    <x v="1"/>
    <n v="1"/>
    <s v="60"/>
    <n v="60"/>
    <m/>
    <n v="0.28000000000000003"/>
    <n v="0.28000000000000003"/>
    <n v="4"/>
    <n v="1.1200000000000001"/>
    <m/>
    <m/>
    <m/>
  </r>
  <r>
    <x v="0"/>
    <x v="0"/>
    <x v="0"/>
    <x v="373"/>
    <x v="10"/>
    <n v="4"/>
    <s v="ABI/3"/>
    <x v="0"/>
    <x v="1"/>
    <x v="1"/>
    <n v="1"/>
    <s v="60"/>
    <n v="60"/>
    <m/>
    <n v="0.28000000000000003"/>
    <n v="0.28000000000000003"/>
    <n v="4"/>
    <n v="1.1200000000000001"/>
    <m/>
    <m/>
    <m/>
  </r>
  <r>
    <x v="0"/>
    <x v="0"/>
    <x v="0"/>
    <x v="374"/>
    <x v="10"/>
    <n v="15"/>
    <s v="pbi/179"/>
    <x v="0"/>
    <x v="76"/>
    <x v="8"/>
    <n v="1"/>
    <s v=""/>
    <n v="1000"/>
    <m/>
    <n v="4.57"/>
    <n v="4.57"/>
    <n v="15"/>
    <n v="68.550000000000011"/>
    <m/>
    <m/>
    <m/>
  </r>
  <r>
    <x v="0"/>
    <x v="0"/>
    <x v="0"/>
    <x v="374"/>
    <x v="10"/>
    <n v="15"/>
    <s v="pbi/179"/>
    <x v="0"/>
    <x v="76"/>
    <x v="8"/>
    <n v="1"/>
    <s v=""/>
    <n v="1000"/>
    <m/>
    <n v="4.57"/>
    <n v="4.57"/>
    <n v="15"/>
    <n v="68.550000000000011"/>
    <m/>
    <m/>
    <m/>
  </r>
  <r>
    <x v="0"/>
    <x v="0"/>
    <x v="0"/>
    <x v="374"/>
    <x v="10"/>
    <n v="15"/>
    <s v="pbi/182"/>
    <x v="0"/>
    <x v="76"/>
    <x v="8"/>
    <n v="2"/>
    <s v=""/>
    <n v="270"/>
    <m/>
    <n v="1.23"/>
    <n v="2.46"/>
    <n v="30"/>
    <n v="36.9"/>
    <m/>
    <m/>
    <m/>
  </r>
  <r>
    <x v="0"/>
    <x v="0"/>
    <x v="0"/>
    <x v="375"/>
    <x v="10"/>
    <n v="15"/>
    <s v="pbi/173"/>
    <x v="0"/>
    <x v="3"/>
    <x v="1"/>
    <n v="1"/>
    <s v="270"/>
    <n v="1000"/>
    <m/>
    <n v="16.96"/>
    <n v="16.96"/>
    <n v="15"/>
    <n v="254.4"/>
    <m/>
    <m/>
    <m/>
  </r>
  <r>
    <x v="0"/>
    <x v="0"/>
    <x v="0"/>
    <x v="375"/>
    <x v="10"/>
    <n v="15"/>
    <s v="pbi/204"/>
    <x v="0"/>
    <x v="77"/>
    <x v="8"/>
    <n v="2"/>
    <s v=""/>
    <n v="160"/>
    <m/>
    <n v="1.1299999999999999"/>
    <n v="2.2599999999999998"/>
    <n v="30"/>
    <n v="33.9"/>
    <m/>
    <m/>
    <m/>
  </r>
  <r>
    <x v="0"/>
    <x v="0"/>
    <x v="0"/>
    <x v="376"/>
    <x v="10"/>
    <n v="1"/>
    <s v="pbi/26"/>
    <x v="0"/>
    <x v="78"/>
    <x v="8"/>
    <n v="1"/>
    <s v=""/>
    <n v="2259"/>
    <m/>
    <n v="49.66"/>
    <n v="49.66"/>
    <n v="1"/>
    <n v="49.66"/>
    <m/>
    <m/>
    <m/>
  </r>
  <r>
    <x v="0"/>
    <x v="0"/>
    <x v="0"/>
    <x v="376"/>
    <x v="10"/>
    <n v="1"/>
    <s v="pbi/21"/>
    <x v="0"/>
    <x v="78"/>
    <x v="8"/>
    <n v="1"/>
    <s v=""/>
    <n v="97"/>
    <m/>
    <n v="2.13"/>
    <n v="2.13"/>
    <n v="1"/>
    <n v="2.13"/>
    <m/>
    <m/>
    <m/>
  </r>
  <r>
    <x v="0"/>
    <x v="0"/>
    <x v="0"/>
    <x v="376"/>
    <x v="10"/>
    <n v="1"/>
    <s v="pbi/32"/>
    <x v="0"/>
    <x v="78"/>
    <x v="8"/>
    <n v="1"/>
    <s v=""/>
    <n v="887"/>
    <m/>
    <n v="19.5"/>
    <n v="19.5"/>
    <n v="1"/>
    <n v="19.5"/>
    <m/>
    <m/>
    <m/>
  </r>
  <r>
    <x v="0"/>
    <x v="0"/>
    <x v="0"/>
    <x v="376"/>
    <x v="10"/>
    <n v="1"/>
    <s v="pbi/55"/>
    <x v="0"/>
    <x v="1"/>
    <x v="1"/>
    <n v="1"/>
    <s v="60"/>
    <n v="158"/>
    <m/>
    <n v="0.74"/>
    <n v="0.74"/>
    <n v="1"/>
    <n v="0.74"/>
    <m/>
    <m/>
    <m/>
  </r>
  <r>
    <x v="0"/>
    <x v="0"/>
    <x v="0"/>
    <x v="376"/>
    <x v="10"/>
    <n v="1"/>
    <s v="pbi/70"/>
    <x v="0"/>
    <x v="1"/>
    <x v="1"/>
    <n v="1"/>
    <s v="75"/>
    <n v="180"/>
    <m/>
    <n v="1.06"/>
    <n v="1.06"/>
    <n v="1"/>
    <n v="1.06"/>
    <m/>
    <m/>
    <m/>
  </r>
  <r>
    <x v="0"/>
    <x v="0"/>
    <x v="0"/>
    <x v="376"/>
    <x v="10"/>
    <n v="1"/>
    <s v="pbi/105"/>
    <x v="0"/>
    <x v="55"/>
    <x v="1"/>
    <n v="1"/>
    <s v="90"/>
    <n v="200"/>
    <m/>
    <n v="1.7"/>
    <n v="1.7"/>
    <n v="1"/>
    <n v="1.7"/>
    <m/>
    <m/>
    <m/>
  </r>
  <r>
    <x v="0"/>
    <x v="0"/>
    <x v="0"/>
    <x v="377"/>
    <x v="10"/>
    <n v="1"/>
    <s v="pbi/3"/>
    <x v="0"/>
    <x v="78"/>
    <x v="8"/>
    <n v="1"/>
    <s v=""/>
    <n v="2259"/>
    <m/>
    <n v="49.66"/>
    <n v="49.66"/>
    <n v="1"/>
    <n v="49.66"/>
    <m/>
    <m/>
    <m/>
  </r>
  <r>
    <x v="0"/>
    <x v="0"/>
    <x v="0"/>
    <x v="377"/>
    <x v="10"/>
    <n v="1"/>
    <s v="pbi/16"/>
    <x v="0"/>
    <x v="78"/>
    <x v="8"/>
    <n v="1"/>
    <s v=""/>
    <n v="97"/>
    <m/>
    <n v="2.13"/>
    <n v="2.13"/>
    <n v="1"/>
    <n v="2.13"/>
    <m/>
    <m/>
    <m/>
  </r>
  <r>
    <x v="0"/>
    <x v="0"/>
    <x v="0"/>
    <x v="377"/>
    <x v="10"/>
    <n v="1"/>
    <s v="pbi/33"/>
    <x v="0"/>
    <x v="78"/>
    <x v="8"/>
    <n v="1"/>
    <s v=""/>
    <n v="887"/>
    <m/>
    <n v="19.5"/>
    <n v="19.5"/>
    <n v="1"/>
    <n v="19.5"/>
    <m/>
    <m/>
    <m/>
  </r>
  <r>
    <x v="0"/>
    <x v="0"/>
    <x v="0"/>
    <x v="377"/>
    <x v="10"/>
    <n v="1"/>
    <s v="pbi/55"/>
    <x v="0"/>
    <x v="1"/>
    <x v="1"/>
    <n v="1"/>
    <s v="60"/>
    <n v="158"/>
    <m/>
    <n v="0.74"/>
    <n v="0.74"/>
    <n v="1"/>
    <n v="0.74"/>
    <m/>
    <m/>
    <m/>
  </r>
  <r>
    <x v="0"/>
    <x v="0"/>
    <x v="0"/>
    <x v="377"/>
    <x v="10"/>
    <n v="1"/>
    <s v="pbi/71"/>
    <x v="0"/>
    <x v="1"/>
    <x v="1"/>
    <n v="1"/>
    <s v="80"/>
    <n v="180"/>
    <m/>
    <n v="1.1299999999999999"/>
    <n v="1.1299999999999999"/>
    <n v="1"/>
    <n v="1.1299999999999999"/>
    <m/>
    <m/>
    <m/>
  </r>
  <r>
    <x v="0"/>
    <x v="0"/>
    <x v="0"/>
    <x v="377"/>
    <x v="10"/>
    <n v="1"/>
    <s v="pbi/105"/>
    <x v="0"/>
    <x v="55"/>
    <x v="1"/>
    <n v="1"/>
    <s v="90"/>
    <n v="200"/>
    <m/>
    <n v="1.7"/>
    <n v="1.7"/>
    <n v="1"/>
    <n v="1.7"/>
    <m/>
    <m/>
    <m/>
  </r>
  <r>
    <x v="0"/>
    <x v="0"/>
    <x v="0"/>
    <x v="378"/>
    <x v="10"/>
    <n v="1"/>
    <s v="pbi/36"/>
    <x v="0"/>
    <x v="78"/>
    <x v="8"/>
    <n v="1"/>
    <s v=""/>
    <n v="2505"/>
    <m/>
    <n v="55.06"/>
    <n v="55.06"/>
    <n v="1"/>
    <n v="55.06"/>
    <m/>
    <m/>
    <m/>
  </r>
  <r>
    <x v="0"/>
    <x v="0"/>
    <x v="0"/>
    <x v="378"/>
    <x v="10"/>
    <n v="1"/>
    <s v="pbi/176"/>
    <x v="0"/>
    <x v="3"/>
    <x v="1"/>
    <n v="4"/>
    <s v="60"/>
    <n v="158"/>
    <m/>
    <n v="0.6"/>
    <n v="2.4"/>
    <n v="4"/>
    <n v="2.4"/>
    <m/>
    <m/>
    <m/>
  </r>
  <r>
    <x v="0"/>
    <x v="0"/>
    <x v="0"/>
    <x v="379"/>
    <x v="10"/>
    <n v="1"/>
    <s v="pbi/20"/>
    <x v="0"/>
    <x v="79"/>
    <x v="1"/>
    <n v="1"/>
    <s v=""/>
    <n v="2605"/>
    <m/>
    <n v="110.08"/>
    <n v="110.08"/>
    <n v="1"/>
    <n v="110.08"/>
    <m/>
    <m/>
    <m/>
  </r>
  <r>
    <x v="0"/>
    <x v="0"/>
    <x v="0"/>
    <x v="379"/>
    <x v="10"/>
    <n v="1"/>
    <s v="pbi/54"/>
    <x v="0"/>
    <x v="1"/>
    <x v="1"/>
    <n v="4"/>
    <s v="90"/>
    <n v="170"/>
    <m/>
    <n v="1.2"/>
    <n v="4.8"/>
    <n v="4"/>
    <n v="4.8"/>
    <m/>
    <m/>
    <m/>
  </r>
  <r>
    <x v="0"/>
    <x v="0"/>
    <x v="0"/>
    <x v="379"/>
    <x v="10"/>
    <n v="1"/>
    <s v="pbi/113"/>
    <x v="0"/>
    <x v="55"/>
    <x v="1"/>
    <n v="2"/>
    <s v="200"/>
    <n v="190"/>
    <m/>
    <n v="3.58"/>
    <n v="7.16"/>
    <n v="2"/>
    <n v="7.16"/>
    <m/>
    <m/>
    <m/>
  </r>
  <r>
    <x v="0"/>
    <x v="0"/>
    <x v="0"/>
    <x v="380"/>
    <x v="10"/>
    <n v="1"/>
    <s v="pbi/144"/>
    <x v="1"/>
    <x v="80"/>
    <x v="15"/>
    <n v="1"/>
    <s v=""/>
    <n v="2167"/>
    <m/>
    <n v="10.41"/>
    <n v="10.41"/>
    <n v="1"/>
    <n v="10.41"/>
    <m/>
    <m/>
    <m/>
  </r>
  <r>
    <x v="0"/>
    <x v="0"/>
    <x v="0"/>
    <x v="380"/>
    <x v="10"/>
    <n v="1"/>
    <s v="pbi/134"/>
    <x v="1"/>
    <x v="81"/>
    <x v="15"/>
    <n v="4"/>
    <s v=""/>
    <n v="100"/>
    <m/>
    <n v="0.26"/>
    <n v="1.04"/>
    <n v="4"/>
    <n v="1.04"/>
    <m/>
    <m/>
    <m/>
  </r>
  <r>
    <x v="0"/>
    <x v="0"/>
    <x v="0"/>
    <x v="381"/>
    <x v="10"/>
    <n v="6"/>
    <s v="pbi/178"/>
    <x v="0"/>
    <x v="64"/>
    <x v="1"/>
    <n v="1"/>
    <s v=""/>
    <n v="986"/>
    <m/>
    <n v="8.51"/>
    <n v="8.51"/>
    <n v="6"/>
    <n v="51.06"/>
    <m/>
    <m/>
    <m/>
  </r>
  <r>
    <x v="0"/>
    <x v="0"/>
    <x v="0"/>
    <x v="381"/>
    <x v="10"/>
    <n v="6"/>
    <s v="pbi/107"/>
    <x v="0"/>
    <x v="55"/>
    <x v="1"/>
    <n v="2"/>
    <s v="60"/>
    <n v="180"/>
    <m/>
    <n v="1.02"/>
    <n v="2.04"/>
    <n v="12"/>
    <n v="12.24"/>
    <m/>
    <m/>
    <m/>
  </r>
  <r>
    <x v="0"/>
    <x v="0"/>
    <x v="0"/>
    <x v="382"/>
    <x v="10"/>
    <n v="1"/>
    <s v="pbi/174"/>
    <x v="0"/>
    <x v="3"/>
    <x v="1"/>
    <n v="1"/>
    <s v="937"/>
    <n v="2476"/>
    <m/>
    <n v="145.72"/>
    <n v="145.72"/>
    <n v="1"/>
    <n v="145.72"/>
    <m/>
    <m/>
    <m/>
  </r>
  <r>
    <x v="0"/>
    <x v="0"/>
    <x v="0"/>
    <x v="382"/>
    <x v="10"/>
    <n v="1"/>
    <s v="pbi/180"/>
    <x v="0"/>
    <x v="76"/>
    <x v="8"/>
    <n v="2"/>
    <s v=""/>
    <n v="967"/>
    <m/>
    <n v="4.42"/>
    <n v="8.84"/>
    <n v="2"/>
    <n v="8.84"/>
    <m/>
    <m/>
    <m/>
  </r>
  <r>
    <x v="0"/>
    <x v="0"/>
    <x v="0"/>
    <x v="382"/>
    <x v="10"/>
    <n v="1"/>
    <s v="pbi/181"/>
    <x v="0"/>
    <x v="76"/>
    <x v="8"/>
    <n v="2"/>
    <s v=""/>
    <n v="2505"/>
    <m/>
    <n v="11.44"/>
    <n v="22.88"/>
    <n v="2"/>
    <n v="22.88"/>
    <m/>
    <m/>
    <m/>
  </r>
  <r>
    <x v="0"/>
    <x v="0"/>
    <x v="0"/>
    <x v="383"/>
    <x v="10"/>
    <n v="1"/>
    <s v="pbi/28"/>
    <x v="0"/>
    <x v="78"/>
    <x v="8"/>
    <n v="1"/>
    <s v=""/>
    <n v="2438"/>
    <m/>
    <n v="53.58"/>
    <n v="53.58"/>
    <n v="1"/>
    <n v="53.58"/>
    <m/>
    <m/>
    <m/>
  </r>
  <r>
    <x v="0"/>
    <x v="0"/>
    <x v="0"/>
    <x v="383"/>
    <x v="10"/>
    <n v="1"/>
    <s v="pbi/30"/>
    <x v="0"/>
    <x v="78"/>
    <x v="8"/>
    <n v="1"/>
    <s v=""/>
    <n v="215"/>
    <m/>
    <n v="4.74"/>
    <n v="4.74"/>
    <n v="1"/>
    <n v="4.74"/>
    <m/>
    <m/>
    <m/>
  </r>
  <r>
    <x v="0"/>
    <x v="0"/>
    <x v="0"/>
    <x v="383"/>
    <x v="10"/>
    <n v="1"/>
    <s v="pbi/35"/>
    <x v="0"/>
    <x v="78"/>
    <x v="8"/>
    <n v="1"/>
    <s v=""/>
    <n v="945"/>
    <m/>
    <n v="20.77"/>
    <n v="20.77"/>
    <n v="1"/>
    <n v="20.77"/>
    <m/>
    <m/>
    <m/>
  </r>
  <r>
    <x v="0"/>
    <x v="0"/>
    <x v="0"/>
    <x v="383"/>
    <x v="10"/>
    <n v="1"/>
    <s v="pbi/55"/>
    <x v="0"/>
    <x v="1"/>
    <x v="1"/>
    <n v="1"/>
    <s v="60"/>
    <n v="158"/>
    <m/>
    <n v="0.74"/>
    <n v="0.74"/>
    <n v="1"/>
    <n v="0.74"/>
    <m/>
    <m/>
    <m/>
  </r>
  <r>
    <x v="0"/>
    <x v="0"/>
    <x v="0"/>
    <x v="383"/>
    <x v="10"/>
    <n v="1"/>
    <s v="pbi/71"/>
    <x v="0"/>
    <x v="1"/>
    <x v="1"/>
    <n v="1"/>
    <s v="80"/>
    <n v="180"/>
    <m/>
    <n v="1.1299999999999999"/>
    <n v="1.1299999999999999"/>
    <n v="1"/>
    <n v="1.1299999999999999"/>
    <m/>
    <m/>
    <m/>
  </r>
  <r>
    <x v="0"/>
    <x v="0"/>
    <x v="0"/>
    <x v="383"/>
    <x v="10"/>
    <n v="1"/>
    <s v="pbi/74"/>
    <x v="0"/>
    <x v="1"/>
    <x v="1"/>
    <n v="1"/>
    <s v="90"/>
    <n v="180"/>
    <m/>
    <n v="1.27"/>
    <n v="1.27"/>
    <n v="1"/>
    <n v="1.27"/>
    <m/>
    <m/>
    <m/>
  </r>
  <r>
    <x v="0"/>
    <x v="0"/>
    <x v="0"/>
    <x v="384"/>
    <x v="10"/>
    <n v="1"/>
    <s v="pbi/29"/>
    <x v="0"/>
    <x v="78"/>
    <x v="8"/>
    <n v="1"/>
    <s v=""/>
    <n v="2438"/>
    <m/>
    <n v="53.58"/>
    <n v="53.58"/>
    <n v="1"/>
    <n v="53.58"/>
    <m/>
    <m/>
    <m/>
  </r>
  <r>
    <x v="0"/>
    <x v="0"/>
    <x v="0"/>
    <x v="384"/>
    <x v="10"/>
    <n v="1"/>
    <s v="pbi/31"/>
    <x v="0"/>
    <x v="78"/>
    <x v="8"/>
    <n v="1"/>
    <s v=""/>
    <n v="215"/>
    <m/>
    <n v="4.74"/>
    <n v="4.74"/>
    <n v="1"/>
    <n v="4.74"/>
    <m/>
    <m/>
    <m/>
  </r>
  <r>
    <x v="0"/>
    <x v="0"/>
    <x v="0"/>
    <x v="384"/>
    <x v="10"/>
    <n v="1"/>
    <s v="pbi/34"/>
    <x v="0"/>
    <x v="78"/>
    <x v="8"/>
    <n v="1"/>
    <s v=""/>
    <n v="945"/>
    <m/>
    <n v="20.77"/>
    <n v="20.77"/>
    <n v="1"/>
    <n v="20.77"/>
    <m/>
    <m/>
    <m/>
  </r>
  <r>
    <x v="0"/>
    <x v="0"/>
    <x v="0"/>
    <x v="384"/>
    <x v="10"/>
    <n v="1"/>
    <s v="pbi/70"/>
    <x v="0"/>
    <x v="1"/>
    <x v="1"/>
    <n v="1"/>
    <s v="75"/>
    <n v="180"/>
    <m/>
    <n v="1.06"/>
    <n v="1.06"/>
    <n v="1"/>
    <n v="1.06"/>
    <m/>
    <m/>
    <m/>
  </r>
  <r>
    <x v="0"/>
    <x v="0"/>
    <x v="0"/>
    <x v="384"/>
    <x v="10"/>
    <n v="1"/>
    <s v="pbi/74"/>
    <x v="0"/>
    <x v="1"/>
    <x v="1"/>
    <n v="1"/>
    <s v="90"/>
    <n v="180"/>
    <m/>
    <n v="1.27"/>
    <n v="1.27"/>
    <n v="1"/>
    <n v="1.27"/>
    <m/>
    <m/>
    <m/>
  </r>
  <r>
    <x v="0"/>
    <x v="0"/>
    <x v="0"/>
    <x v="384"/>
    <x v="10"/>
    <n v="1"/>
    <s v="pbi/104"/>
    <x v="0"/>
    <x v="55"/>
    <x v="1"/>
    <n v="1"/>
    <s v="60"/>
    <n v="158"/>
    <m/>
    <n v="0.89"/>
    <n v="0.89"/>
    <n v="1"/>
    <n v="0.89"/>
    <m/>
    <m/>
    <m/>
  </r>
  <r>
    <x v="0"/>
    <x v="0"/>
    <x v="0"/>
    <x v="385"/>
    <x v="10"/>
    <n v="1"/>
    <s v="pbi/200"/>
    <x v="0"/>
    <x v="60"/>
    <x v="1"/>
    <n v="1"/>
    <s v=""/>
    <n v="2465"/>
    <m/>
    <n v="14.09"/>
    <n v="14.09"/>
    <n v="1"/>
    <n v="14.09"/>
    <m/>
    <m/>
    <m/>
  </r>
  <r>
    <x v="0"/>
    <x v="0"/>
    <x v="0"/>
    <x v="385"/>
    <x v="10"/>
    <n v="1"/>
    <s v="pbi/72"/>
    <x v="0"/>
    <x v="1"/>
    <x v="1"/>
    <n v="2"/>
    <s v="90"/>
    <n v="113"/>
    <m/>
    <n v="0.8"/>
    <n v="1.6"/>
    <n v="2"/>
    <n v="1.6"/>
    <m/>
    <m/>
    <m/>
  </r>
  <r>
    <x v="0"/>
    <x v="0"/>
    <x v="0"/>
    <x v="385"/>
    <x v="10"/>
    <n v="1"/>
    <s v="pbi/115"/>
    <x v="0"/>
    <x v="61"/>
    <x v="1"/>
    <n v="1"/>
    <s v=""/>
    <n v="1056"/>
    <m/>
    <n v="2.5"/>
    <n v="2.5"/>
    <n v="1"/>
    <n v="2.5"/>
    <m/>
    <m/>
    <m/>
  </r>
  <r>
    <x v="0"/>
    <x v="0"/>
    <x v="0"/>
    <x v="385"/>
    <x v="10"/>
    <n v="1"/>
    <s v="pbi/116"/>
    <x v="0"/>
    <x v="61"/>
    <x v="1"/>
    <n v="3"/>
    <s v=""/>
    <n v="360"/>
    <m/>
    <n v="0.85"/>
    <n v="2.5499999999999998"/>
    <n v="3"/>
    <n v="2.5499999999999998"/>
    <m/>
    <m/>
    <m/>
  </r>
  <r>
    <x v="0"/>
    <x v="0"/>
    <x v="0"/>
    <x v="385"/>
    <x v="10"/>
    <n v="1"/>
    <s v="pbi/117"/>
    <x v="0"/>
    <x v="61"/>
    <x v="1"/>
    <n v="2"/>
    <s v=""/>
    <n v="860"/>
    <m/>
    <n v="2.0299999999999998"/>
    <n v="4.0599999999999996"/>
    <n v="2"/>
    <n v="4.0599999999999996"/>
    <m/>
    <m/>
    <m/>
  </r>
  <r>
    <x v="0"/>
    <x v="0"/>
    <x v="0"/>
    <x v="385"/>
    <x v="10"/>
    <n v="1"/>
    <s v="pbi/118"/>
    <x v="0"/>
    <x v="61"/>
    <x v="1"/>
    <n v="2"/>
    <s v=""/>
    <n v="156"/>
    <m/>
    <n v="0.37"/>
    <n v="0.74"/>
    <n v="2"/>
    <n v="0.74"/>
    <m/>
    <m/>
    <m/>
  </r>
  <r>
    <x v="0"/>
    <x v="0"/>
    <x v="0"/>
    <x v="385"/>
    <x v="10"/>
    <n v="1"/>
    <s v="pbi/123"/>
    <x v="0"/>
    <x v="61"/>
    <x v="1"/>
    <n v="3"/>
    <s v=""/>
    <n v="279"/>
    <m/>
    <n v="0.66"/>
    <n v="1.98"/>
    <n v="3"/>
    <n v="1.98"/>
    <m/>
    <m/>
    <m/>
  </r>
  <r>
    <x v="0"/>
    <x v="0"/>
    <x v="0"/>
    <x v="385"/>
    <x v="10"/>
    <n v="1"/>
    <s v="pbi/125"/>
    <x v="0"/>
    <x v="61"/>
    <x v="1"/>
    <n v="3"/>
    <s v=""/>
    <n v="76"/>
    <m/>
    <n v="0.18"/>
    <n v="0.54"/>
    <n v="3"/>
    <n v="0.54"/>
    <m/>
    <m/>
    <m/>
  </r>
  <r>
    <x v="0"/>
    <x v="0"/>
    <x v="0"/>
    <x v="385"/>
    <x v="10"/>
    <n v="1"/>
    <s v="pbi/127"/>
    <x v="0"/>
    <x v="61"/>
    <x v="1"/>
    <n v="3"/>
    <s v=""/>
    <n v="1937"/>
    <m/>
    <n v="4.58"/>
    <n v="13.74"/>
    <n v="3"/>
    <n v="13.74"/>
    <m/>
    <m/>
    <m/>
  </r>
  <r>
    <x v="0"/>
    <x v="0"/>
    <x v="0"/>
    <x v="385"/>
    <x v="10"/>
    <n v="1"/>
    <s v="pbi/151"/>
    <x v="0"/>
    <x v="61"/>
    <x v="1"/>
    <n v="3"/>
    <s v=""/>
    <n v="109"/>
    <m/>
    <n v="0.26"/>
    <n v="0.78"/>
    <n v="3"/>
    <n v="0.78"/>
    <m/>
    <m/>
    <m/>
  </r>
  <r>
    <x v="0"/>
    <x v="0"/>
    <x v="0"/>
    <x v="385"/>
    <x v="10"/>
    <n v="1"/>
    <s v="pbi/152"/>
    <x v="0"/>
    <x v="61"/>
    <x v="1"/>
    <n v="3"/>
    <s v=""/>
    <n v="315"/>
    <m/>
    <n v="0.74"/>
    <n v="2.2199999999999998"/>
    <n v="3"/>
    <n v="2.2199999999999998"/>
    <m/>
    <m/>
    <m/>
  </r>
  <r>
    <x v="0"/>
    <x v="0"/>
    <x v="0"/>
    <x v="385"/>
    <x v="10"/>
    <n v="1"/>
    <s v="pbi/157"/>
    <x v="0"/>
    <x v="61"/>
    <x v="1"/>
    <n v="3"/>
    <s v=""/>
    <n v="110"/>
    <m/>
    <n v="0.26"/>
    <n v="0.78"/>
    <n v="3"/>
    <n v="0.78"/>
    <m/>
    <m/>
    <m/>
  </r>
  <r>
    <x v="0"/>
    <x v="0"/>
    <x v="0"/>
    <x v="385"/>
    <x v="10"/>
    <n v="1"/>
    <s v="pbi/158"/>
    <x v="0"/>
    <x v="61"/>
    <x v="1"/>
    <n v="3"/>
    <s v=""/>
    <n v="63"/>
    <m/>
    <n v="0.15"/>
    <n v="0.44999999999999996"/>
    <n v="3"/>
    <n v="0.44999999999999996"/>
    <m/>
    <m/>
    <m/>
  </r>
  <r>
    <x v="0"/>
    <x v="0"/>
    <x v="0"/>
    <x v="385"/>
    <x v="10"/>
    <n v="1"/>
    <s v="pbi/159"/>
    <x v="0"/>
    <x v="61"/>
    <x v="1"/>
    <n v="3"/>
    <s v=""/>
    <n v="2117"/>
    <m/>
    <n v="5"/>
    <n v="15"/>
    <n v="3"/>
    <n v="15"/>
    <m/>
    <m/>
    <m/>
  </r>
  <r>
    <x v="0"/>
    <x v="0"/>
    <x v="0"/>
    <x v="385"/>
    <x v="10"/>
    <n v="1"/>
    <s v="pbi/160"/>
    <x v="0"/>
    <x v="61"/>
    <x v="1"/>
    <n v="3"/>
    <s v=""/>
    <n v="209"/>
    <m/>
    <n v="0.49"/>
    <n v="1.47"/>
    <n v="3"/>
    <n v="1.47"/>
    <m/>
    <m/>
    <m/>
  </r>
  <r>
    <x v="0"/>
    <x v="0"/>
    <x v="0"/>
    <x v="385"/>
    <x v="10"/>
    <n v="1"/>
    <s v="pbi/161"/>
    <x v="0"/>
    <x v="61"/>
    <x v="1"/>
    <n v="3"/>
    <s v=""/>
    <n v="72"/>
    <m/>
    <n v="0.17"/>
    <n v="0.51"/>
    <n v="3"/>
    <n v="0.51"/>
    <m/>
    <m/>
    <m/>
  </r>
  <r>
    <x v="0"/>
    <x v="0"/>
    <x v="0"/>
    <x v="385"/>
    <x v="10"/>
    <n v="1"/>
    <s v="pbi/177"/>
    <x v="0"/>
    <x v="3"/>
    <x v="1"/>
    <n v="4"/>
    <s v="70"/>
    <n v="170"/>
    <m/>
    <n v="0.75"/>
    <n v="3"/>
    <n v="4"/>
    <n v="3"/>
    <m/>
    <m/>
    <m/>
  </r>
  <r>
    <x v="0"/>
    <x v="0"/>
    <x v="0"/>
    <x v="385"/>
    <x v="10"/>
    <n v="1"/>
    <s v="pbi/192"/>
    <x v="0"/>
    <x v="60"/>
    <x v="1"/>
    <n v="2"/>
    <s v=""/>
    <n v="1190"/>
    <m/>
    <n v="6.8"/>
    <n v="13.6"/>
    <n v="2"/>
    <n v="13.6"/>
    <m/>
    <m/>
    <m/>
  </r>
  <r>
    <x v="0"/>
    <x v="0"/>
    <x v="0"/>
    <x v="385"/>
    <x v="10"/>
    <n v="1"/>
    <s v="pbi/193"/>
    <x v="0"/>
    <x v="60"/>
    <x v="1"/>
    <n v="1"/>
    <s v=""/>
    <n v="1466"/>
    <m/>
    <n v="8.3800000000000008"/>
    <n v="8.3800000000000008"/>
    <n v="1"/>
    <n v="8.3800000000000008"/>
    <m/>
    <m/>
    <m/>
  </r>
  <r>
    <x v="0"/>
    <x v="0"/>
    <x v="0"/>
    <x v="385"/>
    <x v="10"/>
    <n v="1"/>
    <s v="pbi/195"/>
    <x v="0"/>
    <x v="60"/>
    <x v="1"/>
    <n v="4"/>
    <s v=""/>
    <n v="1020"/>
    <m/>
    <n v="5.83"/>
    <n v="23.32"/>
    <n v="4"/>
    <n v="23.32"/>
    <m/>
    <m/>
    <m/>
  </r>
  <r>
    <x v="0"/>
    <x v="0"/>
    <x v="0"/>
    <x v="385"/>
    <x v="10"/>
    <n v="1"/>
    <s v="pbi/196"/>
    <x v="0"/>
    <x v="60"/>
    <x v="1"/>
    <n v="1"/>
    <s v=""/>
    <n v="2392"/>
    <m/>
    <n v="13.67"/>
    <n v="13.67"/>
    <n v="1"/>
    <n v="13.67"/>
    <m/>
    <m/>
    <m/>
  </r>
  <r>
    <x v="0"/>
    <x v="0"/>
    <x v="0"/>
    <x v="385"/>
    <x v="10"/>
    <n v="1"/>
    <s v="pbi/197"/>
    <x v="0"/>
    <x v="60"/>
    <x v="1"/>
    <n v="1"/>
    <s v=""/>
    <n v="90"/>
    <m/>
    <n v="0.51"/>
    <n v="0.51"/>
    <n v="1"/>
    <n v="0.51"/>
    <m/>
    <m/>
    <m/>
  </r>
  <r>
    <x v="0"/>
    <x v="0"/>
    <x v="0"/>
    <x v="385"/>
    <x v="10"/>
    <n v="1"/>
    <s v="pbi/198"/>
    <x v="0"/>
    <x v="60"/>
    <x v="1"/>
    <n v="1"/>
    <s v=""/>
    <n v="335"/>
    <m/>
    <n v="1.91"/>
    <n v="1.91"/>
    <n v="1"/>
    <n v="1.91"/>
    <m/>
    <m/>
    <m/>
  </r>
  <r>
    <x v="0"/>
    <x v="0"/>
    <x v="0"/>
    <x v="385"/>
    <x v="10"/>
    <n v="1"/>
    <s v="pbi/199"/>
    <x v="0"/>
    <x v="60"/>
    <x v="1"/>
    <n v="1"/>
    <s v=""/>
    <n v="123"/>
    <m/>
    <n v="0.71"/>
    <n v="0.71"/>
    <n v="1"/>
    <n v="0.71"/>
    <m/>
    <m/>
    <m/>
  </r>
  <r>
    <x v="0"/>
    <x v="0"/>
    <x v="0"/>
    <x v="385"/>
    <x v="10"/>
    <n v="1"/>
    <s v="pbi/201"/>
    <x v="0"/>
    <x v="60"/>
    <x v="1"/>
    <n v="1"/>
    <s v=""/>
    <n v="86"/>
    <m/>
    <n v="0.49"/>
    <n v="0.49"/>
    <n v="1"/>
    <n v="0.49"/>
    <m/>
    <m/>
    <m/>
  </r>
  <r>
    <x v="0"/>
    <x v="0"/>
    <x v="0"/>
    <x v="385"/>
    <x v="10"/>
    <n v="1"/>
    <s v="pbi/202"/>
    <x v="0"/>
    <x v="70"/>
    <x v="1"/>
    <n v="2"/>
    <s v="40"/>
    <n v="60"/>
    <m/>
    <n v="0.08"/>
    <n v="0.16"/>
    <n v="2"/>
    <n v="0.16"/>
    <m/>
    <m/>
    <m/>
  </r>
  <r>
    <x v="0"/>
    <x v="0"/>
    <x v="0"/>
    <x v="385"/>
    <x v="10"/>
    <n v="1"/>
    <s v="pbi/203"/>
    <x v="0"/>
    <x v="70"/>
    <x v="1"/>
    <n v="6"/>
    <s v="20"/>
    <n v="40"/>
    <m/>
    <n v="0.03"/>
    <n v="0.18"/>
    <n v="6"/>
    <n v="0.18"/>
    <m/>
    <m/>
    <m/>
  </r>
  <r>
    <x v="0"/>
    <x v="0"/>
    <x v="0"/>
    <x v="386"/>
    <x v="10"/>
    <n v="1"/>
    <s v="pbi/194"/>
    <x v="0"/>
    <x v="60"/>
    <x v="1"/>
    <n v="1"/>
    <s v=""/>
    <n v="2552"/>
    <m/>
    <n v="14.58"/>
    <n v="14.58"/>
    <n v="1"/>
    <n v="14.58"/>
    <m/>
    <m/>
    <m/>
  </r>
  <r>
    <x v="0"/>
    <x v="0"/>
    <x v="0"/>
    <x v="386"/>
    <x v="10"/>
    <n v="1"/>
    <s v="pbi/73"/>
    <x v="0"/>
    <x v="1"/>
    <x v="1"/>
    <n v="3"/>
    <s v="90"/>
    <n v="80"/>
    <m/>
    <n v="0.56999999999999995"/>
    <n v="1.71"/>
    <n v="3"/>
    <n v="1.71"/>
    <m/>
    <m/>
    <m/>
  </r>
  <r>
    <x v="0"/>
    <x v="0"/>
    <x v="0"/>
    <x v="386"/>
    <x v="10"/>
    <n v="1"/>
    <s v="pbi/121"/>
    <x v="0"/>
    <x v="61"/>
    <x v="1"/>
    <n v="6"/>
    <s v=""/>
    <n v="256"/>
    <m/>
    <n v="0.6"/>
    <n v="3.5999999999999996"/>
    <n v="6"/>
    <n v="3.5999999999999996"/>
    <m/>
    <m/>
    <m/>
  </r>
  <r>
    <x v="0"/>
    <x v="0"/>
    <x v="0"/>
    <x v="386"/>
    <x v="10"/>
    <n v="1"/>
    <s v="pbi/122"/>
    <x v="0"/>
    <x v="61"/>
    <x v="1"/>
    <n v="6"/>
    <s v=""/>
    <n v="960"/>
    <m/>
    <n v="2.27"/>
    <n v="13.620000000000001"/>
    <n v="6"/>
    <n v="13.620000000000001"/>
    <m/>
    <m/>
    <m/>
  </r>
  <r>
    <x v="0"/>
    <x v="0"/>
    <x v="0"/>
    <x v="386"/>
    <x v="10"/>
    <n v="1"/>
    <s v="pbi/192"/>
    <x v="0"/>
    <x v="60"/>
    <x v="1"/>
    <n v="3"/>
    <s v=""/>
    <n v="1190"/>
    <m/>
    <n v="6.8"/>
    <n v="20.399999999999999"/>
    <n v="3"/>
    <n v="20.399999999999999"/>
    <m/>
    <m/>
    <m/>
  </r>
  <r>
    <x v="0"/>
    <x v="0"/>
    <x v="0"/>
    <x v="386"/>
    <x v="10"/>
    <n v="1"/>
    <s v="pbi/202"/>
    <x v="0"/>
    <x v="70"/>
    <x v="1"/>
    <n v="2"/>
    <s v="40"/>
    <n v="60"/>
    <m/>
    <n v="0.08"/>
    <n v="0.16"/>
    <n v="2"/>
    <n v="0.16"/>
    <m/>
    <m/>
    <m/>
  </r>
  <r>
    <x v="0"/>
    <x v="0"/>
    <x v="0"/>
    <x v="386"/>
    <x v="10"/>
    <n v="1"/>
    <s v="pbi/203"/>
    <x v="0"/>
    <x v="70"/>
    <x v="1"/>
    <n v="6"/>
    <s v="20"/>
    <n v="40"/>
    <m/>
    <n v="0.03"/>
    <n v="0.18"/>
    <n v="6"/>
    <n v="0.18"/>
    <m/>
    <m/>
    <m/>
  </r>
  <r>
    <x v="0"/>
    <x v="0"/>
    <x v="0"/>
    <x v="387"/>
    <x v="10"/>
    <n v="1"/>
    <s v="pbi/164"/>
    <x v="0"/>
    <x v="82"/>
    <x v="1"/>
    <n v="1"/>
    <s v=""/>
    <n v="1313"/>
    <m/>
    <n v="3.18"/>
    <n v="3.18"/>
    <n v="1"/>
    <n v="3.18"/>
    <m/>
    <m/>
    <m/>
  </r>
  <r>
    <x v="0"/>
    <x v="0"/>
    <x v="0"/>
    <x v="387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387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387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388"/>
    <x v="10"/>
    <n v="1"/>
    <s v="pbi/162"/>
    <x v="0"/>
    <x v="82"/>
    <x v="1"/>
    <n v="1"/>
    <s v=""/>
    <n v="1461"/>
    <m/>
    <n v="3.55"/>
    <n v="3.55"/>
    <n v="1"/>
    <n v="3.55"/>
    <m/>
    <m/>
    <m/>
  </r>
  <r>
    <x v="0"/>
    <x v="0"/>
    <x v="0"/>
    <x v="388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388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388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389"/>
    <x v="10"/>
    <n v="1"/>
    <s v="pbi/5"/>
    <x v="0"/>
    <x v="15"/>
    <x v="1"/>
    <n v="1"/>
    <s v=""/>
    <n v="3612"/>
    <m/>
    <n v="94.69"/>
    <n v="94.69"/>
    <n v="1"/>
    <n v="94.69"/>
    <m/>
    <m/>
    <m/>
  </r>
  <r>
    <x v="0"/>
    <x v="0"/>
    <x v="0"/>
    <x v="389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389"/>
    <x v="10"/>
    <n v="1"/>
    <s v="pbi/63"/>
    <x v="0"/>
    <x v="1"/>
    <x v="1"/>
    <n v="4"/>
    <s v="50"/>
    <n v="202"/>
    <m/>
    <n v="0.79"/>
    <n v="3.16"/>
    <n v="4"/>
    <n v="3.16"/>
    <m/>
    <m/>
    <m/>
  </r>
  <r>
    <x v="0"/>
    <x v="0"/>
    <x v="0"/>
    <x v="389"/>
    <x v="10"/>
    <n v="1"/>
    <s v="pbi/95"/>
    <x v="0"/>
    <x v="1"/>
    <x v="1"/>
    <n v="4"/>
    <s v="140"/>
    <n v="215"/>
    <m/>
    <n v="2.36"/>
    <n v="9.44"/>
    <n v="4"/>
    <n v="9.44"/>
    <m/>
    <m/>
    <m/>
  </r>
  <r>
    <x v="0"/>
    <x v="0"/>
    <x v="0"/>
    <x v="389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390"/>
    <x v="10"/>
    <n v="2"/>
    <s v="pbi/206"/>
    <x v="0"/>
    <x v="5"/>
    <x v="1"/>
    <n v="1"/>
    <s v=""/>
    <n v="3035"/>
    <m/>
    <n v="10.6"/>
    <n v="10.6"/>
    <n v="2"/>
    <n v="21.2"/>
    <m/>
    <m/>
    <m/>
  </r>
  <r>
    <x v="0"/>
    <x v="0"/>
    <x v="0"/>
    <x v="390"/>
    <x v="10"/>
    <n v="2"/>
    <s v="pbi/184"/>
    <x v="0"/>
    <x v="84"/>
    <x v="1"/>
    <n v="1"/>
    <s v=""/>
    <n v="255"/>
    <m/>
    <n v="4.7300000000000004"/>
    <n v="4.7300000000000004"/>
    <n v="2"/>
    <n v="9.4600000000000009"/>
    <m/>
    <m/>
    <m/>
  </r>
  <r>
    <x v="0"/>
    <x v="0"/>
    <x v="0"/>
    <x v="390"/>
    <x v="10"/>
    <n v="2"/>
    <s v="pbi/205"/>
    <x v="0"/>
    <x v="5"/>
    <x v="1"/>
    <n v="1"/>
    <s v=""/>
    <n v="500"/>
    <m/>
    <n v="1.75"/>
    <n v="1.75"/>
    <n v="2"/>
    <n v="3.5"/>
    <m/>
    <m/>
    <m/>
  </r>
  <r>
    <x v="0"/>
    <x v="0"/>
    <x v="0"/>
    <x v="390"/>
    <x v="10"/>
    <n v="2"/>
    <s v="pbi/208"/>
    <x v="0"/>
    <x v="55"/>
    <x v="1"/>
    <n v="2"/>
    <s v="80"/>
    <n v="240"/>
    <m/>
    <n v="1.81"/>
    <n v="3.62"/>
    <n v="4"/>
    <n v="7.24"/>
    <m/>
    <m/>
    <m/>
  </r>
  <r>
    <x v="0"/>
    <x v="0"/>
    <x v="0"/>
    <x v="391"/>
    <x v="10"/>
    <n v="3"/>
    <s v="pbi/209"/>
    <x v="0"/>
    <x v="8"/>
    <x v="1"/>
    <n v="1"/>
    <s v=""/>
    <n v="526"/>
    <m/>
    <n v="7.58"/>
    <n v="7.58"/>
    <n v="3"/>
    <n v="22.740000000000002"/>
    <m/>
    <m/>
    <m/>
  </r>
  <r>
    <x v="0"/>
    <x v="0"/>
    <x v="0"/>
    <x v="391"/>
    <x v="10"/>
    <n v="3"/>
    <s v="pbi/80"/>
    <x v="0"/>
    <x v="1"/>
    <x v="1"/>
    <n v="2"/>
    <s v="120"/>
    <n v="175"/>
    <m/>
    <n v="1.65"/>
    <n v="3.3"/>
    <n v="6"/>
    <n v="9.8999999999999986"/>
    <m/>
    <m/>
    <m/>
  </r>
  <r>
    <x v="0"/>
    <x v="0"/>
    <x v="0"/>
    <x v="391"/>
    <x v="10"/>
    <n v="3"/>
    <s v="pbi/128"/>
    <x v="0"/>
    <x v="2"/>
    <x v="1"/>
    <n v="4"/>
    <s v="40"/>
    <n v="90"/>
    <m/>
    <n v="0.14000000000000001"/>
    <n v="0.56000000000000005"/>
    <n v="12"/>
    <n v="1.6800000000000002"/>
    <m/>
    <m/>
    <m/>
  </r>
  <r>
    <x v="0"/>
    <x v="0"/>
    <x v="0"/>
    <x v="392"/>
    <x v="10"/>
    <n v="1"/>
    <s v="pbi/210"/>
    <x v="0"/>
    <x v="8"/>
    <x v="1"/>
    <n v="1"/>
    <s v=""/>
    <n v="365"/>
    <m/>
    <n v="5.25"/>
    <n v="5.25"/>
    <n v="1"/>
    <n v="5.25"/>
    <m/>
    <m/>
    <m/>
  </r>
  <r>
    <x v="0"/>
    <x v="0"/>
    <x v="0"/>
    <x v="392"/>
    <x v="10"/>
    <n v="1"/>
    <s v="pbi/80"/>
    <x v="0"/>
    <x v="1"/>
    <x v="1"/>
    <n v="2"/>
    <s v="120"/>
    <n v="175"/>
    <m/>
    <n v="1.65"/>
    <n v="3.3"/>
    <n v="2"/>
    <n v="3.3"/>
    <m/>
    <m/>
    <m/>
  </r>
  <r>
    <x v="0"/>
    <x v="0"/>
    <x v="0"/>
    <x v="392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393"/>
    <x v="10"/>
    <n v="1"/>
    <s v="pbi/11"/>
    <x v="0"/>
    <x v="85"/>
    <x v="1"/>
    <n v="1"/>
    <s v=""/>
    <n v="530"/>
    <m/>
    <n v="9.94"/>
    <n v="9.94"/>
    <n v="1"/>
    <n v="9.94"/>
    <m/>
    <m/>
    <m/>
  </r>
  <r>
    <x v="0"/>
    <x v="0"/>
    <x v="0"/>
    <x v="393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393"/>
    <x v="10"/>
    <n v="1"/>
    <s v="pbi/43"/>
    <x v="0"/>
    <x v="7"/>
    <x v="1"/>
    <n v="1"/>
    <s v=""/>
    <n v="1587"/>
    <m/>
    <n v="17.89"/>
    <n v="17.89"/>
    <n v="1"/>
    <n v="17.89"/>
    <m/>
    <m/>
    <m/>
  </r>
  <r>
    <x v="0"/>
    <x v="0"/>
    <x v="0"/>
    <x v="393"/>
    <x v="10"/>
    <n v="1"/>
    <s v="pbi/82"/>
    <x v="0"/>
    <x v="1"/>
    <x v="1"/>
    <n v="1"/>
    <s v="157"/>
    <n v="239"/>
    <m/>
    <n v="2.93"/>
    <n v="2.93"/>
    <n v="1"/>
    <n v="2.93"/>
    <m/>
    <m/>
    <m/>
  </r>
  <r>
    <x v="0"/>
    <x v="0"/>
    <x v="0"/>
    <x v="393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393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393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393"/>
    <x v="10"/>
    <n v="1"/>
    <s v="pbi/111"/>
    <x v="0"/>
    <x v="7"/>
    <x v="1"/>
    <n v="1"/>
    <s v=""/>
    <n v="1823"/>
    <m/>
    <n v="20.55"/>
    <n v="20.55"/>
    <n v="1"/>
    <n v="20.55"/>
    <m/>
    <m/>
    <m/>
  </r>
  <r>
    <x v="0"/>
    <x v="0"/>
    <x v="0"/>
    <x v="393"/>
    <x v="10"/>
    <n v="1"/>
    <s v="pbi/124"/>
    <x v="0"/>
    <x v="3"/>
    <x v="1"/>
    <n v="1"/>
    <s v="40"/>
    <n v="164"/>
    <m/>
    <n v="0.41"/>
    <n v="0.41"/>
    <n v="1"/>
    <n v="0.41"/>
    <m/>
    <m/>
    <m/>
  </r>
  <r>
    <x v="0"/>
    <x v="0"/>
    <x v="0"/>
    <x v="393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394"/>
    <x v="10"/>
    <n v="1"/>
    <s v="pbi/7"/>
    <x v="0"/>
    <x v="15"/>
    <x v="1"/>
    <n v="1"/>
    <s v=""/>
    <n v="3334"/>
    <m/>
    <n v="87.41"/>
    <n v="87.41"/>
    <n v="1"/>
    <n v="87.41"/>
    <m/>
    <m/>
    <m/>
  </r>
  <r>
    <x v="0"/>
    <x v="0"/>
    <x v="0"/>
    <x v="394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394"/>
    <x v="10"/>
    <n v="1"/>
    <s v="pbi/63"/>
    <x v="0"/>
    <x v="1"/>
    <x v="1"/>
    <n v="2"/>
    <s v="50"/>
    <n v="202"/>
    <m/>
    <n v="0.79"/>
    <n v="1.58"/>
    <n v="2"/>
    <n v="1.58"/>
    <m/>
    <m/>
    <m/>
  </r>
  <r>
    <x v="0"/>
    <x v="0"/>
    <x v="0"/>
    <x v="394"/>
    <x v="10"/>
    <n v="1"/>
    <s v="pbi/95"/>
    <x v="0"/>
    <x v="1"/>
    <x v="1"/>
    <n v="2"/>
    <s v="140"/>
    <n v="215"/>
    <m/>
    <n v="2.36"/>
    <n v="4.72"/>
    <n v="2"/>
    <n v="4.72"/>
    <m/>
    <m/>
    <m/>
  </r>
  <r>
    <x v="0"/>
    <x v="0"/>
    <x v="0"/>
    <x v="394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395"/>
    <x v="10"/>
    <n v="4"/>
    <s v="pbi/17"/>
    <x v="0"/>
    <x v="85"/>
    <x v="1"/>
    <n v="1"/>
    <s v=""/>
    <n v="3240"/>
    <m/>
    <n v="60.78"/>
    <n v="60.78"/>
    <n v="4"/>
    <n v="243.12"/>
    <m/>
    <m/>
    <m/>
  </r>
  <r>
    <x v="0"/>
    <x v="0"/>
    <x v="0"/>
    <x v="395"/>
    <x v="10"/>
    <n v="4"/>
    <s v="pbi/95"/>
    <x v="0"/>
    <x v="1"/>
    <x v="1"/>
    <n v="2"/>
    <s v="140"/>
    <n v="215"/>
    <m/>
    <n v="2.36"/>
    <n v="4.72"/>
    <n v="8"/>
    <n v="18.88"/>
    <m/>
    <m/>
    <m/>
  </r>
  <r>
    <x v="0"/>
    <x v="0"/>
    <x v="0"/>
    <x v="396"/>
    <x v="10"/>
    <n v="1"/>
    <s v="pbi/10"/>
    <x v="0"/>
    <x v="85"/>
    <x v="1"/>
    <n v="1"/>
    <s v=""/>
    <n v="2970"/>
    <m/>
    <n v="55.72"/>
    <n v="55.72"/>
    <n v="1"/>
    <n v="55.72"/>
    <m/>
    <m/>
    <m/>
  </r>
  <r>
    <x v="0"/>
    <x v="0"/>
    <x v="0"/>
    <x v="396"/>
    <x v="10"/>
    <n v="1"/>
    <s v="pbi/51"/>
    <x v="0"/>
    <x v="1"/>
    <x v="1"/>
    <n v="1"/>
    <s v="40"/>
    <n v="164"/>
    <m/>
    <n v="0.51"/>
    <n v="0.51"/>
    <n v="1"/>
    <n v="0.51"/>
    <m/>
    <m/>
    <m/>
  </r>
  <r>
    <x v="0"/>
    <x v="0"/>
    <x v="0"/>
    <x v="396"/>
    <x v="10"/>
    <n v="1"/>
    <s v="pbi/76"/>
    <x v="0"/>
    <x v="1"/>
    <x v="1"/>
    <n v="1"/>
    <s v="140"/>
    <n v="175"/>
    <m/>
    <n v="1.92"/>
    <n v="1.92"/>
    <n v="1"/>
    <n v="1.92"/>
    <m/>
    <m/>
    <m/>
  </r>
  <r>
    <x v="0"/>
    <x v="0"/>
    <x v="0"/>
    <x v="396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397"/>
    <x v="10"/>
    <n v="1"/>
    <s v="pbi/19"/>
    <x v="0"/>
    <x v="85"/>
    <x v="1"/>
    <n v="1"/>
    <s v=""/>
    <n v="2669"/>
    <m/>
    <n v="50.07"/>
    <n v="50.07"/>
    <n v="1"/>
    <n v="50.07"/>
    <m/>
    <m/>
    <m/>
  </r>
  <r>
    <x v="0"/>
    <x v="0"/>
    <x v="0"/>
    <x v="397"/>
    <x v="10"/>
    <n v="1"/>
    <s v="pbi/18"/>
    <x v="0"/>
    <x v="85"/>
    <x v="1"/>
    <n v="1"/>
    <s v=""/>
    <n v="938"/>
    <m/>
    <n v="17.600000000000001"/>
    <n v="17.600000000000001"/>
    <n v="1"/>
    <n v="17.600000000000001"/>
    <m/>
    <m/>
    <m/>
  </r>
  <r>
    <x v="0"/>
    <x v="0"/>
    <x v="0"/>
    <x v="397"/>
    <x v="10"/>
    <n v="1"/>
    <s v="pbi/51"/>
    <x v="0"/>
    <x v="1"/>
    <x v="1"/>
    <n v="2"/>
    <s v="42"/>
    <n v="164"/>
    <m/>
    <n v="0.54"/>
    <n v="1.08"/>
    <n v="2"/>
    <n v="1.08"/>
    <m/>
    <m/>
    <m/>
  </r>
  <r>
    <x v="0"/>
    <x v="0"/>
    <x v="0"/>
    <x v="397"/>
    <x v="10"/>
    <n v="1"/>
    <s v="pbi/74"/>
    <x v="0"/>
    <x v="1"/>
    <x v="1"/>
    <n v="2"/>
    <s v="90"/>
    <n v="180"/>
    <m/>
    <n v="1.27"/>
    <n v="2.54"/>
    <n v="2"/>
    <n v="2.54"/>
    <m/>
    <m/>
    <m/>
  </r>
  <r>
    <x v="0"/>
    <x v="0"/>
    <x v="0"/>
    <x v="397"/>
    <x v="10"/>
    <n v="1"/>
    <s v="pbi/76"/>
    <x v="0"/>
    <x v="1"/>
    <x v="1"/>
    <n v="1"/>
    <s v="140"/>
    <n v="175"/>
    <m/>
    <n v="1.92"/>
    <n v="1.92"/>
    <n v="1"/>
    <n v="1.92"/>
    <m/>
    <m/>
    <m/>
  </r>
  <r>
    <x v="0"/>
    <x v="0"/>
    <x v="0"/>
    <x v="397"/>
    <x v="10"/>
    <n v="1"/>
    <s v="pbi/77"/>
    <x v="0"/>
    <x v="1"/>
    <x v="1"/>
    <n v="1"/>
    <s v="140"/>
    <n v="180"/>
    <m/>
    <n v="1.98"/>
    <n v="1.98"/>
    <n v="1"/>
    <n v="1.98"/>
    <m/>
    <m/>
    <m/>
  </r>
  <r>
    <x v="0"/>
    <x v="0"/>
    <x v="0"/>
    <x v="397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397"/>
    <x v="10"/>
    <n v="1"/>
    <s v="pbi/124"/>
    <x v="0"/>
    <x v="3"/>
    <x v="1"/>
    <n v="3"/>
    <s v="40"/>
    <n v="164"/>
    <m/>
    <n v="0.41"/>
    <n v="1.23"/>
    <n v="3"/>
    <n v="1.23"/>
    <m/>
    <m/>
    <m/>
  </r>
  <r>
    <x v="0"/>
    <x v="0"/>
    <x v="0"/>
    <x v="397"/>
    <x v="10"/>
    <n v="1"/>
    <s v="pbi/165"/>
    <x v="0"/>
    <x v="3"/>
    <x v="1"/>
    <n v="2"/>
    <s v="60"/>
    <n v="164"/>
    <m/>
    <n v="0.62"/>
    <n v="1.24"/>
    <n v="2"/>
    <n v="1.24"/>
    <m/>
    <m/>
    <m/>
  </r>
  <r>
    <x v="0"/>
    <x v="0"/>
    <x v="0"/>
    <x v="398"/>
    <x v="10"/>
    <n v="1"/>
    <s v="pbi/10"/>
    <x v="0"/>
    <x v="85"/>
    <x v="1"/>
    <n v="1"/>
    <s v=""/>
    <n v="2970"/>
    <m/>
    <n v="55.72"/>
    <n v="55.72"/>
    <n v="1"/>
    <n v="55.72"/>
    <m/>
    <m/>
    <m/>
  </r>
  <r>
    <x v="0"/>
    <x v="0"/>
    <x v="0"/>
    <x v="398"/>
    <x v="10"/>
    <n v="1"/>
    <s v="pbi/51"/>
    <x v="0"/>
    <x v="1"/>
    <x v="1"/>
    <n v="1"/>
    <s v="40"/>
    <n v="164"/>
    <m/>
    <n v="0.51"/>
    <n v="0.51"/>
    <n v="1"/>
    <n v="0.51"/>
    <m/>
    <m/>
    <m/>
  </r>
  <r>
    <x v="0"/>
    <x v="0"/>
    <x v="0"/>
    <x v="398"/>
    <x v="10"/>
    <n v="1"/>
    <s v="pbi/77"/>
    <x v="0"/>
    <x v="1"/>
    <x v="1"/>
    <n v="1"/>
    <s v="140"/>
    <n v="180"/>
    <m/>
    <n v="1.98"/>
    <n v="1.98"/>
    <n v="1"/>
    <n v="1.98"/>
    <m/>
    <m/>
    <m/>
  </r>
  <r>
    <x v="0"/>
    <x v="0"/>
    <x v="0"/>
    <x v="398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399"/>
    <x v="10"/>
    <n v="3"/>
    <s v="pbi/10"/>
    <x v="0"/>
    <x v="85"/>
    <x v="1"/>
    <n v="1"/>
    <s v=""/>
    <n v="2970"/>
    <m/>
    <n v="55.72"/>
    <n v="55.72"/>
    <n v="3"/>
    <n v="167.16"/>
    <m/>
    <m/>
    <m/>
  </r>
  <r>
    <x v="0"/>
    <x v="0"/>
    <x v="0"/>
    <x v="399"/>
    <x v="10"/>
    <n v="3"/>
    <s v="pbi/90"/>
    <x v="0"/>
    <x v="1"/>
    <x v="1"/>
    <n v="2"/>
    <s v="140"/>
    <n v="180"/>
    <m/>
    <n v="1.98"/>
    <n v="3.96"/>
    <n v="6"/>
    <n v="11.879999999999999"/>
    <m/>
    <m/>
    <m/>
  </r>
  <r>
    <x v="0"/>
    <x v="0"/>
    <x v="0"/>
    <x v="400"/>
    <x v="10"/>
    <n v="1"/>
    <s v="pbi/140"/>
    <x v="1"/>
    <x v="80"/>
    <x v="15"/>
    <n v="1"/>
    <s v=""/>
    <n v="651"/>
    <m/>
    <n v="3.13"/>
    <n v="3.13"/>
    <n v="1"/>
    <n v="3.13"/>
    <m/>
    <m/>
    <m/>
  </r>
  <r>
    <x v="0"/>
    <x v="0"/>
    <x v="0"/>
    <x v="400"/>
    <x v="10"/>
    <n v="1"/>
    <s v="pbi/134"/>
    <x v="1"/>
    <x v="81"/>
    <x v="15"/>
    <n v="2"/>
    <s v=""/>
    <n v="100"/>
    <m/>
    <n v="0.26"/>
    <n v="0.52"/>
    <n v="2"/>
    <n v="0.52"/>
    <m/>
    <m/>
    <m/>
  </r>
  <r>
    <x v="0"/>
    <x v="0"/>
    <x v="0"/>
    <x v="401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01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01"/>
    <x v="10"/>
    <n v="1"/>
    <s v="pbi/50"/>
    <x v="0"/>
    <x v="7"/>
    <x v="1"/>
    <n v="1"/>
    <s v=""/>
    <n v="435"/>
    <m/>
    <n v="4.9000000000000004"/>
    <n v="4.9000000000000004"/>
    <n v="1"/>
    <n v="4.9000000000000004"/>
    <m/>
    <m/>
    <m/>
  </r>
  <r>
    <x v="0"/>
    <x v="0"/>
    <x v="0"/>
    <x v="401"/>
    <x v="10"/>
    <n v="1"/>
    <s v="pbi/84"/>
    <x v="0"/>
    <x v="1"/>
    <x v="1"/>
    <n v="2"/>
    <s v="90"/>
    <n v="105"/>
    <m/>
    <n v="0.74"/>
    <n v="1.48"/>
    <n v="2"/>
    <n v="1.48"/>
    <m/>
    <m/>
    <m/>
  </r>
  <r>
    <x v="0"/>
    <x v="0"/>
    <x v="0"/>
    <x v="401"/>
    <x v="10"/>
    <n v="1"/>
    <s v="pbi/95"/>
    <x v="0"/>
    <x v="1"/>
    <x v="1"/>
    <n v="2"/>
    <s v="140"/>
    <n v="215"/>
    <m/>
    <n v="2.36"/>
    <n v="4.72"/>
    <n v="2"/>
    <n v="4.72"/>
    <m/>
    <m/>
    <m/>
  </r>
  <r>
    <x v="0"/>
    <x v="0"/>
    <x v="0"/>
    <x v="402"/>
    <x v="10"/>
    <n v="1"/>
    <s v="pbi/135"/>
    <x v="1"/>
    <x v="80"/>
    <x v="15"/>
    <n v="1"/>
    <s v=""/>
    <n v="3210"/>
    <m/>
    <n v="15.42"/>
    <n v="15.42"/>
    <n v="1"/>
    <n v="15.42"/>
    <m/>
    <m/>
    <m/>
  </r>
  <r>
    <x v="0"/>
    <x v="0"/>
    <x v="0"/>
    <x v="402"/>
    <x v="10"/>
    <n v="1"/>
    <s v="pbi/134"/>
    <x v="1"/>
    <x v="81"/>
    <x v="15"/>
    <n v="6"/>
    <s v=""/>
    <n v="100"/>
    <m/>
    <n v="0.26"/>
    <n v="1.56"/>
    <n v="6"/>
    <n v="1.56"/>
    <m/>
    <m/>
    <m/>
  </r>
  <r>
    <x v="0"/>
    <x v="0"/>
    <x v="0"/>
    <x v="403"/>
    <x v="10"/>
    <n v="2"/>
    <s v="pbi/140"/>
    <x v="1"/>
    <x v="80"/>
    <x v="15"/>
    <n v="1"/>
    <s v=""/>
    <n v="650"/>
    <m/>
    <n v="3.12"/>
    <n v="3.12"/>
    <n v="2"/>
    <n v="6.24"/>
    <m/>
    <m/>
    <m/>
  </r>
  <r>
    <x v="0"/>
    <x v="0"/>
    <x v="0"/>
    <x v="403"/>
    <x v="10"/>
    <n v="2"/>
    <s v="pbi/134"/>
    <x v="1"/>
    <x v="81"/>
    <x v="15"/>
    <n v="2"/>
    <s v=""/>
    <n v="100"/>
    <m/>
    <n v="0.26"/>
    <n v="0.52"/>
    <n v="4"/>
    <n v="1.04"/>
    <m/>
    <m/>
    <m/>
  </r>
  <r>
    <x v="0"/>
    <x v="0"/>
    <x v="0"/>
    <x v="404"/>
    <x v="10"/>
    <n v="1"/>
    <s v="pbi/155"/>
    <x v="1"/>
    <x v="80"/>
    <x v="15"/>
    <n v="1"/>
    <s v=""/>
    <n v="2164"/>
    <m/>
    <n v="10.4"/>
    <n v="10.4"/>
    <n v="1"/>
    <n v="10.4"/>
    <m/>
    <m/>
    <m/>
  </r>
  <r>
    <x v="0"/>
    <x v="0"/>
    <x v="0"/>
    <x v="404"/>
    <x v="10"/>
    <n v="1"/>
    <s v="pbi/134"/>
    <x v="1"/>
    <x v="81"/>
    <x v="15"/>
    <n v="4"/>
    <s v=""/>
    <n v="100"/>
    <m/>
    <n v="0.26"/>
    <n v="1.04"/>
    <n v="4"/>
    <n v="1.04"/>
    <m/>
    <m/>
    <m/>
  </r>
  <r>
    <x v="0"/>
    <x v="0"/>
    <x v="0"/>
    <x v="405"/>
    <x v="10"/>
    <n v="1"/>
    <s v="pbi/145"/>
    <x v="1"/>
    <x v="80"/>
    <x v="15"/>
    <n v="1"/>
    <s v=""/>
    <n v="680"/>
    <m/>
    <n v="3.27"/>
    <n v="3.27"/>
    <n v="1"/>
    <n v="3.27"/>
    <m/>
    <m/>
    <m/>
  </r>
  <r>
    <x v="0"/>
    <x v="0"/>
    <x v="0"/>
    <x v="405"/>
    <x v="10"/>
    <n v="1"/>
    <s v="pbi/134"/>
    <x v="1"/>
    <x v="81"/>
    <x v="15"/>
    <n v="2"/>
    <s v=""/>
    <n v="100"/>
    <m/>
    <n v="0.26"/>
    <n v="0.52"/>
    <n v="2"/>
    <n v="0.52"/>
    <m/>
    <m/>
    <m/>
  </r>
  <r>
    <x v="0"/>
    <x v="0"/>
    <x v="0"/>
    <x v="406"/>
    <x v="10"/>
    <n v="1"/>
    <s v="pbi/5"/>
    <x v="0"/>
    <x v="15"/>
    <x v="1"/>
    <n v="1"/>
    <s v=""/>
    <n v="3612"/>
    <m/>
    <n v="94.69"/>
    <n v="94.69"/>
    <n v="1"/>
    <n v="94.69"/>
    <m/>
    <m/>
    <m/>
  </r>
  <r>
    <x v="0"/>
    <x v="0"/>
    <x v="0"/>
    <x v="406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406"/>
    <x v="10"/>
    <n v="1"/>
    <s v="pbi/63"/>
    <x v="0"/>
    <x v="1"/>
    <x v="1"/>
    <n v="2"/>
    <s v="50"/>
    <n v="202"/>
    <m/>
    <n v="0.79"/>
    <n v="1.58"/>
    <n v="2"/>
    <n v="1.58"/>
    <m/>
    <m/>
    <m/>
  </r>
  <r>
    <x v="0"/>
    <x v="0"/>
    <x v="0"/>
    <x v="406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406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407"/>
    <x v="10"/>
    <n v="1"/>
    <s v="pbi/8"/>
    <x v="0"/>
    <x v="15"/>
    <x v="1"/>
    <n v="1"/>
    <s v=""/>
    <n v="2605"/>
    <m/>
    <n v="68.3"/>
    <n v="68.3"/>
    <n v="1"/>
    <n v="68.3"/>
    <m/>
    <m/>
    <m/>
  </r>
  <r>
    <x v="0"/>
    <x v="0"/>
    <x v="0"/>
    <x v="407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407"/>
    <x v="10"/>
    <n v="1"/>
    <s v="pbi/63"/>
    <x v="0"/>
    <x v="1"/>
    <x v="1"/>
    <n v="2"/>
    <s v="50"/>
    <n v="202"/>
    <m/>
    <n v="0.79"/>
    <n v="1.58"/>
    <n v="2"/>
    <n v="1.58"/>
    <m/>
    <m/>
    <m/>
  </r>
  <r>
    <x v="0"/>
    <x v="0"/>
    <x v="0"/>
    <x v="407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407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407"/>
    <x v="10"/>
    <n v="1"/>
    <s v="pbi/172"/>
    <x v="0"/>
    <x v="3"/>
    <x v="1"/>
    <n v="3"/>
    <s v="60"/>
    <n v="202"/>
    <m/>
    <n v="0.76"/>
    <n v="2.2800000000000002"/>
    <n v="3"/>
    <n v="2.2800000000000002"/>
    <m/>
    <m/>
    <m/>
  </r>
  <r>
    <x v="0"/>
    <x v="0"/>
    <x v="0"/>
    <x v="408"/>
    <x v="10"/>
    <n v="1"/>
    <s v="pbi/6"/>
    <x v="0"/>
    <x v="15"/>
    <x v="1"/>
    <n v="1"/>
    <s v=""/>
    <n v="4860"/>
    <m/>
    <n v="127.42"/>
    <n v="127.42"/>
    <n v="1"/>
    <n v="127.42"/>
    <m/>
    <m/>
    <m/>
  </r>
  <r>
    <x v="0"/>
    <x v="0"/>
    <x v="0"/>
    <x v="408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408"/>
    <x v="10"/>
    <n v="1"/>
    <s v="pbi/63"/>
    <x v="0"/>
    <x v="1"/>
    <x v="1"/>
    <n v="5"/>
    <s v="50"/>
    <n v="202"/>
    <m/>
    <n v="0.79"/>
    <n v="3.95"/>
    <n v="5"/>
    <n v="3.95"/>
    <m/>
    <m/>
    <m/>
  </r>
  <r>
    <x v="0"/>
    <x v="0"/>
    <x v="0"/>
    <x v="408"/>
    <x v="10"/>
    <n v="1"/>
    <s v="pbi/95"/>
    <x v="0"/>
    <x v="1"/>
    <x v="1"/>
    <n v="5"/>
    <s v="140"/>
    <n v="215"/>
    <m/>
    <n v="2.36"/>
    <n v="11.799999999999999"/>
    <n v="5"/>
    <n v="11.799999999999999"/>
    <m/>
    <m/>
    <m/>
  </r>
  <r>
    <x v="0"/>
    <x v="0"/>
    <x v="0"/>
    <x v="408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409"/>
    <x v="10"/>
    <n v="1"/>
    <s v="pbi/6"/>
    <x v="0"/>
    <x v="15"/>
    <x v="1"/>
    <n v="1"/>
    <s v=""/>
    <n v="4860"/>
    <m/>
    <n v="127.42"/>
    <n v="127.42"/>
    <n v="1"/>
    <n v="127.42"/>
    <m/>
    <m/>
    <m/>
  </r>
  <r>
    <x v="0"/>
    <x v="0"/>
    <x v="0"/>
    <x v="409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409"/>
    <x v="10"/>
    <n v="1"/>
    <s v="pbi/63"/>
    <x v="0"/>
    <x v="1"/>
    <x v="1"/>
    <n v="4"/>
    <s v="50"/>
    <n v="202"/>
    <m/>
    <n v="0.79"/>
    <n v="3.16"/>
    <n v="4"/>
    <n v="3.16"/>
    <m/>
    <m/>
    <m/>
  </r>
  <r>
    <x v="0"/>
    <x v="0"/>
    <x v="0"/>
    <x v="409"/>
    <x v="10"/>
    <n v="1"/>
    <s v="pbi/95"/>
    <x v="0"/>
    <x v="1"/>
    <x v="1"/>
    <n v="2"/>
    <s v="140"/>
    <n v="215"/>
    <m/>
    <n v="2.36"/>
    <n v="4.72"/>
    <n v="2"/>
    <n v="4.72"/>
    <m/>
    <m/>
    <m/>
  </r>
  <r>
    <x v="0"/>
    <x v="0"/>
    <x v="0"/>
    <x v="409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410"/>
    <x v="10"/>
    <n v="1"/>
    <s v="pbi/7"/>
    <x v="0"/>
    <x v="15"/>
    <x v="1"/>
    <n v="1"/>
    <s v=""/>
    <n v="3334"/>
    <m/>
    <n v="87.41"/>
    <n v="87.41"/>
    <n v="1"/>
    <n v="87.41"/>
    <m/>
    <m/>
    <m/>
  </r>
  <r>
    <x v="0"/>
    <x v="0"/>
    <x v="0"/>
    <x v="410"/>
    <x v="10"/>
    <n v="1"/>
    <s v="pbi/41"/>
    <x v="0"/>
    <x v="1"/>
    <x v="1"/>
    <n v="2"/>
    <s v="100"/>
    <n v="100"/>
    <m/>
    <n v="0.79"/>
    <n v="1.58"/>
    <n v="2"/>
    <n v="1.58"/>
    <m/>
    <m/>
    <m/>
  </r>
  <r>
    <x v="0"/>
    <x v="0"/>
    <x v="0"/>
    <x v="410"/>
    <x v="10"/>
    <n v="1"/>
    <s v="pbi/63"/>
    <x v="0"/>
    <x v="1"/>
    <x v="1"/>
    <n v="2"/>
    <s v="50"/>
    <n v="202"/>
    <m/>
    <n v="0.79"/>
    <n v="1.58"/>
    <n v="2"/>
    <n v="1.58"/>
    <m/>
    <m/>
    <m/>
  </r>
  <r>
    <x v="0"/>
    <x v="0"/>
    <x v="0"/>
    <x v="410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410"/>
    <x v="10"/>
    <n v="1"/>
    <s v="pbi/112"/>
    <x v="0"/>
    <x v="55"/>
    <x v="1"/>
    <n v="2"/>
    <s v="140"/>
    <n v="320"/>
    <m/>
    <n v="4.22"/>
    <n v="8.44"/>
    <n v="2"/>
    <n v="8.44"/>
    <m/>
    <m/>
    <m/>
  </r>
  <r>
    <x v="0"/>
    <x v="0"/>
    <x v="0"/>
    <x v="411"/>
    <x v="10"/>
    <n v="1"/>
    <s v="pbi/141"/>
    <x v="1"/>
    <x v="80"/>
    <x v="15"/>
    <n v="1"/>
    <s v=""/>
    <n v="2853"/>
    <m/>
    <n v="13.7"/>
    <n v="13.7"/>
    <n v="1"/>
    <n v="13.7"/>
    <m/>
    <m/>
    <m/>
  </r>
  <r>
    <x v="0"/>
    <x v="0"/>
    <x v="0"/>
    <x v="411"/>
    <x v="10"/>
    <n v="1"/>
    <s v="pbi/153"/>
    <x v="1"/>
    <x v="86"/>
    <x v="15"/>
    <n v="5"/>
    <s v=""/>
    <n v="100"/>
    <m/>
    <n v="0.33"/>
    <n v="1.6500000000000001"/>
    <n v="5"/>
    <n v="1.6500000000000001"/>
    <m/>
    <m/>
    <m/>
  </r>
  <r>
    <x v="0"/>
    <x v="0"/>
    <x v="0"/>
    <x v="412"/>
    <x v="10"/>
    <n v="1"/>
    <s v="pbi/136"/>
    <x v="1"/>
    <x v="80"/>
    <x v="15"/>
    <n v="1"/>
    <s v=""/>
    <n v="3636"/>
    <m/>
    <n v="17.47"/>
    <n v="17.47"/>
    <n v="1"/>
    <n v="17.47"/>
    <m/>
    <m/>
    <m/>
  </r>
  <r>
    <x v="0"/>
    <x v="0"/>
    <x v="0"/>
    <x v="412"/>
    <x v="10"/>
    <n v="1"/>
    <s v="pbi/153"/>
    <x v="1"/>
    <x v="86"/>
    <x v="15"/>
    <n v="6"/>
    <s v=""/>
    <n v="100"/>
    <m/>
    <n v="0.33"/>
    <n v="1.98"/>
    <n v="6"/>
    <n v="1.98"/>
    <m/>
    <m/>
    <m/>
  </r>
  <r>
    <x v="0"/>
    <x v="0"/>
    <x v="0"/>
    <x v="413"/>
    <x v="10"/>
    <n v="4"/>
    <s v="ABI/44"/>
    <x v="1"/>
    <x v="80"/>
    <x v="15"/>
    <n v="1"/>
    <s v=""/>
    <n v="120"/>
    <m/>
    <n v="0.57999999999999996"/>
    <n v="0.57999999999999996"/>
    <n v="4"/>
    <n v="2.3199999999999998"/>
    <m/>
    <m/>
    <m/>
  </r>
  <r>
    <x v="0"/>
    <x v="0"/>
    <x v="0"/>
    <x v="414"/>
    <x v="10"/>
    <n v="1"/>
    <s v="pbi/148"/>
    <x v="1"/>
    <x v="80"/>
    <x v="15"/>
    <n v="1"/>
    <s v=""/>
    <n v="445"/>
    <m/>
    <n v="2.14"/>
    <n v="2.14"/>
    <n v="1"/>
    <n v="2.14"/>
    <m/>
    <m/>
    <m/>
  </r>
  <r>
    <x v="0"/>
    <x v="0"/>
    <x v="0"/>
    <x v="414"/>
    <x v="10"/>
    <n v="1"/>
    <s v="pbi/153"/>
    <x v="1"/>
    <x v="86"/>
    <x v="15"/>
    <n v="1"/>
    <s v=""/>
    <n v="100"/>
    <m/>
    <n v="0.33"/>
    <n v="0.33"/>
    <n v="1"/>
    <n v="0.33"/>
    <m/>
    <m/>
    <m/>
  </r>
  <r>
    <x v="0"/>
    <x v="0"/>
    <x v="0"/>
    <x v="415"/>
    <x v="10"/>
    <n v="1"/>
    <s v="pbi/146"/>
    <x v="1"/>
    <x v="80"/>
    <x v="15"/>
    <n v="1"/>
    <s v=""/>
    <n v="776"/>
    <m/>
    <n v="3.73"/>
    <n v="3.73"/>
    <n v="1"/>
    <n v="3.73"/>
    <m/>
    <m/>
    <m/>
  </r>
  <r>
    <x v="0"/>
    <x v="0"/>
    <x v="0"/>
    <x v="415"/>
    <x v="10"/>
    <n v="1"/>
    <s v="pbi/153"/>
    <x v="1"/>
    <x v="86"/>
    <x v="15"/>
    <n v="2"/>
    <s v=""/>
    <n v="100"/>
    <m/>
    <n v="0.33"/>
    <n v="0.66"/>
    <n v="2"/>
    <n v="0.66"/>
    <m/>
    <m/>
    <m/>
  </r>
  <r>
    <x v="0"/>
    <x v="0"/>
    <x v="0"/>
    <x v="416"/>
    <x v="10"/>
    <n v="1"/>
    <s v="pbi/137"/>
    <x v="1"/>
    <x v="80"/>
    <x v="15"/>
    <n v="1"/>
    <s v=""/>
    <n v="2629"/>
    <m/>
    <n v="12.63"/>
    <n v="12.63"/>
    <n v="1"/>
    <n v="12.63"/>
    <m/>
    <m/>
    <m/>
  </r>
  <r>
    <x v="0"/>
    <x v="0"/>
    <x v="0"/>
    <x v="416"/>
    <x v="10"/>
    <n v="1"/>
    <s v="pbi/153"/>
    <x v="1"/>
    <x v="86"/>
    <x v="15"/>
    <n v="5"/>
    <s v=""/>
    <n v="100"/>
    <m/>
    <n v="0.33"/>
    <n v="1.6500000000000001"/>
    <n v="5"/>
    <n v="1.6500000000000001"/>
    <m/>
    <m/>
    <m/>
  </r>
  <r>
    <x v="0"/>
    <x v="0"/>
    <x v="0"/>
    <x v="417"/>
    <x v="10"/>
    <n v="1"/>
    <s v="pbi/143"/>
    <x v="1"/>
    <x v="80"/>
    <x v="15"/>
    <n v="1"/>
    <s v=""/>
    <n v="2689"/>
    <m/>
    <n v="12.92"/>
    <n v="12.92"/>
    <n v="1"/>
    <n v="12.92"/>
    <m/>
    <m/>
    <m/>
  </r>
  <r>
    <x v="0"/>
    <x v="0"/>
    <x v="0"/>
    <x v="417"/>
    <x v="10"/>
    <n v="1"/>
    <s v="pbi/153"/>
    <x v="1"/>
    <x v="86"/>
    <x v="15"/>
    <n v="5"/>
    <s v=""/>
    <n v="100"/>
    <m/>
    <n v="0.33"/>
    <n v="1.6500000000000001"/>
    <n v="5"/>
    <n v="1.6500000000000001"/>
    <m/>
    <m/>
    <m/>
  </r>
  <r>
    <x v="0"/>
    <x v="0"/>
    <x v="0"/>
    <x v="418"/>
    <x v="10"/>
    <n v="1"/>
    <s v="pbi/150"/>
    <x v="1"/>
    <x v="80"/>
    <x v="15"/>
    <n v="1"/>
    <s v=""/>
    <n v="1039"/>
    <m/>
    <n v="4.99"/>
    <n v="4.99"/>
    <n v="1"/>
    <n v="4.99"/>
    <m/>
    <m/>
    <m/>
  </r>
  <r>
    <x v="0"/>
    <x v="0"/>
    <x v="0"/>
    <x v="418"/>
    <x v="10"/>
    <n v="1"/>
    <s v="pbi/153"/>
    <x v="1"/>
    <x v="86"/>
    <x v="15"/>
    <n v="2"/>
    <s v=""/>
    <n v="100"/>
    <m/>
    <n v="0.33"/>
    <n v="0.66"/>
    <n v="2"/>
    <n v="0.66"/>
    <m/>
    <m/>
    <m/>
  </r>
  <r>
    <x v="0"/>
    <x v="0"/>
    <x v="0"/>
    <x v="419"/>
    <x v="10"/>
    <n v="1"/>
    <s v="pbi/138"/>
    <x v="1"/>
    <x v="80"/>
    <x v="15"/>
    <n v="1"/>
    <s v=""/>
    <n v="4884"/>
    <m/>
    <n v="23.46"/>
    <n v="23.46"/>
    <n v="1"/>
    <n v="23.46"/>
    <m/>
    <m/>
    <m/>
  </r>
  <r>
    <x v="0"/>
    <x v="0"/>
    <x v="0"/>
    <x v="419"/>
    <x v="10"/>
    <n v="1"/>
    <s v="pbi/153"/>
    <x v="1"/>
    <x v="86"/>
    <x v="15"/>
    <n v="8"/>
    <s v=""/>
    <n v="100"/>
    <m/>
    <n v="0.33"/>
    <n v="2.64"/>
    <n v="8"/>
    <n v="2.64"/>
    <m/>
    <m/>
    <m/>
  </r>
  <r>
    <x v="0"/>
    <x v="0"/>
    <x v="0"/>
    <x v="420"/>
    <x v="10"/>
    <n v="1"/>
    <s v="pbi/142"/>
    <x v="1"/>
    <x v="80"/>
    <x v="15"/>
    <n v="1"/>
    <s v=""/>
    <n v="3536"/>
    <m/>
    <n v="16.989999999999998"/>
    <n v="16.989999999999998"/>
    <n v="1"/>
    <n v="16.989999999999998"/>
    <m/>
    <m/>
    <m/>
  </r>
  <r>
    <x v="0"/>
    <x v="0"/>
    <x v="0"/>
    <x v="420"/>
    <x v="10"/>
    <n v="1"/>
    <s v="pbi/153"/>
    <x v="1"/>
    <x v="86"/>
    <x v="15"/>
    <n v="6"/>
    <s v=""/>
    <n v="100"/>
    <m/>
    <n v="0.33"/>
    <n v="1.98"/>
    <n v="6"/>
    <n v="1.98"/>
    <m/>
    <m/>
    <m/>
  </r>
  <r>
    <x v="0"/>
    <x v="0"/>
    <x v="0"/>
    <x v="421"/>
    <x v="10"/>
    <n v="1"/>
    <s v="pbi/149"/>
    <x v="1"/>
    <x v="80"/>
    <x v="15"/>
    <n v="1"/>
    <s v=""/>
    <n v="3656"/>
    <m/>
    <n v="17.57"/>
    <n v="17.57"/>
    <n v="1"/>
    <n v="17.57"/>
    <m/>
    <m/>
    <m/>
  </r>
  <r>
    <x v="0"/>
    <x v="0"/>
    <x v="0"/>
    <x v="421"/>
    <x v="10"/>
    <n v="1"/>
    <s v="pbi/153"/>
    <x v="1"/>
    <x v="86"/>
    <x v="15"/>
    <n v="6"/>
    <s v=""/>
    <n v="100"/>
    <m/>
    <n v="0.33"/>
    <n v="1.98"/>
    <n v="6"/>
    <n v="1.98"/>
    <m/>
    <m/>
    <m/>
  </r>
  <r>
    <x v="0"/>
    <x v="0"/>
    <x v="0"/>
    <x v="422"/>
    <x v="10"/>
    <n v="1"/>
    <s v="pbi/139"/>
    <x v="1"/>
    <x v="80"/>
    <x v="15"/>
    <n v="1"/>
    <s v=""/>
    <n v="3358"/>
    <m/>
    <n v="16.13"/>
    <n v="16.13"/>
    <n v="1"/>
    <n v="16.13"/>
    <m/>
    <m/>
    <m/>
  </r>
  <r>
    <x v="0"/>
    <x v="0"/>
    <x v="0"/>
    <x v="422"/>
    <x v="10"/>
    <n v="1"/>
    <s v="pbi/153"/>
    <x v="1"/>
    <x v="86"/>
    <x v="15"/>
    <n v="6"/>
    <s v=""/>
    <n v="100"/>
    <m/>
    <n v="0.33"/>
    <n v="1.98"/>
    <n v="6"/>
    <n v="1.98"/>
    <m/>
    <m/>
    <m/>
  </r>
  <r>
    <x v="0"/>
    <x v="0"/>
    <x v="0"/>
    <x v="423"/>
    <x v="10"/>
    <n v="1"/>
    <s v="pbi/11"/>
    <x v="0"/>
    <x v="85"/>
    <x v="1"/>
    <n v="1"/>
    <s v=""/>
    <n v="530"/>
    <m/>
    <n v="9.94"/>
    <n v="9.94"/>
    <n v="1"/>
    <n v="9.94"/>
    <m/>
    <m/>
    <m/>
  </r>
  <r>
    <x v="0"/>
    <x v="0"/>
    <x v="0"/>
    <x v="423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23"/>
    <x v="10"/>
    <n v="1"/>
    <s v="pbi/40"/>
    <x v="0"/>
    <x v="7"/>
    <x v="1"/>
    <n v="1"/>
    <s v=""/>
    <n v="1801"/>
    <m/>
    <n v="20.3"/>
    <n v="20.3"/>
    <n v="1"/>
    <n v="20.3"/>
    <m/>
    <m/>
    <m/>
  </r>
  <r>
    <x v="0"/>
    <x v="0"/>
    <x v="0"/>
    <x v="423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23"/>
    <x v="10"/>
    <n v="1"/>
    <s v="pbi/88"/>
    <x v="0"/>
    <x v="1"/>
    <x v="1"/>
    <n v="1"/>
    <s v="143"/>
    <n v="272"/>
    <m/>
    <n v="3.05"/>
    <n v="3.05"/>
    <n v="1"/>
    <n v="3.05"/>
    <m/>
    <m/>
    <m/>
  </r>
  <r>
    <x v="0"/>
    <x v="0"/>
    <x v="0"/>
    <x v="423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23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423"/>
    <x v="10"/>
    <n v="1"/>
    <s v="pbi/109"/>
    <x v="0"/>
    <x v="7"/>
    <x v="1"/>
    <n v="1"/>
    <s v=""/>
    <n v="805"/>
    <m/>
    <n v="9.07"/>
    <n v="9.07"/>
    <n v="1"/>
    <n v="9.07"/>
    <m/>
    <m/>
    <m/>
  </r>
  <r>
    <x v="0"/>
    <x v="0"/>
    <x v="0"/>
    <x v="423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24"/>
    <x v="10"/>
    <n v="1"/>
    <s v="pbi/11"/>
    <x v="0"/>
    <x v="85"/>
    <x v="1"/>
    <n v="1"/>
    <s v=""/>
    <n v="530"/>
    <m/>
    <n v="9.94"/>
    <n v="9.94"/>
    <n v="1"/>
    <n v="9.94"/>
    <m/>
    <m/>
    <m/>
  </r>
  <r>
    <x v="0"/>
    <x v="0"/>
    <x v="0"/>
    <x v="424"/>
    <x v="10"/>
    <n v="1"/>
    <s v="pbi/49"/>
    <x v="0"/>
    <x v="7"/>
    <x v="1"/>
    <n v="1"/>
    <s v=""/>
    <n v="535"/>
    <m/>
    <n v="6.03"/>
    <n v="6.03"/>
    <n v="1"/>
    <n v="6.03"/>
    <m/>
    <m/>
    <m/>
  </r>
  <r>
    <x v="0"/>
    <x v="0"/>
    <x v="0"/>
    <x v="424"/>
    <x v="10"/>
    <n v="1"/>
    <s v="pbi/82"/>
    <x v="0"/>
    <x v="1"/>
    <x v="1"/>
    <n v="1"/>
    <s v="157"/>
    <n v="239"/>
    <m/>
    <n v="2.93"/>
    <n v="2.93"/>
    <n v="1"/>
    <n v="2.93"/>
    <m/>
    <m/>
    <m/>
  </r>
  <r>
    <x v="0"/>
    <x v="0"/>
    <x v="0"/>
    <x v="424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24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24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25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25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25"/>
    <x v="10"/>
    <n v="1"/>
    <s v="pbi/42"/>
    <x v="0"/>
    <x v="7"/>
    <x v="1"/>
    <n v="1"/>
    <s v=""/>
    <n v="1942"/>
    <m/>
    <n v="21.89"/>
    <n v="21.89"/>
    <n v="1"/>
    <n v="21.89"/>
    <m/>
    <m/>
    <m/>
  </r>
  <r>
    <x v="0"/>
    <x v="0"/>
    <x v="0"/>
    <x v="425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25"/>
    <x v="10"/>
    <n v="1"/>
    <s v="pbi/95"/>
    <x v="0"/>
    <x v="1"/>
    <x v="1"/>
    <n v="2"/>
    <s v="140"/>
    <n v="215"/>
    <m/>
    <n v="2.36"/>
    <n v="4.72"/>
    <n v="2"/>
    <n v="4.72"/>
    <m/>
    <m/>
    <m/>
  </r>
  <r>
    <x v="0"/>
    <x v="0"/>
    <x v="0"/>
    <x v="425"/>
    <x v="10"/>
    <n v="1"/>
    <s v="pbi/106"/>
    <x v="0"/>
    <x v="7"/>
    <x v="1"/>
    <n v="1"/>
    <s v=""/>
    <n v="1387"/>
    <m/>
    <n v="15.63"/>
    <n v="15.63"/>
    <n v="1"/>
    <n v="15.63"/>
    <m/>
    <m/>
    <m/>
  </r>
  <r>
    <x v="0"/>
    <x v="0"/>
    <x v="0"/>
    <x v="425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26"/>
    <x v="10"/>
    <n v="1"/>
    <s v="pbi/9"/>
    <x v="0"/>
    <x v="85"/>
    <x v="1"/>
    <n v="1"/>
    <s v=""/>
    <n v="665"/>
    <m/>
    <n v="12.48"/>
    <n v="12.48"/>
    <n v="1"/>
    <n v="12.48"/>
    <m/>
    <m/>
    <m/>
  </r>
  <r>
    <x v="0"/>
    <x v="0"/>
    <x v="0"/>
    <x v="426"/>
    <x v="10"/>
    <n v="1"/>
    <s v="pbi/11"/>
    <x v="0"/>
    <x v="85"/>
    <x v="1"/>
    <n v="1"/>
    <s v=""/>
    <n v="530"/>
    <m/>
    <n v="9.94"/>
    <n v="9.94"/>
    <n v="1"/>
    <n v="9.94"/>
    <m/>
    <m/>
    <m/>
  </r>
  <r>
    <x v="0"/>
    <x v="0"/>
    <x v="0"/>
    <x v="426"/>
    <x v="10"/>
    <n v="1"/>
    <s v="pbi/38"/>
    <x v="0"/>
    <x v="7"/>
    <x v="1"/>
    <n v="1"/>
    <s v=""/>
    <n v="437"/>
    <m/>
    <n v="4.92"/>
    <n v="4.92"/>
    <n v="1"/>
    <n v="4.92"/>
    <m/>
    <m/>
    <m/>
  </r>
  <r>
    <x v="0"/>
    <x v="0"/>
    <x v="0"/>
    <x v="426"/>
    <x v="10"/>
    <n v="1"/>
    <s v="pbi/82"/>
    <x v="0"/>
    <x v="1"/>
    <x v="1"/>
    <n v="1"/>
    <s v="157"/>
    <n v="239"/>
    <m/>
    <n v="2.93"/>
    <n v="2.93"/>
    <n v="1"/>
    <n v="2.93"/>
    <m/>
    <m/>
    <m/>
  </r>
  <r>
    <x v="0"/>
    <x v="0"/>
    <x v="0"/>
    <x v="426"/>
    <x v="10"/>
    <n v="1"/>
    <s v="pbi/84"/>
    <x v="0"/>
    <x v="1"/>
    <x v="1"/>
    <n v="2"/>
    <s v="90"/>
    <n v="105"/>
    <m/>
    <n v="0.74"/>
    <n v="1.48"/>
    <n v="2"/>
    <n v="1.48"/>
    <m/>
    <m/>
    <m/>
  </r>
  <r>
    <x v="0"/>
    <x v="0"/>
    <x v="0"/>
    <x v="426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26"/>
    <x v="10"/>
    <n v="1"/>
    <s v="pbi/95"/>
    <x v="0"/>
    <x v="1"/>
    <x v="1"/>
    <n v="1"/>
    <s v="140"/>
    <n v="215"/>
    <m/>
    <n v="2.36"/>
    <n v="2.36"/>
    <n v="1"/>
    <n v="2.36"/>
    <m/>
    <m/>
    <m/>
  </r>
  <r>
    <x v="0"/>
    <x v="0"/>
    <x v="0"/>
    <x v="426"/>
    <x v="10"/>
    <n v="1"/>
    <s v="pbi/124"/>
    <x v="0"/>
    <x v="3"/>
    <x v="1"/>
    <n v="4"/>
    <s v="40"/>
    <n v="164"/>
    <m/>
    <n v="0.41"/>
    <n v="1.64"/>
    <n v="4"/>
    <n v="1.64"/>
    <m/>
    <m/>
    <m/>
  </r>
  <r>
    <x v="0"/>
    <x v="0"/>
    <x v="0"/>
    <x v="427"/>
    <x v="10"/>
    <n v="1"/>
    <s v="pbi/1"/>
    <x v="0"/>
    <x v="72"/>
    <x v="1"/>
    <n v="1"/>
    <s v=""/>
    <n v="5750"/>
    <m/>
    <n v="204.25"/>
    <n v="204.25"/>
    <n v="1"/>
    <n v="204.25"/>
    <m/>
    <m/>
    <m/>
  </r>
  <r>
    <x v="0"/>
    <x v="0"/>
    <x v="0"/>
    <x v="427"/>
    <x v="10"/>
    <n v="1"/>
    <s v="pbi/53"/>
    <x v="0"/>
    <x v="1"/>
    <x v="1"/>
    <n v="2"/>
    <s v="80"/>
    <n v="152"/>
    <m/>
    <n v="0.95"/>
    <n v="1.9"/>
    <n v="2"/>
    <n v="1.9"/>
    <m/>
    <m/>
    <m/>
  </r>
  <r>
    <x v="0"/>
    <x v="0"/>
    <x v="0"/>
    <x v="427"/>
    <x v="10"/>
    <n v="1"/>
    <s v="pbi/78"/>
    <x v="0"/>
    <x v="1"/>
    <x v="1"/>
    <n v="2"/>
    <s v="160"/>
    <n v="187"/>
    <m/>
    <n v="2.35"/>
    <n v="4.7"/>
    <n v="2"/>
    <n v="4.7"/>
    <m/>
    <m/>
    <m/>
  </r>
  <r>
    <x v="0"/>
    <x v="0"/>
    <x v="0"/>
    <x v="427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27"/>
    <x v="10"/>
    <n v="1"/>
    <s v="pbi/87"/>
    <x v="0"/>
    <x v="1"/>
    <x v="1"/>
    <n v="8"/>
    <s v="187"/>
    <n v="152"/>
    <m/>
    <n v="2.23"/>
    <n v="17.84"/>
    <n v="8"/>
    <n v="17.84"/>
    <m/>
    <m/>
    <m/>
  </r>
  <r>
    <x v="0"/>
    <x v="0"/>
    <x v="0"/>
    <x v="427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27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427"/>
    <x v="10"/>
    <n v="1"/>
    <s v="pbi/91"/>
    <x v="0"/>
    <x v="1"/>
    <x v="1"/>
    <n v="1"/>
    <s v="187"/>
    <n v="390"/>
    <m/>
    <n v="5.73"/>
    <n v="5.73"/>
    <n v="1"/>
    <n v="5.73"/>
    <m/>
    <m/>
    <m/>
  </r>
  <r>
    <x v="0"/>
    <x v="0"/>
    <x v="0"/>
    <x v="427"/>
    <x v="10"/>
    <n v="1"/>
    <s v="pbi/93"/>
    <x v="0"/>
    <x v="1"/>
    <x v="1"/>
    <n v="2"/>
    <s v="71"/>
    <n v="187"/>
    <m/>
    <n v="1.04"/>
    <n v="2.08"/>
    <n v="2"/>
    <n v="2.08"/>
    <m/>
    <m/>
    <m/>
  </r>
  <r>
    <x v="0"/>
    <x v="0"/>
    <x v="0"/>
    <x v="427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27"/>
    <x v="10"/>
    <n v="1"/>
    <s v="pbi/97"/>
    <x v="0"/>
    <x v="55"/>
    <x v="1"/>
    <n v="1"/>
    <s v="80"/>
    <n v="152"/>
    <m/>
    <n v="1.1499999999999999"/>
    <n v="1.1499999999999999"/>
    <n v="1"/>
    <n v="1.1499999999999999"/>
    <m/>
    <m/>
    <m/>
  </r>
  <r>
    <x v="0"/>
    <x v="0"/>
    <x v="0"/>
    <x v="427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27"/>
    <x v="10"/>
    <n v="1"/>
    <s v="pbi/207"/>
    <x v="0"/>
    <x v="55"/>
    <x v="1"/>
    <n v="2"/>
    <s v="146"/>
    <n v="198"/>
    <m/>
    <n v="2.73"/>
    <n v="5.46"/>
    <n v="2"/>
    <n v="5.46"/>
    <m/>
    <m/>
    <m/>
  </r>
  <r>
    <x v="0"/>
    <x v="0"/>
    <x v="0"/>
    <x v="427"/>
    <x v="10"/>
    <n v="1"/>
    <s v="pbi/211"/>
    <x v="0"/>
    <x v="1"/>
    <x v="1"/>
    <n v="1"/>
    <s v="183"/>
    <n v="271"/>
    <m/>
    <n v="3.9"/>
    <n v="3.9"/>
    <n v="1"/>
    <n v="3.9"/>
    <m/>
    <m/>
    <m/>
  </r>
  <r>
    <x v="0"/>
    <x v="0"/>
    <x v="0"/>
    <x v="428"/>
    <x v="10"/>
    <n v="1"/>
    <s v="pbi/1"/>
    <x v="0"/>
    <x v="72"/>
    <x v="1"/>
    <n v="1"/>
    <s v=""/>
    <n v="5750"/>
    <m/>
    <n v="204.25"/>
    <n v="204.25"/>
    <n v="1"/>
    <n v="204.25"/>
    <m/>
    <m/>
    <m/>
  </r>
  <r>
    <x v="0"/>
    <x v="0"/>
    <x v="0"/>
    <x v="428"/>
    <x v="10"/>
    <n v="1"/>
    <s v="pbi/78"/>
    <x v="0"/>
    <x v="1"/>
    <x v="1"/>
    <n v="2"/>
    <s v="160"/>
    <n v="187"/>
    <m/>
    <n v="2.35"/>
    <n v="4.7"/>
    <n v="2"/>
    <n v="4.7"/>
    <m/>
    <m/>
    <m/>
  </r>
  <r>
    <x v="0"/>
    <x v="0"/>
    <x v="0"/>
    <x v="428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28"/>
    <x v="10"/>
    <n v="1"/>
    <s v="pbi/87"/>
    <x v="0"/>
    <x v="1"/>
    <x v="1"/>
    <n v="8"/>
    <s v="187"/>
    <n v="152"/>
    <m/>
    <n v="2.23"/>
    <n v="17.84"/>
    <n v="8"/>
    <n v="17.84"/>
    <m/>
    <m/>
    <m/>
  </r>
  <r>
    <x v="0"/>
    <x v="0"/>
    <x v="0"/>
    <x v="428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28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428"/>
    <x v="10"/>
    <n v="1"/>
    <s v="pbi/91"/>
    <x v="0"/>
    <x v="1"/>
    <x v="1"/>
    <n v="1"/>
    <s v="187"/>
    <n v="390"/>
    <m/>
    <n v="5.73"/>
    <n v="5.73"/>
    <n v="1"/>
    <n v="5.73"/>
    <m/>
    <m/>
    <m/>
  </r>
  <r>
    <x v="0"/>
    <x v="0"/>
    <x v="0"/>
    <x v="428"/>
    <x v="10"/>
    <n v="1"/>
    <s v="pbi/93"/>
    <x v="0"/>
    <x v="1"/>
    <x v="1"/>
    <n v="2"/>
    <s v="71"/>
    <n v="187"/>
    <m/>
    <n v="1.04"/>
    <n v="2.08"/>
    <n v="2"/>
    <n v="2.08"/>
    <m/>
    <m/>
    <m/>
  </r>
  <r>
    <x v="0"/>
    <x v="0"/>
    <x v="0"/>
    <x v="428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28"/>
    <x v="10"/>
    <n v="1"/>
    <s v="pbi/97"/>
    <x v="0"/>
    <x v="55"/>
    <x v="1"/>
    <n v="1"/>
    <s v="80"/>
    <n v="152"/>
    <m/>
    <n v="1.1499999999999999"/>
    <n v="1.1499999999999999"/>
    <n v="1"/>
    <n v="1.1499999999999999"/>
    <m/>
    <m/>
    <m/>
  </r>
  <r>
    <x v="0"/>
    <x v="0"/>
    <x v="0"/>
    <x v="428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28"/>
    <x v="10"/>
    <n v="1"/>
    <s v="pbi/212"/>
    <x v="0"/>
    <x v="1"/>
    <x v="1"/>
    <n v="1"/>
    <s v="173"/>
    <n v="220"/>
    <m/>
    <n v="2.99"/>
    <n v="2.99"/>
    <n v="1"/>
    <n v="2.99"/>
    <m/>
    <m/>
    <m/>
  </r>
  <r>
    <x v="0"/>
    <x v="0"/>
    <x v="0"/>
    <x v="429"/>
    <x v="10"/>
    <n v="1"/>
    <s v="pbi/1"/>
    <x v="0"/>
    <x v="72"/>
    <x v="1"/>
    <n v="1"/>
    <s v=""/>
    <n v="5750"/>
    <m/>
    <n v="204.25"/>
    <n v="204.25"/>
    <n v="1"/>
    <n v="204.25"/>
    <m/>
    <m/>
    <m/>
  </r>
  <r>
    <x v="0"/>
    <x v="0"/>
    <x v="0"/>
    <x v="429"/>
    <x v="10"/>
    <n v="1"/>
    <s v="pbi/39"/>
    <x v="0"/>
    <x v="1"/>
    <x v="1"/>
    <n v="4"/>
    <s v="87"/>
    <n v="148"/>
    <m/>
    <n v="1.01"/>
    <n v="4.04"/>
    <n v="4"/>
    <n v="4.04"/>
    <m/>
    <m/>
    <m/>
  </r>
  <r>
    <x v="0"/>
    <x v="0"/>
    <x v="0"/>
    <x v="429"/>
    <x v="10"/>
    <n v="1"/>
    <s v="pbi/78"/>
    <x v="0"/>
    <x v="1"/>
    <x v="1"/>
    <n v="1"/>
    <s v="160"/>
    <n v="187"/>
    <m/>
    <n v="2.35"/>
    <n v="2.35"/>
    <n v="1"/>
    <n v="2.35"/>
    <m/>
    <m/>
    <m/>
  </r>
  <r>
    <x v="0"/>
    <x v="0"/>
    <x v="0"/>
    <x v="429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29"/>
    <x v="10"/>
    <n v="1"/>
    <s v="pbi/87"/>
    <x v="0"/>
    <x v="1"/>
    <x v="1"/>
    <n v="4"/>
    <s v="187"/>
    <n v="152"/>
    <m/>
    <n v="2.23"/>
    <n v="8.92"/>
    <n v="4"/>
    <n v="8.92"/>
    <m/>
    <m/>
    <m/>
  </r>
  <r>
    <x v="0"/>
    <x v="0"/>
    <x v="0"/>
    <x v="429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29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29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30"/>
    <x v="10"/>
    <n v="1"/>
    <s v="pbi/4"/>
    <x v="0"/>
    <x v="72"/>
    <x v="1"/>
    <n v="1"/>
    <s v=""/>
    <n v="5750"/>
    <m/>
    <n v="204.25"/>
    <n v="204.25"/>
    <n v="1"/>
    <n v="204.25"/>
    <m/>
    <m/>
    <m/>
  </r>
  <r>
    <x v="0"/>
    <x v="0"/>
    <x v="0"/>
    <x v="430"/>
    <x v="10"/>
    <n v="1"/>
    <s v="pbi/39"/>
    <x v="0"/>
    <x v="1"/>
    <x v="1"/>
    <n v="4"/>
    <s v="87"/>
    <n v="148"/>
    <m/>
    <n v="1.01"/>
    <n v="4.04"/>
    <n v="4"/>
    <n v="4.04"/>
    <m/>
    <m/>
    <m/>
  </r>
  <r>
    <x v="0"/>
    <x v="0"/>
    <x v="0"/>
    <x v="430"/>
    <x v="10"/>
    <n v="1"/>
    <s v="pbi/78"/>
    <x v="0"/>
    <x v="1"/>
    <x v="1"/>
    <n v="2"/>
    <s v="160"/>
    <n v="187"/>
    <m/>
    <n v="2.35"/>
    <n v="4.7"/>
    <n v="2"/>
    <n v="4.7"/>
    <m/>
    <m/>
    <m/>
  </r>
  <r>
    <x v="0"/>
    <x v="0"/>
    <x v="0"/>
    <x v="430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30"/>
    <x v="10"/>
    <n v="1"/>
    <s v="pbi/87"/>
    <x v="0"/>
    <x v="1"/>
    <x v="1"/>
    <n v="8"/>
    <s v="187"/>
    <n v="152"/>
    <m/>
    <n v="2.23"/>
    <n v="17.84"/>
    <n v="8"/>
    <n v="17.84"/>
    <m/>
    <m/>
    <m/>
  </r>
  <r>
    <x v="0"/>
    <x v="0"/>
    <x v="0"/>
    <x v="430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30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430"/>
    <x v="10"/>
    <n v="1"/>
    <s v="pbi/91"/>
    <x v="0"/>
    <x v="1"/>
    <x v="1"/>
    <n v="1"/>
    <s v="187"/>
    <n v="390"/>
    <m/>
    <n v="5.73"/>
    <n v="5.73"/>
    <n v="1"/>
    <n v="5.73"/>
    <m/>
    <m/>
    <m/>
  </r>
  <r>
    <x v="0"/>
    <x v="0"/>
    <x v="0"/>
    <x v="430"/>
    <x v="10"/>
    <n v="1"/>
    <s v="pbi/93"/>
    <x v="0"/>
    <x v="1"/>
    <x v="1"/>
    <n v="2"/>
    <s v="71"/>
    <n v="187"/>
    <m/>
    <n v="1.04"/>
    <n v="2.08"/>
    <n v="2"/>
    <n v="2.08"/>
    <m/>
    <m/>
    <m/>
  </r>
  <r>
    <x v="0"/>
    <x v="0"/>
    <x v="0"/>
    <x v="430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30"/>
    <x v="10"/>
    <n v="1"/>
    <s v="pbi/97"/>
    <x v="0"/>
    <x v="55"/>
    <x v="1"/>
    <n v="1"/>
    <s v="80"/>
    <n v="152"/>
    <m/>
    <n v="1.1499999999999999"/>
    <n v="1.1499999999999999"/>
    <n v="1"/>
    <n v="1.1499999999999999"/>
    <m/>
    <m/>
    <m/>
  </r>
  <r>
    <x v="0"/>
    <x v="0"/>
    <x v="0"/>
    <x v="430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30"/>
    <x v="10"/>
    <n v="1"/>
    <s v="pbi/211"/>
    <x v="0"/>
    <x v="1"/>
    <x v="1"/>
    <n v="1"/>
    <s v="183"/>
    <n v="271"/>
    <m/>
    <n v="3.9"/>
    <n v="3.9"/>
    <n v="1"/>
    <n v="3.9"/>
    <m/>
    <m/>
    <m/>
  </r>
  <r>
    <x v="0"/>
    <x v="0"/>
    <x v="0"/>
    <x v="431"/>
    <x v="10"/>
    <n v="1"/>
    <s v="pbi/2"/>
    <x v="0"/>
    <x v="72"/>
    <x v="1"/>
    <n v="1"/>
    <s v=""/>
    <n v="5750"/>
    <m/>
    <n v="204.25"/>
    <n v="204.25"/>
    <n v="1"/>
    <n v="204.25"/>
    <m/>
    <m/>
    <m/>
  </r>
  <r>
    <x v="0"/>
    <x v="0"/>
    <x v="0"/>
    <x v="431"/>
    <x v="10"/>
    <n v="1"/>
    <s v="pbi/39"/>
    <x v="0"/>
    <x v="1"/>
    <x v="1"/>
    <n v="4"/>
    <s v="87"/>
    <n v="148"/>
    <m/>
    <n v="1.01"/>
    <n v="4.04"/>
    <n v="4"/>
    <n v="4.04"/>
    <m/>
    <m/>
    <m/>
  </r>
  <r>
    <x v="0"/>
    <x v="0"/>
    <x v="0"/>
    <x v="431"/>
    <x v="10"/>
    <n v="1"/>
    <s v="pbi/78"/>
    <x v="0"/>
    <x v="1"/>
    <x v="1"/>
    <n v="1"/>
    <s v="160"/>
    <n v="187"/>
    <m/>
    <n v="2.35"/>
    <n v="2.35"/>
    <n v="1"/>
    <n v="2.35"/>
    <m/>
    <m/>
    <m/>
  </r>
  <r>
    <x v="0"/>
    <x v="0"/>
    <x v="0"/>
    <x v="431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31"/>
    <x v="10"/>
    <n v="1"/>
    <s v="pbi/87"/>
    <x v="0"/>
    <x v="1"/>
    <x v="1"/>
    <n v="4"/>
    <s v="187"/>
    <n v="152"/>
    <m/>
    <n v="2.23"/>
    <n v="8.92"/>
    <n v="4"/>
    <n v="8.92"/>
    <m/>
    <m/>
    <m/>
  </r>
  <r>
    <x v="0"/>
    <x v="0"/>
    <x v="0"/>
    <x v="431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31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31"/>
    <x v="10"/>
    <n v="1"/>
    <s v="pbi/119"/>
    <x v="0"/>
    <x v="14"/>
    <x v="1"/>
    <n v="1"/>
    <s v="240"/>
    <n v="230"/>
    <m/>
    <n v="8.67"/>
    <n v="8.67"/>
    <n v="1"/>
    <n v="8.67"/>
    <m/>
    <m/>
    <m/>
  </r>
  <r>
    <x v="0"/>
    <x v="0"/>
    <x v="0"/>
    <x v="432"/>
    <x v="10"/>
    <n v="1"/>
    <s v="pbi/4"/>
    <x v="0"/>
    <x v="72"/>
    <x v="1"/>
    <n v="1"/>
    <s v=""/>
    <n v="5750"/>
    <m/>
    <n v="204.25"/>
    <n v="204.25"/>
    <n v="1"/>
    <n v="204.25"/>
    <m/>
    <m/>
    <m/>
  </r>
  <r>
    <x v="0"/>
    <x v="0"/>
    <x v="0"/>
    <x v="432"/>
    <x v="10"/>
    <n v="1"/>
    <s v="pbi/39"/>
    <x v="0"/>
    <x v="1"/>
    <x v="1"/>
    <n v="4"/>
    <s v="87"/>
    <n v="148"/>
    <m/>
    <n v="1.01"/>
    <n v="4.04"/>
    <n v="4"/>
    <n v="4.04"/>
    <m/>
    <m/>
    <m/>
  </r>
  <r>
    <x v="0"/>
    <x v="0"/>
    <x v="0"/>
    <x v="432"/>
    <x v="10"/>
    <n v="1"/>
    <s v="pbi/78"/>
    <x v="0"/>
    <x v="1"/>
    <x v="1"/>
    <n v="1"/>
    <s v="160"/>
    <n v="187"/>
    <m/>
    <n v="2.35"/>
    <n v="2.35"/>
    <n v="1"/>
    <n v="2.35"/>
    <m/>
    <m/>
    <m/>
  </r>
  <r>
    <x v="0"/>
    <x v="0"/>
    <x v="0"/>
    <x v="432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32"/>
    <x v="10"/>
    <n v="1"/>
    <s v="pbi/87"/>
    <x v="0"/>
    <x v="1"/>
    <x v="1"/>
    <n v="6"/>
    <s v="187"/>
    <n v="152"/>
    <m/>
    <n v="2.23"/>
    <n v="13.379999999999999"/>
    <n v="6"/>
    <n v="13.379999999999999"/>
    <m/>
    <m/>
    <m/>
  </r>
  <r>
    <x v="0"/>
    <x v="0"/>
    <x v="0"/>
    <x v="432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32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32"/>
    <x v="10"/>
    <n v="1"/>
    <s v="pbi/91"/>
    <x v="0"/>
    <x v="1"/>
    <x v="1"/>
    <n v="1"/>
    <s v="187"/>
    <n v="390"/>
    <m/>
    <n v="5.73"/>
    <n v="5.73"/>
    <n v="1"/>
    <n v="5.73"/>
    <m/>
    <m/>
    <m/>
  </r>
  <r>
    <x v="0"/>
    <x v="0"/>
    <x v="0"/>
    <x v="432"/>
    <x v="10"/>
    <n v="1"/>
    <s v="pbi/93"/>
    <x v="0"/>
    <x v="1"/>
    <x v="1"/>
    <n v="2"/>
    <s v="71"/>
    <n v="187"/>
    <m/>
    <n v="1.04"/>
    <n v="2.08"/>
    <n v="2"/>
    <n v="2.08"/>
    <m/>
    <m/>
    <m/>
  </r>
  <r>
    <x v="0"/>
    <x v="0"/>
    <x v="0"/>
    <x v="432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32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33"/>
    <x v="10"/>
    <n v="2"/>
    <s v="pbi/2"/>
    <x v="0"/>
    <x v="72"/>
    <x v="1"/>
    <n v="1"/>
    <s v=""/>
    <n v="5750"/>
    <m/>
    <n v="204.25"/>
    <n v="204.25"/>
    <n v="2"/>
    <n v="408.5"/>
    <m/>
    <m/>
    <m/>
  </r>
  <r>
    <x v="0"/>
    <x v="0"/>
    <x v="0"/>
    <x v="433"/>
    <x v="10"/>
    <n v="2"/>
    <s v="pbi/39"/>
    <x v="0"/>
    <x v="1"/>
    <x v="1"/>
    <n v="4"/>
    <s v="87"/>
    <n v="148"/>
    <m/>
    <n v="1.01"/>
    <n v="4.04"/>
    <n v="8"/>
    <n v="8.08"/>
    <m/>
    <m/>
    <m/>
  </r>
  <r>
    <x v="0"/>
    <x v="0"/>
    <x v="0"/>
    <x v="433"/>
    <x v="10"/>
    <n v="2"/>
    <s v="pbi/78"/>
    <x v="0"/>
    <x v="1"/>
    <x v="1"/>
    <n v="1"/>
    <s v="160"/>
    <n v="187"/>
    <m/>
    <n v="2.35"/>
    <n v="2.35"/>
    <n v="2"/>
    <n v="4.7"/>
    <m/>
    <m/>
    <m/>
  </r>
  <r>
    <x v="0"/>
    <x v="0"/>
    <x v="0"/>
    <x v="433"/>
    <x v="10"/>
    <n v="2"/>
    <s v="pbi/81"/>
    <x v="0"/>
    <x v="1"/>
    <x v="1"/>
    <n v="1"/>
    <s v="140"/>
    <n v="187"/>
    <m/>
    <n v="2.06"/>
    <n v="2.06"/>
    <n v="2"/>
    <n v="4.12"/>
    <m/>
    <m/>
    <m/>
  </r>
  <r>
    <x v="0"/>
    <x v="0"/>
    <x v="0"/>
    <x v="433"/>
    <x v="10"/>
    <n v="2"/>
    <s v="pbi/87"/>
    <x v="0"/>
    <x v="1"/>
    <x v="1"/>
    <n v="4"/>
    <s v="187"/>
    <n v="152"/>
    <m/>
    <n v="2.23"/>
    <n v="8.92"/>
    <n v="8"/>
    <n v="17.84"/>
    <m/>
    <m/>
    <m/>
  </r>
  <r>
    <x v="0"/>
    <x v="0"/>
    <x v="0"/>
    <x v="433"/>
    <x v="10"/>
    <n v="2"/>
    <s v="pbi/89"/>
    <x v="0"/>
    <x v="1"/>
    <x v="1"/>
    <n v="1"/>
    <s v="140"/>
    <n v="160"/>
    <m/>
    <n v="1.76"/>
    <n v="1.76"/>
    <n v="2"/>
    <n v="3.52"/>
    <m/>
    <m/>
    <m/>
  </r>
  <r>
    <x v="0"/>
    <x v="0"/>
    <x v="0"/>
    <x v="433"/>
    <x v="10"/>
    <n v="2"/>
    <s v="pbi/90"/>
    <x v="0"/>
    <x v="1"/>
    <x v="1"/>
    <n v="1"/>
    <s v="140"/>
    <n v="180"/>
    <m/>
    <n v="1.98"/>
    <n v="1.98"/>
    <n v="2"/>
    <n v="3.96"/>
    <m/>
    <m/>
    <m/>
  </r>
  <r>
    <x v="0"/>
    <x v="0"/>
    <x v="0"/>
    <x v="433"/>
    <x v="10"/>
    <n v="2"/>
    <s v="pbi/120"/>
    <x v="0"/>
    <x v="14"/>
    <x v="1"/>
    <n v="1"/>
    <s v="240"/>
    <n v="230"/>
    <m/>
    <n v="8.67"/>
    <n v="8.67"/>
    <n v="2"/>
    <n v="17.34"/>
    <m/>
    <m/>
    <m/>
  </r>
  <r>
    <x v="0"/>
    <x v="0"/>
    <x v="0"/>
    <x v="434"/>
    <x v="10"/>
    <n v="1"/>
    <s v="pbi/2"/>
    <x v="0"/>
    <x v="72"/>
    <x v="1"/>
    <n v="1"/>
    <s v=""/>
    <n v="5750"/>
    <m/>
    <n v="204.25"/>
    <n v="204.25"/>
    <n v="1"/>
    <n v="204.25"/>
    <m/>
    <m/>
    <m/>
  </r>
  <r>
    <x v="0"/>
    <x v="0"/>
    <x v="0"/>
    <x v="434"/>
    <x v="10"/>
    <n v="1"/>
    <s v="pbi/78"/>
    <x v="0"/>
    <x v="1"/>
    <x v="1"/>
    <n v="2"/>
    <s v="160"/>
    <n v="187"/>
    <m/>
    <n v="2.35"/>
    <n v="4.7"/>
    <n v="2"/>
    <n v="4.7"/>
    <m/>
    <m/>
    <m/>
  </r>
  <r>
    <x v="0"/>
    <x v="0"/>
    <x v="0"/>
    <x v="434"/>
    <x v="10"/>
    <n v="1"/>
    <s v="pbi/79"/>
    <x v="0"/>
    <x v="1"/>
    <x v="1"/>
    <n v="2"/>
    <s v="187"/>
    <n v="152"/>
    <m/>
    <n v="2.23"/>
    <n v="4.46"/>
    <n v="2"/>
    <n v="4.46"/>
    <m/>
    <m/>
    <m/>
  </r>
  <r>
    <x v="0"/>
    <x v="0"/>
    <x v="0"/>
    <x v="434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34"/>
    <x v="10"/>
    <n v="1"/>
    <s v="pbi/87"/>
    <x v="0"/>
    <x v="1"/>
    <x v="1"/>
    <n v="6"/>
    <s v="187"/>
    <n v="152"/>
    <m/>
    <n v="2.23"/>
    <n v="13.379999999999999"/>
    <n v="6"/>
    <n v="13.379999999999999"/>
    <m/>
    <m/>
    <m/>
  </r>
  <r>
    <x v="0"/>
    <x v="0"/>
    <x v="0"/>
    <x v="434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34"/>
    <x v="10"/>
    <n v="1"/>
    <s v="pbi/90"/>
    <x v="0"/>
    <x v="1"/>
    <x v="1"/>
    <n v="2"/>
    <s v="140"/>
    <n v="180"/>
    <m/>
    <n v="1.98"/>
    <n v="3.96"/>
    <n v="2"/>
    <n v="3.96"/>
    <m/>
    <m/>
    <m/>
  </r>
  <r>
    <x v="0"/>
    <x v="0"/>
    <x v="0"/>
    <x v="434"/>
    <x v="10"/>
    <n v="1"/>
    <s v="pbi/91"/>
    <x v="0"/>
    <x v="1"/>
    <x v="1"/>
    <n v="1"/>
    <s v="187"/>
    <n v="390"/>
    <m/>
    <n v="5.73"/>
    <n v="5.73"/>
    <n v="1"/>
    <n v="5.73"/>
    <m/>
    <m/>
    <m/>
  </r>
  <r>
    <x v="0"/>
    <x v="0"/>
    <x v="0"/>
    <x v="434"/>
    <x v="10"/>
    <n v="1"/>
    <s v="pbi/93"/>
    <x v="0"/>
    <x v="1"/>
    <x v="1"/>
    <n v="2"/>
    <s v="71"/>
    <n v="187"/>
    <m/>
    <n v="1.04"/>
    <n v="2.08"/>
    <n v="2"/>
    <n v="2.08"/>
    <m/>
    <m/>
    <m/>
  </r>
  <r>
    <x v="0"/>
    <x v="0"/>
    <x v="0"/>
    <x v="434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34"/>
    <x v="10"/>
    <n v="1"/>
    <s v="pbi/97"/>
    <x v="0"/>
    <x v="55"/>
    <x v="1"/>
    <n v="1"/>
    <s v="80"/>
    <n v="152"/>
    <m/>
    <n v="1.1499999999999999"/>
    <n v="1.1499999999999999"/>
    <n v="1"/>
    <n v="1.1499999999999999"/>
    <m/>
    <m/>
    <m/>
  </r>
  <r>
    <x v="0"/>
    <x v="0"/>
    <x v="0"/>
    <x v="434"/>
    <x v="10"/>
    <n v="1"/>
    <s v="pbi/163"/>
    <x v="0"/>
    <x v="14"/>
    <x v="1"/>
    <n v="1"/>
    <s v="240"/>
    <n v="230"/>
    <m/>
    <n v="8.67"/>
    <n v="8.67"/>
    <n v="1"/>
    <n v="8.67"/>
    <m/>
    <m/>
    <m/>
  </r>
  <r>
    <x v="0"/>
    <x v="0"/>
    <x v="0"/>
    <x v="434"/>
    <x v="10"/>
    <n v="1"/>
    <s v="pbi/211"/>
    <x v="0"/>
    <x v="1"/>
    <x v="1"/>
    <n v="1"/>
    <s v="183"/>
    <n v="271"/>
    <m/>
    <n v="3.9"/>
    <n v="3.9"/>
    <n v="1"/>
    <n v="3.9"/>
    <m/>
    <m/>
    <m/>
  </r>
  <r>
    <x v="0"/>
    <x v="0"/>
    <x v="0"/>
    <x v="435"/>
    <x v="10"/>
    <n v="1"/>
    <s v="pbi/135"/>
    <x v="1"/>
    <x v="80"/>
    <x v="15"/>
    <n v="1"/>
    <s v=""/>
    <n v="3210"/>
    <m/>
    <n v="15.42"/>
    <n v="15.42"/>
    <n v="1"/>
    <n v="15.42"/>
    <m/>
    <m/>
    <m/>
  </r>
  <r>
    <x v="0"/>
    <x v="0"/>
    <x v="0"/>
    <x v="435"/>
    <x v="10"/>
    <n v="1"/>
    <s v="pbi/134"/>
    <x v="1"/>
    <x v="81"/>
    <x v="15"/>
    <n v="6"/>
    <s v=""/>
    <n v="100"/>
    <m/>
    <n v="0.26"/>
    <n v="1.56"/>
    <n v="6"/>
    <n v="1.56"/>
    <m/>
    <m/>
    <m/>
  </r>
  <r>
    <x v="0"/>
    <x v="0"/>
    <x v="0"/>
    <x v="436"/>
    <x v="10"/>
    <n v="1"/>
    <s v="pbi/1"/>
    <x v="0"/>
    <x v="72"/>
    <x v="1"/>
    <n v="1"/>
    <s v=""/>
    <n v="5750"/>
    <m/>
    <n v="204.25"/>
    <n v="204.25"/>
    <n v="1"/>
    <n v="204.25"/>
    <m/>
    <m/>
    <m/>
  </r>
  <r>
    <x v="0"/>
    <x v="0"/>
    <x v="0"/>
    <x v="436"/>
    <x v="10"/>
    <n v="1"/>
    <s v="pbi/39"/>
    <x v="0"/>
    <x v="1"/>
    <x v="1"/>
    <n v="4"/>
    <s v="87"/>
    <n v="148"/>
    <m/>
    <n v="1.01"/>
    <n v="4.04"/>
    <n v="4"/>
    <n v="4.04"/>
    <m/>
    <m/>
    <m/>
  </r>
  <r>
    <x v="0"/>
    <x v="0"/>
    <x v="0"/>
    <x v="436"/>
    <x v="10"/>
    <n v="1"/>
    <s v="pbi/53"/>
    <x v="0"/>
    <x v="1"/>
    <x v="1"/>
    <n v="2"/>
    <s v="80"/>
    <n v="152"/>
    <m/>
    <n v="0.95"/>
    <n v="1.9"/>
    <n v="2"/>
    <n v="1.9"/>
    <m/>
    <m/>
    <m/>
  </r>
  <r>
    <x v="0"/>
    <x v="0"/>
    <x v="0"/>
    <x v="436"/>
    <x v="10"/>
    <n v="1"/>
    <s v="pbi/78"/>
    <x v="0"/>
    <x v="1"/>
    <x v="1"/>
    <n v="1"/>
    <s v="160"/>
    <n v="187"/>
    <m/>
    <n v="2.35"/>
    <n v="2.35"/>
    <n v="1"/>
    <n v="2.35"/>
    <m/>
    <m/>
    <m/>
  </r>
  <r>
    <x v="0"/>
    <x v="0"/>
    <x v="0"/>
    <x v="436"/>
    <x v="10"/>
    <n v="1"/>
    <s v="pbi/81"/>
    <x v="0"/>
    <x v="1"/>
    <x v="1"/>
    <n v="1"/>
    <s v="140"/>
    <n v="187"/>
    <m/>
    <n v="2.06"/>
    <n v="2.06"/>
    <n v="1"/>
    <n v="2.06"/>
    <m/>
    <m/>
    <m/>
  </r>
  <r>
    <x v="0"/>
    <x v="0"/>
    <x v="0"/>
    <x v="436"/>
    <x v="10"/>
    <n v="1"/>
    <s v="pbi/87"/>
    <x v="0"/>
    <x v="1"/>
    <x v="1"/>
    <n v="4"/>
    <s v="187"/>
    <n v="152"/>
    <m/>
    <n v="2.23"/>
    <n v="8.92"/>
    <n v="4"/>
    <n v="8.92"/>
    <m/>
    <m/>
    <m/>
  </r>
  <r>
    <x v="0"/>
    <x v="0"/>
    <x v="0"/>
    <x v="436"/>
    <x v="10"/>
    <n v="1"/>
    <s v="pbi/89"/>
    <x v="0"/>
    <x v="1"/>
    <x v="1"/>
    <n v="1"/>
    <s v="140"/>
    <n v="160"/>
    <m/>
    <n v="1.76"/>
    <n v="1.76"/>
    <n v="1"/>
    <n v="1.76"/>
    <m/>
    <m/>
    <m/>
  </r>
  <r>
    <x v="0"/>
    <x v="0"/>
    <x v="0"/>
    <x v="436"/>
    <x v="10"/>
    <n v="1"/>
    <s v="pbi/90"/>
    <x v="0"/>
    <x v="1"/>
    <x v="1"/>
    <n v="1"/>
    <s v="140"/>
    <n v="180"/>
    <m/>
    <n v="1.98"/>
    <n v="1.98"/>
    <n v="1"/>
    <n v="1.98"/>
    <m/>
    <m/>
    <m/>
  </r>
  <r>
    <x v="0"/>
    <x v="0"/>
    <x v="0"/>
    <x v="436"/>
    <x v="10"/>
    <n v="1"/>
    <s v="pbi/120"/>
    <x v="0"/>
    <x v="14"/>
    <x v="1"/>
    <n v="1"/>
    <s v="240"/>
    <n v="230"/>
    <m/>
    <n v="8.67"/>
    <n v="8.67"/>
    <n v="1"/>
    <n v="8.67"/>
    <m/>
    <m/>
    <m/>
  </r>
  <r>
    <x v="0"/>
    <x v="0"/>
    <x v="0"/>
    <x v="436"/>
    <x v="10"/>
    <n v="1"/>
    <s v="pbi/207"/>
    <x v="0"/>
    <x v="55"/>
    <x v="1"/>
    <n v="2"/>
    <s v="146"/>
    <n v="198"/>
    <m/>
    <n v="2.73"/>
    <n v="5.46"/>
    <n v="2"/>
    <n v="5.46"/>
    <m/>
    <m/>
    <m/>
  </r>
  <r>
    <x v="0"/>
    <x v="0"/>
    <x v="0"/>
    <x v="437"/>
    <x v="10"/>
    <n v="1"/>
    <s v="pbi/156"/>
    <x v="1"/>
    <x v="80"/>
    <x v="15"/>
    <n v="1"/>
    <s v=""/>
    <n v="443"/>
    <m/>
    <n v="2.13"/>
    <n v="2.13"/>
    <n v="1"/>
    <n v="2.13"/>
    <m/>
    <m/>
    <m/>
  </r>
  <r>
    <x v="0"/>
    <x v="0"/>
    <x v="0"/>
    <x v="437"/>
    <x v="10"/>
    <n v="1"/>
    <s v="pbi/153"/>
    <x v="1"/>
    <x v="86"/>
    <x v="15"/>
    <n v="1"/>
    <s v=""/>
    <n v="100"/>
    <m/>
    <n v="0.33"/>
    <n v="0.33"/>
    <n v="1"/>
    <n v="0.33"/>
    <m/>
    <m/>
    <m/>
  </r>
  <r>
    <x v="0"/>
    <x v="0"/>
    <x v="0"/>
    <x v="438"/>
    <x v="10"/>
    <n v="1"/>
    <s v="pbi/13"/>
    <x v="0"/>
    <x v="59"/>
    <x v="1"/>
    <n v="1"/>
    <s v=""/>
    <n v="3612"/>
    <m/>
    <n v="56.96"/>
    <n v="56.96"/>
    <n v="1"/>
    <n v="56.96"/>
    <m/>
    <m/>
    <m/>
  </r>
  <r>
    <x v="0"/>
    <x v="0"/>
    <x v="0"/>
    <x v="438"/>
    <x v="10"/>
    <n v="1"/>
    <s v="pbi/37"/>
    <x v="0"/>
    <x v="1"/>
    <x v="1"/>
    <n v="4"/>
    <s v="30"/>
    <n v="145"/>
    <m/>
    <n v="0.34"/>
    <n v="1.36"/>
    <n v="4"/>
    <n v="1.36"/>
    <m/>
    <m/>
    <m/>
  </r>
  <r>
    <x v="0"/>
    <x v="0"/>
    <x v="0"/>
    <x v="438"/>
    <x v="10"/>
    <n v="1"/>
    <s v="pbi/61"/>
    <x v="0"/>
    <x v="1"/>
    <x v="1"/>
    <n v="1"/>
    <s v="109"/>
    <n v="160"/>
    <m/>
    <n v="1.37"/>
    <n v="1.37"/>
    <n v="1"/>
    <n v="1.37"/>
    <m/>
    <m/>
    <m/>
  </r>
  <r>
    <x v="0"/>
    <x v="0"/>
    <x v="0"/>
    <x v="438"/>
    <x v="10"/>
    <n v="1"/>
    <s v="pbi/62"/>
    <x v="0"/>
    <x v="1"/>
    <x v="1"/>
    <n v="1"/>
    <s v="109"/>
    <n v="150"/>
    <m/>
    <n v="1.28"/>
    <n v="1.28"/>
    <n v="1"/>
    <n v="1.28"/>
    <m/>
    <m/>
    <m/>
  </r>
  <r>
    <x v="0"/>
    <x v="0"/>
    <x v="0"/>
    <x v="438"/>
    <x v="10"/>
    <n v="1"/>
    <s v="pbi/75"/>
    <x v="0"/>
    <x v="1"/>
    <x v="1"/>
    <n v="2"/>
    <s v="120"/>
    <n v="160"/>
    <m/>
    <n v="1.51"/>
    <n v="3.02"/>
    <n v="2"/>
    <n v="3.02"/>
    <m/>
    <m/>
    <m/>
  </r>
  <r>
    <x v="0"/>
    <x v="0"/>
    <x v="0"/>
    <x v="438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39"/>
    <x v="10"/>
    <n v="1"/>
    <s v="pbi/12"/>
    <x v="0"/>
    <x v="59"/>
    <x v="1"/>
    <n v="1"/>
    <s v=""/>
    <n v="2605"/>
    <m/>
    <n v="41.08"/>
    <n v="41.08"/>
    <n v="1"/>
    <n v="41.08"/>
    <m/>
    <m/>
    <m/>
  </r>
  <r>
    <x v="0"/>
    <x v="0"/>
    <x v="0"/>
    <x v="439"/>
    <x v="10"/>
    <n v="1"/>
    <s v="pbi/37"/>
    <x v="0"/>
    <x v="1"/>
    <x v="1"/>
    <n v="2"/>
    <s v="30"/>
    <n v="145"/>
    <m/>
    <n v="0.34"/>
    <n v="0.68"/>
    <n v="2"/>
    <n v="0.68"/>
    <m/>
    <m/>
    <m/>
  </r>
  <r>
    <x v="0"/>
    <x v="0"/>
    <x v="0"/>
    <x v="439"/>
    <x v="10"/>
    <n v="1"/>
    <s v="pbi/60"/>
    <x v="0"/>
    <x v="1"/>
    <x v="1"/>
    <n v="2"/>
    <s v="107"/>
    <n v="129"/>
    <m/>
    <n v="1.08"/>
    <n v="2.16"/>
    <n v="2"/>
    <n v="2.16"/>
    <m/>
    <m/>
    <m/>
  </r>
  <r>
    <x v="0"/>
    <x v="0"/>
    <x v="0"/>
    <x v="439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40"/>
    <x v="10"/>
    <n v="1"/>
    <s v="pbi/14"/>
    <x v="0"/>
    <x v="59"/>
    <x v="1"/>
    <n v="1"/>
    <s v=""/>
    <n v="4860"/>
    <m/>
    <n v="76.650000000000006"/>
    <n v="76.650000000000006"/>
    <n v="1"/>
    <n v="76.650000000000006"/>
    <m/>
    <m/>
    <m/>
  </r>
  <r>
    <x v="0"/>
    <x v="0"/>
    <x v="0"/>
    <x v="440"/>
    <x v="10"/>
    <n v="1"/>
    <s v="pbi/37"/>
    <x v="0"/>
    <x v="1"/>
    <x v="1"/>
    <n v="6"/>
    <s v="30"/>
    <n v="145"/>
    <m/>
    <n v="0.34"/>
    <n v="2.04"/>
    <n v="6"/>
    <n v="2.04"/>
    <m/>
    <m/>
    <m/>
  </r>
  <r>
    <x v="0"/>
    <x v="0"/>
    <x v="0"/>
    <x v="440"/>
    <x v="10"/>
    <n v="1"/>
    <s v="pbi/58"/>
    <x v="0"/>
    <x v="1"/>
    <x v="1"/>
    <n v="2"/>
    <s v="109"/>
    <n v="156"/>
    <m/>
    <n v="1.33"/>
    <n v="2.66"/>
    <n v="2"/>
    <n v="2.66"/>
    <m/>
    <m/>
    <m/>
  </r>
  <r>
    <x v="0"/>
    <x v="0"/>
    <x v="0"/>
    <x v="440"/>
    <x v="10"/>
    <n v="1"/>
    <s v="pbi/59"/>
    <x v="0"/>
    <x v="1"/>
    <x v="1"/>
    <n v="1"/>
    <s v="105"/>
    <n v="122"/>
    <m/>
    <n v="1.01"/>
    <n v="1.01"/>
    <n v="1"/>
    <n v="1.01"/>
    <m/>
    <m/>
    <m/>
  </r>
  <r>
    <x v="0"/>
    <x v="0"/>
    <x v="0"/>
    <x v="440"/>
    <x v="10"/>
    <n v="1"/>
    <s v="pbi/75"/>
    <x v="0"/>
    <x v="1"/>
    <x v="1"/>
    <n v="3"/>
    <s v="120"/>
    <n v="160"/>
    <m/>
    <n v="1.51"/>
    <n v="4.53"/>
    <n v="3"/>
    <n v="4.53"/>
    <m/>
    <m/>
    <m/>
  </r>
  <r>
    <x v="0"/>
    <x v="0"/>
    <x v="0"/>
    <x v="440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41"/>
    <x v="10"/>
    <n v="1"/>
    <s v="pbi/15"/>
    <x v="0"/>
    <x v="59"/>
    <x v="1"/>
    <n v="1"/>
    <s v=""/>
    <n v="3334"/>
    <m/>
    <n v="52.57"/>
    <n v="52.57"/>
    <n v="1"/>
    <n v="52.57"/>
    <m/>
    <m/>
    <m/>
  </r>
  <r>
    <x v="0"/>
    <x v="0"/>
    <x v="0"/>
    <x v="441"/>
    <x v="10"/>
    <n v="1"/>
    <s v="pbi/37"/>
    <x v="0"/>
    <x v="1"/>
    <x v="1"/>
    <n v="2"/>
    <s v="30"/>
    <n v="145"/>
    <m/>
    <n v="0.34"/>
    <n v="0.68"/>
    <n v="2"/>
    <n v="0.68"/>
    <m/>
    <m/>
    <m/>
  </r>
  <r>
    <x v="0"/>
    <x v="0"/>
    <x v="0"/>
    <x v="441"/>
    <x v="10"/>
    <n v="1"/>
    <s v="pbi/57"/>
    <x v="0"/>
    <x v="1"/>
    <x v="1"/>
    <n v="1"/>
    <s v="109"/>
    <n v="144"/>
    <m/>
    <n v="1.23"/>
    <n v="1.23"/>
    <n v="1"/>
    <n v="1.23"/>
    <m/>
    <m/>
    <m/>
  </r>
  <r>
    <x v="0"/>
    <x v="0"/>
    <x v="0"/>
    <x v="441"/>
    <x v="10"/>
    <n v="1"/>
    <s v="pbi/62"/>
    <x v="0"/>
    <x v="1"/>
    <x v="1"/>
    <n v="1"/>
    <s v="109"/>
    <n v="151"/>
    <m/>
    <n v="1.29"/>
    <n v="1.29"/>
    <n v="1"/>
    <n v="1.29"/>
    <m/>
    <m/>
    <m/>
  </r>
  <r>
    <x v="0"/>
    <x v="0"/>
    <x v="0"/>
    <x v="441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42"/>
    <x v="10"/>
    <n v="1"/>
    <s v="pbi/44"/>
    <x v="0"/>
    <x v="59"/>
    <x v="1"/>
    <n v="1"/>
    <s v=""/>
    <n v="2970"/>
    <m/>
    <n v="46.84"/>
    <n v="46.84"/>
    <n v="1"/>
    <n v="46.84"/>
    <m/>
    <m/>
    <m/>
  </r>
  <r>
    <x v="0"/>
    <x v="0"/>
    <x v="0"/>
    <x v="442"/>
    <x v="10"/>
    <n v="1"/>
    <s v="pbi/37"/>
    <x v="0"/>
    <x v="1"/>
    <x v="1"/>
    <n v="1"/>
    <s v="30"/>
    <n v="145"/>
    <m/>
    <n v="0.34"/>
    <n v="0.34"/>
    <n v="1"/>
    <n v="0.34"/>
    <m/>
    <m/>
    <m/>
  </r>
  <r>
    <x v="0"/>
    <x v="0"/>
    <x v="0"/>
    <x v="442"/>
    <x v="10"/>
    <n v="1"/>
    <s v="pbi/83"/>
    <x v="0"/>
    <x v="1"/>
    <x v="1"/>
    <n v="1"/>
    <s v="100"/>
    <n v="120"/>
    <m/>
    <n v="0.94"/>
    <n v="0.94"/>
    <n v="1"/>
    <n v="0.94"/>
    <m/>
    <m/>
    <m/>
  </r>
  <r>
    <x v="0"/>
    <x v="0"/>
    <x v="0"/>
    <x v="442"/>
    <x v="10"/>
    <n v="1"/>
    <s v="pbi/89"/>
    <x v="0"/>
    <x v="1"/>
    <x v="1"/>
    <n v="2"/>
    <s v="140"/>
    <n v="160"/>
    <m/>
    <n v="1.76"/>
    <n v="3.52"/>
    <n v="2"/>
    <n v="3.52"/>
    <m/>
    <m/>
    <m/>
  </r>
  <r>
    <x v="0"/>
    <x v="0"/>
    <x v="0"/>
    <x v="443"/>
    <x v="10"/>
    <n v="1"/>
    <s v="pbi/100"/>
    <x v="0"/>
    <x v="59"/>
    <x v="1"/>
    <n v="1"/>
    <s v=""/>
    <n v="530"/>
    <m/>
    <n v="8.36"/>
    <n v="8.36"/>
    <n v="1"/>
    <n v="8.36"/>
    <m/>
    <m/>
    <m/>
  </r>
  <r>
    <x v="0"/>
    <x v="0"/>
    <x v="0"/>
    <x v="443"/>
    <x v="10"/>
    <n v="1"/>
    <s v="pbi/46"/>
    <x v="0"/>
    <x v="7"/>
    <x v="1"/>
    <n v="1"/>
    <s v=""/>
    <n v="2612"/>
    <m/>
    <n v="29.43"/>
    <n v="29.43"/>
    <n v="1"/>
    <n v="29.43"/>
    <m/>
    <m/>
    <m/>
  </r>
  <r>
    <x v="0"/>
    <x v="0"/>
    <x v="0"/>
    <x v="443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43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43"/>
    <x v="10"/>
    <n v="1"/>
    <s v="pbi/126"/>
    <x v="0"/>
    <x v="3"/>
    <x v="1"/>
    <n v="1"/>
    <s v="140"/>
    <n v="555"/>
    <m/>
    <n v="4.87"/>
    <n v="4.87"/>
    <n v="1"/>
    <n v="4.87"/>
    <m/>
    <m/>
    <m/>
  </r>
  <r>
    <x v="0"/>
    <x v="0"/>
    <x v="0"/>
    <x v="443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43"/>
    <x v="10"/>
    <n v="1"/>
    <s v="pbi/154"/>
    <x v="0"/>
    <x v="2"/>
    <x v="1"/>
    <n v="1"/>
    <s v="246"/>
    <n v="530"/>
    <m/>
    <n v="5.12"/>
    <n v="5.12"/>
    <n v="1"/>
    <n v="5.12"/>
    <m/>
    <m/>
    <m/>
  </r>
  <r>
    <x v="0"/>
    <x v="0"/>
    <x v="0"/>
    <x v="443"/>
    <x v="10"/>
    <n v="1"/>
    <s v="pbi/175"/>
    <x v="0"/>
    <x v="3"/>
    <x v="1"/>
    <n v="1"/>
    <s v="30"/>
    <n v="145"/>
    <m/>
    <n v="0.27"/>
    <n v="0.27"/>
    <n v="1"/>
    <n v="0.27"/>
    <m/>
    <m/>
    <m/>
  </r>
  <r>
    <x v="0"/>
    <x v="0"/>
    <x v="0"/>
    <x v="444"/>
    <x v="10"/>
    <n v="1"/>
    <s v="pbi/13"/>
    <x v="0"/>
    <x v="59"/>
    <x v="1"/>
    <n v="1"/>
    <s v=""/>
    <n v="3612"/>
    <m/>
    <n v="56.96"/>
    <n v="56.96"/>
    <n v="1"/>
    <n v="56.96"/>
    <m/>
    <m/>
    <m/>
  </r>
  <r>
    <x v="0"/>
    <x v="0"/>
    <x v="0"/>
    <x v="444"/>
    <x v="10"/>
    <n v="1"/>
    <s v="pbi/37"/>
    <x v="0"/>
    <x v="1"/>
    <x v="1"/>
    <n v="2"/>
    <s v="30"/>
    <n v="145"/>
    <m/>
    <n v="0.34"/>
    <n v="0.68"/>
    <n v="2"/>
    <n v="0.68"/>
    <m/>
    <m/>
    <m/>
  </r>
  <r>
    <x v="0"/>
    <x v="0"/>
    <x v="0"/>
    <x v="444"/>
    <x v="10"/>
    <n v="1"/>
    <s v="pbi/61"/>
    <x v="0"/>
    <x v="1"/>
    <x v="1"/>
    <n v="1"/>
    <s v="109"/>
    <n v="160"/>
    <m/>
    <n v="1.37"/>
    <n v="1.37"/>
    <n v="1"/>
    <n v="1.37"/>
    <m/>
    <m/>
    <m/>
  </r>
  <r>
    <x v="0"/>
    <x v="0"/>
    <x v="0"/>
    <x v="444"/>
    <x v="10"/>
    <n v="1"/>
    <s v="pbi/62"/>
    <x v="0"/>
    <x v="1"/>
    <x v="1"/>
    <n v="1"/>
    <s v="109"/>
    <n v="150"/>
    <m/>
    <n v="1.28"/>
    <n v="1.28"/>
    <n v="1"/>
    <n v="1.28"/>
    <m/>
    <m/>
    <m/>
  </r>
  <r>
    <x v="0"/>
    <x v="0"/>
    <x v="0"/>
    <x v="444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45"/>
    <x v="10"/>
    <n v="2"/>
    <s v="pbi/44"/>
    <x v="0"/>
    <x v="59"/>
    <x v="1"/>
    <n v="1"/>
    <s v=""/>
    <n v="2970"/>
    <m/>
    <n v="46.84"/>
    <n v="46.84"/>
    <n v="2"/>
    <n v="93.68"/>
    <m/>
    <m/>
    <m/>
  </r>
  <r>
    <x v="0"/>
    <x v="0"/>
    <x v="0"/>
    <x v="445"/>
    <x v="10"/>
    <n v="2"/>
    <s v="pbi/83"/>
    <x v="0"/>
    <x v="1"/>
    <x v="1"/>
    <n v="2"/>
    <s v="100"/>
    <n v="120"/>
    <m/>
    <n v="0.94"/>
    <n v="1.88"/>
    <n v="4"/>
    <n v="3.76"/>
    <m/>
    <m/>
    <m/>
  </r>
  <r>
    <x v="0"/>
    <x v="0"/>
    <x v="0"/>
    <x v="445"/>
    <x v="10"/>
    <n v="2"/>
    <s v="pbi/89"/>
    <x v="0"/>
    <x v="1"/>
    <x v="1"/>
    <n v="2"/>
    <s v="140"/>
    <n v="160"/>
    <m/>
    <n v="1.76"/>
    <n v="3.52"/>
    <n v="4"/>
    <n v="7.04"/>
    <m/>
    <m/>
    <m/>
  </r>
  <r>
    <x v="0"/>
    <x v="0"/>
    <x v="0"/>
    <x v="446"/>
    <x v="10"/>
    <n v="1"/>
    <s v="pbi/45"/>
    <x v="0"/>
    <x v="59"/>
    <x v="1"/>
    <n v="1"/>
    <s v=""/>
    <n v="679"/>
    <m/>
    <n v="10.71"/>
    <n v="10.71"/>
    <n v="1"/>
    <n v="10.71"/>
    <m/>
    <m/>
    <m/>
  </r>
  <r>
    <x v="0"/>
    <x v="0"/>
    <x v="0"/>
    <x v="446"/>
    <x v="10"/>
    <n v="1"/>
    <s v="pbi/38"/>
    <x v="0"/>
    <x v="7"/>
    <x v="1"/>
    <n v="1"/>
    <s v=""/>
    <n v="435"/>
    <m/>
    <n v="4.9000000000000004"/>
    <n v="4.9000000000000004"/>
    <n v="1"/>
    <n v="4.9000000000000004"/>
    <m/>
    <m/>
    <m/>
  </r>
  <r>
    <x v="0"/>
    <x v="0"/>
    <x v="0"/>
    <x v="446"/>
    <x v="10"/>
    <n v="1"/>
    <s v="pbi/45"/>
    <x v="0"/>
    <x v="59"/>
    <x v="1"/>
    <n v="1"/>
    <s v=""/>
    <n v="679"/>
    <m/>
    <n v="10.71"/>
    <n v="10.71"/>
    <n v="1"/>
    <n v="10.71"/>
    <m/>
    <m/>
    <m/>
  </r>
  <r>
    <x v="0"/>
    <x v="0"/>
    <x v="0"/>
    <x v="446"/>
    <x v="10"/>
    <n v="1"/>
    <s v="pbi/75"/>
    <x v="0"/>
    <x v="1"/>
    <x v="1"/>
    <n v="2"/>
    <s v="120"/>
    <n v="160"/>
    <m/>
    <n v="1.51"/>
    <n v="3.02"/>
    <n v="2"/>
    <n v="3.02"/>
    <m/>
    <m/>
    <m/>
  </r>
  <r>
    <x v="0"/>
    <x v="0"/>
    <x v="0"/>
    <x v="446"/>
    <x v="10"/>
    <n v="1"/>
    <s v="pbi/84"/>
    <x v="0"/>
    <x v="1"/>
    <x v="1"/>
    <n v="2"/>
    <s v="90"/>
    <n v="105"/>
    <m/>
    <n v="0.74"/>
    <n v="1.48"/>
    <n v="2"/>
    <n v="1.48"/>
    <m/>
    <m/>
    <m/>
  </r>
  <r>
    <x v="0"/>
    <x v="0"/>
    <x v="0"/>
    <x v="446"/>
    <x v="10"/>
    <n v="1"/>
    <s v="pbi/175"/>
    <x v="0"/>
    <x v="3"/>
    <x v="1"/>
    <n v="4"/>
    <s v="30"/>
    <n v="145"/>
    <m/>
    <n v="0.27"/>
    <n v="1.08"/>
    <n v="4"/>
    <n v="1.08"/>
    <m/>
    <m/>
    <m/>
  </r>
  <r>
    <x v="0"/>
    <x v="0"/>
    <x v="0"/>
    <x v="447"/>
    <x v="10"/>
    <n v="1"/>
    <s v="pbi/44"/>
    <x v="0"/>
    <x v="59"/>
    <x v="1"/>
    <n v="1"/>
    <s v=""/>
    <n v="2970"/>
    <m/>
    <n v="46.84"/>
    <n v="46.84"/>
    <n v="1"/>
    <n v="46.84"/>
    <m/>
    <m/>
    <m/>
  </r>
  <r>
    <x v="0"/>
    <x v="0"/>
    <x v="0"/>
    <x v="447"/>
    <x v="10"/>
    <n v="1"/>
    <s v="pbi/69"/>
    <x v="0"/>
    <x v="1"/>
    <x v="1"/>
    <n v="1"/>
    <s v="137"/>
    <n v="422"/>
    <m/>
    <n v="4.54"/>
    <n v="4.54"/>
    <n v="1"/>
    <n v="4.54"/>
    <m/>
    <m/>
    <m/>
  </r>
  <r>
    <x v="0"/>
    <x v="0"/>
    <x v="0"/>
    <x v="447"/>
    <x v="10"/>
    <n v="1"/>
    <s v="pbi/83"/>
    <x v="0"/>
    <x v="1"/>
    <x v="1"/>
    <n v="1"/>
    <s v="100"/>
    <n v="120"/>
    <m/>
    <n v="0.94"/>
    <n v="0.94"/>
    <n v="1"/>
    <n v="0.94"/>
    <m/>
    <m/>
    <m/>
  </r>
  <r>
    <x v="0"/>
    <x v="0"/>
    <x v="0"/>
    <x v="447"/>
    <x v="10"/>
    <n v="1"/>
    <s v="pbi/89"/>
    <x v="0"/>
    <x v="1"/>
    <x v="1"/>
    <n v="2"/>
    <s v="140"/>
    <n v="160"/>
    <m/>
    <n v="1.76"/>
    <n v="3.52"/>
    <n v="2"/>
    <n v="3.52"/>
    <m/>
    <m/>
    <m/>
  </r>
  <r>
    <x v="0"/>
    <x v="0"/>
    <x v="0"/>
    <x v="448"/>
    <x v="10"/>
    <n v="1"/>
    <s v="pbi/45"/>
    <x v="0"/>
    <x v="59"/>
    <x v="1"/>
    <n v="1"/>
    <s v=""/>
    <n v="679"/>
    <m/>
    <n v="10.71"/>
    <n v="10.71"/>
    <n v="1"/>
    <n v="10.71"/>
    <m/>
    <m/>
    <m/>
  </r>
  <r>
    <x v="0"/>
    <x v="0"/>
    <x v="0"/>
    <x v="448"/>
    <x v="10"/>
    <n v="1"/>
    <s v="pbi/47"/>
    <x v="0"/>
    <x v="7"/>
    <x v="1"/>
    <n v="1"/>
    <s v=""/>
    <n v="3335"/>
    <m/>
    <n v="37.58"/>
    <n v="37.58"/>
    <n v="1"/>
    <n v="37.58"/>
    <m/>
    <m/>
    <m/>
  </r>
  <r>
    <x v="0"/>
    <x v="0"/>
    <x v="0"/>
    <x v="448"/>
    <x v="10"/>
    <n v="1"/>
    <s v="pbi/75"/>
    <x v="0"/>
    <x v="1"/>
    <x v="1"/>
    <n v="1"/>
    <s v="120"/>
    <n v="160"/>
    <m/>
    <n v="1.51"/>
    <n v="1.51"/>
    <n v="1"/>
    <n v="1.51"/>
    <m/>
    <m/>
    <m/>
  </r>
  <r>
    <x v="0"/>
    <x v="0"/>
    <x v="0"/>
    <x v="448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48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48"/>
    <x v="10"/>
    <n v="1"/>
    <s v="pbi/175"/>
    <x v="0"/>
    <x v="3"/>
    <x v="1"/>
    <n v="1"/>
    <s v="30"/>
    <n v="145"/>
    <m/>
    <n v="0.27"/>
    <n v="0.27"/>
    <n v="1"/>
    <n v="0.27"/>
    <m/>
    <m/>
    <m/>
  </r>
  <r>
    <x v="0"/>
    <x v="0"/>
    <x v="0"/>
    <x v="449"/>
    <x v="10"/>
    <n v="1"/>
    <s v="pbi/52"/>
    <x v="0"/>
    <x v="59"/>
    <x v="1"/>
    <n v="1"/>
    <s v=""/>
    <n v="3268"/>
    <m/>
    <n v="51.54"/>
    <n v="51.54"/>
    <n v="1"/>
    <n v="51.54"/>
    <m/>
    <m/>
    <m/>
  </r>
  <r>
    <x v="0"/>
    <x v="0"/>
    <x v="0"/>
    <x v="449"/>
    <x v="10"/>
    <n v="1"/>
    <s v="pbi/75"/>
    <x v="0"/>
    <x v="1"/>
    <x v="1"/>
    <n v="2"/>
    <s v="120"/>
    <n v="160"/>
    <m/>
    <n v="1.51"/>
    <n v="3.02"/>
    <n v="2"/>
    <n v="3.02"/>
    <m/>
    <m/>
    <m/>
  </r>
  <r>
    <x v="0"/>
    <x v="0"/>
    <x v="0"/>
    <x v="449"/>
    <x v="10"/>
    <n v="1"/>
    <s v="pbi/83"/>
    <x v="0"/>
    <x v="1"/>
    <x v="1"/>
    <n v="2"/>
    <s v="100"/>
    <n v="120"/>
    <m/>
    <n v="0.94"/>
    <n v="1.88"/>
    <n v="2"/>
    <n v="1.88"/>
    <m/>
    <m/>
    <m/>
  </r>
  <r>
    <x v="0"/>
    <x v="0"/>
    <x v="0"/>
    <x v="450"/>
    <x v="10"/>
    <n v="1"/>
    <s v="pbi/12"/>
    <x v="0"/>
    <x v="59"/>
    <x v="1"/>
    <n v="1"/>
    <s v=""/>
    <n v="2605"/>
    <m/>
    <n v="41.08"/>
    <n v="41.08"/>
    <n v="1"/>
    <n v="41.08"/>
    <m/>
    <m/>
    <m/>
  </r>
  <r>
    <x v="0"/>
    <x v="0"/>
    <x v="0"/>
    <x v="450"/>
    <x v="10"/>
    <n v="1"/>
    <s v="pbi/37"/>
    <x v="0"/>
    <x v="1"/>
    <x v="1"/>
    <n v="2"/>
    <s v="30"/>
    <n v="145"/>
    <m/>
    <n v="0.34"/>
    <n v="0.68"/>
    <n v="2"/>
    <n v="0.68"/>
    <m/>
    <m/>
    <m/>
  </r>
  <r>
    <x v="0"/>
    <x v="0"/>
    <x v="0"/>
    <x v="450"/>
    <x v="10"/>
    <n v="1"/>
    <s v="pbi/60"/>
    <x v="0"/>
    <x v="1"/>
    <x v="1"/>
    <n v="2"/>
    <s v="107"/>
    <n v="129"/>
    <m/>
    <n v="1.08"/>
    <n v="2.16"/>
    <n v="2"/>
    <n v="2.16"/>
    <m/>
    <m/>
    <m/>
  </r>
  <r>
    <x v="0"/>
    <x v="0"/>
    <x v="0"/>
    <x v="450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51"/>
    <x v="10"/>
    <n v="1"/>
    <s v="pbi/100"/>
    <x v="0"/>
    <x v="59"/>
    <x v="1"/>
    <n v="1"/>
    <s v=""/>
    <n v="530"/>
    <m/>
    <n v="8.36"/>
    <n v="8.36"/>
    <n v="1"/>
    <n v="8.36"/>
    <m/>
    <m/>
    <m/>
  </r>
  <r>
    <x v="0"/>
    <x v="0"/>
    <x v="0"/>
    <x v="451"/>
    <x v="10"/>
    <n v="1"/>
    <s v="pbi/49"/>
    <x v="0"/>
    <x v="7"/>
    <x v="1"/>
    <n v="1"/>
    <s v=""/>
    <n v="535"/>
    <m/>
    <n v="6.03"/>
    <n v="6.03"/>
    <n v="1"/>
    <n v="6.03"/>
    <m/>
    <m/>
    <m/>
  </r>
  <r>
    <x v="0"/>
    <x v="0"/>
    <x v="0"/>
    <x v="451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51"/>
    <x v="10"/>
    <n v="1"/>
    <s v="pbi/94"/>
    <x v="0"/>
    <x v="1"/>
    <x v="1"/>
    <n v="2"/>
    <s v="140"/>
    <n v="410"/>
    <m/>
    <n v="4.51"/>
    <n v="9.02"/>
    <n v="2"/>
    <n v="9.02"/>
    <m/>
    <m/>
    <m/>
  </r>
  <r>
    <x v="0"/>
    <x v="0"/>
    <x v="0"/>
    <x v="451"/>
    <x v="10"/>
    <n v="1"/>
    <s v="pbi/100"/>
    <x v="0"/>
    <x v="59"/>
    <x v="1"/>
    <n v="1"/>
    <s v=""/>
    <n v="530"/>
    <m/>
    <n v="8.36"/>
    <n v="8.36"/>
    <n v="1"/>
    <n v="8.36"/>
    <m/>
    <m/>
    <m/>
  </r>
  <r>
    <x v="0"/>
    <x v="0"/>
    <x v="0"/>
    <x v="451"/>
    <x v="10"/>
    <n v="1"/>
    <s v="pbi/110"/>
    <x v="0"/>
    <x v="7"/>
    <x v="1"/>
    <n v="1"/>
    <s v=""/>
    <n v="2795"/>
    <m/>
    <n v="31.5"/>
    <n v="31.5"/>
    <n v="1"/>
    <n v="31.5"/>
    <m/>
    <m/>
    <m/>
  </r>
  <r>
    <x v="0"/>
    <x v="0"/>
    <x v="0"/>
    <x v="451"/>
    <x v="10"/>
    <n v="1"/>
    <s v="pbi/126"/>
    <x v="0"/>
    <x v="3"/>
    <x v="1"/>
    <n v="2"/>
    <s v="140"/>
    <n v="555"/>
    <m/>
    <n v="4.87"/>
    <n v="9.74"/>
    <n v="2"/>
    <n v="9.74"/>
    <m/>
    <m/>
    <m/>
  </r>
  <r>
    <x v="0"/>
    <x v="0"/>
    <x v="0"/>
    <x v="451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51"/>
    <x v="10"/>
    <n v="1"/>
    <s v="pbi/154"/>
    <x v="0"/>
    <x v="2"/>
    <x v="1"/>
    <n v="2"/>
    <s v="246"/>
    <n v="530"/>
    <m/>
    <n v="5.12"/>
    <n v="10.24"/>
    <n v="2"/>
    <n v="10.24"/>
    <m/>
    <m/>
    <m/>
  </r>
  <r>
    <x v="0"/>
    <x v="0"/>
    <x v="0"/>
    <x v="451"/>
    <x v="10"/>
    <n v="1"/>
    <s v="pbi/175"/>
    <x v="0"/>
    <x v="3"/>
    <x v="1"/>
    <n v="1"/>
    <s v="30"/>
    <n v="145"/>
    <m/>
    <n v="0.27"/>
    <n v="0.27"/>
    <n v="1"/>
    <n v="0.27"/>
    <m/>
    <m/>
    <m/>
  </r>
  <r>
    <x v="0"/>
    <x v="0"/>
    <x v="0"/>
    <x v="452"/>
    <x v="10"/>
    <n v="1"/>
    <s v="pbi/14"/>
    <x v="0"/>
    <x v="59"/>
    <x v="1"/>
    <n v="1"/>
    <s v=""/>
    <n v="4860"/>
    <m/>
    <n v="76.650000000000006"/>
    <n v="76.650000000000006"/>
    <n v="1"/>
    <n v="76.650000000000006"/>
    <m/>
    <m/>
    <m/>
  </r>
  <r>
    <x v="0"/>
    <x v="0"/>
    <x v="0"/>
    <x v="452"/>
    <x v="10"/>
    <n v="1"/>
    <s v="pbi/37"/>
    <x v="0"/>
    <x v="1"/>
    <x v="1"/>
    <n v="4"/>
    <s v="30"/>
    <n v="145"/>
    <m/>
    <n v="0.34"/>
    <n v="1.36"/>
    <n v="4"/>
    <n v="1.36"/>
    <m/>
    <m/>
    <m/>
  </r>
  <r>
    <x v="0"/>
    <x v="0"/>
    <x v="0"/>
    <x v="452"/>
    <x v="10"/>
    <n v="1"/>
    <s v="pbi/58"/>
    <x v="0"/>
    <x v="1"/>
    <x v="1"/>
    <n v="2"/>
    <s v="109"/>
    <n v="156"/>
    <m/>
    <n v="1.33"/>
    <n v="2.66"/>
    <n v="2"/>
    <n v="2.66"/>
    <m/>
    <m/>
    <m/>
  </r>
  <r>
    <x v="0"/>
    <x v="0"/>
    <x v="0"/>
    <x v="452"/>
    <x v="10"/>
    <n v="1"/>
    <s v="pbi/59"/>
    <x v="0"/>
    <x v="1"/>
    <x v="1"/>
    <n v="1"/>
    <s v="105"/>
    <n v="122"/>
    <m/>
    <n v="1.01"/>
    <n v="1.01"/>
    <n v="1"/>
    <n v="1.01"/>
    <m/>
    <m/>
    <m/>
  </r>
  <r>
    <x v="0"/>
    <x v="0"/>
    <x v="0"/>
    <x v="452"/>
    <x v="10"/>
    <n v="1"/>
    <s v="pbi/75"/>
    <x v="0"/>
    <x v="1"/>
    <x v="1"/>
    <n v="1"/>
    <s v="120"/>
    <n v="160"/>
    <m/>
    <n v="1.51"/>
    <n v="1.51"/>
    <n v="1"/>
    <n v="1.51"/>
    <m/>
    <m/>
    <m/>
  </r>
  <r>
    <x v="0"/>
    <x v="0"/>
    <x v="0"/>
    <x v="452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53"/>
    <x v="10"/>
    <n v="1"/>
    <s v="pbi/44"/>
    <x v="0"/>
    <x v="59"/>
    <x v="1"/>
    <n v="1"/>
    <s v=""/>
    <n v="2970"/>
    <m/>
    <n v="46.84"/>
    <n v="46.84"/>
    <n v="1"/>
    <n v="46.84"/>
    <m/>
    <m/>
    <m/>
  </r>
  <r>
    <x v="0"/>
    <x v="0"/>
    <x v="0"/>
    <x v="453"/>
    <x v="10"/>
    <n v="1"/>
    <s v="pbi/83"/>
    <x v="0"/>
    <x v="1"/>
    <x v="1"/>
    <n v="1"/>
    <s v="100"/>
    <n v="120"/>
    <m/>
    <n v="0.94"/>
    <n v="0.94"/>
    <n v="1"/>
    <n v="0.94"/>
    <m/>
    <m/>
    <m/>
  </r>
  <r>
    <x v="0"/>
    <x v="0"/>
    <x v="0"/>
    <x v="453"/>
    <x v="10"/>
    <n v="1"/>
    <s v="pbi/89"/>
    <x v="0"/>
    <x v="1"/>
    <x v="1"/>
    <n v="2"/>
    <s v="140"/>
    <n v="160"/>
    <m/>
    <n v="1.76"/>
    <n v="3.52"/>
    <n v="2"/>
    <n v="3.52"/>
    <m/>
    <m/>
    <m/>
  </r>
  <r>
    <x v="0"/>
    <x v="0"/>
    <x v="0"/>
    <x v="453"/>
    <x v="10"/>
    <n v="1"/>
    <s v="pbi/96"/>
    <x v="0"/>
    <x v="55"/>
    <x v="1"/>
    <n v="1"/>
    <s v="30"/>
    <n v="145"/>
    <m/>
    <n v="0.41"/>
    <n v="0.41"/>
    <n v="1"/>
    <n v="0.41"/>
    <m/>
    <m/>
    <m/>
  </r>
  <r>
    <x v="0"/>
    <x v="0"/>
    <x v="0"/>
    <x v="454"/>
    <x v="10"/>
    <n v="1"/>
    <s v="pbi/25"/>
    <x v="0"/>
    <x v="8"/>
    <x v="1"/>
    <n v="1"/>
    <s v=""/>
    <n v="3572"/>
    <m/>
    <n v="51.46"/>
    <n v="51.46"/>
    <n v="1"/>
    <n v="51.46"/>
    <m/>
    <m/>
    <m/>
  </r>
  <r>
    <x v="0"/>
    <x v="0"/>
    <x v="0"/>
    <x v="454"/>
    <x v="10"/>
    <n v="1"/>
    <s v="pbi/68"/>
    <x v="0"/>
    <x v="1"/>
    <x v="1"/>
    <n v="1"/>
    <s v="318"/>
    <n v="321"/>
    <m/>
    <n v="8.02"/>
    <n v="8.02"/>
    <n v="1"/>
    <n v="8.02"/>
    <m/>
    <m/>
    <m/>
  </r>
  <r>
    <x v="0"/>
    <x v="0"/>
    <x v="0"/>
    <x v="454"/>
    <x v="10"/>
    <n v="1"/>
    <s v="pbi/80"/>
    <x v="0"/>
    <x v="1"/>
    <x v="1"/>
    <n v="2"/>
    <s v="120"/>
    <n v="175"/>
    <m/>
    <n v="1.65"/>
    <n v="3.3"/>
    <n v="2"/>
    <n v="3.3"/>
    <m/>
    <m/>
    <m/>
  </r>
  <r>
    <x v="0"/>
    <x v="0"/>
    <x v="0"/>
    <x v="454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455"/>
    <x v="10"/>
    <n v="1"/>
    <s v="pbi/24"/>
    <x v="0"/>
    <x v="8"/>
    <x v="1"/>
    <n v="1"/>
    <s v=""/>
    <n v="2565"/>
    <m/>
    <n v="36.96"/>
    <n v="36.96"/>
    <n v="1"/>
    <n v="36.96"/>
    <m/>
    <m/>
    <m/>
  </r>
  <r>
    <x v="0"/>
    <x v="0"/>
    <x v="0"/>
    <x v="455"/>
    <x v="10"/>
    <n v="1"/>
    <s v="pbi/67"/>
    <x v="0"/>
    <x v="1"/>
    <x v="1"/>
    <n v="1"/>
    <s v="240"/>
    <n v="314"/>
    <m/>
    <n v="5.9"/>
    <n v="5.9"/>
    <n v="1"/>
    <n v="5.9"/>
    <m/>
    <m/>
    <m/>
  </r>
  <r>
    <x v="0"/>
    <x v="0"/>
    <x v="0"/>
    <x v="455"/>
    <x v="10"/>
    <n v="1"/>
    <s v="pbi/80"/>
    <x v="0"/>
    <x v="1"/>
    <x v="1"/>
    <n v="2"/>
    <s v="120"/>
    <n v="175"/>
    <m/>
    <n v="1.65"/>
    <n v="3.3"/>
    <n v="2"/>
    <n v="3.3"/>
    <m/>
    <m/>
    <m/>
  </r>
  <r>
    <x v="0"/>
    <x v="0"/>
    <x v="0"/>
    <x v="455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456"/>
    <x v="10"/>
    <n v="1"/>
    <s v="pbi/169"/>
    <x v="0"/>
    <x v="82"/>
    <x v="1"/>
    <n v="1"/>
    <s v=""/>
    <n v="1084"/>
    <m/>
    <n v="2.63"/>
    <n v="2.63"/>
    <n v="1"/>
    <n v="2.63"/>
    <m/>
    <m/>
    <m/>
  </r>
  <r>
    <x v="0"/>
    <x v="0"/>
    <x v="0"/>
    <x v="456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56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56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57"/>
    <x v="10"/>
    <n v="1"/>
    <s v="pbi/27"/>
    <x v="0"/>
    <x v="8"/>
    <x v="1"/>
    <n v="1"/>
    <s v=""/>
    <n v="887"/>
    <m/>
    <n v="12.79"/>
    <n v="12.79"/>
    <n v="1"/>
    <n v="12.79"/>
    <m/>
    <m/>
    <m/>
  </r>
  <r>
    <x v="0"/>
    <x v="0"/>
    <x v="0"/>
    <x v="457"/>
    <x v="10"/>
    <n v="1"/>
    <s v="pbi/80"/>
    <x v="0"/>
    <x v="1"/>
    <x v="1"/>
    <n v="1"/>
    <s v="120"/>
    <n v="175"/>
    <m/>
    <n v="1.65"/>
    <n v="1.65"/>
    <n v="1"/>
    <n v="1.65"/>
    <m/>
    <m/>
    <m/>
  </r>
  <r>
    <x v="0"/>
    <x v="0"/>
    <x v="0"/>
    <x v="457"/>
    <x v="10"/>
    <n v="1"/>
    <s v="pbi/86"/>
    <x v="0"/>
    <x v="1"/>
    <x v="1"/>
    <n v="1"/>
    <s v="120"/>
    <n v="190"/>
    <m/>
    <n v="1.79"/>
    <n v="1.79"/>
    <n v="1"/>
    <n v="1.79"/>
    <m/>
    <m/>
    <m/>
  </r>
  <r>
    <x v="0"/>
    <x v="0"/>
    <x v="0"/>
    <x v="457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458"/>
    <x v="10"/>
    <n v="1"/>
    <s v="pbi/23"/>
    <x v="0"/>
    <x v="8"/>
    <x v="1"/>
    <n v="1"/>
    <s v=""/>
    <n v="3650"/>
    <m/>
    <n v="52.6"/>
    <n v="52.6"/>
    <n v="1"/>
    <n v="52.6"/>
    <m/>
    <m/>
    <m/>
  </r>
  <r>
    <x v="0"/>
    <x v="0"/>
    <x v="0"/>
    <x v="458"/>
    <x v="10"/>
    <n v="1"/>
    <s v="pbi/66"/>
    <x v="0"/>
    <x v="1"/>
    <x v="1"/>
    <n v="1"/>
    <s v="311"/>
    <n v="318"/>
    <m/>
    <n v="7.76"/>
    <n v="7.76"/>
    <n v="1"/>
    <n v="7.76"/>
    <m/>
    <m/>
    <m/>
  </r>
  <r>
    <x v="0"/>
    <x v="0"/>
    <x v="0"/>
    <x v="458"/>
    <x v="10"/>
    <n v="1"/>
    <s v="pbi/80"/>
    <x v="0"/>
    <x v="1"/>
    <x v="1"/>
    <n v="2"/>
    <s v="120"/>
    <n v="175"/>
    <m/>
    <n v="1.65"/>
    <n v="3.3"/>
    <n v="2"/>
    <n v="3.3"/>
    <m/>
    <m/>
    <m/>
  </r>
  <r>
    <x v="0"/>
    <x v="0"/>
    <x v="0"/>
    <x v="458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459"/>
    <x v="10"/>
    <n v="1"/>
    <s v="pbi/22"/>
    <x v="0"/>
    <x v="8"/>
    <x v="1"/>
    <n v="1"/>
    <s v=""/>
    <n v="3294"/>
    <m/>
    <n v="47.46"/>
    <n v="47.46"/>
    <n v="1"/>
    <n v="47.46"/>
    <m/>
    <m/>
    <m/>
  </r>
  <r>
    <x v="0"/>
    <x v="0"/>
    <x v="0"/>
    <x v="459"/>
    <x v="10"/>
    <n v="1"/>
    <s v="pbi/65"/>
    <x v="0"/>
    <x v="1"/>
    <x v="1"/>
    <n v="1"/>
    <s v="280"/>
    <n v="317"/>
    <m/>
    <n v="6.97"/>
    <n v="6.97"/>
    <n v="1"/>
    <n v="6.97"/>
    <m/>
    <m/>
    <m/>
  </r>
  <r>
    <x v="0"/>
    <x v="0"/>
    <x v="0"/>
    <x v="459"/>
    <x v="10"/>
    <n v="1"/>
    <s v="pbi/80"/>
    <x v="0"/>
    <x v="1"/>
    <x v="1"/>
    <n v="2"/>
    <s v="120"/>
    <n v="175"/>
    <m/>
    <n v="1.65"/>
    <n v="3.3"/>
    <n v="2"/>
    <n v="3.3"/>
    <m/>
    <m/>
    <m/>
  </r>
  <r>
    <x v="0"/>
    <x v="0"/>
    <x v="0"/>
    <x v="459"/>
    <x v="10"/>
    <n v="1"/>
    <s v="pbi/128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460"/>
    <x v="10"/>
    <n v="1"/>
    <s v="pbi/171"/>
    <x v="0"/>
    <x v="82"/>
    <x v="1"/>
    <n v="1"/>
    <s v=""/>
    <n v="1411"/>
    <m/>
    <n v="3.42"/>
    <n v="3.42"/>
    <n v="1"/>
    <n v="3.42"/>
    <m/>
    <m/>
    <m/>
  </r>
  <r>
    <x v="0"/>
    <x v="0"/>
    <x v="0"/>
    <x v="460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60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60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61"/>
    <x v="10"/>
    <n v="2"/>
    <s v="pbi/170"/>
    <x v="0"/>
    <x v="82"/>
    <x v="1"/>
    <n v="1"/>
    <s v=""/>
    <n v="1079"/>
    <m/>
    <n v="2.62"/>
    <n v="2.62"/>
    <n v="2"/>
    <n v="5.24"/>
    <m/>
    <m/>
    <m/>
  </r>
  <r>
    <x v="0"/>
    <x v="0"/>
    <x v="0"/>
    <x v="461"/>
    <x v="10"/>
    <n v="2"/>
    <s v="pbi/99"/>
    <x v="0"/>
    <x v="1"/>
    <x v="1"/>
    <n v="2"/>
    <s v="70"/>
    <n v="200"/>
    <m/>
    <n v="1.1000000000000001"/>
    <n v="2.2000000000000002"/>
    <n v="4"/>
    <n v="4.4000000000000004"/>
    <m/>
    <m/>
    <m/>
  </r>
  <r>
    <x v="0"/>
    <x v="0"/>
    <x v="0"/>
    <x v="461"/>
    <x v="10"/>
    <n v="2"/>
    <s v="pbi/166"/>
    <x v="0"/>
    <x v="82"/>
    <x v="1"/>
    <n v="1"/>
    <s v=""/>
    <n v="500"/>
    <m/>
    <n v="1.21"/>
    <n v="1.21"/>
    <n v="2"/>
    <n v="2.42"/>
    <m/>
    <m/>
    <m/>
  </r>
  <r>
    <x v="0"/>
    <x v="0"/>
    <x v="0"/>
    <x v="461"/>
    <x v="10"/>
    <n v="2"/>
    <s v="pbi/183"/>
    <x v="0"/>
    <x v="83"/>
    <x v="1"/>
    <n v="1"/>
    <s v=""/>
    <n v="200"/>
    <m/>
    <n v="1.01"/>
    <n v="1.01"/>
    <n v="2"/>
    <n v="2.02"/>
    <m/>
    <m/>
    <m/>
  </r>
  <r>
    <x v="0"/>
    <x v="0"/>
    <x v="0"/>
    <x v="462"/>
    <x v="10"/>
    <n v="2"/>
    <s v="pbi/168"/>
    <x v="0"/>
    <x v="82"/>
    <x v="1"/>
    <n v="1"/>
    <s v=""/>
    <n v="1516"/>
    <m/>
    <n v="3.68"/>
    <n v="3.68"/>
    <n v="2"/>
    <n v="7.36"/>
    <m/>
    <m/>
    <m/>
  </r>
  <r>
    <x v="0"/>
    <x v="0"/>
    <x v="0"/>
    <x v="462"/>
    <x v="10"/>
    <n v="2"/>
    <s v="pbi/99"/>
    <x v="0"/>
    <x v="1"/>
    <x v="1"/>
    <n v="2"/>
    <s v="70"/>
    <n v="200"/>
    <m/>
    <n v="1.1000000000000001"/>
    <n v="2.2000000000000002"/>
    <n v="4"/>
    <n v="4.4000000000000004"/>
    <m/>
    <m/>
    <m/>
  </r>
  <r>
    <x v="0"/>
    <x v="0"/>
    <x v="0"/>
    <x v="462"/>
    <x v="10"/>
    <n v="2"/>
    <s v="pbi/166"/>
    <x v="0"/>
    <x v="82"/>
    <x v="1"/>
    <n v="1"/>
    <s v=""/>
    <n v="500"/>
    <m/>
    <n v="1.21"/>
    <n v="1.21"/>
    <n v="2"/>
    <n v="2.42"/>
    <m/>
    <m/>
    <m/>
  </r>
  <r>
    <x v="0"/>
    <x v="0"/>
    <x v="0"/>
    <x v="462"/>
    <x v="10"/>
    <n v="2"/>
    <s v="pbi/183"/>
    <x v="0"/>
    <x v="83"/>
    <x v="1"/>
    <n v="1"/>
    <s v=""/>
    <n v="200"/>
    <m/>
    <n v="1.01"/>
    <n v="1.01"/>
    <n v="2"/>
    <n v="2.02"/>
    <m/>
    <m/>
    <m/>
  </r>
  <r>
    <x v="0"/>
    <x v="0"/>
    <x v="0"/>
    <x v="463"/>
    <x v="10"/>
    <n v="1"/>
    <s v="pbi/167"/>
    <x v="0"/>
    <x v="82"/>
    <x v="1"/>
    <n v="1"/>
    <s v=""/>
    <n v="1229"/>
    <m/>
    <n v="2.98"/>
    <n v="2.98"/>
    <n v="1"/>
    <n v="2.98"/>
    <m/>
    <m/>
    <m/>
  </r>
  <r>
    <x v="0"/>
    <x v="0"/>
    <x v="0"/>
    <x v="463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63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63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64"/>
    <x v="10"/>
    <n v="1"/>
    <s v="pbi/45"/>
    <x v="0"/>
    <x v="59"/>
    <x v="1"/>
    <n v="1"/>
    <s v=""/>
    <n v="679"/>
    <m/>
    <n v="10.71"/>
    <n v="10.71"/>
    <n v="1"/>
    <n v="10.71"/>
    <m/>
    <m/>
    <m/>
  </r>
  <r>
    <x v="0"/>
    <x v="0"/>
    <x v="0"/>
    <x v="464"/>
    <x v="10"/>
    <n v="1"/>
    <s v="pbi/38"/>
    <x v="0"/>
    <x v="7"/>
    <x v="1"/>
    <n v="1"/>
    <s v=""/>
    <n v="435"/>
    <m/>
    <n v="4.9000000000000004"/>
    <n v="4.9000000000000004"/>
    <n v="1"/>
    <n v="4.9000000000000004"/>
    <m/>
    <m/>
    <m/>
  </r>
  <r>
    <x v="0"/>
    <x v="0"/>
    <x v="0"/>
    <x v="464"/>
    <x v="10"/>
    <n v="1"/>
    <s v="pbi/75"/>
    <x v="0"/>
    <x v="1"/>
    <x v="1"/>
    <n v="1"/>
    <s v="120"/>
    <n v="160"/>
    <m/>
    <n v="1.51"/>
    <n v="1.51"/>
    <n v="1"/>
    <n v="1.51"/>
    <m/>
    <m/>
    <m/>
  </r>
  <r>
    <x v="0"/>
    <x v="0"/>
    <x v="0"/>
    <x v="464"/>
    <x v="10"/>
    <n v="1"/>
    <s v="pbi/84"/>
    <x v="0"/>
    <x v="1"/>
    <x v="1"/>
    <n v="2"/>
    <s v="90"/>
    <n v="105"/>
    <m/>
    <n v="0.74"/>
    <n v="1.48"/>
    <n v="2"/>
    <n v="1.48"/>
    <m/>
    <m/>
    <m/>
  </r>
  <r>
    <x v="0"/>
    <x v="0"/>
    <x v="0"/>
    <x v="464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64"/>
    <x v="10"/>
    <n v="1"/>
    <s v="pbi/100"/>
    <x v="0"/>
    <x v="59"/>
    <x v="1"/>
    <n v="1"/>
    <s v=""/>
    <n v="530"/>
    <m/>
    <n v="8.36"/>
    <n v="8.36"/>
    <n v="1"/>
    <n v="8.36"/>
    <m/>
    <m/>
    <m/>
  </r>
  <r>
    <x v="0"/>
    <x v="0"/>
    <x v="0"/>
    <x v="464"/>
    <x v="10"/>
    <n v="1"/>
    <s v="pbi/126"/>
    <x v="0"/>
    <x v="3"/>
    <x v="1"/>
    <n v="1"/>
    <s v="140"/>
    <n v="555"/>
    <m/>
    <n v="4.87"/>
    <n v="4.87"/>
    <n v="1"/>
    <n v="4.87"/>
    <m/>
    <m/>
    <m/>
  </r>
  <r>
    <x v="0"/>
    <x v="0"/>
    <x v="0"/>
    <x v="464"/>
    <x v="10"/>
    <n v="1"/>
    <s v="pbi/154"/>
    <x v="0"/>
    <x v="2"/>
    <x v="1"/>
    <n v="1"/>
    <s v="246"/>
    <n v="530"/>
    <m/>
    <n v="5.12"/>
    <n v="5.12"/>
    <n v="1"/>
    <n v="5.12"/>
    <m/>
    <m/>
    <m/>
  </r>
  <r>
    <x v="0"/>
    <x v="0"/>
    <x v="0"/>
    <x v="464"/>
    <x v="10"/>
    <n v="1"/>
    <s v="pbi/175"/>
    <x v="0"/>
    <x v="3"/>
    <x v="1"/>
    <n v="4"/>
    <s v="30"/>
    <n v="145"/>
    <m/>
    <n v="0.27"/>
    <n v="1.08"/>
    <n v="4"/>
    <n v="1.08"/>
    <m/>
    <m/>
    <m/>
  </r>
  <r>
    <x v="0"/>
    <x v="0"/>
    <x v="0"/>
    <x v="465"/>
    <x v="10"/>
    <n v="1"/>
    <s v="pbi/15"/>
    <x v="0"/>
    <x v="59"/>
    <x v="1"/>
    <n v="1"/>
    <s v=""/>
    <n v="3334"/>
    <m/>
    <n v="52.57"/>
    <n v="52.57"/>
    <n v="1"/>
    <n v="52.57"/>
    <m/>
    <m/>
    <m/>
  </r>
  <r>
    <x v="0"/>
    <x v="0"/>
    <x v="0"/>
    <x v="465"/>
    <x v="10"/>
    <n v="1"/>
    <s v="pbi/37"/>
    <x v="0"/>
    <x v="1"/>
    <x v="1"/>
    <n v="2"/>
    <s v="30"/>
    <n v="145"/>
    <m/>
    <n v="0.34"/>
    <n v="0.68"/>
    <n v="2"/>
    <n v="0.68"/>
    <m/>
    <m/>
    <m/>
  </r>
  <r>
    <x v="0"/>
    <x v="0"/>
    <x v="0"/>
    <x v="465"/>
    <x v="10"/>
    <n v="1"/>
    <s v="pbi/57"/>
    <x v="0"/>
    <x v="1"/>
    <x v="1"/>
    <n v="1"/>
    <s v="109"/>
    <n v="144"/>
    <m/>
    <n v="1.23"/>
    <n v="1.23"/>
    <n v="1"/>
    <n v="1.23"/>
    <m/>
    <m/>
    <m/>
  </r>
  <r>
    <x v="0"/>
    <x v="0"/>
    <x v="0"/>
    <x v="465"/>
    <x v="10"/>
    <n v="1"/>
    <s v="pbi/62"/>
    <x v="0"/>
    <x v="1"/>
    <x v="1"/>
    <n v="1"/>
    <s v="109"/>
    <n v="151"/>
    <m/>
    <n v="1.29"/>
    <n v="1.29"/>
    <n v="1"/>
    <n v="1.29"/>
    <m/>
    <m/>
    <m/>
  </r>
  <r>
    <x v="0"/>
    <x v="0"/>
    <x v="0"/>
    <x v="465"/>
    <x v="10"/>
    <n v="1"/>
    <s v="pbi/114"/>
    <x v="0"/>
    <x v="55"/>
    <x v="1"/>
    <n v="2"/>
    <s v="130"/>
    <n v="160"/>
    <m/>
    <n v="1.96"/>
    <n v="3.92"/>
    <n v="2"/>
    <n v="3.92"/>
    <m/>
    <m/>
    <m/>
  </r>
  <r>
    <x v="0"/>
    <x v="0"/>
    <x v="0"/>
    <x v="466"/>
    <x v="10"/>
    <n v="1"/>
    <s v="pbi/100"/>
    <x v="0"/>
    <x v="59"/>
    <x v="1"/>
    <n v="1"/>
    <s v=""/>
    <n v="530"/>
    <m/>
    <n v="8.36"/>
    <n v="8.36"/>
    <n v="1"/>
    <n v="8.36"/>
    <m/>
    <m/>
    <m/>
  </r>
  <r>
    <x v="0"/>
    <x v="0"/>
    <x v="0"/>
    <x v="466"/>
    <x v="10"/>
    <n v="1"/>
    <s v="pbi/48"/>
    <x v="0"/>
    <x v="7"/>
    <x v="1"/>
    <n v="1"/>
    <s v=""/>
    <n v="3419"/>
    <m/>
    <n v="38.53"/>
    <n v="38.53"/>
    <n v="1"/>
    <n v="38.53"/>
    <m/>
    <m/>
    <m/>
  </r>
  <r>
    <x v="0"/>
    <x v="0"/>
    <x v="0"/>
    <x v="466"/>
    <x v="10"/>
    <n v="1"/>
    <s v="pbi/85"/>
    <x v="0"/>
    <x v="1"/>
    <x v="1"/>
    <n v="1"/>
    <s v="105"/>
    <n v="175"/>
    <m/>
    <n v="1.44"/>
    <n v="1.44"/>
    <n v="1"/>
    <n v="1.44"/>
    <m/>
    <m/>
    <m/>
  </r>
  <r>
    <x v="0"/>
    <x v="0"/>
    <x v="0"/>
    <x v="466"/>
    <x v="10"/>
    <n v="1"/>
    <s v="pbi/94"/>
    <x v="0"/>
    <x v="1"/>
    <x v="1"/>
    <n v="1"/>
    <s v="140"/>
    <n v="410"/>
    <m/>
    <n v="4.51"/>
    <n v="4.51"/>
    <n v="1"/>
    <n v="4.51"/>
    <m/>
    <m/>
    <m/>
  </r>
  <r>
    <x v="0"/>
    <x v="0"/>
    <x v="0"/>
    <x v="466"/>
    <x v="10"/>
    <n v="1"/>
    <s v="pbi/126"/>
    <x v="0"/>
    <x v="3"/>
    <x v="1"/>
    <n v="1"/>
    <s v="140"/>
    <n v="555"/>
    <m/>
    <n v="4.87"/>
    <n v="4.87"/>
    <n v="1"/>
    <n v="4.87"/>
    <m/>
    <m/>
    <m/>
  </r>
  <r>
    <x v="0"/>
    <x v="0"/>
    <x v="0"/>
    <x v="466"/>
    <x v="10"/>
    <n v="1"/>
    <s v="pbi/129"/>
    <x v="0"/>
    <x v="2"/>
    <x v="1"/>
    <n v="2"/>
    <s v="30"/>
    <n v="70"/>
    <m/>
    <n v="0.08"/>
    <n v="0.16"/>
    <n v="2"/>
    <n v="0.16"/>
    <m/>
    <m/>
    <m/>
  </r>
  <r>
    <x v="0"/>
    <x v="0"/>
    <x v="0"/>
    <x v="466"/>
    <x v="10"/>
    <n v="1"/>
    <s v="pbi/154"/>
    <x v="0"/>
    <x v="2"/>
    <x v="1"/>
    <n v="1"/>
    <s v="246"/>
    <n v="530"/>
    <m/>
    <n v="5.12"/>
    <n v="5.12"/>
    <n v="1"/>
    <n v="5.12"/>
    <m/>
    <m/>
    <m/>
  </r>
  <r>
    <x v="0"/>
    <x v="0"/>
    <x v="0"/>
    <x v="466"/>
    <x v="10"/>
    <n v="1"/>
    <s v="pbi/175"/>
    <x v="0"/>
    <x v="3"/>
    <x v="1"/>
    <n v="1"/>
    <s v="30"/>
    <n v="145"/>
    <m/>
    <n v="0.27"/>
    <n v="0.27"/>
    <n v="1"/>
    <n v="0.27"/>
    <m/>
    <m/>
    <m/>
  </r>
  <r>
    <x v="0"/>
    <x v="0"/>
    <x v="0"/>
    <x v="467"/>
    <x v="10"/>
    <n v="1"/>
    <s v="pbi/187"/>
    <x v="0"/>
    <x v="82"/>
    <x v="1"/>
    <n v="1"/>
    <s v=""/>
    <n v="957"/>
    <m/>
    <n v="2.3199999999999998"/>
    <n v="2.3199999999999998"/>
    <n v="1"/>
    <n v="2.3199999999999998"/>
    <m/>
    <m/>
    <m/>
  </r>
  <r>
    <x v="0"/>
    <x v="0"/>
    <x v="0"/>
    <x v="467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67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67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68"/>
    <x v="10"/>
    <n v="1"/>
    <s v="pbi/191"/>
    <x v="0"/>
    <x v="82"/>
    <x v="1"/>
    <n v="1"/>
    <s v=""/>
    <n v="1445"/>
    <m/>
    <n v="3.5"/>
    <n v="3.5"/>
    <n v="1"/>
    <n v="3.5"/>
    <m/>
    <m/>
    <m/>
  </r>
  <r>
    <x v="0"/>
    <x v="0"/>
    <x v="0"/>
    <x v="468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68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68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69"/>
    <x v="10"/>
    <n v="1"/>
    <s v="pbi/190"/>
    <x v="0"/>
    <x v="82"/>
    <x v="1"/>
    <n v="1"/>
    <s v=""/>
    <n v="1297"/>
    <m/>
    <n v="3.15"/>
    <n v="3.15"/>
    <n v="1"/>
    <n v="3.15"/>
    <m/>
    <m/>
    <m/>
  </r>
  <r>
    <x v="0"/>
    <x v="0"/>
    <x v="0"/>
    <x v="469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69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69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70"/>
    <x v="10"/>
    <n v="1"/>
    <s v="pbi/189"/>
    <x v="0"/>
    <x v="82"/>
    <x v="1"/>
    <n v="1"/>
    <s v=""/>
    <n v="1568"/>
    <m/>
    <n v="3.8"/>
    <n v="3.8"/>
    <n v="1"/>
    <n v="3.8"/>
    <m/>
    <m/>
    <m/>
  </r>
  <r>
    <x v="0"/>
    <x v="0"/>
    <x v="0"/>
    <x v="470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70"/>
    <x v="10"/>
    <n v="1"/>
    <s v="pbi/166"/>
    <x v="0"/>
    <x v="82"/>
    <x v="1"/>
    <n v="1"/>
    <s v=""/>
    <n v="500"/>
    <m/>
    <n v="1.21"/>
    <n v="1.21"/>
    <n v="1"/>
    <n v="1.21"/>
    <m/>
    <m/>
    <m/>
  </r>
  <r>
    <x v="0"/>
    <x v="0"/>
    <x v="0"/>
    <x v="470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71"/>
    <x v="10"/>
    <n v="2"/>
    <s v="pbi/188"/>
    <x v="0"/>
    <x v="82"/>
    <x v="1"/>
    <n v="1"/>
    <s v=""/>
    <n v="1211"/>
    <m/>
    <n v="2.94"/>
    <n v="2.94"/>
    <n v="2"/>
    <n v="5.88"/>
    <m/>
    <m/>
    <m/>
  </r>
  <r>
    <x v="0"/>
    <x v="0"/>
    <x v="0"/>
    <x v="471"/>
    <x v="10"/>
    <n v="2"/>
    <s v="pbi/99"/>
    <x v="0"/>
    <x v="1"/>
    <x v="1"/>
    <n v="2"/>
    <s v="70"/>
    <n v="200"/>
    <m/>
    <n v="1.1000000000000001"/>
    <n v="2.2000000000000002"/>
    <n v="4"/>
    <n v="4.4000000000000004"/>
    <m/>
    <m/>
    <m/>
  </r>
  <r>
    <x v="0"/>
    <x v="0"/>
    <x v="0"/>
    <x v="471"/>
    <x v="10"/>
    <n v="2"/>
    <s v="pbi/166"/>
    <x v="0"/>
    <x v="82"/>
    <x v="1"/>
    <n v="1"/>
    <s v=""/>
    <n v="500"/>
    <m/>
    <n v="1.21"/>
    <n v="1.21"/>
    <n v="2"/>
    <n v="2.42"/>
    <m/>
    <m/>
    <m/>
  </r>
  <r>
    <x v="0"/>
    <x v="0"/>
    <x v="0"/>
    <x v="471"/>
    <x v="10"/>
    <n v="2"/>
    <s v="pbi/183"/>
    <x v="0"/>
    <x v="83"/>
    <x v="1"/>
    <n v="1"/>
    <s v=""/>
    <n v="200"/>
    <m/>
    <n v="1.01"/>
    <n v="1.01"/>
    <n v="2"/>
    <n v="2.02"/>
    <m/>
    <m/>
    <m/>
  </r>
  <r>
    <x v="0"/>
    <x v="0"/>
    <x v="0"/>
    <x v="472"/>
    <x v="10"/>
    <n v="1"/>
    <s v="pbi/168"/>
    <x v="0"/>
    <x v="82"/>
    <x v="1"/>
    <n v="1"/>
    <s v=""/>
    <n v="1515"/>
    <m/>
    <n v="3.68"/>
    <n v="3.68"/>
    <n v="1"/>
    <n v="3.68"/>
    <m/>
    <m/>
    <m/>
  </r>
  <r>
    <x v="0"/>
    <x v="0"/>
    <x v="0"/>
    <x v="472"/>
    <x v="10"/>
    <n v="1"/>
    <s v="pbi/99"/>
    <x v="0"/>
    <x v="1"/>
    <x v="1"/>
    <n v="2"/>
    <s v="70"/>
    <n v="200"/>
    <m/>
    <n v="1.1000000000000001"/>
    <n v="2.2000000000000002"/>
    <n v="2"/>
    <n v="2.2000000000000002"/>
    <m/>
    <m/>
    <m/>
  </r>
  <r>
    <x v="0"/>
    <x v="0"/>
    <x v="0"/>
    <x v="472"/>
    <x v="10"/>
    <n v="1"/>
    <s v="pbi/183"/>
    <x v="0"/>
    <x v="83"/>
    <x v="1"/>
    <n v="1"/>
    <s v=""/>
    <n v="200"/>
    <m/>
    <n v="1.01"/>
    <n v="1.01"/>
    <n v="1"/>
    <n v="1.01"/>
    <m/>
    <m/>
    <m/>
  </r>
  <r>
    <x v="0"/>
    <x v="0"/>
    <x v="0"/>
    <x v="472"/>
    <x v="10"/>
    <n v="1"/>
    <s v="pbi/186"/>
    <x v="0"/>
    <x v="82"/>
    <x v="1"/>
    <n v="1"/>
    <s v=""/>
    <n v="347"/>
    <m/>
    <n v="0.84"/>
    <n v="0.84"/>
    <n v="1"/>
    <n v="0.84"/>
    <m/>
    <m/>
    <m/>
  </r>
  <r>
    <x v="0"/>
    <x v="0"/>
    <x v="0"/>
    <x v="473"/>
    <x v="10"/>
    <n v="2"/>
    <s v="pbi/185"/>
    <x v="0"/>
    <x v="82"/>
    <x v="1"/>
    <n v="1"/>
    <s v=""/>
    <n v="1373"/>
    <m/>
    <n v="3.33"/>
    <n v="3.33"/>
    <n v="2"/>
    <n v="6.66"/>
    <m/>
    <m/>
    <m/>
  </r>
  <r>
    <x v="0"/>
    <x v="0"/>
    <x v="0"/>
    <x v="473"/>
    <x v="10"/>
    <n v="2"/>
    <s v="pbi/99"/>
    <x v="0"/>
    <x v="1"/>
    <x v="1"/>
    <n v="2"/>
    <s v="70"/>
    <n v="200"/>
    <m/>
    <n v="1.1000000000000001"/>
    <n v="2.2000000000000002"/>
    <n v="4"/>
    <n v="4.4000000000000004"/>
    <m/>
    <m/>
    <m/>
  </r>
  <r>
    <x v="0"/>
    <x v="0"/>
    <x v="0"/>
    <x v="473"/>
    <x v="10"/>
    <n v="2"/>
    <s v="pbi/166"/>
    <x v="0"/>
    <x v="82"/>
    <x v="1"/>
    <n v="1"/>
    <s v=""/>
    <n v="500"/>
    <m/>
    <n v="1.21"/>
    <n v="1.21"/>
    <n v="2"/>
    <n v="2.42"/>
    <m/>
    <m/>
    <m/>
  </r>
  <r>
    <x v="0"/>
    <x v="0"/>
    <x v="0"/>
    <x v="473"/>
    <x v="10"/>
    <n v="2"/>
    <s v="pbi/183"/>
    <x v="0"/>
    <x v="83"/>
    <x v="1"/>
    <n v="1"/>
    <s v=""/>
    <n v="200"/>
    <m/>
    <n v="1.01"/>
    <n v="1.01"/>
    <n v="2"/>
    <n v="2.02"/>
    <m/>
    <m/>
    <m/>
  </r>
  <r>
    <x v="0"/>
    <x v="0"/>
    <x v="0"/>
    <x v="474"/>
    <x v="10"/>
    <n v="1"/>
    <s v="Adaos BIROURI DEPOZIT"/>
    <x v="0"/>
    <x v="87"/>
    <x v="16"/>
    <n v="1"/>
    <s v=""/>
    <n v="0"/>
    <m/>
    <n v="225.34000000000015"/>
    <n v="225.34000000000015"/>
    <n v="1"/>
    <n v="225.34000000000015"/>
    <m/>
    <m/>
    <m/>
  </r>
  <r>
    <x v="0"/>
    <x v="0"/>
    <x v="0"/>
    <x v="475"/>
    <x v="11"/>
    <n v="4"/>
    <s v="pcm/9"/>
    <x v="0"/>
    <x v="79"/>
    <x v="1"/>
    <n v="1"/>
    <s v=""/>
    <n v="3070"/>
    <m/>
    <n v="129.74"/>
    <n v="129.74"/>
    <n v="4"/>
    <n v="518.96"/>
    <m/>
    <m/>
    <m/>
  </r>
  <r>
    <x v="0"/>
    <x v="0"/>
    <x v="0"/>
    <x v="475"/>
    <x v="11"/>
    <n v="4"/>
    <s v="pcm/59"/>
    <x v="0"/>
    <x v="1"/>
    <x v="1"/>
    <n v="1"/>
    <s v="115"/>
    <n v="135"/>
    <m/>
    <n v="1.22"/>
    <n v="1.22"/>
    <n v="4"/>
    <n v="4.88"/>
    <m/>
    <m/>
    <m/>
  </r>
  <r>
    <x v="0"/>
    <x v="0"/>
    <x v="0"/>
    <x v="475"/>
    <x v="11"/>
    <n v="4"/>
    <s v="pcm/64"/>
    <x v="0"/>
    <x v="1"/>
    <x v="1"/>
    <n v="2"/>
    <s v="70"/>
    <n v="90"/>
    <m/>
    <n v="0.49"/>
    <n v="0.98"/>
    <n v="8"/>
    <n v="3.92"/>
    <m/>
    <m/>
    <m/>
  </r>
  <r>
    <x v="0"/>
    <x v="0"/>
    <x v="0"/>
    <x v="475"/>
    <x v="11"/>
    <n v="4"/>
    <s v="pcm/160"/>
    <x v="0"/>
    <x v="12"/>
    <x v="1"/>
    <n v="1"/>
    <s v="200"/>
    <n v="335"/>
    <m/>
    <n v="7.89"/>
    <n v="7.89"/>
    <n v="4"/>
    <n v="31.56"/>
    <m/>
    <m/>
    <m/>
  </r>
  <r>
    <x v="0"/>
    <x v="0"/>
    <x v="0"/>
    <x v="476"/>
    <x v="11"/>
    <n v="4"/>
    <s v="pcm/10"/>
    <x v="0"/>
    <x v="79"/>
    <x v="1"/>
    <n v="1"/>
    <s v=""/>
    <n v="3010"/>
    <m/>
    <n v="127.2"/>
    <n v="127.2"/>
    <n v="4"/>
    <n v="508.8"/>
    <m/>
    <m/>
    <m/>
  </r>
  <r>
    <x v="0"/>
    <x v="0"/>
    <x v="0"/>
    <x v="476"/>
    <x v="11"/>
    <n v="4"/>
    <s v="pcm/59"/>
    <x v="0"/>
    <x v="1"/>
    <x v="1"/>
    <n v="1"/>
    <s v="115"/>
    <n v="135"/>
    <m/>
    <n v="1.22"/>
    <n v="1.22"/>
    <n v="4"/>
    <n v="4.88"/>
    <m/>
    <m/>
    <m/>
  </r>
  <r>
    <x v="0"/>
    <x v="0"/>
    <x v="0"/>
    <x v="476"/>
    <x v="11"/>
    <n v="4"/>
    <s v="pcm/159"/>
    <x v="0"/>
    <x v="12"/>
    <x v="1"/>
    <n v="1"/>
    <s v="220"/>
    <n v="335"/>
    <m/>
    <n v="8.68"/>
    <n v="8.68"/>
    <n v="4"/>
    <n v="34.72"/>
    <m/>
    <m/>
    <m/>
  </r>
  <r>
    <x v="0"/>
    <x v="0"/>
    <x v="0"/>
    <x v="476"/>
    <x v="11"/>
    <n v="4"/>
    <s v="pcm/200"/>
    <x v="0"/>
    <x v="55"/>
    <x v="1"/>
    <n v="2"/>
    <s v="70"/>
    <n v="90"/>
    <m/>
    <n v="0.59"/>
    <n v="1.18"/>
    <n v="8"/>
    <n v="4.72"/>
    <m/>
    <m/>
    <m/>
  </r>
  <r>
    <x v="0"/>
    <x v="0"/>
    <x v="0"/>
    <x v="477"/>
    <x v="11"/>
    <n v="1"/>
    <s v="pcm/10"/>
    <x v="0"/>
    <x v="79"/>
    <x v="1"/>
    <n v="1"/>
    <s v=""/>
    <n v="3010"/>
    <m/>
    <n v="127.2"/>
    <n v="127.2"/>
    <n v="1"/>
    <n v="127.2"/>
    <m/>
    <m/>
    <m/>
  </r>
  <r>
    <x v="0"/>
    <x v="0"/>
    <x v="0"/>
    <x v="477"/>
    <x v="11"/>
    <n v="1"/>
    <s v="pcm/59"/>
    <x v="0"/>
    <x v="1"/>
    <x v="1"/>
    <n v="1"/>
    <s v="115"/>
    <n v="135"/>
    <m/>
    <n v="1.22"/>
    <n v="1.22"/>
    <n v="1"/>
    <n v="1.22"/>
    <m/>
    <m/>
    <m/>
  </r>
  <r>
    <x v="0"/>
    <x v="0"/>
    <x v="0"/>
    <x v="477"/>
    <x v="11"/>
    <n v="1"/>
    <s v="pcm/64"/>
    <x v="0"/>
    <x v="1"/>
    <x v="1"/>
    <n v="2"/>
    <s v="70"/>
    <n v="90"/>
    <m/>
    <n v="0.49"/>
    <n v="0.98"/>
    <n v="2"/>
    <n v="0.98"/>
    <m/>
    <m/>
    <m/>
  </r>
  <r>
    <x v="0"/>
    <x v="0"/>
    <x v="0"/>
    <x v="477"/>
    <x v="11"/>
    <n v="1"/>
    <s v="pcm/160"/>
    <x v="0"/>
    <x v="12"/>
    <x v="1"/>
    <n v="1"/>
    <s v="200"/>
    <n v="335"/>
    <m/>
    <n v="7.89"/>
    <n v="7.89"/>
    <n v="1"/>
    <n v="7.89"/>
    <m/>
    <m/>
    <m/>
  </r>
  <r>
    <x v="0"/>
    <x v="0"/>
    <x v="0"/>
    <x v="478"/>
    <x v="11"/>
    <n v="2"/>
    <s v="pcm/12"/>
    <x v="0"/>
    <x v="79"/>
    <x v="1"/>
    <n v="1"/>
    <s v=""/>
    <n v="7940"/>
    <m/>
    <n v="335.52"/>
    <n v="335.52"/>
    <n v="2"/>
    <n v="671.04"/>
    <m/>
    <m/>
    <m/>
  </r>
  <r>
    <x v="0"/>
    <x v="0"/>
    <x v="0"/>
    <x v="478"/>
    <x v="11"/>
    <n v="2"/>
    <s v="pcm/66"/>
    <x v="0"/>
    <x v="1"/>
    <x v="1"/>
    <n v="6"/>
    <s v="97"/>
    <n v="170"/>
    <m/>
    <n v="1.29"/>
    <n v="7.74"/>
    <n v="12"/>
    <n v="15.48"/>
    <m/>
    <m/>
    <m/>
  </r>
  <r>
    <x v="0"/>
    <x v="0"/>
    <x v="0"/>
    <x v="478"/>
    <x v="11"/>
    <n v="2"/>
    <s v="pcm/180"/>
    <x v="0"/>
    <x v="12"/>
    <x v="1"/>
    <n v="2"/>
    <s v="190"/>
    <n v="200"/>
    <m/>
    <n v="4.47"/>
    <n v="8.94"/>
    <n v="4"/>
    <n v="17.88"/>
    <m/>
    <m/>
    <m/>
  </r>
  <r>
    <x v="0"/>
    <x v="0"/>
    <x v="0"/>
    <x v="479"/>
    <x v="11"/>
    <n v="1"/>
    <s v="pcm/13"/>
    <x v="0"/>
    <x v="79"/>
    <x v="1"/>
    <n v="1"/>
    <s v=""/>
    <n v="8260"/>
    <m/>
    <n v="349.04"/>
    <n v="349.04"/>
    <n v="1"/>
    <n v="349.04"/>
    <m/>
    <m/>
    <m/>
  </r>
  <r>
    <x v="0"/>
    <x v="0"/>
    <x v="0"/>
    <x v="479"/>
    <x v="11"/>
    <n v="1"/>
    <s v="pcm/66"/>
    <x v="0"/>
    <x v="1"/>
    <x v="1"/>
    <n v="6"/>
    <s v="97"/>
    <n v="169"/>
    <m/>
    <n v="1.29"/>
    <n v="7.74"/>
    <n v="6"/>
    <n v="7.74"/>
    <m/>
    <m/>
    <m/>
  </r>
  <r>
    <x v="0"/>
    <x v="0"/>
    <x v="0"/>
    <x v="479"/>
    <x v="11"/>
    <n v="1"/>
    <s v="pcm/180"/>
    <x v="0"/>
    <x v="12"/>
    <x v="1"/>
    <n v="2"/>
    <s v="190"/>
    <n v="200"/>
    <m/>
    <n v="4.47"/>
    <n v="8.94"/>
    <n v="2"/>
    <n v="8.94"/>
    <m/>
    <m/>
    <m/>
  </r>
  <r>
    <x v="0"/>
    <x v="0"/>
    <x v="0"/>
    <x v="480"/>
    <x v="11"/>
    <n v="2"/>
    <s v="pcm/86"/>
    <x v="0"/>
    <x v="1"/>
    <x v="1"/>
    <n v="1"/>
    <s v="160"/>
    <n v="440"/>
    <m/>
    <n v="5.53"/>
    <n v="5.53"/>
    <n v="2"/>
    <n v="11.06"/>
    <m/>
    <m/>
    <m/>
  </r>
  <r>
    <x v="0"/>
    <x v="0"/>
    <x v="0"/>
    <x v="480"/>
    <x v="11"/>
    <n v="2"/>
    <s v="pcm/39"/>
    <x v="0"/>
    <x v="1"/>
    <x v="1"/>
    <n v="1"/>
    <s v="100"/>
    <n v="100"/>
    <m/>
    <n v="0.79"/>
    <n v="0.79"/>
    <n v="2"/>
    <n v="1.58"/>
    <m/>
    <m/>
    <m/>
  </r>
  <r>
    <x v="0"/>
    <x v="0"/>
    <x v="0"/>
    <x v="481"/>
    <x v="11"/>
    <n v="3"/>
    <s v="pcm/87"/>
    <x v="0"/>
    <x v="1"/>
    <x v="1"/>
    <n v="1"/>
    <s v="150"/>
    <n v="440"/>
    <m/>
    <n v="5.18"/>
    <n v="5.18"/>
    <n v="3"/>
    <n v="15.54"/>
    <m/>
    <m/>
    <m/>
  </r>
  <r>
    <x v="0"/>
    <x v="0"/>
    <x v="0"/>
    <x v="481"/>
    <x v="11"/>
    <n v="3"/>
    <s v="pcm/39"/>
    <x v="0"/>
    <x v="1"/>
    <x v="1"/>
    <n v="1"/>
    <s v="101"/>
    <n v="101"/>
    <m/>
    <n v="0.8"/>
    <n v="0.8"/>
    <n v="3"/>
    <n v="2.4000000000000004"/>
    <m/>
    <m/>
    <m/>
  </r>
  <r>
    <x v="0"/>
    <x v="0"/>
    <x v="0"/>
    <x v="482"/>
    <x v="11"/>
    <n v="1"/>
    <s v="pcm/87"/>
    <x v="0"/>
    <x v="1"/>
    <x v="1"/>
    <n v="1"/>
    <s v="150"/>
    <n v="440"/>
    <m/>
    <n v="5.18"/>
    <n v="5.18"/>
    <n v="1"/>
    <n v="5.18"/>
    <m/>
    <m/>
    <m/>
  </r>
  <r>
    <x v="0"/>
    <x v="0"/>
    <x v="0"/>
    <x v="482"/>
    <x v="11"/>
    <n v="1"/>
    <s v="pcm/41"/>
    <x v="0"/>
    <x v="1"/>
    <x v="1"/>
    <n v="1"/>
    <s v="101"/>
    <n v="103"/>
    <m/>
    <n v="0.82"/>
    <n v="0.82"/>
    <n v="1"/>
    <n v="0.82"/>
    <m/>
    <m/>
    <m/>
  </r>
  <r>
    <x v="0"/>
    <x v="0"/>
    <x v="0"/>
    <x v="483"/>
    <x v="11"/>
    <n v="1"/>
    <s v="pcm/87"/>
    <x v="0"/>
    <x v="1"/>
    <x v="1"/>
    <n v="1"/>
    <s v="150"/>
    <n v="440"/>
    <m/>
    <n v="5.18"/>
    <n v="5.18"/>
    <n v="1"/>
    <n v="5.18"/>
    <m/>
    <m/>
    <m/>
  </r>
  <r>
    <x v="0"/>
    <x v="0"/>
    <x v="0"/>
    <x v="483"/>
    <x v="11"/>
    <n v="1"/>
    <s v="pcm/41"/>
    <x v="0"/>
    <x v="1"/>
    <x v="1"/>
    <n v="1"/>
    <s v="101"/>
    <n v="102"/>
    <m/>
    <n v="0.81"/>
    <n v="0.81"/>
    <n v="1"/>
    <n v="0.81"/>
    <m/>
    <m/>
    <m/>
  </r>
  <r>
    <x v="0"/>
    <x v="0"/>
    <x v="0"/>
    <x v="484"/>
    <x v="11"/>
    <n v="1"/>
    <s v="pcm/4"/>
    <x v="0"/>
    <x v="79"/>
    <x v="1"/>
    <n v="1"/>
    <s v=""/>
    <n v="8720"/>
    <m/>
    <n v="368.48"/>
    <n v="368.48"/>
    <n v="1"/>
    <n v="368.48"/>
    <m/>
    <m/>
    <m/>
  </r>
  <r>
    <x v="0"/>
    <x v="0"/>
    <x v="0"/>
    <x v="484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484"/>
    <x v="11"/>
    <n v="1"/>
    <s v="pcm/39"/>
    <x v="0"/>
    <x v="1"/>
    <x v="1"/>
    <n v="1"/>
    <s v="101"/>
    <n v="101"/>
    <m/>
    <n v="0.8"/>
    <n v="0.8"/>
    <n v="1"/>
    <n v="0.8"/>
    <m/>
    <m/>
    <m/>
  </r>
  <r>
    <x v="0"/>
    <x v="0"/>
    <x v="0"/>
    <x v="484"/>
    <x v="11"/>
    <n v="1"/>
    <s v="pcm/62"/>
    <x v="0"/>
    <x v="1"/>
    <x v="1"/>
    <n v="1"/>
    <s v="90"/>
    <n v="170"/>
    <m/>
    <n v="1.2"/>
    <n v="1.2"/>
    <n v="1"/>
    <n v="1.2"/>
    <m/>
    <m/>
    <m/>
  </r>
  <r>
    <x v="0"/>
    <x v="0"/>
    <x v="0"/>
    <x v="484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484"/>
    <x v="11"/>
    <n v="1"/>
    <s v="pcm/99"/>
    <x v="0"/>
    <x v="1"/>
    <x v="1"/>
    <n v="2"/>
    <s v="50"/>
    <n v="8180"/>
    <m/>
    <n v="32.11"/>
    <n v="64.22"/>
    <n v="2"/>
    <n v="64.22"/>
    <m/>
    <m/>
    <m/>
  </r>
  <r>
    <x v="0"/>
    <x v="0"/>
    <x v="0"/>
    <x v="484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484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484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484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84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84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484"/>
    <x v="11"/>
    <n v="1"/>
    <s v="pcm/192"/>
    <x v="0"/>
    <x v="55"/>
    <x v="1"/>
    <n v="1"/>
    <s v="149"/>
    <n v="226"/>
    <m/>
    <n v="3.18"/>
    <n v="3.18"/>
    <n v="1"/>
    <n v="3.18"/>
    <m/>
    <m/>
    <m/>
  </r>
  <r>
    <x v="0"/>
    <x v="0"/>
    <x v="0"/>
    <x v="484"/>
    <x v="11"/>
    <n v="1"/>
    <s v="pcm/195"/>
    <x v="0"/>
    <x v="55"/>
    <x v="1"/>
    <n v="1"/>
    <s v="147"/>
    <n v="229"/>
    <m/>
    <n v="3.18"/>
    <n v="3.18"/>
    <n v="1"/>
    <n v="3.18"/>
    <m/>
    <m/>
    <m/>
  </r>
  <r>
    <x v="0"/>
    <x v="0"/>
    <x v="0"/>
    <x v="485"/>
    <x v="11"/>
    <n v="1"/>
    <s v="pcm/3"/>
    <x v="0"/>
    <x v="79"/>
    <x v="1"/>
    <n v="1"/>
    <s v=""/>
    <n v="8570"/>
    <m/>
    <n v="362.14"/>
    <n v="362.14"/>
    <n v="1"/>
    <n v="362.14"/>
    <m/>
    <m/>
    <m/>
  </r>
  <r>
    <x v="0"/>
    <x v="0"/>
    <x v="0"/>
    <x v="485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485"/>
    <x v="11"/>
    <n v="1"/>
    <s v="pcm/45"/>
    <x v="0"/>
    <x v="1"/>
    <x v="1"/>
    <n v="2"/>
    <s v="260"/>
    <n v="190"/>
    <m/>
    <n v="3.88"/>
    <n v="7.76"/>
    <n v="2"/>
    <n v="7.76"/>
    <m/>
    <m/>
    <m/>
  </r>
  <r>
    <x v="0"/>
    <x v="0"/>
    <x v="0"/>
    <x v="485"/>
    <x v="11"/>
    <n v="1"/>
    <s v="pcm/66"/>
    <x v="0"/>
    <x v="1"/>
    <x v="1"/>
    <n v="4"/>
    <s v="97"/>
    <n v="168"/>
    <m/>
    <n v="1.28"/>
    <n v="5.12"/>
    <n v="4"/>
    <n v="5.12"/>
    <m/>
    <m/>
    <m/>
  </r>
  <r>
    <x v="0"/>
    <x v="0"/>
    <x v="0"/>
    <x v="485"/>
    <x v="11"/>
    <n v="1"/>
    <s v="pcm/72"/>
    <x v="0"/>
    <x v="1"/>
    <x v="1"/>
    <n v="4"/>
    <s v="97"/>
    <n v="170"/>
    <m/>
    <n v="1.29"/>
    <n v="5.16"/>
    <n v="4"/>
    <n v="5.16"/>
    <m/>
    <m/>
    <m/>
  </r>
  <r>
    <x v="0"/>
    <x v="0"/>
    <x v="0"/>
    <x v="485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485"/>
    <x v="11"/>
    <n v="1"/>
    <s v="pcm/95"/>
    <x v="0"/>
    <x v="1"/>
    <x v="1"/>
    <n v="1"/>
    <s v="50"/>
    <n v="3230"/>
    <m/>
    <n v="12.68"/>
    <n v="12.68"/>
    <n v="1"/>
    <n v="12.68"/>
    <m/>
    <m/>
    <m/>
  </r>
  <r>
    <x v="0"/>
    <x v="0"/>
    <x v="0"/>
    <x v="485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485"/>
    <x v="11"/>
    <n v="1"/>
    <s v="pcm/99"/>
    <x v="0"/>
    <x v="1"/>
    <x v="1"/>
    <n v="1"/>
    <s v="50"/>
    <n v="8180"/>
    <m/>
    <n v="32.11"/>
    <n v="32.11"/>
    <n v="1"/>
    <n v="32.11"/>
    <m/>
    <m/>
    <m/>
  </r>
  <r>
    <x v="0"/>
    <x v="0"/>
    <x v="0"/>
    <x v="485"/>
    <x v="11"/>
    <n v="1"/>
    <s v="pcm/109"/>
    <x v="0"/>
    <x v="1"/>
    <x v="1"/>
    <n v="1"/>
    <s v="50"/>
    <n v="1650"/>
    <m/>
    <n v="6.48"/>
    <n v="6.48"/>
    <n v="1"/>
    <n v="6.48"/>
    <m/>
    <m/>
    <m/>
  </r>
  <r>
    <x v="0"/>
    <x v="0"/>
    <x v="0"/>
    <x v="485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485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485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485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85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85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486"/>
    <x v="11"/>
    <n v="1"/>
    <s v="pcm/4"/>
    <x v="0"/>
    <x v="79"/>
    <x v="1"/>
    <n v="1"/>
    <s v=""/>
    <n v="8720"/>
    <m/>
    <n v="368.48"/>
    <n v="368.48"/>
    <n v="1"/>
    <n v="368.48"/>
    <m/>
    <m/>
    <m/>
  </r>
  <r>
    <x v="0"/>
    <x v="0"/>
    <x v="0"/>
    <x v="486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486"/>
    <x v="11"/>
    <n v="1"/>
    <s v="pcm/39"/>
    <x v="0"/>
    <x v="1"/>
    <x v="1"/>
    <n v="1"/>
    <s v="101"/>
    <n v="101"/>
    <m/>
    <n v="0.8"/>
    <n v="0.8"/>
    <n v="1"/>
    <n v="0.8"/>
    <m/>
    <m/>
    <m/>
  </r>
  <r>
    <x v="0"/>
    <x v="0"/>
    <x v="0"/>
    <x v="486"/>
    <x v="11"/>
    <n v="1"/>
    <s v="pcm/45"/>
    <x v="0"/>
    <x v="1"/>
    <x v="1"/>
    <n v="2"/>
    <s v="260"/>
    <n v="190"/>
    <m/>
    <n v="3.88"/>
    <n v="7.76"/>
    <n v="2"/>
    <n v="7.76"/>
    <m/>
    <m/>
    <m/>
  </r>
  <r>
    <x v="0"/>
    <x v="0"/>
    <x v="0"/>
    <x v="486"/>
    <x v="11"/>
    <n v="1"/>
    <s v="pcm/72"/>
    <x v="0"/>
    <x v="1"/>
    <x v="1"/>
    <n v="4"/>
    <s v="97"/>
    <n v="170"/>
    <m/>
    <n v="1.29"/>
    <n v="5.16"/>
    <n v="4"/>
    <n v="5.16"/>
    <m/>
    <m/>
    <m/>
  </r>
  <r>
    <x v="0"/>
    <x v="0"/>
    <x v="0"/>
    <x v="486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486"/>
    <x v="11"/>
    <n v="1"/>
    <s v="pcm/95"/>
    <x v="0"/>
    <x v="1"/>
    <x v="1"/>
    <n v="1"/>
    <s v="50"/>
    <n v="3230"/>
    <m/>
    <n v="12.68"/>
    <n v="12.68"/>
    <n v="1"/>
    <n v="12.68"/>
    <m/>
    <m/>
    <m/>
  </r>
  <r>
    <x v="0"/>
    <x v="0"/>
    <x v="0"/>
    <x v="486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486"/>
    <x v="11"/>
    <n v="1"/>
    <s v="pcm/99"/>
    <x v="0"/>
    <x v="1"/>
    <x v="1"/>
    <n v="1"/>
    <s v="50"/>
    <n v="8180"/>
    <m/>
    <n v="32.11"/>
    <n v="32.11"/>
    <n v="1"/>
    <n v="32.11"/>
    <m/>
    <m/>
    <m/>
  </r>
  <r>
    <x v="0"/>
    <x v="0"/>
    <x v="0"/>
    <x v="486"/>
    <x v="11"/>
    <n v="1"/>
    <s v="pcm/109"/>
    <x v="0"/>
    <x v="1"/>
    <x v="1"/>
    <n v="1"/>
    <s v="50"/>
    <n v="1650"/>
    <m/>
    <n v="6.48"/>
    <n v="6.48"/>
    <n v="1"/>
    <n v="6.48"/>
    <m/>
    <m/>
    <m/>
  </r>
  <r>
    <x v="0"/>
    <x v="0"/>
    <x v="0"/>
    <x v="486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486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486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486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86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86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487"/>
    <x v="11"/>
    <n v="1"/>
    <s v="pcm/3"/>
    <x v="0"/>
    <x v="79"/>
    <x v="1"/>
    <n v="1"/>
    <s v=""/>
    <n v="8570"/>
    <m/>
    <n v="362.14"/>
    <n v="362.14"/>
    <n v="1"/>
    <n v="362.14"/>
    <m/>
    <m/>
    <m/>
  </r>
  <r>
    <x v="0"/>
    <x v="0"/>
    <x v="0"/>
    <x v="487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487"/>
    <x v="11"/>
    <n v="1"/>
    <s v="pcm/45"/>
    <x v="0"/>
    <x v="1"/>
    <x v="1"/>
    <n v="2"/>
    <s v="260"/>
    <n v="190"/>
    <m/>
    <n v="3.88"/>
    <n v="7.76"/>
    <n v="2"/>
    <n v="7.76"/>
    <m/>
    <m/>
    <m/>
  </r>
  <r>
    <x v="0"/>
    <x v="0"/>
    <x v="0"/>
    <x v="487"/>
    <x v="11"/>
    <n v="1"/>
    <s v="pcm/62"/>
    <x v="0"/>
    <x v="1"/>
    <x v="1"/>
    <n v="1"/>
    <s v="90"/>
    <n v="170"/>
    <m/>
    <n v="1.2"/>
    <n v="1.2"/>
    <n v="1"/>
    <n v="1.2"/>
    <m/>
    <m/>
    <m/>
  </r>
  <r>
    <x v="0"/>
    <x v="0"/>
    <x v="0"/>
    <x v="487"/>
    <x v="11"/>
    <n v="1"/>
    <s v="pcm/66"/>
    <x v="0"/>
    <x v="1"/>
    <x v="1"/>
    <n v="4"/>
    <s v="97"/>
    <n v="168"/>
    <m/>
    <n v="1.28"/>
    <n v="5.12"/>
    <n v="4"/>
    <n v="5.12"/>
    <m/>
    <m/>
    <m/>
  </r>
  <r>
    <x v="0"/>
    <x v="0"/>
    <x v="0"/>
    <x v="487"/>
    <x v="11"/>
    <n v="1"/>
    <s v="pcm/72"/>
    <x v="0"/>
    <x v="1"/>
    <x v="1"/>
    <n v="4"/>
    <s v="97"/>
    <n v="170"/>
    <m/>
    <n v="1.29"/>
    <n v="5.16"/>
    <n v="4"/>
    <n v="5.16"/>
    <m/>
    <m/>
    <m/>
  </r>
  <r>
    <x v="0"/>
    <x v="0"/>
    <x v="0"/>
    <x v="487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487"/>
    <x v="11"/>
    <n v="1"/>
    <s v="pcm/95"/>
    <x v="0"/>
    <x v="1"/>
    <x v="1"/>
    <n v="1"/>
    <s v="50"/>
    <n v="3230"/>
    <m/>
    <n v="12.68"/>
    <n v="12.68"/>
    <n v="1"/>
    <n v="12.68"/>
    <m/>
    <m/>
    <m/>
  </r>
  <r>
    <x v="0"/>
    <x v="0"/>
    <x v="0"/>
    <x v="487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487"/>
    <x v="11"/>
    <n v="1"/>
    <s v="pcm/99"/>
    <x v="0"/>
    <x v="1"/>
    <x v="1"/>
    <n v="1"/>
    <s v="50"/>
    <n v="8180"/>
    <m/>
    <n v="32.11"/>
    <n v="32.11"/>
    <n v="1"/>
    <n v="32.11"/>
    <m/>
    <m/>
    <m/>
  </r>
  <r>
    <x v="0"/>
    <x v="0"/>
    <x v="0"/>
    <x v="487"/>
    <x v="11"/>
    <n v="1"/>
    <s v="pcm/109"/>
    <x v="0"/>
    <x v="1"/>
    <x v="1"/>
    <n v="1"/>
    <s v="50"/>
    <n v="1650"/>
    <m/>
    <n v="6.48"/>
    <n v="6.48"/>
    <n v="1"/>
    <n v="6.48"/>
    <m/>
    <m/>
    <m/>
  </r>
  <r>
    <x v="0"/>
    <x v="0"/>
    <x v="0"/>
    <x v="487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487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487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487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87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87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487"/>
    <x v="11"/>
    <n v="1"/>
    <s v="pcm/192"/>
    <x v="0"/>
    <x v="55"/>
    <x v="1"/>
    <n v="1"/>
    <s v="149"/>
    <n v="226"/>
    <m/>
    <n v="3.18"/>
    <n v="3.18"/>
    <n v="1"/>
    <n v="3.18"/>
    <m/>
    <m/>
    <m/>
  </r>
  <r>
    <x v="0"/>
    <x v="0"/>
    <x v="0"/>
    <x v="487"/>
    <x v="11"/>
    <n v="1"/>
    <s v="pcm/195"/>
    <x v="0"/>
    <x v="55"/>
    <x v="1"/>
    <n v="1"/>
    <s v="147"/>
    <n v="229"/>
    <m/>
    <n v="3.18"/>
    <n v="3.18"/>
    <n v="1"/>
    <n v="3.18"/>
    <m/>
    <m/>
    <m/>
  </r>
  <r>
    <x v="0"/>
    <x v="0"/>
    <x v="0"/>
    <x v="488"/>
    <x v="11"/>
    <n v="1"/>
    <s v="pcm/16"/>
    <x v="0"/>
    <x v="88"/>
    <x v="1"/>
    <n v="1"/>
    <s v=""/>
    <n v="13410"/>
    <m/>
    <n v="913.94"/>
    <n v="913.94"/>
    <n v="1"/>
    <n v="913.94"/>
    <m/>
    <m/>
    <m/>
  </r>
  <r>
    <x v="0"/>
    <x v="0"/>
    <x v="0"/>
    <x v="488"/>
    <x v="11"/>
    <n v="1"/>
    <s v="pcm/70"/>
    <x v="0"/>
    <x v="1"/>
    <x v="1"/>
    <n v="1"/>
    <s v="120"/>
    <n v="225"/>
    <m/>
    <n v="2.12"/>
    <n v="2.12"/>
    <n v="1"/>
    <n v="2.12"/>
    <m/>
    <m/>
    <m/>
  </r>
  <r>
    <x v="0"/>
    <x v="0"/>
    <x v="0"/>
    <x v="488"/>
    <x v="11"/>
    <n v="1"/>
    <s v="pcm/100"/>
    <x v="0"/>
    <x v="1"/>
    <x v="1"/>
    <n v="2"/>
    <s v="50"/>
    <n v="8130"/>
    <m/>
    <n v="31.91"/>
    <n v="63.82"/>
    <n v="2"/>
    <n v="63.82"/>
    <m/>
    <m/>
    <m/>
  </r>
  <r>
    <x v="0"/>
    <x v="0"/>
    <x v="0"/>
    <x v="488"/>
    <x v="11"/>
    <n v="1"/>
    <s v="pcm/105"/>
    <x v="0"/>
    <x v="1"/>
    <x v="1"/>
    <n v="2"/>
    <s v="50"/>
    <n v="4460"/>
    <m/>
    <n v="17.510000000000002"/>
    <n v="35.020000000000003"/>
    <n v="2"/>
    <n v="35.020000000000003"/>
    <m/>
    <m/>
    <m/>
  </r>
  <r>
    <x v="0"/>
    <x v="0"/>
    <x v="0"/>
    <x v="488"/>
    <x v="11"/>
    <n v="1"/>
    <s v="pcm/133"/>
    <x v="0"/>
    <x v="12"/>
    <x v="1"/>
    <n v="1"/>
    <s v="200"/>
    <n v="1125"/>
    <m/>
    <n v="26.49"/>
    <n v="26.49"/>
    <n v="1"/>
    <n v="26.49"/>
    <m/>
    <m/>
    <m/>
  </r>
  <r>
    <x v="0"/>
    <x v="0"/>
    <x v="0"/>
    <x v="488"/>
    <x v="11"/>
    <n v="1"/>
    <s v="pcm/148"/>
    <x v="0"/>
    <x v="12"/>
    <x v="1"/>
    <n v="1"/>
    <s v="140"/>
    <n v="1410"/>
    <m/>
    <n v="23.24"/>
    <n v="23.24"/>
    <n v="1"/>
    <n v="23.24"/>
    <m/>
    <m/>
    <m/>
  </r>
  <r>
    <x v="0"/>
    <x v="0"/>
    <x v="0"/>
    <x v="488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488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88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88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88"/>
    <x v="11"/>
    <n v="1"/>
    <s v="pcm/180"/>
    <x v="0"/>
    <x v="12"/>
    <x v="1"/>
    <n v="4"/>
    <s v="190"/>
    <n v="200"/>
    <m/>
    <n v="4.47"/>
    <n v="17.88"/>
    <n v="4"/>
    <n v="17.88"/>
    <m/>
    <m/>
    <m/>
  </r>
  <r>
    <x v="0"/>
    <x v="0"/>
    <x v="0"/>
    <x v="488"/>
    <x v="11"/>
    <n v="1"/>
    <s v="pcm/190"/>
    <x v="0"/>
    <x v="55"/>
    <x v="1"/>
    <n v="4"/>
    <s v="246"/>
    <n v="240"/>
    <m/>
    <n v="5.57"/>
    <n v="22.28"/>
    <n v="4"/>
    <n v="22.28"/>
    <m/>
    <m/>
    <m/>
  </r>
  <r>
    <x v="0"/>
    <x v="0"/>
    <x v="0"/>
    <x v="488"/>
    <x v="11"/>
    <n v="1"/>
    <s v="pcm/191"/>
    <x v="0"/>
    <x v="55"/>
    <x v="1"/>
    <n v="8"/>
    <s v="246"/>
    <n v="225"/>
    <m/>
    <n v="5.22"/>
    <n v="41.76"/>
    <n v="8"/>
    <n v="41.76"/>
    <m/>
    <m/>
    <m/>
  </r>
  <r>
    <x v="0"/>
    <x v="0"/>
    <x v="0"/>
    <x v="488"/>
    <x v="11"/>
    <n v="1"/>
    <s v="pcm/194"/>
    <x v="0"/>
    <x v="55"/>
    <x v="1"/>
    <n v="1"/>
    <s v="149"/>
    <n v="159"/>
    <m/>
    <n v="2.2200000000000002"/>
    <n v="2.2200000000000002"/>
    <n v="1"/>
    <n v="2.2200000000000002"/>
    <m/>
    <m/>
    <m/>
  </r>
  <r>
    <x v="0"/>
    <x v="0"/>
    <x v="0"/>
    <x v="488"/>
    <x v="11"/>
    <n v="1"/>
    <s v="pcm/197"/>
    <x v="0"/>
    <x v="55"/>
    <x v="1"/>
    <n v="1"/>
    <s v="136"/>
    <n v="174"/>
    <m/>
    <n v="2.2200000000000002"/>
    <n v="2.2200000000000002"/>
    <n v="1"/>
    <n v="2.2200000000000002"/>
    <m/>
    <m/>
    <m/>
  </r>
  <r>
    <x v="0"/>
    <x v="0"/>
    <x v="0"/>
    <x v="488"/>
    <x v="11"/>
    <n v="1"/>
    <s v="pcm/201"/>
    <x v="0"/>
    <x v="55"/>
    <x v="1"/>
    <n v="4"/>
    <s v="126"/>
    <n v="223"/>
    <m/>
    <n v="2.65"/>
    <n v="10.6"/>
    <n v="4"/>
    <n v="10.6"/>
    <m/>
    <m/>
    <m/>
  </r>
  <r>
    <x v="0"/>
    <x v="0"/>
    <x v="0"/>
    <x v="488"/>
    <x v="11"/>
    <n v="1"/>
    <s v="pcm/207"/>
    <x v="0"/>
    <x v="55"/>
    <x v="1"/>
    <n v="2"/>
    <s v="206"/>
    <n v="246"/>
    <m/>
    <n v="4.78"/>
    <n v="9.56"/>
    <n v="2"/>
    <n v="9.56"/>
    <m/>
    <m/>
    <m/>
  </r>
  <r>
    <x v="0"/>
    <x v="0"/>
    <x v="0"/>
    <x v="488"/>
    <x v="11"/>
    <n v="1"/>
    <s v="pcm/209"/>
    <x v="0"/>
    <x v="55"/>
    <x v="1"/>
    <n v="4"/>
    <s v="166"/>
    <n v="246"/>
    <m/>
    <n v="3.85"/>
    <n v="15.4"/>
    <n v="4"/>
    <n v="15.4"/>
    <m/>
    <m/>
    <m/>
  </r>
  <r>
    <x v="0"/>
    <x v="0"/>
    <x v="0"/>
    <x v="489"/>
    <x v="11"/>
    <n v="68"/>
    <s v="ACM/15"/>
    <x v="0"/>
    <x v="1"/>
    <x v="1"/>
    <n v="1"/>
    <s v="60"/>
    <n v="60"/>
    <m/>
    <n v="0.28000000000000003"/>
    <n v="0.28000000000000003"/>
    <n v="68"/>
    <n v="19.040000000000003"/>
    <m/>
    <m/>
    <m/>
  </r>
  <r>
    <x v="0"/>
    <x v="0"/>
    <x v="0"/>
    <x v="490"/>
    <x v="11"/>
    <n v="1"/>
    <s v="pcm/18"/>
    <x v="0"/>
    <x v="88"/>
    <x v="1"/>
    <n v="1"/>
    <s v=""/>
    <n v="13410"/>
    <m/>
    <n v="913.94"/>
    <n v="913.94"/>
    <n v="1"/>
    <n v="913.94"/>
    <m/>
    <m/>
    <m/>
  </r>
  <r>
    <x v="0"/>
    <x v="0"/>
    <x v="0"/>
    <x v="490"/>
    <x v="11"/>
    <n v="1"/>
    <s v="pcm/39"/>
    <x v="0"/>
    <x v="1"/>
    <x v="1"/>
    <n v="1"/>
    <s v="100"/>
    <n v="100"/>
    <m/>
    <n v="0.78"/>
    <n v="0.78"/>
    <n v="1"/>
    <n v="0.78"/>
    <m/>
    <m/>
    <m/>
  </r>
  <r>
    <x v="0"/>
    <x v="0"/>
    <x v="0"/>
    <x v="490"/>
    <x v="11"/>
    <n v="1"/>
    <s v="pcm/70"/>
    <x v="0"/>
    <x v="1"/>
    <x v="1"/>
    <n v="1"/>
    <s v="120"/>
    <n v="225"/>
    <m/>
    <n v="2.12"/>
    <n v="2.12"/>
    <n v="1"/>
    <n v="2.12"/>
    <m/>
    <m/>
    <m/>
  </r>
  <r>
    <x v="0"/>
    <x v="0"/>
    <x v="0"/>
    <x v="490"/>
    <x v="11"/>
    <n v="1"/>
    <s v="pcm/100"/>
    <x v="0"/>
    <x v="1"/>
    <x v="1"/>
    <n v="2"/>
    <s v="50"/>
    <n v="8130"/>
    <m/>
    <n v="31.91"/>
    <n v="63.82"/>
    <n v="2"/>
    <n v="63.82"/>
    <m/>
    <m/>
    <m/>
  </r>
  <r>
    <x v="0"/>
    <x v="0"/>
    <x v="0"/>
    <x v="490"/>
    <x v="11"/>
    <n v="1"/>
    <s v="pcm/105"/>
    <x v="0"/>
    <x v="1"/>
    <x v="1"/>
    <n v="2"/>
    <s v="50"/>
    <n v="4460"/>
    <m/>
    <n v="17.510000000000002"/>
    <n v="35.020000000000003"/>
    <n v="2"/>
    <n v="35.020000000000003"/>
    <m/>
    <m/>
    <m/>
  </r>
  <r>
    <x v="0"/>
    <x v="0"/>
    <x v="0"/>
    <x v="490"/>
    <x v="11"/>
    <n v="1"/>
    <s v="pcm/133"/>
    <x v="0"/>
    <x v="12"/>
    <x v="1"/>
    <n v="1"/>
    <s v="200"/>
    <n v="1125"/>
    <m/>
    <n v="26.49"/>
    <n v="26.49"/>
    <n v="1"/>
    <n v="26.49"/>
    <m/>
    <m/>
    <m/>
  </r>
  <r>
    <x v="0"/>
    <x v="0"/>
    <x v="0"/>
    <x v="490"/>
    <x v="11"/>
    <n v="1"/>
    <s v="pcm/148"/>
    <x v="0"/>
    <x v="12"/>
    <x v="1"/>
    <n v="1"/>
    <s v="140"/>
    <n v="1410"/>
    <m/>
    <n v="23.24"/>
    <n v="23.24"/>
    <n v="1"/>
    <n v="23.24"/>
    <m/>
    <m/>
    <m/>
  </r>
  <r>
    <x v="0"/>
    <x v="0"/>
    <x v="0"/>
    <x v="490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490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90"/>
    <x v="11"/>
    <n v="1"/>
    <s v="pcm/165"/>
    <x v="0"/>
    <x v="3"/>
    <x v="1"/>
    <n v="1"/>
    <s v="122"/>
    <n v="180"/>
    <m/>
    <n v="1.38"/>
    <n v="1.38"/>
    <n v="1"/>
    <n v="1.38"/>
    <m/>
    <m/>
    <m/>
  </r>
  <r>
    <x v="0"/>
    <x v="0"/>
    <x v="0"/>
    <x v="490"/>
    <x v="11"/>
    <n v="1"/>
    <s v="pcm/166"/>
    <x v="0"/>
    <x v="3"/>
    <x v="1"/>
    <n v="1"/>
    <s v="132"/>
    <n v="180"/>
    <m/>
    <n v="1.49"/>
    <n v="1.49"/>
    <n v="1"/>
    <n v="1.49"/>
    <m/>
    <m/>
    <m/>
  </r>
  <r>
    <x v="0"/>
    <x v="0"/>
    <x v="0"/>
    <x v="490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90"/>
    <x v="11"/>
    <n v="1"/>
    <s v="pcm/180"/>
    <x v="0"/>
    <x v="12"/>
    <x v="1"/>
    <n v="3"/>
    <s v="190"/>
    <n v="200"/>
    <m/>
    <n v="4.47"/>
    <n v="13.41"/>
    <n v="3"/>
    <n v="13.41"/>
    <m/>
    <m/>
    <m/>
  </r>
  <r>
    <x v="0"/>
    <x v="0"/>
    <x v="0"/>
    <x v="490"/>
    <x v="11"/>
    <n v="1"/>
    <s v="pcm/190"/>
    <x v="0"/>
    <x v="55"/>
    <x v="1"/>
    <n v="4"/>
    <s v="246"/>
    <n v="240"/>
    <m/>
    <n v="5.57"/>
    <n v="22.28"/>
    <n v="4"/>
    <n v="22.28"/>
    <m/>
    <m/>
    <m/>
  </r>
  <r>
    <x v="0"/>
    <x v="0"/>
    <x v="0"/>
    <x v="490"/>
    <x v="11"/>
    <n v="1"/>
    <s v="pcm/191"/>
    <x v="0"/>
    <x v="55"/>
    <x v="1"/>
    <n v="6"/>
    <s v="246"/>
    <n v="225"/>
    <m/>
    <n v="5.22"/>
    <n v="31.32"/>
    <n v="6"/>
    <n v="31.32"/>
    <m/>
    <m/>
    <m/>
  </r>
  <r>
    <x v="0"/>
    <x v="0"/>
    <x v="0"/>
    <x v="490"/>
    <x v="11"/>
    <n v="1"/>
    <s v="pcm/193"/>
    <x v="0"/>
    <x v="55"/>
    <x v="1"/>
    <n v="1"/>
    <s v="150"/>
    <n v="198"/>
    <m/>
    <n v="2.8"/>
    <n v="2.8"/>
    <n v="1"/>
    <n v="2.8"/>
    <m/>
    <m/>
    <m/>
  </r>
  <r>
    <x v="0"/>
    <x v="0"/>
    <x v="0"/>
    <x v="490"/>
    <x v="11"/>
    <n v="1"/>
    <s v="pcm/196"/>
    <x v="0"/>
    <x v="55"/>
    <x v="1"/>
    <n v="1"/>
    <s v="145"/>
    <n v="205"/>
    <m/>
    <n v="2.8"/>
    <n v="2.8"/>
    <n v="1"/>
    <n v="2.8"/>
    <m/>
    <m/>
    <m/>
  </r>
  <r>
    <x v="0"/>
    <x v="0"/>
    <x v="0"/>
    <x v="490"/>
    <x v="11"/>
    <n v="1"/>
    <s v="pcm/199"/>
    <x v="0"/>
    <x v="55"/>
    <x v="1"/>
    <n v="2"/>
    <s v="126"/>
    <n v="225"/>
    <m/>
    <n v="2.68"/>
    <n v="5.36"/>
    <n v="2"/>
    <n v="5.36"/>
    <m/>
    <m/>
    <m/>
  </r>
  <r>
    <x v="0"/>
    <x v="0"/>
    <x v="0"/>
    <x v="490"/>
    <x v="11"/>
    <n v="1"/>
    <s v="pcm/207"/>
    <x v="0"/>
    <x v="55"/>
    <x v="1"/>
    <n v="2"/>
    <s v="206"/>
    <n v="246"/>
    <m/>
    <n v="4.78"/>
    <n v="9.56"/>
    <n v="2"/>
    <n v="9.56"/>
    <m/>
    <m/>
    <m/>
  </r>
  <r>
    <x v="0"/>
    <x v="0"/>
    <x v="0"/>
    <x v="490"/>
    <x v="11"/>
    <n v="1"/>
    <s v="pcm/209"/>
    <x v="0"/>
    <x v="55"/>
    <x v="1"/>
    <n v="3"/>
    <s v="166"/>
    <n v="246"/>
    <m/>
    <n v="3.85"/>
    <n v="11.55"/>
    <n v="3"/>
    <n v="11.55"/>
    <m/>
    <m/>
    <m/>
  </r>
  <r>
    <x v="0"/>
    <x v="0"/>
    <x v="0"/>
    <x v="490"/>
    <x v="11"/>
    <n v="1"/>
    <s v="pcm/210"/>
    <x v="0"/>
    <x v="55"/>
    <x v="1"/>
    <n v="1"/>
    <s v="126"/>
    <n v="166"/>
    <m/>
    <n v="1.97"/>
    <n v="1.97"/>
    <n v="1"/>
    <n v="1.97"/>
    <m/>
    <m/>
    <m/>
  </r>
  <r>
    <x v="0"/>
    <x v="0"/>
    <x v="0"/>
    <x v="491"/>
    <x v="11"/>
    <n v="1"/>
    <s v="pcm/15"/>
    <x v="0"/>
    <x v="88"/>
    <x v="1"/>
    <n v="1"/>
    <s v=""/>
    <n v="14440"/>
    <m/>
    <n v="984.14"/>
    <n v="984.14"/>
    <n v="1"/>
    <n v="984.14"/>
    <m/>
    <m/>
    <m/>
  </r>
  <r>
    <x v="0"/>
    <x v="0"/>
    <x v="0"/>
    <x v="491"/>
    <x v="11"/>
    <n v="1"/>
    <s v="pcm/70"/>
    <x v="0"/>
    <x v="1"/>
    <x v="1"/>
    <n v="1"/>
    <s v="120"/>
    <n v="225"/>
    <m/>
    <n v="2.12"/>
    <n v="2.12"/>
    <n v="1"/>
    <n v="2.12"/>
    <m/>
    <m/>
    <m/>
  </r>
  <r>
    <x v="0"/>
    <x v="0"/>
    <x v="0"/>
    <x v="491"/>
    <x v="11"/>
    <n v="1"/>
    <s v="pcm/100"/>
    <x v="0"/>
    <x v="1"/>
    <x v="1"/>
    <n v="1"/>
    <s v="50"/>
    <n v="8130"/>
    <m/>
    <n v="31.91"/>
    <n v="31.91"/>
    <n v="1"/>
    <n v="31.91"/>
    <m/>
    <m/>
    <m/>
  </r>
  <r>
    <x v="0"/>
    <x v="0"/>
    <x v="0"/>
    <x v="491"/>
    <x v="11"/>
    <n v="1"/>
    <s v="pcm/105"/>
    <x v="0"/>
    <x v="1"/>
    <x v="1"/>
    <n v="1"/>
    <s v="50"/>
    <n v="4460"/>
    <m/>
    <n v="17.510000000000002"/>
    <n v="17.510000000000002"/>
    <n v="1"/>
    <n v="17.510000000000002"/>
    <m/>
    <m/>
    <m/>
  </r>
  <r>
    <x v="0"/>
    <x v="0"/>
    <x v="0"/>
    <x v="491"/>
    <x v="11"/>
    <n v="1"/>
    <s v="pcm/161"/>
    <x v="0"/>
    <x v="12"/>
    <x v="1"/>
    <n v="1"/>
    <s v="230"/>
    <n v="240"/>
    <m/>
    <n v="6.5"/>
    <n v="6.5"/>
    <n v="1"/>
    <n v="6.5"/>
    <m/>
    <m/>
    <m/>
  </r>
  <r>
    <x v="0"/>
    <x v="0"/>
    <x v="0"/>
    <x v="491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91"/>
    <x v="11"/>
    <n v="1"/>
    <s v="pcm/170"/>
    <x v="0"/>
    <x v="3"/>
    <x v="1"/>
    <n v="2"/>
    <s v="174"/>
    <n v="184"/>
    <m/>
    <n v="2.0099999999999998"/>
    <n v="4.0199999999999996"/>
    <n v="2"/>
    <n v="4.0199999999999996"/>
    <m/>
    <m/>
    <m/>
  </r>
  <r>
    <x v="0"/>
    <x v="0"/>
    <x v="0"/>
    <x v="491"/>
    <x v="11"/>
    <n v="1"/>
    <s v="pcm/177"/>
    <x v="0"/>
    <x v="89"/>
    <x v="1"/>
    <n v="1"/>
    <s v=""/>
    <n v="1125"/>
    <m/>
    <n v="40.36"/>
    <n v="40.36"/>
    <n v="1"/>
    <n v="40.36"/>
    <m/>
    <m/>
    <m/>
  </r>
  <r>
    <x v="0"/>
    <x v="0"/>
    <x v="0"/>
    <x v="491"/>
    <x v="11"/>
    <n v="1"/>
    <s v="pcm/180"/>
    <x v="0"/>
    <x v="12"/>
    <x v="1"/>
    <n v="1"/>
    <s v="190"/>
    <n v="200"/>
    <m/>
    <n v="4.47"/>
    <n v="4.47"/>
    <n v="1"/>
    <n v="4.47"/>
    <m/>
    <m/>
    <m/>
  </r>
  <r>
    <x v="0"/>
    <x v="0"/>
    <x v="0"/>
    <x v="491"/>
    <x v="11"/>
    <n v="1"/>
    <s v="pcm/190"/>
    <x v="0"/>
    <x v="55"/>
    <x v="1"/>
    <n v="2"/>
    <s v="246"/>
    <n v="240"/>
    <m/>
    <n v="5.57"/>
    <n v="11.14"/>
    <n v="2"/>
    <n v="11.14"/>
    <m/>
    <m/>
    <m/>
  </r>
  <r>
    <x v="0"/>
    <x v="0"/>
    <x v="0"/>
    <x v="491"/>
    <x v="11"/>
    <n v="1"/>
    <s v="pcm/191"/>
    <x v="0"/>
    <x v="55"/>
    <x v="1"/>
    <n v="2"/>
    <s v="246"/>
    <n v="225"/>
    <m/>
    <n v="5.22"/>
    <n v="10.44"/>
    <n v="2"/>
    <n v="10.44"/>
    <m/>
    <m/>
    <m/>
  </r>
  <r>
    <x v="0"/>
    <x v="0"/>
    <x v="0"/>
    <x v="491"/>
    <x v="11"/>
    <n v="1"/>
    <s v="pcm/193"/>
    <x v="0"/>
    <x v="55"/>
    <x v="1"/>
    <n v="1"/>
    <s v="150"/>
    <n v="198"/>
    <m/>
    <n v="2.8"/>
    <n v="2.8"/>
    <n v="1"/>
    <n v="2.8"/>
    <m/>
    <m/>
    <m/>
  </r>
  <r>
    <x v="0"/>
    <x v="0"/>
    <x v="0"/>
    <x v="491"/>
    <x v="11"/>
    <n v="1"/>
    <s v="pcm/196"/>
    <x v="0"/>
    <x v="55"/>
    <x v="1"/>
    <n v="1"/>
    <s v="145"/>
    <n v="205"/>
    <m/>
    <n v="2.8"/>
    <n v="2.8"/>
    <n v="1"/>
    <n v="2.8"/>
    <m/>
    <m/>
    <m/>
  </r>
  <r>
    <x v="0"/>
    <x v="0"/>
    <x v="0"/>
    <x v="491"/>
    <x v="11"/>
    <n v="1"/>
    <s v="pcm/199"/>
    <x v="0"/>
    <x v="55"/>
    <x v="1"/>
    <n v="4"/>
    <s v="126"/>
    <n v="225"/>
    <m/>
    <n v="2.68"/>
    <n v="10.72"/>
    <n v="4"/>
    <n v="10.72"/>
    <m/>
    <m/>
    <m/>
  </r>
  <r>
    <x v="0"/>
    <x v="0"/>
    <x v="0"/>
    <x v="491"/>
    <x v="11"/>
    <n v="1"/>
    <s v="pcm/201"/>
    <x v="0"/>
    <x v="55"/>
    <x v="1"/>
    <n v="4"/>
    <s v="126"/>
    <n v="223"/>
    <m/>
    <n v="2.65"/>
    <n v="10.6"/>
    <n v="4"/>
    <n v="10.6"/>
    <m/>
    <m/>
    <m/>
  </r>
  <r>
    <x v="0"/>
    <x v="0"/>
    <x v="0"/>
    <x v="491"/>
    <x v="11"/>
    <n v="1"/>
    <s v="pcm/207"/>
    <x v="0"/>
    <x v="55"/>
    <x v="1"/>
    <n v="1"/>
    <s v="206"/>
    <n v="246"/>
    <m/>
    <n v="4.78"/>
    <n v="4.78"/>
    <n v="1"/>
    <n v="4.78"/>
    <m/>
    <m/>
    <m/>
  </r>
  <r>
    <x v="0"/>
    <x v="0"/>
    <x v="0"/>
    <x v="491"/>
    <x v="11"/>
    <n v="1"/>
    <s v="pcm/208"/>
    <x v="0"/>
    <x v="55"/>
    <x v="1"/>
    <n v="1"/>
    <s v="126"/>
    <n v="206"/>
    <m/>
    <n v="2.4500000000000002"/>
    <n v="2.4500000000000002"/>
    <n v="1"/>
    <n v="2.4500000000000002"/>
    <m/>
    <m/>
    <m/>
  </r>
  <r>
    <x v="0"/>
    <x v="0"/>
    <x v="0"/>
    <x v="491"/>
    <x v="11"/>
    <n v="1"/>
    <s v="pcm/209"/>
    <x v="0"/>
    <x v="55"/>
    <x v="1"/>
    <n v="1"/>
    <s v="166"/>
    <n v="246"/>
    <m/>
    <n v="3.85"/>
    <n v="3.85"/>
    <n v="1"/>
    <n v="3.85"/>
    <m/>
    <m/>
    <m/>
  </r>
  <r>
    <x v="0"/>
    <x v="0"/>
    <x v="0"/>
    <x v="491"/>
    <x v="11"/>
    <n v="1"/>
    <s v="pcm/210"/>
    <x v="0"/>
    <x v="55"/>
    <x v="1"/>
    <n v="1"/>
    <s v="126"/>
    <n v="166"/>
    <m/>
    <n v="1.97"/>
    <n v="1.97"/>
    <n v="1"/>
    <n v="1.97"/>
    <m/>
    <m/>
    <m/>
  </r>
  <r>
    <x v="0"/>
    <x v="0"/>
    <x v="0"/>
    <x v="491"/>
    <x v="11"/>
    <n v="1"/>
    <s v="pcm/245"/>
    <x v="0"/>
    <x v="3"/>
    <x v="1"/>
    <n v="2"/>
    <s v="120"/>
    <n v="225"/>
    <m/>
    <n v="1.7"/>
    <n v="3.4"/>
    <n v="2"/>
    <n v="3.4"/>
    <m/>
    <m/>
    <m/>
  </r>
  <r>
    <x v="0"/>
    <x v="0"/>
    <x v="0"/>
    <x v="491"/>
    <x v="11"/>
    <n v="1"/>
    <s v="pcm/303"/>
    <x v="0"/>
    <x v="90"/>
    <x v="8"/>
    <n v="1"/>
    <s v=""/>
    <n v="515"/>
    <m/>
    <n v="2.73"/>
    <n v="2.73"/>
    <n v="1"/>
    <n v="2.73"/>
    <m/>
    <m/>
    <m/>
  </r>
  <r>
    <x v="0"/>
    <x v="0"/>
    <x v="0"/>
    <x v="491"/>
    <x v="11"/>
    <n v="1"/>
    <s v="pcm/304"/>
    <x v="0"/>
    <x v="90"/>
    <x v="8"/>
    <n v="1"/>
    <s v=""/>
    <n v="3715"/>
    <m/>
    <n v="19.68"/>
    <n v="19.68"/>
    <n v="1"/>
    <n v="19.68"/>
    <m/>
    <m/>
    <m/>
  </r>
  <r>
    <x v="0"/>
    <x v="0"/>
    <x v="0"/>
    <x v="491"/>
    <x v="11"/>
    <n v="1"/>
    <s v="pcm/305"/>
    <x v="0"/>
    <x v="90"/>
    <x v="8"/>
    <n v="1"/>
    <s v=""/>
    <n v="5850"/>
    <m/>
    <n v="31"/>
    <n v="31"/>
    <n v="1"/>
    <n v="31"/>
    <m/>
    <m/>
    <m/>
  </r>
  <r>
    <x v="0"/>
    <x v="0"/>
    <x v="0"/>
    <x v="491"/>
    <x v="11"/>
    <n v="1"/>
    <s v="pcm/308"/>
    <x v="0"/>
    <x v="90"/>
    <x v="8"/>
    <n v="1"/>
    <s v=""/>
    <n v="2235"/>
    <m/>
    <n v="11.84"/>
    <n v="11.84"/>
    <n v="1"/>
    <n v="11.84"/>
    <m/>
    <m/>
    <m/>
  </r>
  <r>
    <x v="0"/>
    <x v="0"/>
    <x v="0"/>
    <x v="492"/>
    <x v="11"/>
    <n v="1"/>
    <s v="pcm/18"/>
    <x v="0"/>
    <x v="88"/>
    <x v="1"/>
    <n v="1"/>
    <s v=""/>
    <n v="13410"/>
    <m/>
    <n v="913.94"/>
    <n v="913.94"/>
    <n v="1"/>
    <n v="913.94"/>
    <m/>
    <m/>
    <m/>
  </r>
  <r>
    <x v="0"/>
    <x v="0"/>
    <x v="0"/>
    <x v="492"/>
    <x v="11"/>
    <n v="1"/>
    <s v="pcm/39"/>
    <x v="0"/>
    <x v="1"/>
    <x v="1"/>
    <n v="1"/>
    <s v="100"/>
    <n v="100"/>
    <m/>
    <n v="0.78"/>
    <n v="0.78"/>
    <n v="1"/>
    <n v="0.78"/>
    <m/>
    <m/>
    <m/>
  </r>
  <r>
    <x v="0"/>
    <x v="0"/>
    <x v="0"/>
    <x v="492"/>
    <x v="11"/>
    <n v="1"/>
    <s v="pcm/50"/>
    <x v="0"/>
    <x v="1"/>
    <x v="1"/>
    <n v="1"/>
    <s v="220"/>
    <n v="250"/>
    <m/>
    <n v="4.32"/>
    <n v="4.32"/>
    <n v="1"/>
    <n v="4.32"/>
    <m/>
    <m/>
    <m/>
  </r>
  <r>
    <x v="0"/>
    <x v="0"/>
    <x v="0"/>
    <x v="492"/>
    <x v="11"/>
    <n v="1"/>
    <s v="pcm/70"/>
    <x v="0"/>
    <x v="1"/>
    <x v="1"/>
    <n v="1"/>
    <s v="120"/>
    <n v="225"/>
    <m/>
    <n v="2.12"/>
    <n v="2.12"/>
    <n v="1"/>
    <n v="2.12"/>
    <m/>
    <m/>
    <m/>
  </r>
  <r>
    <x v="0"/>
    <x v="0"/>
    <x v="0"/>
    <x v="492"/>
    <x v="11"/>
    <n v="1"/>
    <s v="pcm/73"/>
    <x v="0"/>
    <x v="1"/>
    <x v="1"/>
    <n v="1"/>
    <s v="126"/>
    <n v="225"/>
    <m/>
    <n v="2.23"/>
    <n v="2.23"/>
    <n v="1"/>
    <n v="2.23"/>
    <m/>
    <m/>
    <m/>
  </r>
  <r>
    <x v="0"/>
    <x v="0"/>
    <x v="0"/>
    <x v="492"/>
    <x v="11"/>
    <n v="1"/>
    <s v="pcm/93"/>
    <x v="0"/>
    <x v="1"/>
    <x v="1"/>
    <n v="1"/>
    <s v="50"/>
    <n v="2110"/>
    <m/>
    <n v="8.2799999999999994"/>
    <n v="8.2799999999999994"/>
    <n v="1"/>
    <n v="8.2799999999999994"/>
    <m/>
    <m/>
    <m/>
  </r>
  <r>
    <x v="0"/>
    <x v="0"/>
    <x v="0"/>
    <x v="492"/>
    <x v="11"/>
    <n v="1"/>
    <s v="pcm/100"/>
    <x v="0"/>
    <x v="1"/>
    <x v="1"/>
    <n v="1"/>
    <s v="50"/>
    <n v="8130"/>
    <m/>
    <n v="31.91"/>
    <n v="31.91"/>
    <n v="1"/>
    <n v="31.91"/>
    <m/>
    <m/>
    <m/>
  </r>
  <r>
    <x v="0"/>
    <x v="0"/>
    <x v="0"/>
    <x v="492"/>
    <x v="11"/>
    <n v="1"/>
    <s v="pcm/105"/>
    <x v="0"/>
    <x v="1"/>
    <x v="1"/>
    <n v="2"/>
    <s v="50"/>
    <n v="4460"/>
    <m/>
    <n v="17.510000000000002"/>
    <n v="35.020000000000003"/>
    <n v="2"/>
    <n v="35.020000000000003"/>
    <m/>
    <m/>
    <m/>
  </r>
  <r>
    <x v="0"/>
    <x v="0"/>
    <x v="0"/>
    <x v="492"/>
    <x v="11"/>
    <n v="1"/>
    <s v="pcm/106"/>
    <x v="0"/>
    <x v="1"/>
    <x v="1"/>
    <n v="1"/>
    <s v="50"/>
    <n v="5760"/>
    <m/>
    <n v="22.61"/>
    <n v="22.61"/>
    <n v="1"/>
    <n v="22.61"/>
    <m/>
    <m/>
    <m/>
  </r>
  <r>
    <x v="0"/>
    <x v="0"/>
    <x v="0"/>
    <x v="492"/>
    <x v="11"/>
    <n v="1"/>
    <s v="pcm/133"/>
    <x v="0"/>
    <x v="12"/>
    <x v="1"/>
    <n v="1"/>
    <s v="200"/>
    <n v="1125"/>
    <m/>
    <n v="26.49"/>
    <n v="26.49"/>
    <n v="1"/>
    <n v="26.49"/>
    <m/>
    <m/>
    <m/>
  </r>
  <r>
    <x v="0"/>
    <x v="0"/>
    <x v="0"/>
    <x v="492"/>
    <x v="11"/>
    <n v="1"/>
    <s v="pcm/148"/>
    <x v="0"/>
    <x v="12"/>
    <x v="1"/>
    <n v="1"/>
    <s v="140"/>
    <n v="1410"/>
    <m/>
    <n v="23.24"/>
    <n v="23.24"/>
    <n v="1"/>
    <n v="23.24"/>
    <m/>
    <m/>
    <m/>
  </r>
  <r>
    <x v="0"/>
    <x v="0"/>
    <x v="0"/>
    <x v="492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492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92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92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92"/>
    <x v="11"/>
    <n v="1"/>
    <s v="pcm/180"/>
    <x v="0"/>
    <x v="12"/>
    <x v="1"/>
    <n v="4"/>
    <s v="190"/>
    <n v="200"/>
    <m/>
    <n v="4.47"/>
    <n v="17.88"/>
    <n v="4"/>
    <n v="17.88"/>
    <m/>
    <m/>
    <m/>
  </r>
  <r>
    <x v="0"/>
    <x v="0"/>
    <x v="0"/>
    <x v="492"/>
    <x v="11"/>
    <n v="1"/>
    <s v="pcm/190"/>
    <x v="0"/>
    <x v="55"/>
    <x v="1"/>
    <n v="4"/>
    <s v="246"/>
    <n v="240"/>
    <m/>
    <n v="5.57"/>
    <n v="22.28"/>
    <n v="4"/>
    <n v="22.28"/>
    <m/>
    <m/>
    <m/>
  </r>
  <r>
    <x v="0"/>
    <x v="0"/>
    <x v="0"/>
    <x v="492"/>
    <x v="11"/>
    <n v="1"/>
    <s v="pcm/191"/>
    <x v="0"/>
    <x v="55"/>
    <x v="1"/>
    <n v="8"/>
    <s v="246"/>
    <n v="225"/>
    <m/>
    <n v="5.22"/>
    <n v="41.76"/>
    <n v="8"/>
    <n v="41.76"/>
    <m/>
    <m/>
    <m/>
  </r>
  <r>
    <x v="0"/>
    <x v="0"/>
    <x v="0"/>
    <x v="492"/>
    <x v="11"/>
    <n v="1"/>
    <s v="pcm/194"/>
    <x v="0"/>
    <x v="55"/>
    <x v="1"/>
    <n v="1"/>
    <s v="149"/>
    <n v="159"/>
    <m/>
    <n v="2.2200000000000002"/>
    <n v="2.2200000000000002"/>
    <n v="1"/>
    <n v="2.2200000000000002"/>
    <m/>
    <m/>
    <m/>
  </r>
  <r>
    <x v="0"/>
    <x v="0"/>
    <x v="0"/>
    <x v="492"/>
    <x v="11"/>
    <n v="1"/>
    <s v="pcm/197"/>
    <x v="0"/>
    <x v="55"/>
    <x v="1"/>
    <n v="1"/>
    <s v="136"/>
    <n v="174"/>
    <m/>
    <n v="2.2200000000000002"/>
    <n v="2.2200000000000002"/>
    <n v="1"/>
    <n v="2.2200000000000002"/>
    <m/>
    <m/>
    <m/>
  </r>
  <r>
    <x v="0"/>
    <x v="0"/>
    <x v="0"/>
    <x v="492"/>
    <x v="11"/>
    <n v="1"/>
    <s v="pcm/207"/>
    <x v="0"/>
    <x v="55"/>
    <x v="1"/>
    <n v="2"/>
    <s v="206"/>
    <n v="246"/>
    <m/>
    <n v="4.78"/>
    <n v="9.56"/>
    <n v="2"/>
    <n v="9.56"/>
    <m/>
    <m/>
    <m/>
  </r>
  <r>
    <x v="0"/>
    <x v="0"/>
    <x v="0"/>
    <x v="492"/>
    <x v="11"/>
    <n v="1"/>
    <s v="pcm/209"/>
    <x v="0"/>
    <x v="55"/>
    <x v="1"/>
    <n v="4"/>
    <s v="166"/>
    <n v="246"/>
    <m/>
    <n v="3.85"/>
    <n v="15.4"/>
    <n v="4"/>
    <n v="15.4"/>
    <m/>
    <m/>
    <m/>
  </r>
  <r>
    <x v="0"/>
    <x v="0"/>
    <x v="0"/>
    <x v="493"/>
    <x v="11"/>
    <n v="1"/>
    <s v="pcm/17"/>
    <x v="0"/>
    <x v="88"/>
    <x v="1"/>
    <n v="1"/>
    <s v=""/>
    <n v="8570"/>
    <m/>
    <n v="584.08000000000004"/>
    <n v="584.08000000000004"/>
    <n v="1"/>
    <n v="584.08000000000004"/>
    <m/>
    <m/>
    <m/>
  </r>
  <r>
    <x v="0"/>
    <x v="0"/>
    <x v="0"/>
    <x v="493"/>
    <x v="11"/>
    <n v="1"/>
    <s v="pcm/29"/>
    <x v="0"/>
    <x v="1"/>
    <x v="1"/>
    <n v="2"/>
    <s v="246"/>
    <n v="233"/>
    <m/>
    <n v="4.49"/>
    <n v="8.98"/>
    <n v="2"/>
    <n v="8.98"/>
    <m/>
    <m/>
    <m/>
  </r>
  <r>
    <x v="0"/>
    <x v="0"/>
    <x v="0"/>
    <x v="493"/>
    <x v="11"/>
    <n v="1"/>
    <s v="pcm/47"/>
    <x v="0"/>
    <x v="1"/>
    <x v="1"/>
    <n v="2"/>
    <s v="260"/>
    <n v="250"/>
    <m/>
    <n v="5.0999999999999996"/>
    <n v="10.199999999999999"/>
    <n v="2"/>
    <n v="10.199999999999999"/>
    <m/>
    <m/>
    <m/>
  </r>
  <r>
    <x v="0"/>
    <x v="0"/>
    <x v="0"/>
    <x v="493"/>
    <x v="11"/>
    <n v="1"/>
    <s v="pcm/65"/>
    <x v="0"/>
    <x v="1"/>
    <x v="1"/>
    <n v="4"/>
    <s v="126"/>
    <n v="223"/>
    <m/>
    <n v="2.21"/>
    <n v="8.84"/>
    <n v="4"/>
    <n v="8.84"/>
    <m/>
    <m/>
    <m/>
  </r>
  <r>
    <x v="0"/>
    <x v="0"/>
    <x v="0"/>
    <x v="493"/>
    <x v="11"/>
    <n v="1"/>
    <s v="pcm/73"/>
    <x v="0"/>
    <x v="1"/>
    <x v="1"/>
    <n v="4"/>
    <s v="126"/>
    <n v="225"/>
    <m/>
    <n v="2.23"/>
    <n v="8.92"/>
    <n v="4"/>
    <n v="8.92"/>
    <m/>
    <m/>
    <m/>
  </r>
  <r>
    <x v="0"/>
    <x v="0"/>
    <x v="0"/>
    <x v="493"/>
    <x v="11"/>
    <n v="1"/>
    <s v="pcm/82"/>
    <x v="0"/>
    <x v="1"/>
    <x v="1"/>
    <n v="1"/>
    <s v="151"/>
    <n v="246"/>
    <m/>
    <n v="2.92"/>
    <n v="2.92"/>
    <n v="1"/>
    <n v="2.92"/>
    <m/>
    <m/>
    <m/>
  </r>
  <r>
    <x v="0"/>
    <x v="0"/>
    <x v="0"/>
    <x v="493"/>
    <x v="11"/>
    <n v="1"/>
    <s v="pcm/95"/>
    <x v="0"/>
    <x v="1"/>
    <x v="1"/>
    <n v="1"/>
    <s v="50"/>
    <n v="3230"/>
    <m/>
    <n v="12.68"/>
    <n v="12.68"/>
    <n v="1"/>
    <n v="12.68"/>
    <m/>
    <m/>
    <m/>
  </r>
  <r>
    <x v="0"/>
    <x v="0"/>
    <x v="0"/>
    <x v="493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493"/>
    <x v="11"/>
    <n v="1"/>
    <s v="pcm/100"/>
    <x v="0"/>
    <x v="1"/>
    <x v="1"/>
    <n v="1"/>
    <s v="50"/>
    <n v="8130"/>
    <m/>
    <n v="31.91"/>
    <n v="31.91"/>
    <n v="1"/>
    <n v="31.91"/>
    <m/>
    <m/>
    <m/>
  </r>
  <r>
    <x v="0"/>
    <x v="0"/>
    <x v="0"/>
    <x v="493"/>
    <x v="11"/>
    <n v="1"/>
    <s v="pcm/111"/>
    <x v="0"/>
    <x v="1"/>
    <x v="1"/>
    <n v="1"/>
    <s v="50"/>
    <n v="1600"/>
    <m/>
    <n v="6.28"/>
    <n v="6.28"/>
    <n v="1"/>
    <n v="6.28"/>
    <m/>
    <m/>
    <m/>
  </r>
  <r>
    <x v="0"/>
    <x v="0"/>
    <x v="0"/>
    <x v="493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493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493"/>
    <x v="11"/>
    <n v="1"/>
    <s v="pcm/161"/>
    <x v="0"/>
    <x v="12"/>
    <x v="1"/>
    <n v="1"/>
    <s v="230"/>
    <n v="240"/>
    <m/>
    <n v="6.5"/>
    <n v="6.5"/>
    <n v="1"/>
    <n v="6.5"/>
    <m/>
    <m/>
    <m/>
  </r>
  <r>
    <x v="0"/>
    <x v="0"/>
    <x v="0"/>
    <x v="493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93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493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493"/>
    <x v="11"/>
    <n v="1"/>
    <s v="pcm/173"/>
    <x v="0"/>
    <x v="12"/>
    <x v="1"/>
    <n v="1"/>
    <s v="170"/>
    <n v="180"/>
    <m/>
    <n v="3.6"/>
    <n v="3.6"/>
    <n v="1"/>
    <n v="3.6"/>
    <m/>
    <m/>
    <m/>
  </r>
  <r>
    <x v="0"/>
    <x v="0"/>
    <x v="0"/>
    <x v="493"/>
    <x v="11"/>
    <n v="1"/>
    <s v="pcm/190"/>
    <x v="0"/>
    <x v="55"/>
    <x v="1"/>
    <n v="2"/>
    <s v="246"/>
    <n v="240"/>
    <m/>
    <n v="5.57"/>
    <n v="11.14"/>
    <n v="2"/>
    <n v="11.14"/>
    <m/>
    <m/>
    <m/>
  </r>
  <r>
    <x v="0"/>
    <x v="0"/>
    <x v="0"/>
    <x v="493"/>
    <x v="11"/>
    <n v="1"/>
    <s v="pcm/207"/>
    <x v="0"/>
    <x v="55"/>
    <x v="1"/>
    <n v="1"/>
    <s v="206"/>
    <n v="246"/>
    <m/>
    <n v="4.78"/>
    <n v="4.78"/>
    <n v="1"/>
    <n v="4.78"/>
    <m/>
    <m/>
    <m/>
  </r>
  <r>
    <x v="0"/>
    <x v="0"/>
    <x v="0"/>
    <x v="494"/>
    <x v="11"/>
    <n v="1"/>
    <s v="pcm/14"/>
    <x v="0"/>
    <x v="88"/>
    <x v="1"/>
    <n v="1"/>
    <s v=""/>
    <n v="13410"/>
    <m/>
    <n v="913.94"/>
    <n v="913.94"/>
    <n v="1"/>
    <n v="913.94"/>
    <m/>
    <m/>
    <m/>
  </r>
  <r>
    <x v="0"/>
    <x v="0"/>
    <x v="0"/>
    <x v="494"/>
    <x v="11"/>
    <n v="1"/>
    <s v="pcm/47"/>
    <x v="0"/>
    <x v="1"/>
    <x v="1"/>
    <n v="1"/>
    <s v="260"/>
    <n v="250"/>
    <m/>
    <n v="5.0999999999999996"/>
    <n v="5.0999999999999996"/>
    <n v="1"/>
    <n v="5.0999999999999996"/>
    <m/>
    <m/>
    <m/>
  </r>
  <r>
    <x v="0"/>
    <x v="0"/>
    <x v="0"/>
    <x v="494"/>
    <x v="11"/>
    <n v="1"/>
    <s v="pcm/50"/>
    <x v="0"/>
    <x v="1"/>
    <x v="1"/>
    <n v="1"/>
    <s v="220"/>
    <n v="250"/>
    <m/>
    <n v="4.32"/>
    <n v="4.32"/>
    <n v="1"/>
    <n v="4.32"/>
    <m/>
    <m/>
    <m/>
  </r>
  <r>
    <x v="0"/>
    <x v="0"/>
    <x v="0"/>
    <x v="494"/>
    <x v="11"/>
    <n v="1"/>
    <s v="pcm/54"/>
    <x v="0"/>
    <x v="1"/>
    <x v="1"/>
    <n v="1"/>
    <s v="240"/>
    <n v="250"/>
    <m/>
    <n v="4.71"/>
    <n v="4.71"/>
    <n v="1"/>
    <n v="4.71"/>
    <m/>
    <m/>
    <m/>
  </r>
  <r>
    <x v="0"/>
    <x v="0"/>
    <x v="0"/>
    <x v="494"/>
    <x v="11"/>
    <n v="1"/>
    <s v="pcm/60"/>
    <x v="0"/>
    <x v="1"/>
    <x v="1"/>
    <n v="1"/>
    <s v="350"/>
    <n v="250"/>
    <m/>
    <n v="6.87"/>
    <n v="6.87"/>
    <n v="1"/>
    <n v="6.87"/>
    <m/>
    <m/>
    <m/>
  </r>
  <r>
    <x v="0"/>
    <x v="0"/>
    <x v="0"/>
    <x v="494"/>
    <x v="11"/>
    <n v="1"/>
    <s v="pcm/73"/>
    <x v="0"/>
    <x v="1"/>
    <x v="1"/>
    <n v="6"/>
    <s v="126"/>
    <n v="225"/>
    <m/>
    <n v="2.23"/>
    <n v="13.379999999999999"/>
    <n v="6"/>
    <n v="13.379999999999999"/>
    <m/>
    <m/>
    <m/>
  </r>
  <r>
    <x v="0"/>
    <x v="0"/>
    <x v="0"/>
    <x v="494"/>
    <x v="11"/>
    <n v="1"/>
    <s v="pcm/93"/>
    <x v="0"/>
    <x v="1"/>
    <x v="1"/>
    <n v="1"/>
    <s v="50"/>
    <n v="2110"/>
    <m/>
    <n v="8.2799999999999994"/>
    <n v="8.2799999999999994"/>
    <n v="1"/>
    <n v="8.2799999999999994"/>
    <m/>
    <m/>
    <m/>
  </r>
  <r>
    <x v="0"/>
    <x v="0"/>
    <x v="0"/>
    <x v="494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494"/>
    <x v="11"/>
    <n v="1"/>
    <s v="pcm/101"/>
    <x v="0"/>
    <x v="1"/>
    <x v="1"/>
    <n v="1"/>
    <s v="50"/>
    <n v="3150"/>
    <m/>
    <n v="12.36"/>
    <n v="12.36"/>
    <n v="1"/>
    <n v="12.36"/>
    <m/>
    <m/>
    <m/>
  </r>
  <r>
    <x v="0"/>
    <x v="0"/>
    <x v="0"/>
    <x v="494"/>
    <x v="11"/>
    <n v="1"/>
    <s v="pcm/102"/>
    <x v="0"/>
    <x v="1"/>
    <x v="1"/>
    <n v="1"/>
    <s v="50"/>
    <n v="530"/>
    <m/>
    <n v="2.08"/>
    <n v="2.08"/>
    <n v="1"/>
    <n v="2.08"/>
    <m/>
    <m/>
    <m/>
  </r>
  <r>
    <x v="0"/>
    <x v="0"/>
    <x v="0"/>
    <x v="494"/>
    <x v="11"/>
    <n v="1"/>
    <s v="pcm/103"/>
    <x v="0"/>
    <x v="1"/>
    <x v="1"/>
    <n v="1"/>
    <s v="50"/>
    <n v="895"/>
    <m/>
    <n v="3.51"/>
    <n v="3.51"/>
    <n v="1"/>
    <n v="3.51"/>
    <m/>
    <m/>
    <m/>
  </r>
  <r>
    <x v="0"/>
    <x v="0"/>
    <x v="0"/>
    <x v="494"/>
    <x v="11"/>
    <n v="1"/>
    <s v="pcm/105"/>
    <x v="0"/>
    <x v="1"/>
    <x v="1"/>
    <n v="1"/>
    <s v="50"/>
    <n v="4460"/>
    <m/>
    <n v="17.510000000000002"/>
    <n v="17.510000000000002"/>
    <n v="1"/>
    <n v="17.510000000000002"/>
    <m/>
    <m/>
    <m/>
  </r>
  <r>
    <x v="0"/>
    <x v="0"/>
    <x v="0"/>
    <x v="494"/>
    <x v="11"/>
    <n v="1"/>
    <s v="pcm/108"/>
    <x v="0"/>
    <x v="1"/>
    <x v="1"/>
    <n v="1"/>
    <s v="50"/>
    <n v="415"/>
    <m/>
    <n v="1.63"/>
    <n v="1.63"/>
    <n v="1"/>
    <n v="1.63"/>
    <m/>
    <m/>
    <m/>
  </r>
  <r>
    <x v="0"/>
    <x v="0"/>
    <x v="0"/>
    <x v="494"/>
    <x v="11"/>
    <n v="1"/>
    <s v="pcm/111"/>
    <x v="0"/>
    <x v="1"/>
    <x v="1"/>
    <n v="1"/>
    <s v="50"/>
    <n v="1600"/>
    <m/>
    <n v="6.28"/>
    <n v="6.28"/>
    <n v="1"/>
    <n v="6.28"/>
    <m/>
    <m/>
    <m/>
  </r>
  <r>
    <x v="0"/>
    <x v="0"/>
    <x v="0"/>
    <x v="494"/>
    <x v="11"/>
    <n v="1"/>
    <s v="pcm/112"/>
    <x v="0"/>
    <x v="1"/>
    <x v="1"/>
    <n v="1"/>
    <s v="50"/>
    <n v="4950"/>
    <m/>
    <n v="19.43"/>
    <n v="19.43"/>
    <n v="1"/>
    <n v="19.43"/>
    <m/>
    <m/>
    <m/>
  </r>
  <r>
    <x v="0"/>
    <x v="0"/>
    <x v="0"/>
    <x v="494"/>
    <x v="11"/>
    <n v="1"/>
    <s v="pcm/113"/>
    <x v="0"/>
    <x v="1"/>
    <x v="1"/>
    <n v="1"/>
    <s v="50"/>
    <n v="2650"/>
    <m/>
    <n v="10.4"/>
    <n v="10.4"/>
    <n v="1"/>
    <n v="10.4"/>
    <m/>
    <m/>
    <m/>
  </r>
  <r>
    <x v="0"/>
    <x v="0"/>
    <x v="0"/>
    <x v="494"/>
    <x v="11"/>
    <n v="1"/>
    <s v="pcm/114"/>
    <x v="0"/>
    <x v="1"/>
    <x v="1"/>
    <n v="1"/>
    <s v="160"/>
    <n v="250"/>
    <m/>
    <n v="3.14"/>
    <n v="3.14"/>
    <n v="1"/>
    <n v="3.14"/>
    <m/>
    <m/>
    <m/>
  </r>
  <r>
    <x v="0"/>
    <x v="0"/>
    <x v="0"/>
    <x v="494"/>
    <x v="11"/>
    <n v="1"/>
    <s v="pcm/119"/>
    <x v="0"/>
    <x v="1"/>
    <x v="1"/>
    <n v="1"/>
    <s v="260"/>
    <n v="250"/>
    <m/>
    <n v="5.0999999999999996"/>
    <n v="5.0999999999999996"/>
    <n v="1"/>
    <n v="5.0999999999999996"/>
    <m/>
    <m/>
    <m/>
  </r>
  <r>
    <x v="0"/>
    <x v="0"/>
    <x v="0"/>
    <x v="494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494"/>
    <x v="11"/>
    <n v="1"/>
    <s v="pcm/162"/>
    <x v="0"/>
    <x v="12"/>
    <x v="1"/>
    <n v="1"/>
    <s v="260"/>
    <n v="250"/>
    <m/>
    <n v="7.65"/>
    <n v="7.65"/>
    <n v="1"/>
    <n v="7.65"/>
    <m/>
    <m/>
    <m/>
  </r>
  <r>
    <x v="0"/>
    <x v="0"/>
    <x v="0"/>
    <x v="494"/>
    <x v="11"/>
    <n v="1"/>
    <s v="pcm/169"/>
    <x v="0"/>
    <x v="3"/>
    <x v="1"/>
    <n v="2"/>
    <s v="184"/>
    <n v="185"/>
    <m/>
    <n v="2.13"/>
    <n v="4.26"/>
    <n v="2"/>
    <n v="4.26"/>
    <m/>
    <m/>
    <m/>
  </r>
  <r>
    <x v="0"/>
    <x v="0"/>
    <x v="0"/>
    <x v="494"/>
    <x v="11"/>
    <n v="1"/>
    <s v="pcm/171"/>
    <x v="0"/>
    <x v="3"/>
    <x v="1"/>
    <n v="4"/>
    <s v="126"/>
    <n v="225"/>
    <m/>
    <n v="1.78"/>
    <n v="7.12"/>
    <n v="4"/>
    <n v="7.12"/>
    <m/>
    <m/>
    <m/>
  </r>
  <r>
    <x v="0"/>
    <x v="0"/>
    <x v="0"/>
    <x v="494"/>
    <x v="11"/>
    <n v="1"/>
    <s v="pcm/177"/>
    <x v="0"/>
    <x v="89"/>
    <x v="1"/>
    <n v="1"/>
    <s v=""/>
    <n v="1125"/>
    <m/>
    <n v="40.36"/>
    <n v="40.36"/>
    <n v="1"/>
    <n v="40.36"/>
    <m/>
    <m/>
    <m/>
  </r>
  <r>
    <x v="0"/>
    <x v="0"/>
    <x v="0"/>
    <x v="494"/>
    <x v="11"/>
    <n v="1"/>
    <s v="pcm/180"/>
    <x v="0"/>
    <x v="12"/>
    <x v="1"/>
    <n v="2"/>
    <s v="190"/>
    <n v="200"/>
    <m/>
    <n v="4.47"/>
    <n v="8.94"/>
    <n v="2"/>
    <n v="8.94"/>
    <m/>
    <m/>
    <m/>
  </r>
  <r>
    <x v="0"/>
    <x v="0"/>
    <x v="0"/>
    <x v="494"/>
    <x v="11"/>
    <n v="1"/>
    <s v="pcm/190"/>
    <x v="0"/>
    <x v="55"/>
    <x v="1"/>
    <n v="4"/>
    <s v="246"/>
    <n v="240"/>
    <m/>
    <n v="5.57"/>
    <n v="22.28"/>
    <n v="4"/>
    <n v="22.28"/>
    <m/>
    <m/>
    <m/>
  </r>
  <r>
    <x v="0"/>
    <x v="0"/>
    <x v="0"/>
    <x v="494"/>
    <x v="11"/>
    <n v="1"/>
    <s v="pcm/191"/>
    <x v="0"/>
    <x v="55"/>
    <x v="1"/>
    <n v="4"/>
    <s v="246"/>
    <n v="225"/>
    <m/>
    <n v="5.22"/>
    <n v="20.88"/>
    <n v="4"/>
    <n v="20.88"/>
    <m/>
    <m/>
    <m/>
  </r>
  <r>
    <x v="0"/>
    <x v="0"/>
    <x v="0"/>
    <x v="494"/>
    <x v="11"/>
    <n v="1"/>
    <s v="pcm/199"/>
    <x v="0"/>
    <x v="55"/>
    <x v="1"/>
    <n v="4"/>
    <s v="126"/>
    <n v="225"/>
    <m/>
    <n v="2.68"/>
    <n v="10.72"/>
    <n v="4"/>
    <n v="10.72"/>
    <m/>
    <m/>
    <m/>
  </r>
  <r>
    <x v="0"/>
    <x v="0"/>
    <x v="0"/>
    <x v="494"/>
    <x v="11"/>
    <n v="1"/>
    <s v="pcm/201"/>
    <x v="0"/>
    <x v="55"/>
    <x v="1"/>
    <n v="8"/>
    <s v="126"/>
    <n v="223"/>
    <m/>
    <n v="2.65"/>
    <n v="21.2"/>
    <n v="8"/>
    <n v="21.2"/>
    <m/>
    <m/>
    <m/>
  </r>
  <r>
    <x v="0"/>
    <x v="0"/>
    <x v="0"/>
    <x v="494"/>
    <x v="11"/>
    <n v="1"/>
    <s v="pcm/207"/>
    <x v="0"/>
    <x v="55"/>
    <x v="1"/>
    <n v="2"/>
    <s v="206"/>
    <n v="246"/>
    <m/>
    <n v="4.78"/>
    <n v="9.56"/>
    <n v="2"/>
    <n v="9.56"/>
    <m/>
    <m/>
    <m/>
  </r>
  <r>
    <x v="0"/>
    <x v="0"/>
    <x v="0"/>
    <x v="494"/>
    <x v="11"/>
    <n v="1"/>
    <s v="pcm/209"/>
    <x v="0"/>
    <x v="55"/>
    <x v="1"/>
    <n v="2"/>
    <s v="166"/>
    <n v="246"/>
    <m/>
    <n v="3.85"/>
    <n v="7.7"/>
    <n v="2"/>
    <n v="7.7"/>
    <m/>
    <m/>
    <m/>
  </r>
  <r>
    <x v="0"/>
    <x v="0"/>
    <x v="0"/>
    <x v="494"/>
    <x v="11"/>
    <n v="1"/>
    <s v="pcm/210"/>
    <x v="0"/>
    <x v="55"/>
    <x v="1"/>
    <n v="2"/>
    <s v="126"/>
    <n v="166"/>
    <m/>
    <n v="1.97"/>
    <n v="3.94"/>
    <n v="2"/>
    <n v="3.94"/>
    <m/>
    <m/>
    <m/>
  </r>
  <r>
    <x v="0"/>
    <x v="0"/>
    <x v="0"/>
    <x v="494"/>
    <x v="11"/>
    <n v="1"/>
    <s v="pcm/294"/>
    <x v="0"/>
    <x v="91"/>
    <x v="8"/>
    <n v="1"/>
    <s v=""/>
    <n v="3000"/>
    <m/>
    <n v="11.3"/>
    <n v="11.3"/>
    <n v="1"/>
    <n v="11.3"/>
    <m/>
    <m/>
    <m/>
  </r>
  <r>
    <x v="0"/>
    <x v="0"/>
    <x v="0"/>
    <x v="494"/>
    <x v="11"/>
    <n v="1"/>
    <s v="pcm/302"/>
    <x v="0"/>
    <x v="90"/>
    <x v="8"/>
    <n v="1"/>
    <s v=""/>
    <n v="895"/>
    <m/>
    <n v="4.74"/>
    <n v="4.74"/>
    <n v="1"/>
    <n v="4.74"/>
    <m/>
    <m/>
    <m/>
  </r>
  <r>
    <x v="0"/>
    <x v="0"/>
    <x v="0"/>
    <x v="494"/>
    <x v="11"/>
    <n v="1"/>
    <s v="pcm/303"/>
    <x v="0"/>
    <x v="90"/>
    <x v="8"/>
    <n v="1"/>
    <s v=""/>
    <n v="515"/>
    <m/>
    <n v="2.73"/>
    <n v="2.73"/>
    <n v="1"/>
    <n v="2.73"/>
    <m/>
    <m/>
    <m/>
  </r>
  <r>
    <x v="0"/>
    <x v="0"/>
    <x v="0"/>
    <x v="494"/>
    <x v="11"/>
    <n v="1"/>
    <s v="pcm/306"/>
    <x v="0"/>
    <x v="90"/>
    <x v="8"/>
    <n v="1"/>
    <s v=""/>
    <n v="3170"/>
    <m/>
    <n v="16.8"/>
    <n v="16.8"/>
    <n v="1"/>
    <n v="16.8"/>
    <m/>
    <m/>
    <m/>
  </r>
  <r>
    <x v="0"/>
    <x v="0"/>
    <x v="0"/>
    <x v="494"/>
    <x v="11"/>
    <n v="1"/>
    <s v="pcm/307"/>
    <x v="0"/>
    <x v="90"/>
    <x v="8"/>
    <n v="1"/>
    <s v=""/>
    <n v="425"/>
    <m/>
    <n v="2.25"/>
    <n v="2.25"/>
    <n v="1"/>
    <n v="2.25"/>
    <m/>
    <m/>
    <m/>
  </r>
  <r>
    <x v="0"/>
    <x v="0"/>
    <x v="0"/>
    <x v="494"/>
    <x v="11"/>
    <n v="1"/>
    <s v="pcm/309"/>
    <x v="0"/>
    <x v="90"/>
    <x v="8"/>
    <n v="1"/>
    <s v=""/>
    <n v="1605"/>
    <m/>
    <n v="8.5"/>
    <n v="8.5"/>
    <n v="1"/>
    <n v="8.5"/>
    <m/>
    <m/>
    <m/>
  </r>
  <r>
    <x v="0"/>
    <x v="0"/>
    <x v="0"/>
    <x v="494"/>
    <x v="11"/>
    <n v="1"/>
    <s v="pcm/314"/>
    <x v="0"/>
    <x v="90"/>
    <x v="8"/>
    <n v="1"/>
    <s v=""/>
    <n v="415"/>
    <m/>
    <n v="2.2000000000000002"/>
    <n v="2.2000000000000002"/>
    <n v="1"/>
    <n v="2.2000000000000002"/>
    <m/>
    <m/>
    <m/>
  </r>
  <r>
    <x v="0"/>
    <x v="0"/>
    <x v="0"/>
    <x v="494"/>
    <x v="11"/>
    <n v="1"/>
    <s v="pcm/315"/>
    <x v="0"/>
    <x v="90"/>
    <x v="8"/>
    <n v="1"/>
    <s v=""/>
    <n v="865"/>
    <m/>
    <n v="4.58"/>
    <n v="4.58"/>
    <n v="1"/>
    <n v="4.58"/>
    <m/>
    <m/>
    <m/>
  </r>
  <r>
    <x v="0"/>
    <x v="0"/>
    <x v="0"/>
    <x v="494"/>
    <x v="11"/>
    <n v="1"/>
    <s v="pcm/318"/>
    <x v="0"/>
    <x v="90"/>
    <x v="8"/>
    <n v="1"/>
    <s v=""/>
    <n v="1905"/>
    <m/>
    <n v="10.09"/>
    <n v="10.09"/>
    <n v="1"/>
    <n v="10.09"/>
    <m/>
    <m/>
    <m/>
  </r>
  <r>
    <x v="0"/>
    <x v="0"/>
    <x v="0"/>
    <x v="494"/>
    <x v="11"/>
    <n v="1"/>
    <s v="pcm/319"/>
    <x v="0"/>
    <x v="90"/>
    <x v="8"/>
    <n v="1"/>
    <s v=""/>
    <n v="930"/>
    <m/>
    <n v="4.93"/>
    <n v="4.93"/>
    <n v="1"/>
    <n v="4.93"/>
    <m/>
    <m/>
    <m/>
  </r>
  <r>
    <x v="0"/>
    <x v="0"/>
    <x v="0"/>
    <x v="495"/>
    <x v="11"/>
    <n v="1"/>
    <s v="pcm/136"/>
    <x v="0"/>
    <x v="92"/>
    <x v="1"/>
    <n v="1"/>
    <s v=""/>
    <n v="4185"/>
    <m/>
    <n v="138.97999999999999"/>
    <n v="138.97999999999999"/>
    <n v="1"/>
    <n v="138.97999999999999"/>
    <m/>
    <m/>
    <m/>
  </r>
  <r>
    <x v="0"/>
    <x v="0"/>
    <x v="0"/>
    <x v="495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495"/>
    <x v="11"/>
    <n v="1"/>
    <s v="pcm/75"/>
    <x v="0"/>
    <x v="1"/>
    <x v="1"/>
    <n v="2"/>
    <s v="70"/>
    <n v="214"/>
    <m/>
    <n v="1.18"/>
    <n v="2.36"/>
    <n v="2"/>
    <n v="2.36"/>
    <m/>
    <m/>
    <m/>
  </r>
  <r>
    <x v="0"/>
    <x v="0"/>
    <x v="0"/>
    <x v="495"/>
    <x v="11"/>
    <n v="1"/>
    <s v="pcm/104"/>
    <x v="0"/>
    <x v="1"/>
    <x v="1"/>
    <n v="2"/>
    <s v="55"/>
    <n v="109"/>
    <m/>
    <n v="0.47"/>
    <n v="0.94"/>
    <n v="2"/>
    <n v="0.94"/>
    <m/>
    <m/>
    <m/>
  </r>
  <r>
    <x v="0"/>
    <x v="0"/>
    <x v="0"/>
    <x v="495"/>
    <x v="11"/>
    <n v="1"/>
    <s v="pcm/144"/>
    <x v="0"/>
    <x v="92"/>
    <x v="1"/>
    <n v="1"/>
    <s v=""/>
    <n v="260"/>
    <m/>
    <n v="8.6300000000000008"/>
    <n v="8.6300000000000008"/>
    <n v="1"/>
    <n v="8.6300000000000008"/>
    <m/>
    <m/>
    <m/>
  </r>
  <r>
    <x v="0"/>
    <x v="0"/>
    <x v="0"/>
    <x v="495"/>
    <x v="11"/>
    <n v="1"/>
    <s v="pcm/146"/>
    <x v="0"/>
    <x v="92"/>
    <x v="1"/>
    <n v="1"/>
    <s v=""/>
    <n v="500"/>
    <m/>
    <n v="16.600000000000001"/>
    <n v="16.600000000000001"/>
    <n v="1"/>
    <n v="16.600000000000001"/>
    <m/>
    <m/>
    <m/>
  </r>
  <r>
    <x v="0"/>
    <x v="0"/>
    <x v="0"/>
    <x v="495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495"/>
    <x v="11"/>
    <n v="1"/>
    <s v="pcm/214"/>
    <x v="0"/>
    <x v="55"/>
    <x v="1"/>
    <n v="1"/>
    <s v="115"/>
    <n v="180"/>
    <m/>
    <n v="1.95"/>
    <n v="1.95"/>
    <n v="1"/>
    <n v="1.95"/>
    <m/>
    <m/>
    <m/>
  </r>
  <r>
    <x v="0"/>
    <x v="0"/>
    <x v="0"/>
    <x v="495"/>
    <x v="11"/>
    <n v="1"/>
    <s v="pcm/247"/>
    <x v="0"/>
    <x v="3"/>
    <x v="1"/>
    <n v="2"/>
    <s v="40"/>
    <n v="164"/>
    <m/>
    <n v="0.41"/>
    <n v="0.82"/>
    <n v="2"/>
    <n v="0.82"/>
    <m/>
    <m/>
    <m/>
  </r>
  <r>
    <x v="0"/>
    <x v="0"/>
    <x v="0"/>
    <x v="495"/>
    <x v="11"/>
    <n v="1"/>
    <s v="pcm/249"/>
    <x v="0"/>
    <x v="92"/>
    <x v="1"/>
    <n v="1"/>
    <s v=""/>
    <n v="1633"/>
    <m/>
    <n v="54.23"/>
    <n v="54.23"/>
    <n v="1"/>
    <n v="54.23"/>
    <m/>
    <m/>
    <m/>
  </r>
  <r>
    <x v="0"/>
    <x v="0"/>
    <x v="0"/>
    <x v="495"/>
    <x v="11"/>
    <n v="1"/>
    <s v="pcm/262"/>
    <x v="0"/>
    <x v="85"/>
    <x v="1"/>
    <n v="1"/>
    <s v=""/>
    <n v="257"/>
    <m/>
    <n v="4.83"/>
    <n v="4.83"/>
    <n v="1"/>
    <n v="4.83"/>
    <m/>
    <m/>
    <m/>
  </r>
  <r>
    <x v="0"/>
    <x v="0"/>
    <x v="0"/>
    <x v="496"/>
    <x v="11"/>
    <n v="1"/>
    <s v="pcm/137"/>
    <x v="0"/>
    <x v="92"/>
    <x v="1"/>
    <n v="1"/>
    <s v=""/>
    <n v="4185"/>
    <m/>
    <n v="138.97999999999999"/>
    <n v="138.97999999999999"/>
    <n v="1"/>
    <n v="138.97999999999999"/>
    <m/>
    <m/>
    <m/>
  </r>
  <r>
    <x v="0"/>
    <x v="0"/>
    <x v="0"/>
    <x v="496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496"/>
    <x v="11"/>
    <n v="1"/>
    <s v="pcm/75"/>
    <x v="0"/>
    <x v="1"/>
    <x v="1"/>
    <n v="2"/>
    <s v="70"/>
    <n v="214"/>
    <m/>
    <n v="1.18"/>
    <n v="2.36"/>
    <n v="2"/>
    <n v="2.36"/>
    <m/>
    <m/>
    <m/>
  </r>
  <r>
    <x v="0"/>
    <x v="0"/>
    <x v="0"/>
    <x v="496"/>
    <x v="11"/>
    <n v="1"/>
    <s v="pcm/104"/>
    <x v="0"/>
    <x v="1"/>
    <x v="1"/>
    <n v="2"/>
    <s v="55"/>
    <n v="110"/>
    <m/>
    <n v="0.48"/>
    <n v="0.96"/>
    <n v="2"/>
    <n v="0.96"/>
    <m/>
    <m/>
    <m/>
  </r>
  <r>
    <x v="0"/>
    <x v="0"/>
    <x v="0"/>
    <x v="496"/>
    <x v="11"/>
    <n v="1"/>
    <s v="pcm/145"/>
    <x v="0"/>
    <x v="92"/>
    <x v="1"/>
    <n v="1"/>
    <s v=""/>
    <n v="260"/>
    <m/>
    <n v="8.6300000000000008"/>
    <n v="8.6300000000000008"/>
    <n v="1"/>
    <n v="8.6300000000000008"/>
    <m/>
    <m/>
    <m/>
  </r>
  <r>
    <x v="0"/>
    <x v="0"/>
    <x v="0"/>
    <x v="496"/>
    <x v="11"/>
    <n v="1"/>
    <s v="pcm/147"/>
    <x v="0"/>
    <x v="92"/>
    <x v="1"/>
    <n v="1"/>
    <s v=""/>
    <n v="500"/>
    <m/>
    <n v="16.600000000000001"/>
    <n v="16.600000000000001"/>
    <n v="1"/>
    <n v="16.600000000000001"/>
    <m/>
    <m/>
    <m/>
  </r>
  <r>
    <x v="0"/>
    <x v="0"/>
    <x v="0"/>
    <x v="496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496"/>
    <x v="11"/>
    <n v="1"/>
    <s v="pcm/214"/>
    <x v="0"/>
    <x v="55"/>
    <x v="1"/>
    <n v="1"/>
    <s v="115"/>
    <n v="180"/>
    <m/>
    <n v="1.95"/>
    <n v="1.95"/>
    <n v="1"/>
    <n v="1.95"/>
    <m/>
    <m/>
    <m/>
  </r>
  <r>
    <x v="0"/>
    <x v="0"/>
    <x v="0"/>
    <x v="496"/>
    <x v="11"/>
    <n v="1"/>
    <s v="pcm/247"/>
    <x v="0"/>
    <x v="3"/>
    <x v="1"/>
    <n v="2"/>
    <s v="40"/>
    <n v="164"/>
    <m/>
    <n v="0.41"/>
    <n v="0.82"/>
    <n v="2"/>
    <n v="0.82"/>
    <m/>
    <m/>
    <m/>
  </r>
  <r>
    <x v="0"/>
    <x v="0"/>
    <x v="0"/>
    <x v="496"/>
    <x v="11"/>
    <n v="1"/>
    <s v="pcm/248"/>
    <x v="0"/>
    <x v="92"/>
    <x v="1"/>
    <n v="1"/>
    <s v=""/>
    <n v="1633"/>
    <m/>
    <n v="54.24"/>
    <n v="54.24"/>
    <n v="1"/>
    <n v="54.24"/>
    <m/>
    <m/>
    <m/>
  </r>
  <r>
    <x v="0"/>
    <x v="0"/>
    <x v="0"/>
    <x v="496"/>
    <x v="11"/>
    <n v="1"/>
    <s v="pcm/263"/>
    <x v="0"/>
    <x v="85"/>
    <x v="1"/>
    <n v="1"/>
    <s v=""/>
    <n v="228"/>
    <m/>
    <n v="4.2699999999999996"/>
    <n v="4.2699999999999996"/>
    <n v="1"/>
    <n v="4.2699999999999996"/>
    <m/>
    <m/>
    <m/>
  </r>
  <r>
    <x v="0"/>
    <x v="0"/>
    <x v="0"/>
    <x v="497"/>
    <x v="11"/>
    <n v="6"/>
    <s v="pcm/215"/>
    <x v="0"/>
    <x v="72"/>
    <x v="1"/>
    <n v="1"/>
    <s v=""/>
    <n v="4476"/>
    <m/>
    <n v="158.99"/>
    <n v="158.99"/>
    <n v="6"/>
    <n v="953.94"/>
    <m/>
    <m/>
    <m/>
  </r>
  <r>
    <x v="0"/>
    <x v="0"/>
    <x v="0"/>
    <x v="497"/>
    <x v="11"/>
    <n v="6"/>
    <s v="pcm/37"/>
    <x v="0"/>
    <x v="1"/>
    <x v="1"/>
    <n v="1"/>
    <s v="50"/>
    <n v="70"/>
    <m/>
    <n v="0.27"/>
    <n v="0.27"/>
    <n v="6"/>
    <n v="1.62"/>
    <m/>
    <m/>
    <m/>
  </r>
  <r>
    <x v="0"/>
    <x v="0"/>
    <x v="0"/>
    <x v="497"/>
    <x v="11"/>
    <n v="6"/>
    <s v="pcm/71"/>
    <x v="0"/>
    <x v="1"/>
    <x v="1"/>
    <n v="1"/>
    <s v="70"/>
    <n v="70"/>
    <m/>
    <n v="0.38"/>
    <n v="0.38"/>
    <n v="6"/>
    <n v="2.2800000000000002"/>
    <m/>
    <m/>
    <m/>
  </r>
  <r>
    <x v="0"/>
    <x v="0"/>
    <x v="0"/>
    <x v="497"/>
    <x v="11"/>
    <n v="6"/>
    <s v="pcm/105"/>
    <x v="0"/>
    <x v="1"/>
    <x v="1"/>
    <n v="2"/>
    <s v="50"/>
    <n v="4460"/>
    <m/>
    <n v="17.510000000000002"/>
    <n v="35.020000000000003"/>
    <n v="12"/>
    <n v="210.12"/>
    <m/>
    <m/>
    <m/>
  </r>
  <r>
    <x v="0"/>
    <x v="0"/>
    <x v="0"/>
    <x v="497"/>
    <x v="11"/>
    <n v="6"/>
    <s v="pcm/212"/>
    <x v="0"/>
    <x v="55"/>
    <x v="1"/>
    <n v="1"/>
    <s v="225"/>
    <n v="180"/>
    <m/>
    <n v="3.82"/>
    <n v="3.82"/>
    <n v="6"/>
    <n v="22.919999999999998"/>
    <m/>
    <m/>
    <m/>
  </r>
  <r>
    <x v="0"/>
    <x v="0"/>
    <x v="0"/>
    <x v="497"/>
    <x v="11"/>
    <n v="6"/>
    <s v="pcm/213"/>
    <x v="0"/>
    <x v="55"/>
    <x v="1"/>
    <n v="1"/>
    <s v="245"/>
    <n v="180"/>
    <m/>
    <n v="4.1500000000000004"/>
    <n v="4.1500000000000004"/>
    <n v="6"/>
    <n v="24.900000000000002"/>
    <m/>
    <m/>
    <m/>
  </r>
  <r>
    <x v="0"/>
    <x v="0"/>
    <x v="0"/>
    <x v="498"/>
    <x v="11"/>
    <n v="2"/>
    <s v="pcm/11"/>
    <x v="0"/>
    <x v="79"/>
    <x v="1"/>
    <n v="1"/>
    <s v=""/>
    <n v="7940"/>
    <m/>
    <n v="335.52"/>
    <n v="335.52"/>
    <n v="2"/>
    <n v="671.04"/>
    <m/>
    <m/>
    <m/>
  </r>
  <r>
    <x v="0"/>
    <x v="0"/>
    <x v="0"/>
    <x v="498"/>
    <x v="11"/>
    <n v="2"/>
    <s v="pcm/107"/>
    <x v="0"/>
    <x v="1"/>
    <x v="1"/>
    <n v="1"/>
    <s v="205"/>
    <n v="220"/>
    <m/>
    <n v="3.54"/>
    <n v="3.54"/>
    <n v="2"/>
    <n v="7.08"/>
    <m/>
    <m/>
    <m/>
  </r>
  <r>
    <x v="0"/>
    <x v="0"/>
    <x v="0"/>
    <x v="498"/>
    <x v="11"/>
    <n v="2"/>
    <s v="pcm/134"/>
    <x v="0"/>
    <x v="12"/>
    <x v="1"/>
    <n v="1"/>
    <s v="200"/>
    <n v="1305"/>
    <m/>
    <n v="30.73"/>
    <n v="30.73"/>
    <n v="2"/>
    <n v="61.46"/>
    <m/>
    <m/>
    <m/>
  </r>
  <r>
    <x v="0"/>
    <x v="0"/>
    <x v="0"/>
    <x v="498"/>
    <x v="11"/>
    <n v="2"/>
    <s v="pcm/151"/>
    <x v="0"/>
    <x v="12"/>
    <x v="1"/>
    <n v="1"/>
    <s v="140"/>
    <n v="1305"/>
    <m/>
    <n v="21.51"/>
    <n v="21.51"/>
    <n v="2"/>
    <n v="43.02"/>
    <m/>
    <m/>
    <m/>
  </r>
  <r>
    <x v="0"/>
    <x v="0"/>
    <x v="0"/>
    <x v="498"/>
    <x v="11"/>
    <n v="2"/>
    <s v="pcm/165"/>
    <x v="0"/>
    <x v="3"/>
    <x v="1"/>
    <n v="2"/>
    <s v="122"/>
    <n v="180"/>
    <m/>
    <n v="1.38"/>
    <n v="2.76"/>
    <n v="4"/>
    <n v="5.52"/>
    <m/>
    <m/>
    <m/>
  </r>
  <r>
    <x v="0"/>
    <x v="0"/>
    <x v="0"/>
    <x v="498"/>
    <x v="11"/>
    <n v="2"/>
    <s v="pcm/167"/>
    <x v="0"/>
    <x v="3"/>
    <x v="1"/>
    <n v="1"/>
    <s v="98"/>
    <n v="180"/>
    <m/>
    <n v="1.1100000000000001"/>
    <n v="1.1100000000000001"/>
    <n v="2"/>
    <n v="2.2200000000000002"/>
    <m/>
    <m/>
    <m/>
  </r>
  <r>
    <x v="0"/>
    <x v="0"/>
    <x v="0"/>
    <x v="498"/>
    <x v="11"/>
    <n v="2"/>
    <s v="pcm/180"/>
    <x v="0"/>
    <x v="12"/>
    <x v="1"/>
    <n v="2"/>
    <s v="190"/>
    <n v="200"/>
    <m/>
    <n v="4.47"/>
    <n v="8.94"/>
    <n v="4"/>
    <n v="17.88"/>
    <m/>
    <m/>
    <m/>
  </r>
  <r>
    <x v="0"/>
    <x v="0"/>
    <x v="0"/>
    <x v="498"/>
    <x v="11"/>
    <n v="2"/>
    <s v="pcm/202"/>
    <x v="0"/>
    <x v="55"/>
    <x v="1"/>
    <n v="1"/>
    <s v="90"/>
    <n v="170"/>
    <m/>
    <n v="1.44"/>
    <n v="1.44"/>
    <n v="2"/>
    <n v="2.88"/>
    <m/>
    <m/>
    <m/>
  </r>
  <r>
    <x v="0"/>
    <x v="0"/>
    <x v="0"/>
    <x v="498"/>
    <x v="11"/>
    <n v="2"/>
    <s v="pcm/203"/>
    <x v="0"/>
    <x v="55"/>
    <x v="1"/>
    <n v="1"/>
    <s v="97"/>
    <n v="170"/>
    <m/>
    <n v="1.55"/>
    <n v="1.55"/>
    <n v="2"/>
    <n v="3.1"/>
    <m/>
    <m/>
    <m/>
  </r>
  <r>
    <x v="0"/>
    <x v="0"/>
    <x v="0"/>
    <x v="499"/>
    <x v="11"/>
    <n v="2"/>
    <s v="pcm/8"/>
    <x v="0"/>
    <x v="79"/>
    <x v="1"/>
    <n v="1"/>
    <s v=""/>
    <n v="8260"/>
    <m/>
    <n v="349.04"/>
    <n v="349.04"/>
    <n v="2"/>
    <n v="698.08"/>
    <m/>
    <m/>
    <m/>
  </r>
  <r>
    <x v="0"/>
    <x v="0"/>
    <x v="0"/>
    <x v="499"/>
    <x v="11"/>
    <n v="2"/>
    <s v="pcm/107"/>
    <x v="0"/>
    <x v="1"/>
    <x v="1"/>
    <n v="2"/>
    <s v="205"/>
    <n v="220"/>
    <m/>
    <n v="3.54"/>
    <n v="7.08"/>
    <n v="4"/>
    <n v="14.16"/>
    <m/>
    <m/>
    <m/>
  </r>
  <r>
    <x v="0"/>
    <x v="0"/>
    <x v="0"/>
    <x v="499"/>
    <x v="11"/>
    <n v="2"/>
    <s v="pcm/134"/>
    <x v="0"/>
    <x v="12"/>
    <x v="1"/>
    <n v="2"/>
    <s v="200"/>
    <n v="1305"/>
    <m/>
    <n v="30.73"/>
    <n v="61.46"/>
    <n v="4"/>
    <n v="122.92"/>
    <m/>
    <m/>
    <m/>
  </r>
  <r>
    <x v="0"/>
    <x v="0"/>
    <x v="0"/>
    <x v="499"/>
    <x v="11"/>
    <n v="2"/>
    <s v="pcm/151"/>
    <x v="0"/>
    <x v="12"/>
    <x v="1"/>
    <n v="2"/>
    <s v="140"/>
    <n v="1305"/>
    <m/>
    <n v="21.51"/>
    <n v="43.02"/>
    <n v="4"/>
    <n v="86.04"/>
    <m/>
    <m/>
    <m/>
  </r>
  <r>
    <x v="0"/>
    <x v="0"/>
    <x v="0"/>
    <x v="499"/>
    <x v="11"/>
    <n v="2"/>
    <s v="pcm/165"/>
    <x v="0"/>
    <x v="3"/>
    <x v="1"/>
    <n v="4"/>
    <s v="122"/>
    <n v="180"/>
    <m/>
    <n v="1.38"/>
    <n v="5.52"/>
    <n v="8"/>
    <n v="11.04"/>
    <m/>
    <m/>
    <m/>
  </r>
  <r>
    <x v="0"/>
    <x v="0"/>
    <x v="0"/>
    <x v="499"/>
    <x v="11"/>
    <n v="2"/>
    <s v="pcm/167"/>
    <x v="0"/>
    <x v="3"/>
    <x v="1"/>
    <n v="2"/>
    <s v="98"/>
    <n v="180"/>
    <m/>
    <n v="1.1100000000000001"/>
    <n v="2.2200000000000002"/>
    <n v="4"/>
    <n v="4.4400000000000004"/>
    <m/>
    <m/>
    <m/>
  </r>
  <r>
    <x v="0"/>
    <x v="0"/>
    <x v="0"/>
    <x v="499"/>
    <x v="11"/>
    <n v="2"/>
    <s v="pcm/180"/>
    <x v="0"/>
    <x v="12"/>
    <x v="1"/>
    <n v="2"/>
    <s v="190"/>
    <n v="200"/>
    <m/>
    <n v="4.47"/>
    <n v="8.94"/>
    <n v="4"/>
    <n v="17.88"/>
    <m/>
    <m/>
    <m/>
  </r>
  <r>
    <x v="0"/>
    <x v="0"/>
    <x v="0"/>
    <x v="499"/>
    <x v="11"/>
    <n v="2"/>
    <s v="pcm/202"/>
    <x v="0"/>
    <x v="55"/>
    <x v="1"/>
    <n v="2"/>
    <s v="90"/>
    <n v="170"/>
    <m/>
    <n v="1.44"/>
    <n v="2.88"/>
    <n v="4"/>
    <n v="5.76"/>
    <m/>
    <m/>
    <m/>
  </r>
  <r>
    <x v="0"/>
    <x v="0"/>
    <x v="0"/>
    <x v="499"/>
    <x v="11"/>
    <n v="2"/>
    <s v="pcm/203"/>
    <x v="0"/>
    <x v="55"/>
    <x v="1"/>
    <n v="2"/>
    <s v="97"/>
    <n v="170"/>
    <m/>
    <n v="1.55"/>
    <n v="3.1"/>
    <n v="4"/>
    <n v="6.2"/>
    <m/>
    <m/>
    <m/>
  </r>
  <r>
    <x v="0"/>
    <x v="0"/>
    <x v="0"/>
    <x v="500"/>
    <x v="11"/>
    <n v="1"/>
    <s v="pcm/4"/>
    <x v="0"/>
    <x v="79"/>
    <x v="1"/>
    <n v="1"/>
    <s v=""/>
    <n v="8720"/>
    <m/>
    <n v="368.48"/>
    <n v="368.48"/>
    <n v="1"/>
    <n v="368.48"/>
    <m/>
    <m/>
    <m/>
  </r>
  <r>
    <x v="0"/>
    <x v="0"/>
    <x v="0"/>
    <x v="500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500"/>
    <x v="11"/>
    <n v="1"/>
    <s v="pcm/39"/>
    <x v="0"/>
    <x v="1"/>
    <x v="1"/>
    <n v="1"/>
    <s v="101"/>
    <n v="101"/>
    <m/>
    <n v="0.8"/>
    <n v="0.8"/>
    <n v="1"/>
    <n v="0.8"/>
    <m/>
    <m/>
    <m/>
  </r>
  <r>
    <x v="0"/>
    <x v="0"/>
    <x v="0"/>
    <x v="500"/>
    <x v="11"/>
    <n v="1"/>
    <s v="pcm/45"/>
    <x v="0"/>
    <x v="1"/>
    <x v="1"/>
    <n v="2"/>
    <s v="260"/>
    <n v="190"/>
    <m/>
    <n v="3.88"/>
    <n v="7.76"/>
    <n v="2"/>
    <n v="7.76"/>
    <m/>
    <m/>
    <m/>
  </r>
  <r>
    <x v="0"/>
    <x v="0"/>
    <x v="0"/>
    <x v="500"/>
    <x v="11"/>
    <n v="1"/>
    <s v="pcm/48"/>
    <x v="0"/>
    <x v="1"/>
    <x v="1"/>
    <n v="1"/>
    <s v="200"/>
    <n v="190"/>
    <m/>
    <n v="2.98"/>
    <n v="2.98"/>
    <n v="1"/>
    <n v="2.98"/>
    <m/>
    <m/>
    <m/>
  </r>
  <r>
    <x v="0"/>
    <x v="0"/>
    <x v="0"/>
    <x v="500"/>
    <x v="11"/>
    <n v="1"/>
    <s v="pcm/62"/>
    <x v="0"/>
    <x v="1"/>
    <x v="1"/>
    <n v="1"/>
    <s v="90"/>
    <n v="170"/>
    <m/>
    <n v="1.2"/>
    <n v="1.2"/>
    <n v="1"/>
    <n v="1.2"/>
    <m/>
    <m/>
    <m/>
  </r>
  <r>
    <x v="0"/>
    <x v="0"/>
    <x v="0"/>
    <x v="500"/>
    <x v="11"/>
    <n v="1"/>
    <s v="pcm/72"/>
    <x v="0"/>
    <x v="1"/>
    <x v="1"/>
    <n v="5"/>
    <s v="97"/>
    <n v="170"/>
    <m/>
    <n v="1.29"/>
    <n v="6.45"/>
    <n v="5"/>
    <n v="6.45"/>
    <m/>
    <m/>
    <m/>
  </r>
  <r>
    <x v="0"/>
    <x v="0"/>
    <x v="0"/>
    <x v="500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500"/>
    <x v="11"/>
    <n v="1"/>
    <s v="pcm/93"/>
    <x v="0"/>
    <x v="1"/>
    <x v="1"/>
    <n v="1"/>
    <s v="50"/>
    <n v="2110"/>
    <m/>
    <n v="8.2799999999999994"/>
    <n v="8.2799999999999994"/>
    <n v="1"/>
    <n v="8.2799999999999994"/>
    <m/>
    <m/>
    <m/>
  </r>
  <r>
    <x v="0"/>
    <x v="0"/>
    <x v="0"/>
    <x v="500"/>
    <x v="11"/>
    <n v="1"/>
    <s v="pcm/94"/>
    <x v="0"/>
    <x v="1"/>
    <x v="1"/>
    <n v="1"/>
    <s v="50"/>
    <n v="5830"/>
    <m/>
    <n v="22.88"/>
    <n v="22.88"/>
    <n v="1"/>
    <n v="22.88"/>
    <m/>
    <m/>
    <m/>
  </r>
  <r>
    <x v="0"/>
    <x v="0"/>
    <x v="0"/>
    <x v="500"/>
    <x v="11"/>
    <n v="1"/>
    <s v="pcm/95"/>
    <x v="0"/>
    <x v="1"/>
    <x v="1"/>
    <n v="1"/>
    <s v="50"/>
    <n v="3230"/>
    <m/>
    <n v="12.68"/>
    <n v="12.68"/>
    <n v="1"/>
    <n v="12.68"/>
    <m/>
    <m/>
    <m/>
  </r>
  <r>
    <x v="0"/>
    <x v="0"/>
    <x v="0"/>
    <x v="500"/>
    <x v="11"/>
    <n v="1"/>
    <s v="pcm/96"/>
    <x v="0"/>
    <x v="1"/>
    <x v="1"/>
    <n v="1"/>
    <s v="50"/>
    <n v="2700"/>
    <m/>
    <n v="10.6"/>
    <n v="10.6"/>
    <n v="1"/>
    <n v="10.6"/>
    <m/>
    <m/>
    <m/>
  </r>
  <r>
    <x v="0"/>
    <x v="0"/>
    <x v="0"/>
    <x v="500"/>
    <x v="11"/>
    <n v="1"/>
    <s v="pcm/109"/>
    <x v="0"/>
    <x v="1"/>
    <x v="1"/>
    <n v="1"/>
    <s v="50"/>
    <n v="1650"/>
    <m/>
    <n v="6.48"/>
    <n v="6.48"/>
    <n v="1"/>
    <n v="6.48"/>
    <m/>
    <m/>
    <m/>
  </r>
  <r>
    <x v="0"/>
    <x v="0"/>
    <x v="0"/>
    <x v="500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500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500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500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500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500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00"/>
    <x v="11"/>
    <n v="1"/>
    <s v="pcm/192"/>
    <x v="0"/>
    <x v="55"/>
    <x v="1"/>
    <n v="1"/>
    <s v="149"/>
    <n v="226"/>
    <m/>
    <n v="3.18"/>
    <n v="3.18"/>
    <n v="1"/>
    <n v="3.18"/>
    <m/>
    <m/>
    <m/>
  </r>
  <r>
    <x v="0"/>
    <x v="0"/>
    <x v="0"/>
    <x v="500"/>
    <x v="11"/>
    <n v="1"/>
    <s v="pcm/195"/>
    <x v="0"/>
    <x v="55"/>
    <x v="1"/>
    <n v="1"/>
    <s v="147"/>
    <n v="229"/>
    <m/>
    <n v="3.18"/>
    <n v="3.18"/>
    <n v="1"/>
    <n v="3.18"/>
    <m/>
    <m/>
    <m/>
  </r>
  <r>
    <x v="0"/>
    <x v="0"/>
    <x v="0"/>
    <x v="501"/>
    <x v="11"/>
    <n v="1"/>
    <s v="pcm/57"/>
    <x v="0"/>
    <x v="21"/>
    <x v="1"/>
    <n v="1"/>
    <s v=""/>
    <n v="3080"/>
    <m/>
    <n v="130.09"/>
    <n v="130.09"/>
    <n v="1"/>
    <n v="130.09"/>
    <m/>
    <m/>
    <m/>
  </r>
  <r>
    <x v="0"/>
    <x v="0"/>
    <x v="0"/>
    <x v="501"/>
    <x v="11"/>
    <n v="1"/>
    <s v="pcm/110"/>
    <x v="0"/>
    <x v="1"/>
    <x v="1"/>
    <n v="2"/>
    <s v="130"/>
    <n v="220"/>
    <m/>
    <n v="2.25"/>
    <n v="4.5"/>
    <n v="2"/>
    <n v="4.5"/>
    <m/>
    <m/>
    <m/>
  </r>
  <r>
    <x v="0"/>
    <x v="0"/>
    <x v="0"/>
    <x v="502"/>
    <x v="11"/>
    <n v="1"/>
    <s v="pcm/76"/>
    <x v="0"/>
    <x v="21"/>
    <x v="1"/>
    <n v="1"/>
    <s v=""/>
    <n v="3069"/>
    <m/>
    <n v="129.62"/>
    <n v="129.62"/>
    <n v="1"/>
    <n v="129.62"/>
    <m/>
    <m/>
    <m/>
  </r>
  <r>
    <x v="0"/>
    <x v="0"/>
    <x v="0"/>
    <x v="502"/>
    <x v="11"/>
    <n v="1"/>
    <s v="pcm/110"/>
    <x v="0"/>
    <x v="1"/>
    <x v="1"/>
    <n v="1"/>
    <s v="130"/>
    <n v="220"/>
    <m/>
    <n v="2.25"/>
    <n v="2.25"/>
    <n v="1"/>
    <n v="2.25"/>
    <m/>
    <m/>
    <m/>
  </r>
  <r>
    <x v="0"/>
    <x v="0"/>
    <x v="0"/>
    <x v="502"/>
    <x v="11"/>
    <n v="1"/>
    <s v="pcm/179"/>
    <x v="0"/>
    <x v="12"/>
    <x v="1"/>
    <n v="1"/>
    <s v="170"/>
    <n v="300"/>
    <m/>
    <n v="6.01"/>
    <n v="6.01"/>
    <n v="1"/>
    <n v="6.01"/>
    <m/>
    <m/>
    <m/>
  </r>
  <r>
    <x v="0"/>
    <x v="0"/>
    <x v="0"/>
    <x v="503"/>
    <x v="11"/>
    <n v="1"/>
    <s v="pcm/80"/>
    <x v="0"/>
    <x v="21"/>
    <x v="1"/>
    <n v="1"/>
    <s v=""/>
    <n v="5395"/>
    <m/>
    <n v="227.83"/>
    <n v="227.83"/>
    <n v="1"/>
    <n v="227.83"/>
    <m/>
    <m/>
    <m/>
  </r>
  <r>
    <x v="0"/>
    <x v="0"/>
    <x v="0"/>
    <x v="503"/>
    <x v="11"/>
    <n v="1"/>
    <s v="pcm/58"/>
    <x v="0"/>
    <x v="21"/>
    <x v="1"/>
    <n v="2"/>
    <s v=""/>
    <n v="376"/>
    <m/>
    <n v="15.9"/>
    <n v="31.8"/>
    <n v="2"/>
    <n v="31.8"/>
    <m/>
    <m/>
    <m/>
  </r>
  <r>
    <x v="0"/>
    <x v="0"/>
    <x v="0"/>
    <x v="503"/>
    <x v="11"/>
    <n v="1"/>
    <s v="pcm/63"/>
    <x v="0"/>
    <x v="1"/>
    <x v="1"/>
    <n v="2"/>
    <s v="71"/>
    <n v="278"/>
    <m/>
    <n v="1.55"/>
    <n v="3.1"/>
    <n v="2"/>
    <n v="3.1"/>
    <m/>
    <m/>
    <m/>
  </r>
  <r>
    <x v="0"/>
    <x v="0"/>
    <x v="0"/>
    <x v="503"/>
    <x v="11"/>
    <n v="1"/>
    <s v="pcm/110"/>
    <x v="0"/>
    <x v="1"/>
    <x v="1"/>
    <n v="1"/>
    <s v="130"/>
    <n v="220"/>
    <m/>
    <n v="2.25"/>
    <n v="2.25"/>
    <n v="1"/>
    <n v="2.25"/>
    <m/>
    <m/>
    <m/>
  </r>
  <r>
    <x v="0"/>
    <x v="0"/>
    <x v="0"/>
    <x v="503"/>
    <x v="11"/>
    <n v="1"/>
    <s v="pcm/179"/>
    <x v="0"/>
    <x v="12"/>
    <x v="1"/>
    <n v="2"/>
    <s v="170"/>
    <n v="300"/>
    <m/>
    <n v="6.01"/>
    <n v="12.02"/>
    <n v="2"/>
    <n v="12.02"/>
    <m/>
    <m/>
    <m/>
  </r>
  <r>
    <x v="0"/>
    <x v="0"/>
    <x v="0"/>
    <x v="504"/>
    <x v="11"/>
    <n v="1"/>
    <s v="pcm/85"/>
    <x v="0"/>
    <x v="21"/>
    <x v="1"/>
    <n v="1"/>
    <s v=""/>
    <n v="4473"/>
    <m/>
    <n v="188.93"/>
    <n v="188.93"/>
    <n v="1"/>
    <n v="188.93"/>
    <m/>
    <m/>
    <m/>
  </r>
  <r>
    <x v="0"/>
    <x v="0"/>
    <x v="0"/>
    <x v="504"/>
    <x v="11"/>
    <n v="1"/>
    <s v="pcm/58"/>
    <x v="0"/>
    <x v="21"/>
    <x v="1"/>
    <n v="1"/>
    <s v=""/>
    <n v="376"/>
    <m/>
    <n v="15.9"/>
    <n v="15.9"/>
    <n v="1"/>
    <n v="15.9"/>
    <m/>
    <m/>
    <m/>
  </r>
  <r>
    <x v="0"/>
    <x v="0"/>
    <x v="0"/>
    <x v="504"/>
    <x v="11"/>
    <n v="1"/>
    <s v="pcm/63"/>
    <x v="0"/>
    <x v="1"/>
    <x v="1"/>
    <n v="1"/>
    <s v="71"/>
    <n v="279"/>
    <m/>
    <n v="1.56"/>
    <n v="1.56"/>
    <n v="1"/>
    <n v="1.56"/>
    <m/>
    <m/>
    <m/>
  </r>
  <r>
    <x v="0"/>
    <x v="0"/>
    <x v="0"/>
    <x v="504"/>
    <x v="11"/>
    <n v="1"/>
    <s v="pcm/110"/>
    <x v="0"/>
    <x v="1"/>
    <x v="1"/>
    <n v="1"/>
    <s v="130"/>
    <n v="220"/>
    <m/>
    <n v="2.25"/>
    <n v="2.25"/>
    <n v="1"/>
    <n v="2.25"/>
    <m/>
    <m/>
    <m/>
  </r>
  <r>
    <x v="0"/>
    <x v="0"/>
    <x v="0"/>
    <x v="504"/>
    <x v="11"/>
    <n v="1"/>
    <s v="pcm/179"/>
    <x v="0"/>
    <x v="12"/>
    <x v="1"/>
    <n v="2"/>
    <s v="170"/>
    <n v="300"/>
    <m/>
    <n v="6.01"/>
    <n v="12.02"/>
    <n v="2"/>
    <n v="12.02"/>
    <m/>
    <m/>
    <m/>
  </r>
  <r>
    <x v="0"/>
    <x v="0"/>
    <x v="0"/>
    <x v="505"/>
    <x v="11"/>
    <n v="2"/>
    <s v="pcm/76"/>
    <x v="0"/>
    <x v="21"/>
    <x v="1"/>
    <n v="1"/>
    <s v=""/>
    <n v="3069"/>
    <m/>
    <n v="129.62"/>
    <n v="129.62"/>
    <n v="2"/>
    <n v="259.24"/>
    <m/>
    <m/>
    <m/>
  </r>
  <r>
    <x v="0"/>
    <x v="0"/>
    <x v="0"/>
    <x v="505"/>
    <x v="11"/>
    <n v="2"/>
    <s v="pcm/110"/>
    <x v="0"/>
    <x v="1"/>
    <x v="1"/>
    <n v="1"/>
    <s v="130"/>
    <n v="220"/>
    <m/>
    <n v="2.25"/>
    <n v="2.25"/>
    <n v="2"/>
    <n v="4.5"/>
    <m/>
    <m/>
    <m/>
  </r>
  <r>
    <x v="0"/>
    <x v="0"/>
    <x v="0"/>
    <x v="505"/>
    <x v="11"/>
    <n v="2"/>
    <s v="pcm/179"/>
    <x v="0"/>
    <x v="12"/>
    <x v="1"/>
    <n v="1"/>
    <s v="170"/>
    <n v="300"/>
    <m/>
    <n v="6.01"/>
    <n v="6.01"/>
    <n v="2"/>
    <n v="12.02"/>
    <m/>
    <m/>
    <m/>
  </r>
  <r>
    <x v="0"/>
    <x v="0"/>
    <x v="0"/>
    <x v="505"/>
    <x v="11"/>
    <n v="2"/>
    <s v="pcm/183"/>
    <x v="0"/>
    <x v="12"/>
    <x v="1"/>
    <n v="4"/>
    <s v="160"/>
    <n v="300"/>
    <m/>
    <n v="5.65"/>
    <n v="22.6"/>
    <n v="8"/>
    <n v="45.2"/>
    <m/>
    <m/>
    <m/>
  </r>
  <r>
    <x v="0"/>
    <x v="0"/>
    <x v="0"/>
    <x v="505"/>
    <x v="11"/>
    <n v="2"/>
    <s v="pcm/205"/>
    <x v="0"/>
    <x v="55"/>
    <x v="1"/>
    <n v="8"/>
    <s v="71"/>
    <n v="279"/>
    <m/>
    <n v="1.88"/>
    <n v="15.04"/>
    <n v="16"/>
    <n v="30.08"/>
    <m/>
    <m/>
    <m/>
  </r>
  <r>
    <x v="0"/>
    <x v="0"/>
    <x v="0"/>
    <x v="506"/>
    <x v="11"/>
    <n v="1"/>
    <s v="pcm/126"/>
    <x v="0"/>
    <x v="92"/>
    <x v="1"/>
    <n v="1"/>
    <s v=""/>
    <n v="3101"/>
    <m/>
    <n v="102.97"/>
    <n v="102.97"/>
    <n v="1"/>
    <n v="102.97"/>
    <m/>
    <m/>
    <m/>
  </r>
  <r>
    <x v="0"/>
    <x v="0"/>
    <x v="0"/>
    <x v="506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06"/>
    <x v="11"/>
    <n v="1"/>
    <s v="pcm/75"/>
    <x v="0"/>
    <x v="1"/>
    <x v="1"/>
    <n v="1"/>
    <s v="70"/>
    <n v="214"/>
    <m/>
    <n v="1.18"/>
    <n v="1.18"/>
    <n v="1"/>
    <n v="1.18"/>
    <m/>
    <m/>
    <m/>
  </r>
  <r>
    <x v="0"/>
    <x v="0"/>
    <x v="0"/>
    <x v="506"/>
    <x v="11"/>
    <n v="1"/>
    <s v="pcm/115"/>
    <x v="0"/>
    <x v="1"/>
    <x v="1"/>
    <n v="1"/>
    <s v="70"/>
    <n v="150"/>
    <m/>
    <n v="0.82"/>
    <n v="0.82"/>
    <n v="1"/>
    <n v="0.82"/>
    <m/>
    <m/>
    <m/>
  </r>
  <r>
    <x v="0"/>
    <x v="0"/>
    <x v="0"/>
    <x v="506"/>
    <x v="11"/>
    <n v="1"/>
    <s v="pcm/128"/>
    <x v="0"/>
    <x v="92"/>
    <x v="1"/>
    <n v="1"/>
    <s v=""/>
    <n v="1891"/>
    <m/>
    <n v="62.81"/>
    <n v="62.81"/>
    <n v="1"/>
    <n v="62.81"/>
    <m/>
    <m/>
    <m/>
  </r>
  <r>
    <x v="0"/>
    <x v="0"/>
    <x v="0"/>
    <x v="506"/>
    <x v="11"/>
    <n v="1"/>
    <s v="pcm/142"/>
    <x v="0"/>
    <x v="92"/>
    <x v="1"/>
    <n v="1"/>
    <s v=""/>
    <n v="485"/>
    <m/>
    <n v="16.100000000000001"/>
    <n v="16.100000000000001"/>
    <n v="1"/>
    <n v="16.100000000000001"/>
    <m/>
    <m/>
    <m/>
  </r>
  <r>
    <x v="0"/>
    <x v="0"/>
    <x v="0"/>
    <x v="506"/>
    <x v="11"/>
    <n v="1"/>
    <s v="pcm/172"/>
    <x v="0"/>
    <x v="12"/>
    <x v="1"/>
    <n v="1"/>
    <s v="85"/>
    <n v="240"/>
    <m/>
    <n v="2.4"/>
    <n v="2.4"/>
    <n v="1"/>
    <n v="2.4"/>
    <m/>
    <m/>
    <m/>
  </r>
  <r>
    <x v="0"/>
    <x v="0"/>
    <x v="0"/>
    <x v="506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07"/>
    <x v="11"/>
    <n v="1"/>
    <s v="pcm/127"/>
    <x v="0"/>
    <x v="92"/>
    <x v="1"/>
    <n v="1"/>
    <s v=""/>
    <n v="3101"/>
    <m/>
    <n v="102.97"/>
    <n v="102.97"/>
    <n v="1"/>
    <n v="102.97"/>
    <m/>
    <m/>
    <m/>
  </r>
  <r>
    <x v="0"/>
    <x v="0"/>
    <x v="0"/>
    <x v="507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07"/>
    <x v="11"/>
    <n v="1"/>
    <s v="pcm/75"/>
    <x v="0"/>
    <x v="1"/>
    <x v="1"/>
    <n v="1"/>
    <s v="70"/>
    <n v="214"/>
    <m/>
    <n v="1.18"/>
    <n v="1.18"/>
    <n v="1"/>
    <n v="1.18"/>
    <m/>
    <m/>
    <m/>
  </r>
  <r>
    <x v="0"/>
    <x v="0"/>
    <x v="0"/>
    <x v="507"/>
    <x v="11"/>
    <n v="1"/>
    <s v="pcm/115"/>
    <x v="0"/>
    <x v="1"/>
    <x v="1"/>
    <n v="1"/>
    <s v="70"/>
    <n v="150"/>
    <m/>
    <n v="0.82"/>
    <n v="0.82"/>
    <n v="1"/>
    <n v="0.82"/>
    <m/>
    <m/>
    <m/>
  </r>
  <r>
    <x v="0"/>
    <x v="0"/>
    <x v="0"/>
    <x v="507"/>
    <x v="11"/>
    <n v="1"/>
    <s v="pcm/129"/>
    <x v="0"/>
    <x v="92"/>
    <x v="1"/>
    <n v="1"/>
    <s v=""/>
    <n v="1891"/>
    <m/>
    <n v="62.81"/>
    <n v="62.81"/>
    <n v="1"/>
    <n v="62.81"/>
    <m/>
    <m/>
    <m/>
  </r>
  <r>
    <x v="0"/>
    <x v="0"/>
    <x v="0"/>
    <x v="507"/>
    <x v="11"/>
    <n v="1"/>
    <s v="pcm/143"/>
    <x v="0"/>
    <x v="92"/>
    <x v="1"/>
    <n v="1"/>
    <s v=""/>
    <n v="485"/>
    <m/>
    <n v="16.100000000000001"/>
    <n v="16.100000000000001"/>
    <n v="1"/>
    <n v="16.100000000000001"/>
    <m/>
    <m/>
    <m/>
  </r>
  <r>
    <x v="0"/>
    <x v="0"/>
    <x v="0"/>
    <x v="507"/>
    <x v="11"/>
    <n v="1"/>
    <s v="pcm/172"/>
    <x v="0"/>
    <x v="12"/>
    <x v="1"/>
    <n v="1"/>
    <s v="85"/>
    <n v="240"/>
    <m/>
    <n v="2.4"/>
    <n v="2.4"/>
    <n v="1"/>
    <n v="2.4"/>
    <m/>
    <m/>
    <m/>
  </r>
  <r>
    <x v="0"/>
    <x v="0"/>
    <x v="0"/>
    <x v="507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08"/>
    <x v="11"/>
    <n v="1"/>
    <s v="pcm/116"/>
    <x v="0"/>
    <x v="1"/>
    <x v="1"/>
    <n v="1"/>
    <s v="210"/>
    <n v="220"/>
    <m/>
    <n v="3.63"/>
    <n v="3.63"/>
    <n v="1"/>
    <n v="3.63"/>
    <m/>
    <m/>
    <m/>
  </r>
  <r>
    <x v="0"/>
    <x v="0"/>
    <x v="0"/>
    <x v="508"/>
    <x v="11"/>
    <n v="1"/>
    <s v="pcm/117"/>
    <x v="0"/>
    <x v="1"/>
    <x v="1"/>
    <n v="1"/>
    <s v="190"/>
    <n v="220"/>
    <m/>
    <n v="3.28"/>
    <n v="3.28"/>
    <n v="1"/>
    <n v="3.28"/>
    <m/>
    <m/>
    <m/>
  </r>
  <r>
    <x v="0"/>
    <x v="0"/>
    <x v="0"/>
    <x v="508"/>
    <x v="11"/>
    <n v="1"/>
    <s v="pcm/246"/>
    <x v="0"/>
    <x v="3"/>
    <x v="1"/>
    <n v="2"/>
    <s v="80"/>
    <n v="100"/>
    <m/>
    <n v="0.5"/>
    <n v="1"/>
    <n v="2"/>
    <n v="1"/>
    <m/>
    <m/>
    <m/>
  </r>
  <r>
    <x v="0"/>
    <x v="0"/>
    <x v="0"/>
    <x v="508"/>
    <x v="11"/>
    <n v="1"/>
    <s v="pcm/286"/>
    <x v="0"/>
    <x v="8"/>
    <x v="1"/>
    <n v="1"/>
    <s v=""/>
    <n v="3030"/>
    <m/>
    <n v="43.66"/>
    <n v="43.66"/>
    <n v="1"/>
    <n v="43.66"/>
    <m/>
    <m/>
    <m/>
  </r>
  <r>
    <x v="0"/>
    <x v="0"/>
    <x v="0"/>
    <x v="509"/>
    <x v="11"/>
    <n v="1"/>
    <s v="pcm/291"/>
    <x v="0"/>
    <x v="8"/>
    <x v="1"/>
    <n v="1"/>
    <s v=""/>
    <n v="3240"/>
    <m/>
    <n v="46.69"/>
    <n v="46.69"/>
    <n v="1"/>
    <n v="46.69"/>
    <m/>
    <m/>
    <m/>
  </r>
  <r>
    <x v="0"/>
    <x v="0"/>
    <x v="0"/>
    <x v="509"/>
    <x v="11"/>
    <n v="1"/>
    <s v="pcm/118"/>
    <x v="0"/>
    <x v="1"/>
    <x v="1"/>
    <n v="1"/>
    <s v="150"/>
    <n v="220"/>
    <m/>
    <n v="2.59"/>
    <n v="2.59"/>
    <n v="1"/>
    <n v="2.59"/>
    <m/>
    <m/>
    <m/>
  </r>
  <r>
    <x v="0"/>
    <x v="0"/>
    <x v="0"/>
    <x v="510"/>
    <x v="11"/>
    <n v="1"/>
    <s v="pcm/124"/>
    <x v="0"/>
    <x v="92"/>
    <x v="1"/>
    <n v="1"/>
    <s v=""/>
    <n v="3202"/>
    <m/>
    <n v="106.32"/>
    <n v="106.32"/>
    <n v="1"/>
    <n v="106.32"/>
    <m/>
    <m/>
    <m/>
  </r>
  <r>
    <x v="0"/>
    <x v="0"/>
    <x v="0"/>
    <x v="510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10"/>
    <x v="11"/>
    <n v="1"/>
    <s v="pcm/75"/>
    <x v="0"/>
    <x v="1"/>
    <x v="1"/>
    <n v="1"/>
    <s v="70"/>
    <n v="214"/>
    <m/>
    <n v="1.18"/>
    <n v="1.18"/>
    <n v="1"/>
    <n v="1.18"/>
    <m/>
    <m/>
    <m/>
  </r>
  <r>
    <x v="0"/>
    <x v="0"/>
    <x v="0"/>
    <x v="510"/>
    <x v="11"/>
    <n v="1"/>
    <s v="pcm/122"/>
    <x v="0"/>
    <x v="92"/>
    <x v="1"/>
    <n v="1"/>
    <s v=""/>
    <n v="259"/>
    <m/>
    <n v="8.59"/>
    <n v="8.59"/>
    <n v="1"/>
    <n v="8.59"/>
    <m/>
    <m/>
    <m/>
  </r>
  <r>
    <x v="0"/>
    <x v="0"/>
    <x v="0"/>
    <x v="510"/>
    <x v="11"/>
    <n v="1"/>
    <s v="pcm/140"/>
    <x v="0"/>
    <x v="92"/>
    <x v="1"/>
    <n v="1"/>
    <s v=""/>
    <n v="491"/>
    <m/>
    <n v="16.29"/>
    <n v="16.29"/>
    <n v="1"/>
    <n v="16.29"/>
    <m/>
    <m/>
    <m/>
  </r>
  <r>
    <x v="0"/>
    <x v="0"/>
    <x v="0"/>
    <x v="510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10"/>
    <x v="11"/>
    <n v="1"/>
    <s v="pcm/243"/>
    <x v="0"/>
    <x v="92"/>
    <x v="1"/>
    <n v="1"/>
    <s v=""/>
    <n v="1641"/>
    <m/>
    <n v="54.48"/>
    <n v="54.48"/>
    <n v="1"/>
    <n v="54.48"/>
    <m/>
    <m/>
    <m/>
  </r>
  <r>
    <x v="0"/>
    <x v="0"/>
    <x v="0"/>
    <x v="511"/>
    <x v="11"/>
    <n v="1"/>
    <s v="pcm/125"/>
    <x v="0"/>
    <x v="92"/>
    <x v="1"/>
    <n v="1"/>
    <s v=""/>
    <n v="3202"/>
    <m/>
    <n v="106.32"/>
    <n v="106.32"/>
    <n v="1"/>
    <n v="106.32"/>
    <m/>
    <m/>
    <m/>
  </r>
  <r>
    <x v="0"/>
    <x v="0"/>
    <x v="0"/>
    <x v="511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11"/>
    <x v="11"/>
    <n v="1"/>
    <s v="pcm/75"/>
    <x v="0"/>
    <x v="1"/>
    <x v="1"/>
    <n v="1"/>
    <s v="70"/>
    <n v="214"/>
    <m/>
    <n v="1.18"/>
    <n v="1.18"/>
    <n v="1"/>
    <n v="1.18"/>
    <m/>
    <m/>
    <m/>
  </r>
  <r>
    <x v="0"/>
    <x v="0"/>
    <x v="0"/>
    <x v="511"/>
    <x v="11"/>
    <n v="1"/>
    <s v="pcm/123"/>
    <x v="0"/>
    <x v="92"/>
    <x v="1"/>
    <n v="1"/>
    <s v=""/>
    <n v="259"/>
    <m/>
    <n v="8.59"/>
    <n v="8.59"/>
    <n v="1"/>
    <n v="8.59"/>
    <m/>
    <m/>
    <m/>
  </r>
  <r>
    <x v="0"/>
    <x v="0"/>
    <x v="0"/>
    <x v="511"/>
    <x v="11"/>
    <n v="1"/>
    <s v="pcm/141"/>
    <x v="0"/>
    <x v="92"/>
    <x v="1"/>
    <n v="1"/>
    <s v=""/>
    <n v="490"/>
    <m/>
    <n v="16.29"/>
    <n v="16.29"/>
    <n v="1"/>
    <n v="16.29"/>
    <m/>
    <m/>
    <m/>
  </r>
  <r>
    <x v="0"/>
    <x v="0"/>
    <x v="0"/>
    <x v="511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11"/>
    <x v="11"/>
    <n v="1"/>
    <s v="pcm/242"/>
    <x v="0"/>
    <x v="92"/>
    <x v="1"/>
    <n v="1"/>
    <s v=""/>
    <n v="1641"/>
    <m/>
    <n v="54.48"/>
    <n v="54.48"/>
    <n v="1"/>
    <n v="54.48"/>
    <m/>
    <m/>
    <m/>
  </r>
  <r>
    <x v="0"/>
    <x v="0"/>
    <x v="0"/>
    <x v="512"/>
    <x v="11"/>
    <n v="1"/>
    <s v="pcm/2"/>
    <x v="0"/>
    <x v="79"/>
    <x v="1"/>
    <n v="1"/>
    <s v=""/>
    <n v="8570"/>
    <m/>
    <n v="362.14"/>
    <n v="362.14"/>
    <n v="1"/>
    <n v="362.14"/>
    <m/>
    <m/>
    <m/>
  </r>
  <r>
    <x v="0"/>
    <x v="0"/>
    <x v="0"/>
    <x v="512"/>
    <x v="11"/>
    <n v="1"/>
    <s v="pcm/26"/>
    <x v="0"/>
    <x v="1"/>
    <x v="1"/>
    <n v="2"/>
    <s v="170"/>
    <n v="197"/>
    <m/>
    <n v="2.63"/>
    <n v="5.26"/>
    <n v="2"/>
    <n v="5.26"/>
    <m/>
    <m/>
    <m/>
  </r>
  <r>
    <x v="0"/>
    <x v="0"/>
    <x v="0"/>
    <x v="512"/>
    <x v="11"/>
    <n v="1"/>
    <s v="pcm/27"/>
    <x v="0"/>
    <x v="1"/>
    <x v="1"/>
    <n v="1"/>
    <s v="197"/>
    <n v="280"/>
    <m/>
    <n v="4.32"/>
    <n v="4.32"/>
    <n v="1"/>
    <n v="4.32"/>
    <m/>
    <m/>
    <m/>
  </r>
  <r>
    <x v="0"/>
    <x v="0"/>
    <x v="0"/>
    <x v="512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512"/>
    <x v="11"/>
    <n v="1"/>
    <s v="pcm/45"/>
    <x v="0"/>
    <x v="1"/>
    <x v="1"/>
    <n v="1"/>
    <s v="260"/>
    <n v="190"/>
    <m/>
    <n v="3.88"/>
    <n v="3.88"/>
    <n v="1"/>
    <n v="3.88"/>
    <m/>
    <m/>
    <m/>
  </r>
  <r>
    <x v="0"/>
    <x v="0"/>
    <x v="0"/>
    <x v="512"/>
    <x v="11"/>
    <n v="1"/>
    <s v="pcm/48"/>
    <x v="0"/>
    <x v="1"/>
    <x v="1"/>
    <n v="1"/>
    <s v="200"/>
    <n v="190"/>
    <m/>
    <n v="2.98"/>
    <n v="2.98"/>
    <n v="1"/>
    <n v="2.98"/>
    <m/>
    <m/>
    <m/>
  </r>
  <r>
    <x v="0"/>
    <x v="0"/>
    <x v="0"/>
    <x v="512"/>
    <x v="11"/>
    <n v="1"/>
    <s v="pcm/62"/>
    <x v="0"/>
    <x v="1"/>
    <x v="1"/>
    <n v="1"/>
    <s v="90"/>
    <n v="170"/>
    <m/>
    <n v="1.2"/>
    <n v="1.2"/>
    <n v="1"/>
    <n v="1.2"/>
    <m/>
    <m/>
    <m/>
  </r>
  <r>
    <x v="0"/>
    <x v="0"/>
    <x v="0"/>
    <x v="512"/>
    <x v="11"/>
    <n v="1"/>
    <s v="pcm/66"/>
    <x v="0"/>
    <x v="1"/>
    <x v="1"/>
    <n v="4"/>
    <s v="97"/>
    <n v="168"/>
    <m/>
    <n v="1.28"/>
    <n v="5.12"/>
    <n v="4"/>
    <n v="5.12"/>
    <m/>
    <m/>
    <m/>
  </r>
  <r>
    <x v="0"/>
    <x v="0"/>
    <x v="0"/>
    <x v="512"/>
    <x v="11"/>
    <n v="1"/>
    <s v="pcm/72"/>
    <x v="0"/>
    <x v="1"/>
    <x v="1"/>
    <n v="3"/>
    <s v="97"/>
    <n v="170"/>
    <m/>
    <n v="1.29"/>
    <n v="3.87"/>
    <n v="3"/>
    <n v="3.87"/>
    <m/>
    <m/>
    <m/>
  </r>
  <r>
    <x v="0"/>
    <x v="0"/>
    <x v="0"/>
    <x v="512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512"/>
    <x v="11"/>
    <n v="1"/>
    <s v="pcm/91"/>
    <x v="0"/>
    <x v="1"/>
    <x v="1"/>
    <n v="2"/>
    <s v="50"/>
    <n v="4180"/>
    <m/>
    <n v="16.41"/>
    <n v="32.82"/>
    <n v="2"/>
    <n v="32.82"/>
    <m/>
    <m/>
    <m/>
  </r>
  <r>
    <x v="0"/>
    <x v="0"/>
    <x v="0"/>
    <x v="512"/>
    <x v="11"/>
    <n v="1"/>
    <s v="pcm/92"/>
    <x v="0"/>
    <x v="1"/>
    <x v="1"/>
    <n v="1"/>
    <s v="50"/>
    <n v="2880"/>
    <m/>
    <n v="11.3"/>
    <n v="11.3"/>
    <n v="1"/>
    <n v="11.3"/>
    <m/>
    <m/>
    <m/>
  </r>
  <r>
    <x v="0"/>
    <x v="0"/>
    <x v="0"/>
    <x v="512"/>
    <x v="11"/>
    <n v="1"/>
    <s v="pcm/93"/>
    <x v="0"/>
    <x v="1"/>
    <x v="1"/>
    <n v="1"/>
    <s v="50"/>
    <n v="2110"/>
    <m/>
    <n v="8.2799999999999994"/>
    <n v="8.2799999999999994"/>
    <n v="1"/>
    <n v="8.2799999999999994"/>
    <m/>
    <m/>
    <m/>
  </r>
  <r>
    <x v="0"/>
    <x v="0"/>
    <x v="0"/>
    <x v="512"/>
    <x v="11"/>
    <n v="1"/>
    <s v="pcm/97"/>
    <x v="0"/>
    <x v="1"/>
    <x v="1"/>
    <n v="1"/>
    <s v="50"/>
    <n v="330"/>
    <m/>
    <n v="1.3"/>
    <n v="1.3"/>
    <n v="1"/>
    <n v="1.3"/>
    <m/>
    <m/>
    <m/>
  </r>
  <r>
    <x v="0"/>
    <x v="0"/>
    <x v="0"/>
    <x v="512"/>
    <x v="11"/>
    <n v="1"/>
    <s v="pcm/98"/>
    <x v="0"/>
    <x v="1"/>
    <x v="1"/>
    <n v="1"/>
    <s v="50"/>
    <n v="1150"/>
    <m/>
    <n v="4.51"/>
    <n v="4.51"/>
    <n v="1"/>
    <n v="4.51"/>
    <m/>
    <m/>
    <m/>
  </r>
  <r>
    <x v="0"/>
    <x v="0"/>
    <x v="0"/>
    <x v="512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512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512"/>
    <x v="11"/>
    <n v="1"/>
    <s v="pcm/149"/>
    <x v="0"/>
    <x v="12"/>
    <x v="1"/>
    <n v="1"/>
    <s v="79"/>
    <n v="270"/>
    <m/>
    <n v="2.5099999999999998"/>
    <n v="2.5099999999999998"/>
    <n v="1"/>
    <n v="2.5099999999999998"/>
    <m/>
    <m/>
    <m/>
  </r>
  <r>
    <x v="0"/>
    <x v="0"/>
    <x v="0"/>
    <x v="512"/>
    <x v="11"/>
    <n v="1"/>
    <s v="pcm/150"/>
    <x v="0"/>
    <x v="12"/>
    <x v="1"/>
    <n v="2"/>
    <s v="170"/>
    <n v="297"/>
    <m/>
    <n v="5.94"/>
    <n v="11.88"/>
    <n v="2"/>
    <n v="11.88"/>
    <m/>
    <m/>
    <m/>
  </r>
  <r>
    <x v="0"/>
    <x v="0"/>
    <x v="0"/>
    <x v="512"/>
    <x v="11"/>
    <n v="1"/>
    <s v="pcm/153"/>
    <x v="0"/>
    <x v="12"/>
    <x v="1"/>
    <n v="1"/>
    <s v="224"/>
    <n v="270"/>
    <m/>
    <n v="7.12"/>
    <n v="7.12"/>
    <n v="1"/>
    <n v="7.12"/>
    <m/>
    <m/>
    <m/>
  </r>
  <r>
    <x v="0"/>
    <x v="0"/>
    <x v="0"/>
    <x v="512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512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512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512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12"/>
    <x v="11"/>
    <n v="1"/>
    <s v="pcm/179"/>
    <x v="0"/>
    <x v="12"/>
    <x v="1"/>
    <n v="1"/>
    <s v="170"/>
    <n v="300"/>
    <m/>
    <n v="6.01"/>
    <n v="6.01"/>
    <n v="1"/>
    <n v="6.01"/>
    <m/>
    <m/>
    <m/>
  </r>
  <r>
    <x v="0"/>
    <x v="0"/>
    <x v="0"/>
    <x v="512"/>
    <x v="11"/>
    <n v="1"/>
    <s v="pcm/192"/>
    <x v="0"/>
    <x v="55"/>
    <x v="1"/>
    <n v="1"/>
    <s v="149"/>
    <n v="226"/>
    <m/>
    <n v="3.18"/>
    <n v="3.18"/>
    <n v="1"/>
    <n v="3.18"/>
    <m/>
    <m/>
    <m/>
  </r>
  <r>
    <x v="0"/>
    <x v="0"/>
    <x v="0"/>
    <x v="512"/>
    <x v="11"/>
    <n v="1"/>
    <s v="pcm/195"/>
    <x v="0"/>
    <x v="55"/>
    <x v="1"/>
    <n v="1"/>
    <s v="147"/>
    <n v="229"/>
    <m/>
    <n v="3.18"/>
    <n v="3.18"/>
    <n v="1"/>
    <n v="3.18"/>
    <m/>
    <m/>
    <m/>
  </r>
  <r>
    <x v="0"/>
    <x v="0"/>
    <x v="0"/>
    <x v="512"/>
    <x v="11"/>
    <n v="1"/>
    <s v="pcm/264"/>
    <x v="0"/>
    <x v="55"/>
    <x v="1"/>
    <n v="1"/>
    <s v="270"/>
    <n v="297"/>
    <m/>
    <n v="7.55"/>
    <n v="7.55"/>
    <n v="1"/>
    <n v="7.55"/>
    <m/>
    <m/>
    <m/>
  </r>
  <r>
    <x v="0"/>
    <x v="0"/>
    <x v="0"/>
    <x v="513"/>
    <x v="11"/>
    <n v="1"/>
    <s v="pcm/6"/>
    <x v="0"/>
    <x v="79"/>
    <x v="1"/>
    <n v="1"/>
    <s v=""/>
    <n v="8720"/>
    <m/>
    <n v="368.48"/>
    <n v="368.48"/>
    <n v="1"/>
    <n v="368.48"/>
    <m/>
    <m/>
    <m/>
  </r>
  <r>
    <x v="0"/>
    <x v="0"/>
    <x v="0"/>
    <x v="513"/>
    <x v="11"/>
    <n v="1"/>
    <s v="pcm/26"/>
    <x v="0"/>
    <x v="1"/>
    <x v="1"/>
    <n v="4"/>
    <s v="170"/>
    <n v="197"/>
    <m/>
    <n v="2.63"/>
    <n v="10.52"/>
    <n v="4"/>
    <n v="10.52"/>
    <m/>
    <m/>
    <m/>
  </r>
  <r>
    <x v="0"/>
    <x v="0"/>
    <x v="0"/>
    <x v="513"/>
    <x v="11"/>
    <n v="1"/>
    <s v="pcm/27"/>
    <x v="0"/>
    <x v="1"/>
    <x v="1"/>
    <n v="2"/>
    <s v="197"/>
    <n v="280"/>
    <m/>
    <n v="4.32"/>
    <n v="8.64"/>
    <n v="2"/>
    <n v="8.64"/>
    <m/>
    <m/>
    <m/>
  </r>
  <r>
    <x v="0"/>
    <x v="0"/>
    <x v="0"/>
    <x v="513"/>
    <x v="11"/>
    <n v="1"/>
    <s v="pcm/28"/>
    <x v="0"/>
    <x v="1"/>
    <x v="1"/>
    <n v="4"/>
    <s v="217"/>
    <n v="180"/>
    <m/>
    <n v="3.06"/>
    <n v="12.24"/>
    <n v="4"/>
    <n v="12.24"/>
    <m/>
    <m/>
    <m/>
  </r>
  <r>
    <x v="0"/>
    <x v="0"/>
    <x v="0"/>
    <x v="513"/>
    <x v="11"/>
    <n v="1"/>
    <s v="pcm/45"/>
    <x v="0"/>
    <x v="1"/>
    <x v="1"/>
    <n v="1"/>
    <s v="260"/>
    <n v="190"/>
    <m/>
    <n v="3.88"/>
    <n v="3.88"/>
    <n v="1"/>
    <n v="3.88"/>
    <m/>
    <m/>
    <m/>
  </r>
  <r>
    <x v="0"/>
    <x v="0"/>
    <x v="0"/>
    <x v="513"/>
    <x v="11"/>
    <n v="1"/>
    <s v="pcm/72"/>
    <x v="0"/>
    <x v="1"/>
    <x v="1"/>
    <n v="2"/>
    <s v="97"/>
    <n v="170"/>
    <m/>
    <n v="1.29"/>
    <n v="2.58"/>
    <n v="2"/>
    <n v="2.58"/>
    <m/>
    <m/>
    <m/>
  </r>
  <r>
    <x v="0"/>
    <x v="0"/>
    <x v="0"/>
    <x v="513"/>
    <x v="11"/>
    <n v="1"/>
    <s v="pcm/81"/>
    <x v="0"/>
    <x v="1"/>
    <x v="1"/>
    <n v="2"/>
    <s v="151"/>
    <n v="217"/>
    <m/>
    <n v="2.57"/>
    <n v="5.14"/>
    <n v="2"/>
    <n v="5.14"/>
    <m/>
    <m/>
    <m/>
  </r>
  <r>
    <x v="0"/>
    <x v="0"/>
    <x v="0"/>
    <x v="513"/>
    <x v="11"/>
    <n v="1"/>
    <s v="pcm/88"/>
    <x v="0"/>
    <x v="1"/>
    <x v="1"/>
    <n v="1"/>
    <s v="50"/>
    <n v="3500"/>
    <m/>
    <n v="13.74"/>
    <n v="13.74"/>
    <n v="1"/>
    <n v="13.74"/>
    <m/>
    <m/>
    <m/>
  </r>
  <r>
    <x v="0"/>
    <x v="0"/>
    <x v="0"/>
    <x v="513"/>
    <x v="11"/>
    <n v="1"/>
    <s v="pcm/91"/>
    <x v="0"/>
    <x v="1"/>
    <x v="1"/>
    <n v="2"/>
    <s v="50"/>
    <n v="4180"/>
    <m/>
    <n v="16.41"/>
    <n v="32.82"/>
    <n v="2"/>
    <n v="32.82"/>
    <m/>
    <m/>
    <m/>
  </r>
  <r>
    <x v="0"/>
    <x v="0"/>
    <x v="0"/>
    <x v="513"/>
    <x v="11"/>
    <n v="1"/>
    <s v="pcm/92"/>
    <x v="0"/>
    <x v="1"/>
    <x v="1"/>
    <n v="1"/>
    <s v="50"/>
    <n v="2880"/>
    <m/>
    <n v="11.3"/>
    <n v="11.3"/>
    <n v="1"/>
    <n v="11.3"/>
    <m/>
    <m/>
    <m/>
  </r>
  <r>
    <x v="0"/>
    <x v="0"/>
    <x v="0"/>
    <x v="513"/>
    <x v="11"/>
    <n v="1"/>
    <s v="pcm/97"/>
    <x v="0"/>
    <x v="1"/>
    <x v="1"/>
    <n v="1"/>
    <s v="50"/>
    <n v="330"/>
    <m/>
    <n v="1.3"/>
    <n v="1.3"/>
    <n v="1"/>
    <n v="1.3"/>
    <m/>
    <m/>
    <m/>
  </r>
  <r>
    <x v="0"/>
    <x v="0"/>
    <x v="0"/>
    <x v="513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513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513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513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513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513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13"/>
    <x v="11"/>
    <n v="1"/>
    <s v="pcm/179"/>
    <x v="0"/>
    <x v="12"/>
    <x v="1"/>
    <n v="2"/>
    <s v="170"/>
    <n v="300"/>
    <m/>
    <n v="6.01"/>
    <n v="12.02"/>
    <n v="2"/>
    <n v="12.02"/>
    <m/>
    <m/>
    <m/>
  </r>
  <r>
    <x v="0"/>
    <x v="0"/>
    <x v="0"/>
    <x v="514"/>
    <x v="11"/>
    <n v="1"/>
    <s v="pcm/7"/>
    <x v="0"/>
    <x v="79"/>
    <x v="1"/>
    <n v="1"/>
    <s v=""/>
    <n v="8570"/>
    <m/>
    <n v="362.14"/>
    <n v="362.14"/>
    <n v="1"/>
    <n v="362.14"/>
    <m/>
    <m/>
    <m/>
  </r>
  <r>
    <x v="0"/>
    <x v="0"/>
    <x v="0"/>
    <x v="514"/>
    <x v="11"/>
    <n v="1"/>
    <s v="pcm/26"/>
    <x v="0"/>
    <x v="1"/>
    <x v="1"/>
    <n v="4"/>
    <s v="170"/>
    <n v="197"/>
    <m/>
    <n v="2.63"/>
    <n v="10.52"/>
    <n v="4"/>
    <n v="10.52"/>
    <m/>
    <m/>
    <m/>
  </r>
  <r>
    <x v="0"/>
    <x v="0"/>
    <x v="0"/>
    <x v="514"/>
    <x v="11"/>
    <n v="1"/>
    <s v="pcm/27"/>
    <x v="0"/>
    <x v="1"/>
    <x v="1"/>
    <n v="2"/>
    <s v="197"/>
    <n v="280"/>
    <m/>
    <n v="4.32"/>
    <n v="8.64"/>
    <n v="2"/>
    <n v="8.64"/>
    <m/>
    <m/>
    <m/>
  </r>
  <r>
    <x v="0"/>
    <x v="0"/>
    <x v="0"/>
    <x v="514"/>
    <x v="11"/>
    <n v="1"/>
    <s v="pcm/30"/>
    <x v="0"/>
    <x v="1"/>
    <x v="1"/>
    <n v="2"/>
    <s v="181"/>
    <n v="449"/>
    <m/>
    <n v="6.37"/>
    <n v="12.74"/>
    <n v="2"/>
    <n v="12.74"/>
    <m/>
    <m/>
    <m/>
  </r>
  <r>
    <x v="0"/>
    <x v="0"/>
    <x v="0"/>
    <x v="514"/>
    <x v="11"/>
    <n v="1"/>
    <s v="pcm/31"/>
    <x v="0"/>
    <x v="1"/>
    <x v="1"/>
    <n v="2"/>
    <s v="181"/>
    <n v="457"/>
    <m/>
    <n v="6.49"/>
    <n v="12.98"/>
    <n v="2"/>
    <n v="12.98"/>
    <m/>
    <m/>
    <m/>
  </r>
  <r>
    <x v="0"/>
    <x v="0"/>
    <x v="0"/>
    <x v="514"/>
    <x v="11"/>
    <n v="1"/>
    <s v="pcm/83"/>
    <x v="0"/>
    <x v="1"/>
    <x v="1"/>
    <n v="2"/>
    <s v="246"/>
    <n v="447"/>
    <m/>
    <n v="8.6300000000000008"/>
    <n v="17.260000000000002"/>
    <n v="2"/>
    <n v="17.260000000000002"/>
    <m/>
    <m/>
    <m/>
  </r>
  <r>
    <x v="0"/>
    <x v="0"/>
    <x v="0"/>
    <x v="514"/>
    <x v="11"/>
    <n v="1"/>
    <s v="pcm/88"/>
    <x v="0"/>
    <x v="1"/>
    <x v="1"/>
    <n v="2"/>
    <s v="50"/>
    <n v="3500"/>
    <m/>
    <n v="13.74"/>
    <n v="27.48"/>
    <n v="2"/>
    <n v="27.48"/>
    <m/>
    <m/>
    <m/>
  </r>
  <r>
    <x v="0"/>
    <x v="0"/>
    <x v="0"/>
    <x v="514"/>
    <x v="11"/>
    <n v="1"/>
    <s v="pcm/89"/>
    <x v="0"/>
    <x v="1"/>
    <x v="1"/>
    <n v="2"/>
    <s v="50"/>
    <n v="4110"/>
    <m/>
    <n v="16.13"/>
    <n v="32.26"/>
    <n v="2"/>
    <n v="32.26"/>
    <m/>
    <m/>
    <m/>
  </r>
  <r>
    <x v="0"/>
    <x v="0"/>
    <x v="0"/>
    <x v="514"/>
    <x v="11"/>
    <n v="1"/>
    <s v="pcm/132"/>
    <x v="0"/>
    <x v="12"/>
    <x v="1"/>
    <n v="1"/>
    <s v="200"/>
    <n v="1115"/>
    <m/>
    <n v="26.26"/>
    <n v="26.26"/>
    <n v="1"/>
    <n v="26.26"/>
    <m/>
    <m/>
    <m/>
  </r>
  <r>
    <x v="0"/>
    <x v="0"/>
    <x v="0"/>
    <x v="514"/>
    <x v="11"/>
    <n v="1"/>
    <s v="pcm/135"/>
    <x v="0"/>
    <x v="12"/>
    <x v="1"/>
    <n v="1"/>
    <s v="140"/>
    <n v="1400"/>
    <m/>
    <n v="23.08"/>
    <n v="23.08"/>
    <n v="1"/>
    <n v="23.08"/>
    <m/>
    <m/>
    <m/>
  </r>
  <r>
    <x v="0"/>
    <x v="0"/>
    <x v="0"/>
    <x v="514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514"/>
    <x v="11"/>
    <n v="1"/>
    <s v="pcm/165"/>
    <x v="0"/>
    <x v="3"/>
    <x v="1"/>
    <n v="2"/>
    <s v="122"/>
    <n v="180"/>
    <m/>
    <n v="1.38"/>
    <n v="2.76"/>
    <n v="2"/>
    <n v="2.76"/>
    <m/>
    <m/>
    <m/>
  </r>
  <r>
    <x v="0"/>
    <x v="0"/>
    <x v="0"/>
    <x v="514"/>
    <x v="11"/>
    <n v="1"/>
    <s v="pcm/167"/>
    <x v="0"/>
    <x v="3"/>
    <x v="1"/>
    <n v="1"/>
    <s v="98"/>
    <n v="180"/>
    <m/>
    <n v="1.1100000000000001"/>
    <n v="1.1100000000000001"/>
    <n v="1"/>
    <n v="1.1100000000000001"/>
    <m/>
    <m/>
    <m/>
  </r>
  <r>
    <x v="0"/>
    <x v="0"/>
    <x v="0"/>
    <x v="514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14"/>
    <x v="11"/>
    <n v="1"/>
    <s v="pcm/179"/>
    <x v="0"/>
    <x v="12"/>
    <x v="1"/>
    <n v="2"/>
    <s v="170"/>
    <n v="300"/>
    <m/>
    <n v="6.01"/>
    <n v="12.02"/>
    <n v="2"/>
    <n v="12.02"/>
    <m/>
    <m/>
    <m/>
  </r>
  <r>
    <x v="0"/>
    <x v="0"/>
    <x v="0"/>
    <x v="515"/>
    <x v="11"/>
    <n v="1"/>
    <s v="ACM/42"/>
    <x v="0"/>
    <x v="12"/>
    <x v="1"/>
    <n v="1"/>
    <s v="115"/>
    <n v="160"/>
    <m/>
    <n v="2.17"/>
    <n v="2.17"/>
    <n v="1"/>
    <n v="2.17"/>
    <m/>
    <m/>
    <m/>
  </r>
  <r>
    <x v="0"/>
    <x v="0"/>
    <x v="0"/>
    <x v="516"/>
    <x v="11"/>
    <n v="1"/>
    <s v="pcm/278"/>
    <x v="0"/>
    <x v="74"/>
    <x v="8"/>
    <n v="1"/>
    <s v=""/>
    <n v="6675"/>
    <m/>
    <n v="177.63"/>
    <n v="177.63"/>
    <n v="1"/>
    <n v="177.63"/>
    <m/>
    <m/>
    <m/>
  </r>
  <r>
    <x v="0"/>
    <x v="0"/>
    <x v="0"/>
    <x v="516"/>
    <x v="11"/>
    <n v="1"/>
    <s v="pcm/55"/>
    <x v="0"/>
    <x v="1"/>
    <x v="1"/>
    <n v="2"/>
    <s v="120"/>
    <n v="240"/>
    <m/>
    <n v="2.2599999999999998"/>
    <n v="4.5199999999999996"/>
    <n v="2"/>
    <n v="4.5199999999999996"/>
    <m/>
    <m/>
    <m/>
  </r>
  <r>
    <x v="0"/>
    <x v="0"/>
    <x v="0"/>
    <x v="516"/>
    <x v="11"/>
    <n v="1"/>
    <s v="pcm/154"/>
    <x v="0"/>
    <x v="12"/>
    <x v="1"/>
    <n v="1"/>
    <s v="300"/>
    <n v="100"/>
    <m/>
    <n v="3.53"/>
    <n v="3.53"/>
    <n v="1"/>
    <n v="3.53"/>
    <m/>
    <m/>
    <m/>
  </r>
  <r>
    <x v="0"/>
    <x v="0"/>
    <x v="0"/>
    <x v="516"/>
    <x v="11"/>
    <n v="1"/>
    <s v="pcm/279"/>
    <x v="0"/>
    <x v="66"/>
    <x v="1"/>
    <n v="1"/>
    <s v=""/>
    <n v="131"/>
    <m/>
    <n v="2.79"/>
    <n v="2.79"/>
    <n v="1"/>
    <n v="2.79"/>
    <m/>
    <m/>
    <m/>
  </r>
  <r>
    <x v="0"/>
    <x v="0"/>
    <x v="0"/>
    <x v="516"/>
    <x v="11"/>
    <n v="1"/>
    <s v="pcm/280"/>
    <x v="0"/>
    <x v="66"/>
    <x v="1"/>
    <n v="2"/>
    <s v=""/>
    <n v="145"/>
    <m/>
    <n v="3.1"/>
    <n v="6.2"/>
    <n v="2"/>
    <n v="6.2"/>
    <m/>
    <m/>
    <m/>
  </r>
  <r>
    <x v="0"/>
    <x v="0"/>
    <x v="0"/>
    <x v="517"/>
    <x v="11"/>
    <n v="2"/>
    <s v="pcm/155"/>
    <x v="0"/>
    <x v="7"/>
    <x v="1"/>
    <n v="1"/>
    <s v=""/>
    <n v="2905"/>
    <m/>
    <n v="32.74"/>
    <n v="32.74"/>
    <n v="2"/>
    <n v="65.48"/>
    <m/>
    <m/>
    <m/>
  </r>
  <r>
    <x v="0"/>
    <x v="0"/>
    <x v="0"/>
    <x v="517"/>
    <x v="11"/>
    <n v="2"/>
    <s v="pcm/40"/>
    <x v="0"/>
    <x v="1"/>
    <x v="1"/>
    <n v="2"/>
    <s v="100"/>
    <n v="200"/>
    <m/>
    <n v="1.57"/>
    <n v="3.14"/>
    <n v="4"/>
    <n v="6.28"/>
    <m/>
    <m/>
    <m/>
  </r>
  <r>
    <x v="0"/>
    <x v="0"/>
    <x v="0"/>
    <x v="517"/>
    <x v="11"/>
    <n v="2"/>
    <s v="pcm/295"/>
    <x v="0"/>
    <x v="2"/>
    <x v="1"/>
    <n v="4"/>
    <s v="40"/>
    <n v="90"/>
    <m/>
    <n v="0.14000000000000001"/>
    <n v="0.56000000000000005"/>
    <n v="8"/>
    <n v="1.1200000000000001"/>
    <m/>
    <m/>
    <m/>
  </r>
  <r>
    <x v="0"/>
    <x v="0"/>
    <x v="0"/>
    <x v="518"/>
    <x v="11"/>
    <n v="1"/>
    <s v="pcm/156"/>
    <x v="0"/>
    <x v="7"/>
    <x v="1"/>
    <n v="1"/>
    <s v=""/>
    <n v="3103"/>
    <m/>
    <n v="34.97"/>
    <n v="34.97"/>
    <n v="1"/>
    <n v="34.97"/>
    <m/>
    <m/>
    <m/>
  </r>
  <r>
    <x v="0"/>
    <x v="0"/>
    <x v="0"/>
    <x v="518"/>
    <x v="11"/>
    <n v="1"/>
    <s v="pcm/40"/>
    <x v="0"/>
    <x v="1"/>
    <x v="1"/>
    <n v="2"/>
    <s v="100"/>
    <n v="200"/>
    <m/>
    <n v="1.57"/>
    <n v="3.14"/>
    <n v="2"/>
    <n v="3.14"/>
    <m/>
    <m/>
    <m/>
  </r>
  <r>
    <x v="0"/>
    <x v="0"/>
    <x v="0"/>
    <x v="518"/>
    <x v="11"/>
    <n v="1"/>
    <s v="pcm/295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519"/>
    <x v="11"/>
    <n v="1"/>
    <s v="pcm/120"/>
    <x v="0"/>
    <x v="92"/>
    <x v="1"/>
    <n v="1"/>
    <s v=""/>
    <n v="3535"/>
    <m/>
    <n v="117.37"/>
    <n v="117.37"/>
    <n v="1"/>
    <n v="117.37"/>
    <m/>
    <m/>
    <m/>
  </r>
  <r>
    <x v="0"/>
    <x v="0"/>
    <x v="0"/>
    <x v="519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19"/>
    <x v="11"/>
    <n v="1"/>
    <s v="pcm/130"/>
    <x v="0"/>
    <x v="92"/>
    <x v="1"/>
    <n v="1"/>
    <s v=""/>
    <n v="1509"/>
    <m/>
    <n v="50.12"/>
    <n v="50.12"/>
    <n v="1"/>
    <n v="50.12"/>
    <m/>
    <m/>
    <m/>
  </r>
  <r>
    <x v="0"/>
    <x v="0"/>
    <x v="0"/>
    <x v="519"/>
    <x v="11"/>
    <n v="1"/>
    <s v="pcm/138"/>
    <x v="0"/>
    <x v="92"/>
    <x v="1"/>
    <n v="1"/>
    <s v=""/>
    <n v="185"/>
    <m/>
    <n v="6.16"/>
    <n v="6.16"/>
    <n v="1"/>
    <n v="6.16"/>
    <m/>
    <m/>
    <m/>
  </r>
  <r>
    <x v="0"/>
    <x v="0"/>
    <x v="0"/>
    <x v="519"/>
    <x v="11"/>
    <n v="1"/>
    <s v="pcm/175"/>
    <x v="0"/>
    <x v="12"/>
    <x v="1"/>
    <n v="1"/>
    <s v="110"/>
    <n v="270"/>
    <m/>
    <n v="3.5"/>
    <n v="3.5"/>
    <n v="1"/>
    <n v="3.5"/>
    <m/>
    <m/>
    <m/>
  </r>
  <r>
    <x v="0"/>
    <x v="0"/>
    <x v="0"/>
    <x v="519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20"/>
    <x v="11"/>
    <n v="1"/>
    <s v="pcm/121"/>
    <x v="0"/>
    <x v="92"/>
    <x v="1"/>
    <n v="1"/>
    <s v=""/>
    <n v="3535"/>
    <m/>
    <n v="117.37"/>
    <n v="117.37"/>
    <n v="1"/>
    <n v="117.37"/>
    <m/>
    <m/>
    <m/>
  </r>
  <r>
    <x v="0"/>
    <x v="0"/>
    <x v="0"/>
    <x v="520"/>
    <x v="11"/>
    <n v="1"/>
    <s v="pcm/74"/>
    <x v="0"/>
    <x v="1"/>
    <x v="1"/>
    <n v="1"/>
    <s v="60"/>
    <n v="60"/>
    <m/>
    <n v="0.28000000000000003"/>
    <n v="0.28000000000000003"/>
    <n v="1"/>
    <n v="0.28000000000000003"/>
    <m/>
    <m/>
    <m/>
  </r>
  <r>
    <x v="0"/>
    <x v="0"/>
    <x v="0"/>
    <x v="520"/>
    <x v="11"/>
    <n v="1"/>
    <s v="pcm/131"/>
    <x v="0"/>
    <x v="92"/>
    <x v="1"/>
    <n v="1"/>
    <s v=""/>
    <n v="1509"/>
    <m/>
    <n v="50.12"/>
    <n v="50.12"/>
    <n v="1"/>
    <n v="50.12"/>
    <m/>
    <m/>
    <m/>
  </r>
  <r>
    <x v="0"/>
    <x v="0"/>
    <x v="0"/>
    <x v="520"/>
    <x v="11"/>
    <n v="1"/>
    <s v="pcm/139"/>
    <x v="0"/>
    <x v="92"/>
    <x v="1"/>
    <n v="1"/>
    <s v=""/>
    <n v="185"/>
    <m/>
    <n v="6.16"/>
    <n v="6.16"/>
    <n v="1"/>
    <n v="6.16"/>
    <m/>
    <m/>
    <m/>
  </r>
  <r>
    <x v="0"/>
    <x v="0"/>
    <x v="0"/>
    <x v="520"/>
    <x v="11"/>
    <n v="1"/>
    <s v="pcm/175"/>
    <x v="0"/>
    <x v="12"/>
    <x v="1"/>
    <n v="1"/>
    <s v="110"/>
    <n v="270"/>
    <m/>
    <n v="3.5"/>
    <n v="3.5"/>
    <n v="1"/>
    <n v="3.5"/>
    <m/>
    <m/>
    <m/>
  </r>
  <r>
    <x v="0"/>
    <x v="0"/>
    <x v="0"/>
    <x v="520"/>
    <x v="11"/>
    <n v="1"/>
    <s v="pcm/183"/>
    <x v="0"/>
    <x v="12"/>
    <x v="1"/>
    <n v="1"/>
    <s v="160"/>
    <n v="300"/>
    <m/>
    <n v="5.65"/>
    <n v="5.65"/>
    <n v="1"/>
    <n v="5.65"/>
    <m/>
    <m/>
    <m/>
  </r>
  <r>
    <x v="0"/>
    <x v="0"/>
    <x v="0"/>
    <x v="521"/>
    <x v="11"/>
    <n v="3"/>
    <s v="pcm/157"/>
    <x v="0"/>
    <x v="7"/>
    <x v="1"/>
    <n v="1"/>
    <s v=""/>
    <n v="3015"/>
    <m/>
    <n v="33.979999999999997"/>
    <n v="33.979999999999997"/>
    <n v="3"/>
    <n v="101.94"/>
    <m/>
    <m/>
    <m/>
  </r>
  <r>
    <x v="0"/>
    <x v="0"/>
    <x v="0"/>
    <x v="521"/>
    <x v="11"/>
    <n v="3"/>
    <s v="pcm/40"/>
    <x v="0"/>
    <x v="1"/>
    <x v="1"/>
    <n v="2"/>
    <s v="100"/>
    <n v="200"/>
    <m/>
    <n v="1.57"/>
    <n v="3.14"/>
    <n v="6"/>
    <n v="9.42"/>
    <m/>
    <m/>
    <m/>
  </r>
  <r>
    <x v="0"/>
    <x v="0"/>
    <x v="0"/>
    <x v="521"/>
    <x v="11"/>
    <n v="3"/>
    <s v="pcm/295"/>
    <x v="0"/>
    <x v="2"/>
    <x v="1"/>
    <n v="4"/>
    <s v="40"/>
    <n v="90"/>
    <m/>
    <n v="0.14000000000000001"/>
    <n v="0.56000000000000005"/>
    <n v="12"/>
    <n v="1.6800000000000002"/>
    <m/>
    <m/>
    <m/>
  </r>
  <r>
    <x v="0"/>
    <x v="0"/>
    <x v="0"/>
    <x v="522"/>
    <x v="11"/>
    <n v="1"/>
    <s v="pcm/158"/>
    <x v="0"/>
    <x v="7"/>
    <x v="1"/>
    <n v="1"/>
    <s v=""/>
    <n v="3058"/>
    <m/>
    <n v="34.47"/>
    <n v="34.47"/>
    <n v="1"/>
    <n v="34.47"/>
    <m/>
    <m/>
    <m/>
  </r>
  <r>
    <x v="0"/>
    <x v="0"/>
    <x v="0"/>
    <x v="522"/>
    <x v="11"/>
    <n v="1"/>
    <s v="pcm/40"/>
    <x v="0"/>
    <x v="1"/>
    <x v="1"/>
    <n v="2"/>
    <s v="100"/>
    <n v="200"/>
    <m/>
    <n v="1.57"/>
    <n v="3.14"/>
    <n v="2"/>
    <n v="3.14"/>
    <m/>
    <m/>
    <m/>
  </r>
  <r>
    <x v="0"/>
    <x v="0"/>
    <x v="0"/>
    <x v="522"/>
    <x v="11"/>
    <n v="1"/>
    <s v="pcm/295"/>
    <x v="0"/>
    <x v="2"/>
    <x v="1"/>
    <n v="4"/>
    <s v="40"/>
    <n v="90"/>
    <m/>
    <n v="0.14000000000000001"/>
    <n v="0.56000000000000005"/>
    <n v="4"/>
    <n v="0.56000000000000005"/>
    <m/>
    <m/>
    <m/>
  </r>
  <r>
    <x v="0"/>
    <x v="0"/>
    <x v="0"/>
    <x v="523"/>
    <x v="11"/>
    <n v="1"/>
    <s v="pcm/19"/>
    <x v="0"/>
    <x v="93"/>
    <x v="1"/>
    <n v="1"/>
    <s v=""/>
    <n v="8260"/>
    <m/>
    <n v="498.24"/>
    <n v="498.24"/>
    <n v="1"/>
    <n v="498.24"/>
    <m/>
    <m/>
    <m/>
  </r>
  <r>
    <x v="0"/>
    <x v="0"/>
    <x v="0"/>
    <x v="523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523"/>
    <x v="11"/>
    <n v="1"/>
    <s v="pcm/204"/>
    <x v="0"/>
    <x v="55"/>
    <x v="1"/>
    <n v="4"/>
    <s v="110"/>
    <n v="206"/>
    <m/>
    <n v="2.13"/>
    <n v="8.52"/>
    <n v="4"/>
    <n v="8.52"/>
    <m/>
    <m/>
    <m/>
  </r>
  <r>
    <x v="0"/>
    <x v="0"/>
    <x v="0"/>
    <x v="524"/>
    <x v="11"/>
    <n v="1"/>
    <s v="pcm/22"/>
    <x v="0"/>
    <x v="93"/>
    <x v="1"/>
    <n v="1"/>
    <s v=""/>
    <n v="7120"/>
    <m/>
    <n v="429.47"/>
    <n v="429.47"/>
    <n v="1"/>
    <n v="429.47"/>
    <m/>
    <m/>
    <m/>
  </r>
  <r>
    <x v="0"/>
    <x v="0"/>
    <x v="0"/>
    <x v="524"/>
    <x v="11"/>
    <n v="1"/>
    <s v="pcm/34"/>
    <x v="0"/>
    <x v="1"/>
    <x v="1"/>
    <n v="1"/>
    <s v="100"/>
    <n v="206"/>
    <m/>
    <n v="1.62"/>
    <n v="1.62"/>
    <n v="1"/>
    <n v="1.62"/>
    <m/>
    <m/>
    <m/>
  </r>
  <r>
    <x v="0"/>
    <x v="0"/>
    <x v="0"/>
    <x v="524"/>
    <x v="11"/>
    <n v="1"/>
    <s v="pcm/68"/>
    <x v="0"/>
    <x v="1"/>
    <x v="1"/>
    <n v="1"/>
    <s v="110"/>
    <n v="206"/>
    <m/>
    <n v="1.78"/>
    <n v="1.78"/>
    <n v="1"/>
    <n v="1.78"/>
    <m/>
    <m/>
    <m/>
  </r>
  <r>
    <x v="0"/>
    <x v="0"/>
    <x v="0"/>
    <x v="524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525"/>
    <x v="11"/>
    <n v="2"/>
    <s v="pcm/20"/>
    <x v="0"/>
    <x v="93"/>
    <x v="1"/>
    <n v="1"/>
    <s v=""/>
    <n v="7940"/>
    <m/>
    <n v="478.93"/>
    <n v="478.93"/>
    <n v="2"/>
    <n v="957.86"/>
    <m/>
    <m/>
    <m/>
  </r>
  <r>
    <x v="0"/>
    <x v="0"/>
    <x v="0"/>
    <x v="525"/>
    <x v="11"/>
    <n v="2"/>
    <s v="pcm/78"/>
    <x v="0"/>
    <x v="1"/>
    <x v="1"/>
    <n v="4"/>
    <s v="116"/>
    <n v="206"/>
    <m/>
    <n v="1.88"/>
    <n v="7.52"/>
    <n v="8"/>
    <n v="15.04"/>
    <m/>
    <m/>
    <m/>
  </r>
  <r>
    <x v="0"/>
    <x v="0"/>
    <x v="0"/>
    <x v="525"/>
    <x v="11"/>
    <n v="2"/>
    <s v="pcm/161"/>
    <x v="0"/>
    <x v="12"/>
    <x v="1"/>
    <n v="2"/>
    <s v="230"/>
    <n v="240"/>
    <m/>
    <n v="6.5"/>
    <n v="13"/>
    <n v="4"/>
    <n v="26"/>
    <m/>
    <m/>
    <m/>
  </r>
  <r>
    <x v="0"/>
    <x v="0"/>
    <x v="0"/>
    <x v="525"/>
    <x v="11"/>
    <n v="2"/>
    <s v="pcm/204"/>
    <x v="0"/>
    <x v="55"/>
    <x v="1"/>
    <n v="2"/>
    <s v="110"/>
    <n v="206"/>
    <m/>
    <n v="2.13"/>
    <n v="4.26"/>
    <n v="4"/>
    <n v="8.52"/>
    <m/>
    <m/>
    <m/>
  </r>
  <r>
    <x v="0"/>
    <x v="0"/>
    <x v="0"/>
    <x v="526"/>
    <x v="11"/>
    <n v="1"/>
    <s v="pcm/21"/>
    <x v="0"/>
    <x v="93"/>
    <x v="1"/>
    <n v="1"/>
    <s v=""/>
    <n v="8260"/>
    <m/>
    <n v="498.24"/>
    <n v="498.24"/>
    <n v="1"/>
    <n v="498.24"/>
    <m/>
    <m/>
    <m/>
  </r>
  <r>
    <x v="0"/>
    <x v="0"/>
    <x v="0"/>
    <x v="526"/>
    <x v="11"/>
    <n v="1"/>
    <s v="pcm/78"/>
    <x v="0"/>
    <x v="1"/>
    <x v="1"/>
    <n v="6"/>
    <s v="116"/>
    <n v="205"/>
    <m/>
    <n v="1.87"/>
    <n v="11.22"/>
    <n v="6"/>
    <n v="11.22"/>
    <m/>
    <m/>
    <m/>
  </r>
  <r>
    <x v="0"/>
    <x v="0"/>
    <x v="0"/>
    <x v="526"/>
    <x v="11"/>
    <n v="1"/>
    <s v="pcm/161"/>
    <x v="0"/>
    <x v="12"/>
    <x v="1"/>
    <n v="2"/>
    <s v="230"/>
    <n v="240"/>
    <m/>
    <n v="6.5"/>
    <n v="13"/>
    <n v="2"/>
    <n v="13"/>
    <m/>
    <m/>
    <m/>
  </r>
  <r>
    <x v="0"/>
    <x v="0"/>
    <x v="0"/>
    <x v="526"/>
    <x v="11"/>
    <n v="1"/>
    <s v="pcm/204"/>
    <x v="0"/>
    <x v="55"/>
    <x v="1"/>
    <n v="4"/>
    <s v="110"/>
    <n v="206"/>
    <m/>
    <n v="2.13"/>
    <n v="8.52"/>
    <n v="4"/>
    <n v="8.52"/>
    <m/>
    <m/>
    <m/>
  </r>
  <r>
    <x v="0"/>
    <x v="0"/>
    <x v="0"/>
    <x v="527"/>
    <x v="11"/>
    <n v="1"/>
    <s v="pcm/1"/>
    <x v="0"/>
    <x v="79"/>
    <x v="1"/>
    <n v="1"/>
    <s v=""/>
    <n v="8720"/>
    <m/>
    <n v="368.48"/>
    <n v="368.48"/>
    <n v="1"/>
    <n v="368.48"/>
    <m/>
    <m/>
    <m/>
  </r>
  <r>
    <x v="0"/>
    <x v="0"/>
    <x v="0"/>
    <x v="527"/>
    <x v="11"/>
    <n v="1"/>
    <s v="pcm/26"/>
    <x v="0"/>
    <x v="1"/>
    <x v="1"/>
    <n v="2"/>
    <s v="170"/>
    <n v="197"/>
    <m/>
    <n v="2.63"/>
    <n v="5.26"/>
    <n v="2"/>
    <n v="5.26"/>
    <m/>
    <m/>
    <m/>
  </r>
  <r>
    <x v="0"/>
    <x v="0"/>
    <x v="0"/>
    <x v="527"/>
    <x v="11"/>
    <n v="1"/>
    <s v="pcm/27"/>
    <x v="0"/>
    <x v="1"/>
    <x v="1"/>
    <n v="1"/>
    <s v="197"/>
    <n v="280"/>
    <m/>
    <n v="4.32"/>
    <n v="4.32"/>
    <n v="1"/>
    <n v="4.32"/>
    <m/>
    <m/>
    <m/>
  </r>
  <r>
    <x v="0"/>
    <x v="0"/>
    <x v="0"/>
    <x v="527"/>
    <x v="11"/>
    <n v="1"/>
    <s v="pcm/28"/>
    <x v="0"/>
    <x v="1"/>
    <x v="1"/>
    <n v="2"/>
    <s v="217"/>
    <n v="180"/>
    <m/>
    <n v="3.06"/>
    <n v="6.12"/>
    <n v="2"/>
    <n v="6.12"/>
    <m/>
    <m/>
    <m/>
  </r>
  <r>
    <x v="0"/>
    <x v="0"/>
    <x v="0"/>
    <x v="527"/>
    <x v="11"/>
    <n v="1"/>
    <s v="pcm/62"/>
    <x v="0"/>
    <x v="1"/>
    <x v="1"/>
    <n v="10"/>
    <s v="90"/>
    <n v="170"/>
    <m/>
    <n v="1.2"/>
    <n v="12"/>
    <n v="10"/>
    <n v="12"/>
    <m/>
    <m/>
    <m/>
  </r>
  <r>
    <x v="0"/>
    <x v="0"/>
    <x v="0"/>
    <x v="527"/>
    <x v="11"/>
    <n v="1"/>
    <s v="pcm/66"/>
    <x v="0"/>
    <x v="1"/>
    <x v="1"/>
    <n v="4"/>
    <s v="97"/>
    <n v="168"/>
    <m/>
    <n v="1.28"/>
    <n v="5.12"/>
    <n v="4"/>
    <n v="5.12"/>
    <m/>
    <m/>
    <m/>
  </r>
  <r>
    <x v="0"/>
    <x v="0"/>
    <x v="0"/>
    <x v="527"/>
    <x v="11"/>
    <n v="1"/>
    <s v="pcm/67"/>
    <x v="0"/>
    <x v="1"/>
    <x v="1"/>
    <n v="2"/>
    <s v="170"/>
    <n v="172"/>
    <m/>
    <n v="2.29"/>
    <n v="4.58"/>
    <n v="2"/>
    <n v="4.58"/>
    <m/>
    <m/>
    <m/>
  </r>
  <r>
    <x v="0"/>
    <x v="0"/>
    <x v="0"/>
    <x v="527"/>
    <x v="11"/>
    <n v="1"/>
    <s v="pcm/81"/>
    <x v="0"/>
    <x v="1"/>
    <x v="1"/>
    <n v="1"/>
    <s v="151"/>
    <n v="217"/>
    <m/>
    <n v="2.57"/>
    <n v="2.57"/>
    <n v="1"/>
    <n v="2.57"/>
    <m/>
    <m/>
    <m/>
  </r>
  <r>
    <x v="0"/>
    <x v="0"/>
    <x v="0"/>
    <x v="527"/>
    <x v="11"/>
    <n v="1"/>
    <s v="pcm/84"/>
    <x v="0"/>
    <x v="1"/>
    <x v="1"/>
    <n v="1"/>
    <s v="151"/>
    <n v="172"/>
    <m/>
    <n v="2.04"/>
    <n v="2.04"/>
    <n v="1"/>
    <n v="2.04"/>
    <m/>
    <m/>
    <m/>
  </r>
  <r>
    <x v="0"/>
    <x v="0"/>
    <x v="0"/>
    <x v="527"/>
    <x v="11"/>
    <n v="1"/>
    <s v="pcm/88"/>
    <x v="0"/>
    <x v="1"/>
    <x v="1"/>
    <n v="1"/>
    <s v="50"/>
    <n v="3500"/>
    <m/>
    <n v="13.74"/>
    <n v="13.74"/>
    <n v="1"/>
    <n v="13.74"/>
    <m/>
    <m/>
    <m/>
  </r>
  <r>
    <x v="0"/>
    <x v="0"/>
    <x v="0"/>
    <x v="527"/>
    <x v="11"/>
    <n v="1"/>
    <s v="pcm/90"/>
    <x v="0"/>
    <x v="1"/>
    <x v="1"/>
    <n v="1"/>
    <s v="50"/>
    <n v="4350"/>
    <m/>
    <n v="17.07"/>
    <n v="17.07"/>
    <n v="1"/>
    <n v="17.07"/>
    <m/>
    <m/>
    <m/>
  </r>
  <r>
    <x v="0"/>
    <x v="0"/>
    <x v="0"/>
    <x v="527"/>
    <x v="11"/>
    <n v="1"/>
    <s v="pcm/163"/>
    <x v="0"/>
    <x v="12"/>
    <x v="1"/>
    <n v="1"/>
    <s v="260"/>
    <n v="190"/>
    <m/>
    <n v="5.82"/>
    <n v="5.82"/>
    <n v="1"/>
    <n v="5.82"/>
    <m/>
    <m/>
    <m/>
  </r>
  <r>
    <x v="0"/>
    <x v="0"/>
    <x v="0"/>
    <x v="527"/>
    <x v="11"/>
    <n v="1"/>
    <s v="pcm/168"/>
    <x v="0"/>
    <x v="3"/>
    <x v="1"/>
    <n v="2"/>
    <s v="169"/>
    <n v="185"/>
    <m/>
    <n v="1.96"/>
    <n v="3.92"/>
    <n v="2"/>
    <n v="3.92"/>
    <m/>
    <m/>
    <m/>
  </r>
  <r>
    <x v="0"/>
    <x v="0"/>
    <x v="0"/>
    <x v="527"/>
    <x v="11"/>
    <n v="1"/>
    <s v="pcm/173"/>
    <x v="0"/>
    <x v="12"/>
    <x v="1"/>
    <n v="1"/>
    <s v="170"/>
    <n v="180"/>
    <m/>
    <n v="3.6"/>
    <n v="3.6"/>
    <n v="1"/>
    <n v="3.6"/>
    <m/>
    <m/>
    <m/>
  </r>
  <r>
    <x v="0"/>
    <x v="0"/>
    <x v="0"/>
    <x v="527"/>
    <x v="11"/>
    <n v="1"/>
    <s v="pcm/178"/>
    <x v="0"/>
    <x v="89"/>
    <x v="1"/>
    <n v="1"/>
    <s v=""/>
    <n v="1115"/>
    <m/>
    <n v="40"/>
    <n v="40"/>
    <n v="1"/>
    <n v="40"/>
    <m/>
    <m/>
    <m/>
  </r>
  <r>
    <x v="0"/>
    <x v="0"/>
    <x v="0"/>
    <x v="527"/>
    <x v="11"/>
    <n v="1"/>
    <s v="pcm/179"/>
    <x v="0"/>
    <x v="12"/>
    <x v="1"/>
    <n v="1"/>
    <s v="170"/>
    <n v="300"/>
    <m/>
    <n v="6.01"/>
    <n v="6.01"/>
    <n v="1"/>
    <n v="6.01"/>
    <m/>
    <m/>
    <m/>
  </r>
  <r>
    <x v="0"/>
    <x v="0"/>
    <x v="0"/>
    <x v="527"/>
    <x v="11"/>
    <n v="1"/>
    <s v="pcm/251"/>
    <x v="0"/>
    <x v="94"/>
    <x v="8"/>
    <n v="1"/>
    <s v=""/>
    <n v="2040"/>
    <m/>
    <n v="24.82"/>
    <n v="24.82"/>
    <n v="1"/>
    <n v="24.82"/>
    <m/>
    <m/>
    <m/>
  </r>
  <r>
    <x v="0"/>
    <x v="0"/>
    <x v="0"/>
    <x v="527"/>
    <x v="11"/>
    <n v="1"/>
    <s v="pcm/252"/>
    <x v="0"/>
    <x v="94"/>
    <x v="8"/>
    <n v="1"/>
    <s v=""/>
    <n v="505"/>
    <m/>
    <n v="6.14"/>
    <n v="6.14"/>
    <n v="1"/>
    <n v="6.14"/>
    <m/>
    <m/>
    <m/>
  </r>
  <r>
    <x v="0"/>
    <x v="0"/>
    <x v="0"/>
    <x v="527"/>
    <x v="11"/>
    <n v="1"/>
    <s v="pcm/253"/>
    <x v="0"/>
    <x v="94"/>
    <x v="8"/>
    <n v="1"/>
    <s v=""/>
    <n v="1990"/>
    <m/>
    <n v="24.21"/>
    <n v="24.21"/>
    <n v="1"/>
    <n v="24.21"/>
    <m/>
    <m/>
    <m/>
  </r>
  <r>
    <x v="0"/>
    <x v="0"/>
    <x v="0"/>
    <x v="527"/>
    <x v="11"/>
    <n v="1"/>
    <s v="pcm/254"/>
    <x v="0"/>
    <x v="94"/>
    <x v="8"/>
    <n v="1"/>
    <s v=""/>
    <n v="1405"/>
    <m/>
    <n v="17.100000000000001"/>
    <n v="17.100000000000001"/>
    <n v="1"/>
    <n v="17.100000000000001"/>
    <m/>
    <m/>
    <m/>
  </r>
  <r>
    <x v="0"/>
    <x v="0"/>
    <x v="0"/>
    <x v="527"/>
    <x v="11"/>
    <n v="1"/>
    <s v="pcm/255"/>
    <x v="0"/>
    <x v="94"/>
    <x v="8"/>
    <n v="1"/>
    <s v=""/>
    <n v="1290"/>
    <m/>
    <n v="15.7"/>
    <n v="15.7"/>
    <n v="1"/>
    <n v="15.7"/>
    <m/>
    <m/>
    <m/>
  </r>
  <r>
    <x v="0"/>
    <x v="0"/>
    <x v="0"/>
    <x v="527"/>
    <x v="11"/>
    <n v="1"/>
    <s v="pcm/322"/>
    <x v="0"/>
    <x v="95"/>
    <x v="8"/>
    <n v="1"/>
    <s v=""/>
    <n v="151"/>
    <m/>
    <n v="1.1100000000000001"/>
    <n v="1.1100000000000001"/>
    <n v="1"/>
    <n v="1.1100000000000001"/>
    <m/>
    <m/>
    <m/>
  </r>
  <r>
    <x v="0"/>
    <x v="0"/>
    <x v="0"/>
    <x v="528"/>
    <x v="11"/>
    <n v="2"/>
    <s v="pcm/5"/>
    <x v="0"/>
    <x v="79"/>
    <x v="1"/>
    <n v="1"/>
    <s v=""/>
    <n v="4175"/>
    <m/>
    <n v="176.42"/>
    <n v="176.42"/>
    <n v="2"/>
    <n v="352.84"/>
    <m/>
    <m/>
    <m/>
  </r>
  <r>
    <x v="0"/>
    <x v="0"/>
    <x v="0"/>
    <x v="528"/>
    <x v="11"/>
    <n v="2"/>
    <s v="pcm/26"/>
    <x v="0"/>
    <x v="1"/>
    <x v="1"/>
    <n v="4"/>
    <s v="170"/>
    <n v="197"/>
    <m/>
    <n v="2.63"/>
    <n v="10.52"/>
    <n v="8"/>
    <n v="21.04"/>
    <m/>
    <m/>
    <m/>
  </r>
  <r>
    <x v="0"/>
    <x v="0"/>
    <x v="0"/>
    <x v="528"/>
    <x v="11"/>
    <n v="2"/>
    <s v="pcm/27"/>
    <x v="0"/>
    <x v="1"/>
    <x v="1"/>
    <n v="2"/>
    <s v="197"/>
    <n v="280"/>
    <m/>
    <n v="4.32"/>
    <n v="8.64"/>
    <n v="4"/>
    <n v="17.28"/>
    <m/>
    <m/>
    <m/>
  </r>
  <r>
    <x v="0"/>
    <x v="0"/>
    <x v="0"/>
    <x v="528"/>
    <x v="11"/>
    <n v="2"/>
    <s v="pcm/56"/>
    <x v="0"/>
    <x v="21"/>
    <x v="1"/>
    <n v="1"/>
    <s v=""/>
    <n v="285"/>
    <m/>
    <n v="12.04"/>
    <n v="12.04"/>
    <n v="2"/>
    <n v="24.08"/>
    <m/>
    <m/>
    <m/>
  </r>
  <r>
    <x v="0"/>
    <x v="0"/>
    <x v="0"/>
    <x v="528"/>
    <x v="11"/>
    <n v="2"/>
    <s v="pcm/163"/>
    <x v="0"/>
    <x v="12"/>
    <x v="1"/>
    <n v="1"/>
    <s v="260"/>
    <n v="190"/>
    <m/>
    <n v="5.82"/>
    <n v="5.82"/>
    <n v="2"/>
    <n v="11.64"/>
    <m/>
    <m/>
    <m/>
  </r>
  <r>
    <x v="0"/>
    <x v="0"/>
    <x v="0"/>
    <x v="528"/>
    <x v="11"/>
    <n v="2"/>
    <s v="pcm/179"/>
    <x v="0"/>
    <x v="12"/>
    <x v="1"/>
    <n v="2"/>
    <s v="170"/>
    <n v="300"/>
    <m/>
    <n v="6.01"/>
    <n v="12.02"/>
    <n v="4"/>
    <n v="24.04"/>
    <m/>
    <m/>
    <m/>
  </r>
  <r>
    <x v="0"/>
    <x v="0"/>
    <x v="0"/>
    <x v="529"/>
    <x v="11"/>
    <n v="28"/>
    <s v="ACM/56"/>
    <x v="0"/>
    <x v="3"/>
    <x v="1"/>
    <n v="1"/>
    <s v="50"/>
    <n v="50"/>
    <m/>
    <n v="0.16"/>
    <n v="0.16"/>
    <n v="28"/>
    <n v="4.4800000000000004"/>
    <m/>
    <m/>
    <m/>
  </r>
  <r>
    <x v="0"/>
    <x v="0"/>
    <x v="0"/>
    <x v="530"/>
    <x v="11"/>
    <n v="4"/>
    <s v="pcm/184"/>
    <x v="0"/>
    <x v="72"/>
    <x v="1"/>
    <n v="1"/>
    <s v=""/>
    <n v="6500"/>
    <m/>
    <n v="230.89"/>
    <n v="230.89"/>
    <n v="4"/>
    <n v="923.56"/>
    <m/>
    <m/>
    <m/>
  </r>
  <r>
    <x v="0"/>
    <x v="0"/>
    <x v="0"/>
    <x v="530"/>
    <x v="11"/>
    <n v="4"/>
    <s v="pcm/173"/>
    <x v="0"/>
    <x v="12"/>
    <x v="1"/>
    <n v="2"/>
    <s v="170"/>
    <n v="180"/>
    <m/>
    <n v="3.6"/>
    <n v="7.2"/>
    <n v="8"/>
    <n v="28.8"/>
    <m/>
    <m/>
    <m/>
  </r>
  <r>
    <x v="0"/>
    <x v="0"/>
    <x v="0"/>
    <x v="531"/>
    <x v="11"/>
    <n v="1"/>
    <s v="pcm/184"/>
    <x v="0"/>
    <x v="72"/>
    <x v="1"/>
    <n v="1"/>
    <s v=""/>
    <n v="6500"/>
    <m/>
    <n v="230.89"/>
    <n v="230.89"/>
    <n v="1"/>
    <n v="230.89"/>
    <m/>
    <m/>
    <m/>
  </r>
  <r>
    <x v="0"/>
    <x v="0"/>
    <x v="0"/>
    <x v="531"/>
    <x v="11"/>
    <n v="1"/>
    <s v="pcm/44"/>
    <x v="0"/>
    <x v="1"/>
    <x v="1"/>
    <n v="2"/>
    <s v="87"/>
    <n v="152"/>
    <m/>
    <n v="1.04"/>
    <n v="2.08"/>
    <n v="2"/>
    <n v="2.08"/>
    <m/>
    <m/>
    <m/>
  </r>
  <r>
    <x v="0"/>
    <x v="0"/>
    <x v="0"/>
    <x v="531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31"/>
    <x v="11"/>
    <n v="1"/>
    <s v="pcm/188"/>
    <x v="0"/>
    <x v="55"/>
    <x v="1"/>
    <n v="1"/>
    <s v="180"/>
    <n v="171"/>
    <m/>
    <n v="2.9"/>
    <n v="2.9"/>
    <n v="1"/>
    <n v="2.9"/>
    <m/>
    <m/>
    <m/>
  </r>
  <r>
    <x v="0"/>
    <x v="0"/>
    <x v="0"/>
    <x v="532"/>
    <x v="11"/>
    <n v="1"/>
    <s v="pcm/216"/>
    <x v="0"/>
    <x v="72"/>
    <x v="1"/>
    <n v="1"/>
    <s v=""/>
    <n v="5445"/>
    <m/>
    <n v="193.41"/>
    <n v="193.41"/>
    <n v="1"/>
    <n v="193.41"/>
    <m/>
    <m/>
    <m/>
  </r>
  <r>
    <x v="0"/>
    <x v="0"/>
    <x v="0"/>
    <x v="532"/>
    <x v="11"/>
    <n v="1"/>
    <s v="pcm/77"/>
    <x v="0"/>
    <x v="1"/>
    <x v="1"/>
    <n v="2"/>
    <s v="87"/>
    <n v="152"/>
    <m/>
    <n v="1.04"/>
    <n v="2.08"/>
    <n v="2"/>
    <n v="2.08"/>
    <m/>
    <m/>
    <m/>
  </r>
  <r>
    <x v="0"/>
    <x v="0"/>
    <x v="0"/>
    <x v="532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32"/>
    <x v="11"/>
    <n v="1"/>
    <s v="pcm/185"/>
    <x v="0"/>
    <x v="55"/>
    <x v="1"/>
    <n v="1"/>
    <s v="180"/>
    <n v="171"/>
    <m/>
    <n v="2.9"/>
    <n v="2.9"/>
    <n v="1"/>
    <n v="2.9"/>
    <m/>
    <m/>
    <m/>
  </r>
  <r>
    <x v="0"/>
    <x v="0"/>
    <x v="0"/>
    <x v="533"/>
    <x v="11"/>
    <n v="1"/>
    <s v="pcm/222"/>
    <x v="0"/>
    <x v="72"/>
    <x v="1"/>
    <n v="1"/>
    <s v=""/>
    <n v="4290"/>
    <m/>
    <n v="152.38999999999999"/>
    <n v="152.38999999999999"/>
    <n v="1"/>
    <n v="152.38999999999999"/>
    <m/>
    <m/>
    <m/>
  </r>
  <r>
    <x v="0"/>
    <x v="0"/>
    <x v="0"/>
    <x v="533"/>
    <x v="11"/>
    <n v="1"/>
    <s v="pcm/35"/>
    <x v="0"/>
    <x v="1"/>
    <x v="1"/>
    <n v="1"/>
    <s v="100"/>
    <n v="152"/>
    <m/>
    <n v="1.19"/>
    <n v="1.19"/>
    <n v="1"/>
    <n v="1.19"/>
    <m/>
    <m/>
    <m/>
  </r>
  <r>
    <x v="0"/>
    <x v="0"/>
    <x v="0"/>
    <x v="533"/>
    <x v="11"/>
    <n v="1"/>
    <s v="pcm/69"/>
    <x v="0"/>
    <x v="1"/>
    <x v="1"/>
    <n v="1"/>
    <s v="80"/>
    <n v="152"/>
    <m/>
    <n v="0.95"/>
    <n v="0.95"/>
    <n v="1"/>
    <n v="0.95"/>
    <m/>
    <m/>
    <m/>
  </r>
  <r>
    <x v="0"/>
    <x v="0"/>
    <x v="0"/>
    <x v="533"/>
    <x v="11"/>
    <n v="1"/>
    <s v="pcm/77"/>
    <x v="0"/>
    <x v="1"/>
    <x v="1"/>
    <n v="2"/>
    <s v="87"/>
    <n v="152"/>
    <m/>
    <n v="1.04"/>
    <n v="2.08"/>
    <n v="2"/>
    <n v="2.08"/>
    <m/>
    <m/>
    <m/>
  </r>
  <r>
    <x v="0"/>
    <x v="0"/>
    <x v="0"/>
    <x v="533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33"/>
    <x v="11"/>
    <n v="1"/>
    <s v="pcm/187"/>
    <x v="0"/>
    <x v="55"/>
    <x v="1"/>
    <n v="1"/>
    <s v="180"/>
    <n v="171"/>
    <m/>
    <n v="2.9"/>
    <n v="2.9"/>
    <n v="1"/>
    <n v="2.9"/>
    <m/>
    <m/>
    <m/>
  </r>
  <r>
    <x v="0"/>
    <x v="0"/>
    <x v="0"/>
    <x v="534"/>
    <x v="11"/>
    <n v="1"/>
    <s v="pcm/211"/>
    <x v="0"/>
    <x v="72"/>
    <x v="1"/>
    <n v="1"/>
    <s v=""/>
    <n v="6470"/>
    <m/>
    <n v="229.82"/>
    <n v="229.82"/>
    <n v="1"/>
    <n v="229.82"/>
    <m/>
    <m/>
    <m/>
  </r>
  <r>
    <x v="0"/>
    <x v="0"/>
    <x v="0"/>
    <x v="534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35"/>
    <x v="11"/>
    <n v="1"/>
    <s v="pcm/217"/>
    <x v="0"/>
    <x v="72"/>
    <x v="1"/>
    <n v="1"/>
    <s v=""/>
    <n v="4530"/>
    <m/>
    <n v="160.91"/>
    <n v="160.91"/>
    <n v="1"/>
    <n v="160.91"/>
    <m/>
    <m/>
    <m/>
  </r>
  <r>
    <x v="0"/>
    <x v="0"/>
    <x v="0"/>
    <x v="535"/>
    <x v="11"/>
    <n v="1"/>
    <s v="pcm/173"/>
    <x v="0"/>
    <x v="12"/>
    <x v="1"/>
    <n v="2"/>
    <s v="170"/>
    <n v="180"/>
    <m/>
    <n v="3.6"/>
    <n v="7.2"/>
    <n v="2"/>
    <n v="7.2"/>
    <m/>
    <m/>
    <m/>
  </r>
  <r>
    <x v="0"/>
    <x v="0"/>
    <x v="0"/>
    <x v="536"/>
    <x v="11"/>
    <n v="1"/>
    <s v="pcm/23"/>
    <x v="0"/>
    <x v="21"/>
    <x v="1"/>
    <n v="1"/>
    <s v=""/>
    <n v="3293"/>
    <m/>
    <n v="139.08000000000001"/>
    <n v="139.08000000000001"/>
    <n v="1"/>
    <n v="139.08000000000001"/>
    <m/>
    <m/>
    <m/>
  </r>
  <r>
    <x v="0"/>
    <x v="0"/>
    <x v="0"/>
    <x v="536"/>
    <x v="11"/>
    <n v="1"/>
    <s v="pcm/63"/>
    <x v="0"/>
    <x v="1"/>
    <x v="1"/>
    <n v="8"/>
    <s v="70"/>
    <n v="279"/>
    <m/>
    <n v="1.53"/>
    <n v="12.24"/>
    <n v="8"/>
    <n v="12.24"/>
    <m/>
    <m/>
    <m/>
  </r>
  <r>
    <x v="0"/>
    <x v="0"/>
    <x v="0"/>
    <x v="536"/>
    <x v="11"/>
    <n v="1"/>
    <s v="pcm/179"/>
    <x v="0"/>
    <x v="12"/>
    <x v="1"/>
    <n v="2"/>
    <s v="170"/>
    <n v="300"/>
    <m/>
    <n v="6.01"/>
    <n v="12.02"/>
    <n v="2"/>
    <n v="12.02"/>
    <m/>
    <m/>
    <m/>
  </r>
  <r>
    <x v="0"/>
    <x v="0"/>
    <x v="0"/>
    <x v="537"/>
    <x v="11"/>
    <n v="2"/>
    <s v="pcm/24"/>
    <x v="0"/>
    <x v="21"/>
    <x v="1"/>
    <n v="1"/>
    <s v=""/>
    <n v="3283"/>
    <m/>
    <n v="138.66"/>
    <n v="138.66"/>
    <n v="2"/>
    <n v="277.32"/>
    <m/>
    <m/>
    <m/>
  </r>
  <r>
    <x v="0"/>
    <x v="0"/>
    <x v="0"/>
    <x v="537"/>
    <x v="11"/>
    <n v="2"/>
    <s v="pcm/179"/>
    <x v="0"/>
    <x v="12"/>
    <x v="1"/>
    <n v="2"/>
    <s v="170"/>
    <n v="300"/>
    <m/>
    <n v="6.01"/>
    <n v="12.02"/>
    <n v="4"/>
    <n v="24.04"/>
    <m/>
    <m/>
    <m/>
  </r>
  <r>
    <x v="0"/>
    <x v="0"/>
    <x v="0"/>
    <x v="538"/>
    <x v="11"/>
    <n v="2"/>
    <s v="pcm/52"/>
    <x v="0"/>
    <x v="21"/>
    <x v="1"/>
    <n v="1"/>
    <s v=""/>
    <n v="3293"/>
    <m/>
    <n v="139.08000000000001"/>
    <n v="139.08000000000001"/>
    <n v="2"/>
    <n v="278.16000000000003"/>
    <m/>
    <m/>
    <m/>
  </r>
  <r>
    <x v="0"/>
    <x v="0"/>
    <x v="0"/>
    <x v="538"/>
    <x v="11"/>
    <n v="2"/>
    <s v="pcm/179"/>
    <x v="0"/>
    <x v="12"/>
    <x v="1"/>
    <n v="2"/>
    <s v="170"/>
    <n v="300"/>
    <m/>
    <n v="6.01"/>
    <n v="12.02"/>
    <n v="4"/>
    <n v="24.04"/>
    <m/>
    <m/>
    <m/>
  </r>
  <r>
    <x v="0"/>
    <x v="0"/>
    <x v="0"/>
    <x v="539"/>
    <x v="11"/>
    <n v="1"/>
    <s v="pcm/25"/>
    <x v="0"/>
    <x v="21"/>
    <x v="1"/>
    <n v="1"/>
    <s v=""/>
    <n v="5713"/>
    <m/>
    <n v="241.28"/>
    <n v="241.28"/>
    <n v="1"/>
    <n v="241.28"/>
    <m/>
    <m/>
    <m/>
  </r>
  <r>
    <x v="0"/>
    <x v="0"/>
    <x v="0"/>
    <x v="539"/>
    <x v="11"/>
    <n v="1"/>
    <s v="pcm/63"/>
    <x v="0"/>
    <x v="1"/>
    <x v="1"/>
    <n v="2"/>
    <s v="71"/>
    <n v="279"/>
    <m/>
    <n v="1.56"/>
    <n v="3.12"/>
    <n v="2"/>
    <n v="3.12"/>
    <m/>
    <m/>
    <m/>
  </r>
  <r>
    <x v="0"/>
    <x v="0"/>
    <x v="0"/>
    <x v="539"/>
    <x v="11"/>
    <n v="1"/>
    <s v="pcm/179"/>
    <x v="0"/>
    <x v="12"/>
    <x v="1"/>
    <n v="3"/>
    <s v="170"/>
    <n v="300"/>
    <m/>
    <n v="6.01"/>
    <n v="18.03"/>
    <n v="3"/>
    <n v="18.03"/>
    <m/>
    <m/>
    <m/>
  </r>
  <r>
    <x v="0"/>
    <x v="0"/>
    <x v="0"/>
    <x v="540"/>
    <x v="11"/>
    <n v="1"/>
    <s v="pcm/33"/>
    <x v="0"/>
    <x v="21"/>
    <x v="1"/>
    <n v="1"/>
    <s v=""/>
    <n v="4568"/>
    <m/>
    <n v="192.92"/>
    <n v="192.92"/>
    <n v="1"/>
    <n v="192.92"/>
    <m/>
    <m/>
    <m/>
  </r>
  <r>
    <x v="0"/>
    <x v="0"/>
    <x v="0"/>
    <x v="540"/>
    <x v="11"/>
    <n v="1"/>
    <s v="pcm/63"/>
    <x v="0"/>
    <x v="1"/>
    <x v="1"/>
    <n v="2"/>
    <s v="71"/>
    <n v="279"/>
    <m/>
    <n v="1.56"/>
    <n v="3.12"/>
    <n v="2"/>
    <n v="3.12"/>
    <m/>
    <m/>
    <m/>
  </r>
  <r>
    <x v="0"/>
    <x v="0"/>
    <x v="0"/>
    <x v="540"/>
    <x v="11"/>
    <n v="1"/>
    <s v="pcm/179"/>
    <x v="0"/>
    <x v="12"/>
    <x v="1"/>
    <n v="3"/>
    <s v="170"/>
    <n v="300"/>
    <m/>
    <n v="6.01"/>
    <n v="18.03"/>
    <n v="3"/>
    <n v="18.03"/>
    <m/>
    <m/>
    <m/>
  </r>
  <r>
    <x v="0"/>
    <x v="0"/>
    <x v="0"/>
    <x v="541"/>
    <x v="11"/>
    <n v="1"/>
    <s v="pcm/32"/>
    <x v="0"/>
    <x v="21"/>
    <x v="1"/>
    <n v="1"/>
    <s v=""/>
    <n v="4558"/>
    <m/>
    <n v="192.5"/>
    <n v="192.5"/>
    <n v="1"/>
    <n v="192.5"/>
    <m/>
    <m/>
    <m/>
  </r>
  <r>
    <x v="0"/>
    <x v="0"/>
    <x v="0"/>
    <x v="541"/>
    <x v="11"/>
    <n v="1"/>
    <s v="pcm/63"/>
    <x v="0"/>
    <x v="1"/>
    <x v="1"/>
    <n v="4"/>
    <s v="71"/>
    <n v="279"/>
    <m/>
    <n v="1.56"/>
    <n v="6.24"/>
    <n v="4"/>
    <n v="6.24"/>
    <m/>
    <m/>
    <m/>
  </r>
  <r>
    <x v="0"/>
    <x v="0"/>
    <x v="0"/>
    <x v="541"/>
    <x v="11"/>
    <n v="1"/>
    <s v="pcm/179"/>
    <x v="0"/>
    <x v="12"/>
    <x v="1"/>
    <n v="3"/>
    <s v="170"/>
    <n v="300"/>
    <m/>
    <n v="6.01"/>
    <n v="18.03"/>
    <n v="3"/>
    <n v="18.03"/>
    <m/>
    <m/>
    <m/>
  </r>
  <r>
    <x v="0"/>
    <x v="0"/>
    <x v="0"/>
    <x v="541"/>
    <x v="11"/>
    <n v="1"/>
    <s v="pcm/181"/>
    <x v="0"/>
    <x v="12"/>
    <x v="1"/>
    <n v="1"/>
    <s v="150"/>
    <n v="300"/>
    <m/>
    <n v="5.3"/>
    <n v="5.3"/>
    <n v="1"/>
    <n v="5.3"/>
    <m/>
    <m/>
    <m/>
  </r>
  <r>
    <x v="0"/>
    <x v="0"/>
    <x v="0"/>
    <x v="542"/>
    <x v="11"/>
    <n v="1"/>
    <s v="pcm/32"/>
    <x v="0"/>
    <x v="21"/>
    <x v="1"/>
    <n v="1"/>
    <s v=""/>
    <n v="4558"/>
    <m/>
    <n v="192.5"/>
    <n v="192.5"/>
    <n v="1"/>
    <n v="192.5"/>
    <m/>
    <m/>
    <m/>
  </r>
  <r>
    <x v="0"/>
    <x v="0"/>
    <x v="0"/>
    <x v="542"/>
    <x v="11"/>
    <n v="1"/>
    <s v="pcm/58"/>
    <x v="0"/>
    <x v="21"/>
    <x v="1"/>
    <n v="1"/>
    <s v=""/>
    <n v="376"/>
    <m/>
    <n v="15.9"/>
    <n v="15.9"/>
    <n v="1"/>
    <n v="15.9"/>
    <m/>
    <m/>
    <m/>
  </r>
  <r>
    <x v="0"/>
    <x v="0"/>
    <x v="0"/>
    <x v="542"/>
    <x v="11"/>
    <n v="1"/>
    <s v="pcm/63"/>
    <x v="0"/>
    <x v="1"/>
    <x v="1"/>
    <n v="3"/>
    <s v="71"/>
    <n v="279"/>
    <m/>
    <n v="1.56"/>
    <n v="4.68"/>
    <n v="3"/>
    <n v="4.68"/>
    <m/>
    <m/>
    <m/>
  </r>
  <r>
    <x v="0"/>
    <x v="0"/>
    <x v="0"/>
    <x v="542"/>
    <x v="11"/>
    <n v="1"/>
    <s v="pcm/179"/>
    <x v="0"/>
    <x v="12"/>
    <x v="1"/>
    <n v="3"/>
    <s v="170"/>
    <n v="300"/>
    <m/>
    <n v="6.01"/>
    <n v="18.03"/>
    <n v="3"/>
    <n v="18.03"/>
    <m/>
    <m/>
    <m/>
  </r>
  <r>
    <x v="0"/>
    <x v="0"/>
    <x v="0"/>
    <x v="542"/>
    <x v="11"/>
    <n v="1"/>
    <s v="pcm/181"/>
    <x v="0"/>
    <x v="12"/>
    <x v="1"/>
    <n v="1"/>
    <s v="150"/>
    <n v="300"/>
    <m/>
    <n v="5.3"/>
    <n v="5.3"/>
    <n v="1"/>
    <n v="5.3"/>
    <m/>
    <m/>
    <m/>
  </r>
  <r>
    <x v="0"/>
    <x v="0"/>
    <x v="0"/>
    <x v="542"/>
    <x v="11"/>
    <n v="1"/>
    <s v="pcm/321"/>
    <x v="0"/>
    <x v="95"/>
    <x v="8"/>
    <n v="4"/>
    <s v=""/>
    <n v="100"/>
    <m/>
    <n v="0.74"/>
    <n v="2.96"/>
    <n v="4"/>
    <n v="2.96"/>
    <m/>
    <m/>
    <m/>
  </r>
  <r>
    <x v="0"/>
    <x v="0"/>
    <x v="0"/>
    <x v="543"/>
    <x v="11"/>
    <n v="1"/>
    <s v="pcm/224"/>
    <x v="0"/>
    <x v="15"/>
    <x v="1"/>
    <n v="1"/>
    <s v=""/>
    <n v="3293"/>
    <m/>
    <n v="86.34"/>
    <n v="86.34"/>
    <n v="1"/>
    <n v="86.34"/>
    <m/>
    <m/>
    <m/>
  </r>
  <r>
    <x v="0"/>
    <x v="0"/>
    <x v="0"/>
    <x v="543"/>
    <x v="11"/>
    <n v="1"/>
    <s v="pcm/182"/>
    <x v="0"/>
    <x v="12"/>
    <x v="1"/>
    <n v="2"/>
    <s v="150"/>
    <n v="220"/>
    <m/>
    <n v="3.89"/>
    <n v="7.78"/>
    <n v="2"/>
    <n v="7.78"/>
    <m/>
    <m/>
    <m/>
  </r>
  <r>
    <x v="0"/>
    <x v="0"/>
    <x v="0"/>
    <x v="544"/>
    <x v="11"/>
    <n v="1"/>
    <s v="pcm/223"/>
    <x v="0"/>
    <x v="72"/>
    <x v="1"/>
    <n v="1"/>
    <s v=""/>
    <n v="3176"/>
    <m/>
    <n v="112.81"/>
    <n v="112.81"/>
    <n v="1"/>
    <n v="112.81"/>
    <m/>
    <m/>
    <m/>
  </r>
  <r>
    <x v="0"/>
    <x v="0"/>
    <x v="0"/>
    <x v="544"/>
    <x v="11"/>
    <n v="1"/>
    <s v="pcm/59"/>
    <x v="0"/>
    <x v="1"/>
    <x v="1"/>
    <n v="1"/>
    <s v="115"/>
    <n v="135"/>
    <m/>
    <n v="1.22"/>
    <n v="1.22"/>
    <n v="1"/>
    <n v="1.22"/>
    <m/>
    <m/>
    <m/>
  </r>
  <r>
    <x v="0"/>
    <x v="0"/>
    <x v="0"/>
    <x v="544"/>
    <x v="11"/>
    <n v="1"/>
    <s v="pcm/185"/>
    <x v="0"/>
    <x v="55"/>
    <x v="1"/>
    <n v="1"/>
    <s v="180"/>
    <n v="171"/>
    <m/>
    <n v="2.9"/>
    <n v="2.9"/>
    <n v="1"/>
    <n v="2.9"/>
    <m/>
    <m/>
    <m/>
  </r>
  <r>
    <x v="0"/>
    <x v="0"/>
    <x v="0"/>
    <x v="544"/>
    <x v="11"/>
    <n v="1"/>
    <s v="pcm/206"/>
    <x v="0"/>
    <x v="55"/>
    <x v="1"/>
    <n v="4"/>
    <s v="80"/>
    <n v="152"/>
    <m/>
    <n v="1.1499999999999999"/>
    <n v="4.5999999999999996"/>
    <n v="4"/>
    <n v="4.5999999999999996"/>
    <m/>
    <m/>
    <m/>
  </r>
  <r>
    <x v="0"/>
    <x v="0"/>
    <x v="0"/>
    <x v="545"/>
    <x v="11"/>
    <n v="22"/>
    <s v="pcm/265"/>
    <x v="0"/>
    <x v="64"/>
    <x v="1"/>
    <n v="1"/>
    <s v=""/>
    <n v="1176"/>
    <m/>
    <n v="9.56"/>
    <n v="9.56"/>
    <n v="22"/>
    <n v="210.32000000000002"/>
    <m/>
    <m/>
    <m/>
  </r>
  <r>
    <x v="0"/>
    <x v="0"/>
    <x v="0"/>
    <x v="545"/>
    <x v="11"/>
    <n v="22"/>
    <s v="pcm/186"/>
    <x v="0"/>
    <x v="55"/>
    <x v="1"/>
    <n v="2"/>
    <s v="60"/>
    <n v="190"/>
    <m/>
    <n v="1.07"/>
    <n v="2.14"/>
    <n v="44"/>
    <n v="47.080000000000005"/>
    <m/>
    <m/>
    <m/>
  </r>
  <r>
    <x v="0"/>
    <x v="0"/>
    <x v="0"/>
    <x v="546"/>
    <x v="11"/>
    <n v="1"/>
    <s v="pcm/273"/>
    <x v="0"/>
    <x v="33"/>
    <x v="1"/>
    <n v="1"/>
    <s v=""/>
    <n v="3333"/>
    <m/>
    <n v="58.49"/>
    <n v="58.49"/>
    <n v="1"/>
    <n v="58.49"/>
    <m/>
    <m/>
    <m/>
  </r>
  <r>
    <x v="0"/>
    <x v="0"/>
    <x v="0"/>
    <x v="546"/>
    <x v="11"/>
    <n v="1"/>
    <s v="pcm/53"/>
    <x v="0"/>
    <x v="1"/>
    <x v="1"/>
    <n v="1"/>
    <s v="240"/>
    <n v="100"/>
    <m/>
    <n v="1.88"/>
    <n v="1.88"/>
    <n v="1"/>
    <n v="1.88"/>
    <m/>
    <m/>
    <m/>
  </r>
  <r>
    <x v="0"/>
    <x v="0"/>
    <x v="0"/>
    <x v="546"/>
    <x v="11"/>
    <n v="1"/>
    <s v="pcm/189"/>
    <x v="0"/>
    <x v="55"/>
    <x v="1"/>
    <n v="1"/>
    <s v="120"/>
    <n v="190"/>
    <m/>
    <n v="2.15"/>
    <n v="2.15"/>
    <n v="1"/>
    <n v="2.15"/>
    <m/>
    <m/>
    <m/>
  </r>
  <r>
    <x v="0"/>
    <x v="0"/>
    <x v="0"/>
    <x v="546"/>
    <x v="11"/>
    <n v="1"/>
    <s v="pcm/277"/>
    <x v="0"/>
    <x v="96"/>
    <x v="1"/>
    <n v="1"/>
    <s v=""/>
    <n v="499"/>
    <m/>
    <n v="7.2"/>
    <n v="7.2"/>
    <n v="1"/>
    <n v="7.2"/>
    <m/>
    <m/>
    <m/>
  </r>
  <r>
    <x v="0"/>
    <x v="0"/>
    <x v="0"/>
    <x v="546"/>
    <x v="11"/>
    <n v="1"/>
    <s v="pcm/301"/>
    <x v="0"/>
    <x v="2"/>
    <x v="1"/>
    <n v="1"/>
    <s v="110"/>
    <n v="110"/>
    <m/>
    <n v="0.47"/>
    <n v="0.47"/>
    <n v="1"/>
    <n v="0.47"/>
    <m/>
    <m/>
    <m/>
  </r>
  <r>
    <x v="0"/>
    <x v="0"/>
    <x v="0"/>
    <x v="547"/>
    <x v="11"/>
    <n v="1"/>
    <s v="pcm/225"/>
    <x v="0"/>
    <x v="97"/>
    <x v="1"/>
    <n v="1"/>
    <s v=""/>
    <n v="2200"/>
    <m/>
    <n v="29.01"/>
    <n v="29.01"/>
    <n v="1"/>
    <n v="29.01"/>
    <m/>
    <m/>
    <m/>
  </r>
  <r>
    <x v="0"/>
    <x v="0"/>
    <x v="0"/>
    <x v="547"/>
    <x v="11"/>
    <n v="1"/>
    <s v="pcm/43"/>
    <x v="0"/>
    <x v="1"/>
    <x v="1"/>
    <n v="1"/>
    <s v="80"/>
    <n v="145"/>
    <m/>
    <n v="0.91"/>
    <n v="0.91"/>
    <n v="1"/>
    <n v="0.91"/>
    <m/>
    <m/>
    <m/>
  </r>
  <r>
    <x v="0"/>
    <x v="0"/>
    <x v="0"/>
    <x v="547"/>
    <x v="11"/>
    <n v="1"/>
    <s v="pcm/299"/>
    <x v="0"/>
    <x v="91"/>
    <x v="8"/>
    <n v="1"/>
    <s v=""/>
    <n v="2160"/>
    <m/>
    <n v="8.14"/>
    <n v="8.14"/>
    <n v="1"/>
    <n v="8.14"/>
    <m/>
    <m/>
    <m/>
  </r>
  <r>
    <x v="0"/>
    <x v="0"/>
    <x v="0"/>
    <x v="548"/>
    <x v="11"/>
    <n v="1"/>
    <s v="pcm/225"/>
    <x v="0"/>
    <x v="97"/>
    <x v="1"/>
    <n v="1"/>
    <s v=""/>
    <n v="2200"/>
    <m/>
    <n v="29.01"/>
    <n v="29.01"/>
    <n v="1"/>
    <n v="29.01"/>
    <m/>
    <m/>
    <m/>
  </r>
  <r>
    <x v="0"/>
    <x v="0"/>
    <x v="0"/>
    <x v="548"/>
    <x v="11"/>
    <n v="1"/>
    <s v="pcm/43"/>
    <x v="0"/>
    <x v="1"/>
    <x v="1"/>
    <n v="1"/>
    <s v="80"/>
    <n v="145"/>
    <m/>
    <n v="0.91"/>
    <n v="0.91"/>
    <n v="1"/>
    <n v="0.91"/>
    <m/>
    <m/>
    <m/>
  </r>
  <r>
    <x v="0"/>
    <x v="0"/>
    <x v="0"/>
    <x v="548"/>
    <x v="11"/>
    <n v="1"/>
    <s v="pcm/299"/>
    <x v="0"/>
    <x v="91"/>
    <x v="8"/>
    <n v="1"/>
    <s v=""/>
    <n v="2160"/>
    <m/>
    <n v="8.14"/>
    <n v="8.14"/>
    <n v="1"/>
    <n v="8.14"/>
    <m/>
    <m/>
    <m/>
  </r>
  <r>
    <x v="0"/>
    <x v="0"/>
    <x v="0"/>
    <x v="549"/>
    <x v="11"/>
    <n v="1"/>
    <s v="pcm/226"/>
    <x v="0"/>
    <x v="97"/>
    <x v="1"/>
    <n v="1"/>
    <s v=""/>
    <n v="6760"/>
    <m/>
    <n v="89.15"/>
    <n v="89.15"/>
    <n v="1"/>
    <n v="89.15"/>
    <m/>
    <m/>
    <m/>
  </r>
  <r>
    <x v="0"/>
    <x v="0"/>
    <x v="0"/>
    <x v="549"/>
    <x v="11"/>
    <n v="1"/>
    <s v="pcm/49"/>
    <x v="0"/>
    <x v="1"/>
    <x v="1"/>
    <n v="2"/>
    <s v="200"/>
    <n v="80"/>
    <m/>
    <n v="1.26"/>
    <n v="2.52"/>
    <n v="2"/>
    <n v="2.52"/>
    <m/>
    <m/>
    <m/>
  </r>
  <r>
    <x v="0"/>
    <x v="0"/>
    <x v="0"/>
    <x v="550"/>
    <x v="11"/>
    <n v="1"/>
    <s v="pcm/227"/>
    <x v="1"/>
    <x v="80"/>
    <x v="15"/>
    <n v="1"/>
    <s v=""/>
    <n v="3298"/>
    <m/>
    <n v="16.36"/>
    <n v="16.36"/>
    <n v="1"/>
    <n v="16.36"/>
    <m/>
    <m/>
    <m/>
  </r>
  <r>
    <x v="0"/>
    <x v="0"/>
    <x v="0"/>
    <x v="550"/>
    <x v="11"/>
    <n v="1"/>
    <s v="pcm/261"/>
    <x v="1"/>
    <x v="98"/>
    <x v="15"/>
    <n v="4"/>
    <s v=""/>
    <n v="100"/>
    <m/>
    <n v="0.22"/>
    <n v="0.88"/>
    <n v="4"/>
    <n v="0.88"/>
    <m/>
    <m/>
    <m/>
  </r>
  <r>
    <x v="0"/>
    <x v="0"/>
    <x v="0"/>
    <x v="551"/>
    <x v="11"/>
    <n v="6"/>
    <s v="ACM/78"/>
    <x v="0"/>
    <x v="12"/>
    <x v="1"/>
    <n v="1"/>
    <s v="155"/>
    <n v="220"/>
    <m/>
    <n v="4.0199999999999996"/>
    <n v="4.0199999999999996"/>
    <n v="6"/>
    <n v="24.119999999999997"/>
    <m/>
    <m/>
    <m/>
  </r>
  <r>
    <x v="0"/>
    <x v="0"/>
    <x v="0"/>
    <x v="552"/>
    <x v="11"/>
    <n v="9"/>
    <s v="ACM/79"/>
    <x v="0"/>
    <x v="12"/>
    <x v="1"/>
    <n v="1"/>
    <s v="115"/>
    <n v="160"/>
    <m/>
    <n v="2.17"/>
    <n v="2.17"/>
    <n v="9"/>
    <n v="19.53"/>
    <m/>
    <m/>
    <m/>
  </r>
  <r>
    <x v="0"/>
    <x v="0"/>
    <x v="0"/>
    <x v="553"/>
    <x v="11"/>
    <n v="1"/>
    <s v="pcm/228"/>
    <x v="1"/>
    <x v="99"/>
    <x v="15"/>
    <n v="1"/>
    <s v=""/>
    <n v="1116"/>
    <m/>
    <n v="4.05"/>
    <n v="4.05"/>
    <n v="1"/>
    <n v="4.05"/>
    <m/>
    <m/>
    <m/>
  </r>
  <r>
    <x v="0"/>
    <x v="0"/>
    <x v="0"/>
    <x v="553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54"/>
    <x v="11"/>
    <n v="1"/>
    <s v="ACM/81"/>
    <x v="0"/>
    <x v="100"/>
    <x v="8"/>
    <n v="1"/>
    <s v=""/>
    <n v="240"/>
    <m/>
    <n v="3.62"/>
    <n v="3.62"/>
    <n v="1"/>
    <n v="3.62"/>
    <m/>
    <m/>
    <m/>
  </r>
  <r>
    <x v="0"/>
    <x v="0"/>
    <x v="0"/>
    <x v="555"/>
    <x v="11"/>
    <n v="2"/>
    <s v="ACM/82"/>
    <x v="0"/>
    <x v="100"/>
    <x v="8"/>
    <n v="1"/>
    <s v=""/>
    <n v="290"/>
    <m/>
    <n v="4.37"/>
    <n v="4.37"/>
    <n v="2"/>
    <n v="8.74"/>
    <m/>
    <m/>
    <m/>
  </r>
  <r>
    <x v="0"/>
    <x v="0"/>
    <x v="0"/>
    <x v="556"/>
    <x v="11"/>
    <n v="1"/>
    <s v="pcm/231"/>
    <x v="1"/>
    <x v="80"/>
    <x v="15"/>
    <n v="1"/>
    <s v=""/>
    <n v="4826"/>
    <m/>
    <n v="21.67"/>
    <n v="21.67"/>
    <n v="1"/>
    <n v="21.67"/>
    <m/>
    <m/>
    <m/>
  </r>
  <r>
    <x v="0"/>
    <x v="0"/>
    <x v="0"/>
    <x v="556"/>
    <x v="11"/>
    <n v="1"/>
    <s v="pcm/261"/>
    <x v="1"/>
    <x v="98"/>
    <x v="15"/>
    <n v="6"/>
    <s v=""/>
    <n v="100"/>
    <m/>
    <n v="0.22"/>
    <n v="1.32"/>
    <n v="6"/>
    <n v="1.32"/>
    <m/>
    <m/>
    <m/>
  </r>
  <r>
    <x v="0"/>
    <x v="0"/>
    <x v="0"/>
    <x v="557"/>
    <x v="11"/>
    <n v="1"/>
    <s v="pcm/232"/>
    <x v="1"/>
    <x v="80"/>
    <x v="15"/>
    <n v="1"/>
    <s v=""/>
    <n v="298"/>
    <m/>
    <n v="1.34"/>
    <n v="1.34"/>
    <n v="1"/>
    <n v="1.34"/>
    <m/>
    <m/>
    <m/>
  </r>
  <r>
    <x v="0"/>
    <x v="0"/>
    <x v="0"/>
    <x v="557"/>
    <x v="11"/>
    <n v="1"/>
    <s v="pcm/261"/>
    <x v="1"/>
    <x v="98"/>
    <x v="15"/>
    <n v="1"/>
    <s v=""/>
    <n v="100"/>
    <m/>
    <n v="0.22"/>
    <n v="0.22"/>
    <n v="1"/>
    <n v="0.22"/>
    <m/>
    <m/>
    <m/>
  </r>
  <r>
    <x v="0"/>
    <x v="0"/>
    <x v="0"/>
    <x v="558"/>
    <x v="11"/>
    <n v="1"/>
    <s v="pcm/233"/>
    <x v="1"/>
    <x v="80"/>
    <x v="15"/>
    <n v="1"/>
    <s v=""/>
    <n v="4816"/>
    <m/>
    <n v="21.62"/>
    <n v="21.62"/>
    <n v="1"/>
    <n v="21.62"/>
    <m/>
    <m/>
    <m/>
  </r>
  <r>
    <x v="0"/>
    <x v="0"/>
    <x v="0"/>
    <x v="558"/>
    <x v="11"/>
    <n v="1"/>
    <s v="pcm/261"/>
    <x v="1"/>
    <x v="98"/>
    <x v="15"/>
    <n v="6"/>
    <s v=""/>
    <n v="100"/>
    <m/>
    <n v="0.22"/>
    <n v="1.32"/>
    <n v="6"/>
    <n v="1.32"/>
    <m/>
    <m/>
    <m/>
  </r>
  <r>
    <x v="0"/>
    <x v="0"/>
    <x v="0"/>
    <x v="559"/>
    <x v="11"/>
    <n v="1"/>
    <s v="pcm/234"/>
    <x v="1"/>
    <x v="80"/>
    <x v="15"/>
    <n v="1"/>
    <s v=""/>
    <n v="1767"/>
    <m/>
    <n v="7.94"/>
    <n v="7.94"/>
    <n v="1"/>
    <n v="7.94"/>
    <m/>
    <m/>
    <m/>
  </r>
  <r>
    <x v="0"/>
    <x v="0"/>
    <x v="0"/>
    <x v="559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60"/>
    <x v="11"/>
    <n v="1"/>
    <s v="pcm/235"/>
    <x v="1"/>
    <x v="80"/>
    <x v="15"/>
    <n v="1"/>
    <s v=""/>
    <n v="1040"/>
    <m/>
    <n v="4.67"/>
    <n v="4.67"/>
    <n v="1"/>
    <n v="4.67"/>
    <m/>
    <m/>
    <m/>
  </r>
  <r>
    <x v="0"/>
    <x v="0"/>
    <x v="0"/>
    <x v="560"/>
    <x v="11"/>
    <n v="1"/>
    <s v="pcm/250"/>
    <x v="1"/>
    <x v="101"/>
    <x v="15"/>
    <n v="3"/>
    <s v=""/>
    <n v="100"/>
    <m/>
    <n v="0.27"/>
    <n v="0.81"/>
    <n v="3"/>
    <n v="0.81"/>
    <m/>
    <m/>
    <m/>
  </r>
  <r>
    <x v="0"/>
    <x v="0"/>
    <x v="0"/>
    <x v="561"/>
    <x v="11"/>
    <n v="4"/>
    <s v="pcm/268"/>
    <x v="0"/>
    <x v="5"/>
    <x v="1"/>
    <n v="1"/>
    <s v=""/>
    <n v="9294"/>
    <m/>
    <n v="32.46"/>
    <n v="32.46"/>
    <n v="4"/>
    <n v="129.84"/>
    <m/>
    <m/>
    <m/>
  </r>
  <r>
    <x v="0"/>
    <x v="0"/>
    <x v="0"/>
    <x v="561"/>
    <x v="11"/>
    <n v="4"/>
    <s v="pcm/198"/>
    <x v="0"/>
    <x v="55"/>
    <x v="1"/>
    <n v="2"/>
    <s v="80"/>
    <n v="240"/>
    <m/>
    <n v="1.81"/>
    <n v="3.62"/>
    <n v="8"/>
    <n v="14.48"/>
    <m/>
    <m/>
    <m/>
  </r>
  <r>
    <x v="0"/>
    <x v="0"/>
    <x v="0"/>
    <x v="561"/>
    <x v="11"/>
    <n v="4"/>
    <s v="pcm/267"/>
    <x v="0"/>
    <x v="5"/>
    <x v="1"/>
    <n v="1"/>
    <s v=""/>
    <n v="1000"/>
    <m/>
    <n v="3.49"/>
    <n v="3.49"/>
    <n v="4"/>
    <n v="13.96"/>
    <m/>
    <m/>
    <m/>
  </r>
  <r>
    <x v="0"/>
    <x v="0"/>
    <x v="0"/>
    <x v="561"/>
    <x v="11"/>
    <n v="4"/>
    <s v="pcm/271"/>
    <x v="0"/>
    <x v="84"/>
    <x v="1"/>
    <n v="1"/>
    <s v=""/>
    <n v="255"/>
    <m/>
    <n v="4.7300000000000004"/>
    <n v="4.7300000000000004"/>
    <n v="4"/>
    <n v="18.920000000000002"/>
    <m/>
    <m/>
    <m/>
  </r>
  <r>
    <x v="0"/>
    <x v="0"/>
    <x v="0"/>
    <x v="562"/>
    <x v="11"/>
    <n v="2"/>
    <s v="pcm/269"/>
    <x v="0"/>
    <x v="5"/>
    <x v="1"/>
    <n v="1"/>
    <s v=""/>
    <n v="10586"/>
    <m/>
    <n v="36.979999999999997"/>
    <n v="36.979999999999997"/>
    <n v="2"/>
    <n v="73.959999999999994"/>
    <m/>
    <m/>
    <m/>
  </r>
  <r>
    <x v="0"/>
    <x v="0"/>
    <x v="0"/>
    <x v="562"/>
    <x v="11"/>
    <n v="2"/>
    <s v="pcm/198"/>
    <x v="0"/>
    <x v="55"/>
    <x v="1"/>
    <n v="2"/>
    <s v="80"/>
    <n v="240"/>
    <m/>
    <n v="1.81"/>
    <n v="3.62"/>
    <n v="4"/>
    <n v="7.24"/>
    <m/>
    <m/>
    <m/>
  </r>
  <r>
    <x v="0"/>
    <x v="0"/>
    <x v="0"/>
    <x v="562"/>
    <x v="11"/>
    <n v="2"/>
    <s v="pcm/267"/>
    <x v="0"/>
    <x v="5"/>
    <x v="1"/>
    <n v="1"/>
    <s v=""/>
    <n v="1000"/>
    <m/>
    <n v="3.49"/>
    <n v="3.49"/>
    <n v="2"/>
    <n v="6.98"/>
    <m/>
    <m/>
    <m/>
  </r>
  <r>
    <x v="0"/>
    <x v="0"/>
    <x v="0"/>
    <x v="562"/>
    <x v="11"/>
    <n v="2"/>
    <s v="pcm/271"/>
    <x v="0"/>
    <x v="84"/>
    <x v="1"/>
    <n v="1"/>
    <s v=""/>
    <n v="255"/>
    <m/>
    <n v="4.7300000000000004"/>
    <n v="4.7300000000000004"/>
    <n v="2"/>
    <n v="9.4600000000000009"/>
    <m/>
    <m/>
    <m/>
  </r>
  <r>
    <x v="0"/>
    <x v="0"/>
    <x v="0"/>
    <x v="563"/>
    <x v="11"/>
    <n v="2"/>
    <s v="pcm/270"/>
    <x v="0"/>
    <x v="5"/>
    <x v="1"/>
    <n v="1"/>
    <s v=""/>
    <n v="8564"/>
    <m/>
    <n v="29.92"/>
    <n v="29.92"/>
    <n v="2"/>
    <n v="59.84"/>
    <m/>
    <m/>
    <m/>
  </r>
  <r>
    <x v="0"/>
    <x v="0"/>
    <x v="0"/>
    <x v="563"/>
    <x v="11"/>
    <n v="2"/>
    <s v="pcm/198"/>
    <x v="0"/>
    <x v="55"/>
    <x v="1"/>
    <n v="2"/>
    <s v="80"/>
    <n v="240"/>
    <m/>
    <n v="1.81"/>
    <n v="3.62"/>
    <n v="4"/>
    <n v="7.24"/>
    <m/>
    <m/>
    <m/>
  </r>
  <r>
    <x v="0"/>
    <x v="0"/>
    <x v="0"/>
    <x v="563"/>
    <x v="11"/>
    <n v="2"/>
    <s v="pcm/267"/>
    <x v="0"/>
    <x v="5"/>
    <x v="1"/>
    <n v="1"/>
    <s v=""/>
    <n v="1000"/>
    <m/>
    <n v="3.49"/>
    <n v="3.49"/>
    <n v="2"/>
    <n v="6.98"/>
    <m/>
    <m/>
    <m/>
  </r>
  <r>
    <x v="0"/>
    <x v="0"/>
    <x v="0"/>
    <x v="563"/>
    <x v="11"/>
    <n v="2"/>
    <s v="pcm/271"/>
    <x v="0"/>
    <x v="84"/>
    <x v="1"/>
    <n v="1"/>
    <s v=""/>
    <n v="255"/>
    <m/>
    <n v="4.7300000000000004"/>
    <n v="4.7300000000000004"/>
    <n v="2"/>
    <n v="9.4600000000000009"/>
    <m/>
    <m/>
    <m/>
  </r>
  <r>
    <x v="0"/>
    <x v="0"/>
    <x v="0"/>
    <x v="564"/>
    <x v="11"/>
    <n v="1"/>
    <s v="pcm/235"/>
    <x v="1"/>
    <x v="80"/>
    <x v="15"/>
    <n v="1"/>
    <s v=""/>
    <n v="1040"/>
    <m/>
    <n v="4.67"/>
    <n v="4.67"/>
    <n v="1"/>
    <n v="4.67"/>
    <m/>
    <m/>
    <m/>
  </r>
  <r>
    <x v="0"/>
    <x v="0"/>
    <x v="0"/>
    <x v="564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65"/>
    <x v="11"/>
    <n v="1"/>
    <s v="pcm/236"/>
    <x v="1"/>
    <x v="80"/>
    <x v="15"/>
    <n v="1"/>
    <s v=""/>
    <n v="3771"/>
    <m/>
    <n v="16.93"/>
    <n v="16.93"/>
    <n v="1"/>
    <n v="16.93"/>
    <m/>
    <m/>
    <m/>
  </r>
  <r>
    <x v="0"/>
    <x v="0"/>
    <x v="0"/>
    <x v="565"/>
    <x v="11"/>
    <n v="1"/>
    <s v="pcm/261"/>
    <x v="1"/>
    <x v="98"/>
    <x v="15"/>
    <n v="4"/>
    <s v=""/>
    <n v="100"/>
    <m/>
    <n v="0.22"/>
    <n v="0.88"/>
    <n v="4"/>
    <n v="0.88"/>
    <m/>
    <m/>
    <m/>
  </r>
  <r>
    <x v="0"/>
    <x v="0"/>
    <x v="0"/>
    <x v="566"/>
    <x v="11"/>
    <n v="1"/>
    <s v="ACM/93"/>
    <x v="1"/>
    <x v="102"/>
    <x v="15"/>
    <n v="1"/>
    <s v=""/>
    <n v="750"/>
    <m/>
    <n v="4.7300000000000004"/>
    <n v="4.7300000000000004"/>
    <n v="1"/>
    <n v="4.7300000000000004"/>
    <m/>
    <m/>
    <m/>
  </r>
  <r>
    <x v="0"/>
    <x v="0"/>
    <x v="0"/>
    <x v="567"/>
    <x v="11"/>
    <n v="21"/>
    <s v="pcm/296"/>
    <x v="0"/>
    <x v="2"/>
    <x v="1"/>
    <n v="1"/>
    <s v="250"/>
    <n v="1170"/>
    <m/>
    <n v="11.48"/>
    <n v="11.48"/>
    <n v="21"/>
    <n v="241.08"/>
    <m/>
    <m/>
    <m/>
  </r>
  <r>
    <x v="0"/>
    <x v="0"/>
    <x v="0"/>
    <x v="567"/>
    <x v="11"/>
    <n v="21"/>
    <s v="pcm/218"/>
    <x v="0"/>
    <x v="103"/>
    <x v="8"/>
    <n v="1"/>
    <s v=""/>
    <n v="280"/>
    <m/>
    <n v="3.32"/>
    <n v="3.32"/>
    <n v="21"/>
    <n v="69.72"/>
    <m/>
    <m/>
    <m/>
  </r>
  <r>
    <x v="0"/>
    <x v="0"/>
    <x v="0"/>
    <x v="567"/>
    <x v="11"/>
    <n v="21"/>
    <s v="pcm/219"/>
    <x v="0"/>
    <x v="103"/>
    <x v="8"/>
    <n v="1"/>
    <s v=""/>
    <n v="280"/>
    <m/>
    <n v="3.32"/>
    <n v="3.32"/>
    <n v="21"/>
    <n v="69.72"/>
    <m/>
    <m/>
    <m/>
  </r>
  <r>
    <x v="0"/>
    <x v="0"/>
    <x v="0"/>
    <x v="567"/>
    <x v="11"/>
    <n v="21"/>
    <s v="pcm/316"/>
    <x v="0"/>
    <x v="90"/>
    <x v="8"/>
    <n v="2"/>
    <s v=""/>
    <n v="1200"/>
    <m/>
    <n v="6.15"/>
    <n v="12.3"/>
    <n v="42"/>
    <n v="258.3"/>
    <m/>
    <m/>
    <m/>
  </r>
  <r>
    <x v="0"/>
    <x v="0"/>
    <x v="0"/>
    <x v="567"/>
    <x v="11"/>
    <n v="21"/>
    <s v="pcm/317"/>
    <x v="0"/>
    <x v="90"/>
    <x v="8"/>
    <n v="2"/>
    <s v=""/>
    <n v="280"/>
    <m/>
    <n v="1.28"/>
    <n v="2.56"/>
    <n v="42"/>
    <n v="53.76"/>
    <m/>
    <m/>
    <m/>
  </r>
  <r>
    <x v="0"/>
    <x v="0"/>
    <x v="0"/>
    <x v="568"/>
    <x v="11"/>
    <n v="24"/>
    <s v="pcm/297"/>
    <x v="0"/>
    <x v="2"/>
    <x v="1"/>
    <n v="1"/>
    <s v="230"/>
    <n v="1170"/>
    <m/>
    <n v="10.56"/>
    <n v="10.56"/>
    <n v="24"/>
    <n v="253.44"/>
    <m/>
    <m/>
    <m/>
  </r>
  <r>
    <x v="0"/>
    <x v="0"/>
    <x v="0"/>
    <x v="568"/>
    <x v="11"/>
    <n v="24"/>
    <s v="pcm/220"/>
    <x v="0"/>
    <x v="103"/>
    <x v="8"/>
    <n v="1"/>
    <s v=""/>
    <n v="260"/>
    <m/>
    <n v="3.08"/>
    <n v="3.08"/>
    <n v="24"/>
    <n v="73.92"/>
    <m/>
    <m/>
    <m/>
  </r>
  <r>
    <x v="0"/>
    <x v="0"/>
    <x v="0"/>
    <x v="568"/>
    <x v="11"/>
    <n v="24"/>
    <s v="pcm/221"/>
    <x v="0"/>
    <x v="103"/>
    <x v="8"/>
    <n v="1"/>
    <s v=""/>
    <n v="260"/>
    <m/>
    <n v="3.08"/>
    <n v="3.08"/>
    <n v="24"/>
    <n v="73.92"/>
    <m/>
    <m/>
    <m/>
  </r>
  <r>
    <x v="0"/>
    <x v="0"/>
    <x v="0"/>
    <x v="568"/>
    <x v="11"/>
    <n v="24"/>
    <s v="pcm/316"/>
    <x v="0"/>
    <x v="90"/>
    <x v="8"/>
    <n v="2"/>
    <s v=""/>
    <n v="1200"/>
    <m/>
    <n v="6.15"/>
    <n v="12.3"/>
    <n v="48"/>
    <n v="295.20000000000005"/>
    <m/>
    <m/>
    <m/>
  </r>
  <r>
    <x v="0"/>
    <x v="0"/>
    <x v="0"/>
    <x v="568"/>
    <x v="11"/>
    <n v="24"/>
    <s v="pcm/320"/>
    <x v="0"/>
    <x v="90"/>
    <x v="8"/>
    <n v="2"/>
    <s v=""/>
    <n v="260"/>
    <m/>
    <n v="1.17"/>
    <n v="2.34"/>
    <n v="48"/>
    <n v="56.16"/>
    <m/>
    <m/>
    <m/>
  </r>
  <r>
    <x v="0"/>
    <x v="0"/>
    <x v="0"/>
    <x v="569"/>
    <x v="11"/>
    <n v="1"/>
    <s v="ACM/96"/>
    <x v="1"/>
    <x v="102"/>
    <x v="15"/>
    <n v="1"/>
    <s v=""/>
    <n v="730"/>
    <m/>
    <n v="4.6100000000000003"/>
    <n v="4.6100000000000003"/>
    <n v="1"/>
    <n v="4.6100000000000003"/>
    <m/>
    <m/>
    <m/>
  </r>
  <r>
    <x v="0"/>
    <x v="0"/>
    <x v="0"/>
    <x v="570"/>
    <x v="11"/>
    <n v="2"/>
    <s v="ACM/97"/>
    <x v="1"/>
    <x v="102"/>
    <x v="15"/>
    <n v="1"/>
    <s v=""/>
    <n v="930"/>
    <m/>
    <n v="5.87"/>
    <n v="5.87"/>
    <n v="2"/>
    <n v="11.74"/>
    <m/>
    <m/>
    <m/>
  </r>
  <r>
    <x v="0"/>
    <x v="0"/>
    <x v="0"/>
    <x v="571"/>
    <x v="11"/>
    <n v="2"/>
    <s v="ACM/98"/>
    <x v="1"/>
    <x v="102"/>
    <x v="15"/>
    <n v="1"/>
    <s v=""/>
    <n v="720"/>
    <m/>
    <n v="4.54"/>
    <n v="4.54"/>
    <n v="2"/>
    <n v="9.08"/>
    <m/>
    <m/>
    <m/>
  </r>
  <r>
    <x v="0"/>
    <x v="0"/>
    <x v="0"/>
    <x v="572"/>
    <x v="11"/>
    <n v="2"/>
    <s v="ACM/99"/>
    <x v="1"/>
    <x v="102"/>
    <x v="15"/>
    <n v="1"/>
    <s v=""/>
    <n v="720"/>
    <m/>
    <n v="4.54"/>
    <n v="4.54"/>
    <n v="2"/>
    <n v="9.08"/>
    <m/>
    <m/>
    <m/>
  </r>
  <r>
    <x v="0"/>
    <x v="0"/>
    <x v="0"/>
    <x v="573"/>
    <x v="11"/>
    <n v="1"/>
    <s v="pcm/282"/>
    <x v="0"/>
    <x v="8"/>
    <x v="1"/>
    <n v="1"/>
    <s v=""/>
    <n v="4790"/>
    <m/>
    <n v="69.02"/>
    <n v="69.02"/>
    <n v="1"/>
    <n v="69.02"/>
    <m/>
    <m/>
    <m/>
  </r>
  <r>
    <x v="0"/>
    <x v="0"/>
    <x v="0"/>
    <x v="573"/>
    <x v="11"/>
    <n v="1"/>
    <s v="pcm/46"/>
    <x v="0"/>
    <x v="1"/>
    <x v="1"/>
    <n v="2"/>
    <s v="260"/>
    <n v="100"/>
    <m/>
    <n v="2.04"/>
    <n v="4.08"/>
    <n v="2"/>
    <n v="4.08"/>
    <m/>
    <m/>
    <m/>
  </r>
  <r>
    <x v="0"/>
    <x v="0"/>
    <x v="0"/>
    <x v="573"/>
    <x v="11"/>
    <n v="1"/>
    <s v="pcm/244"/>
    <x v="0"/>
    <x v="3"/>
    <x v="1"/>
    <n v="4"/>
    <s v="100"/>
    <n v="100"/>
    <m/>
    <n v="0.63"/>
    <n v="2.52"/>
    <n v="4"/>
    <n v="2.52"/>
    <m/>
    <m/>
    <m/>
  </r>
  <r>
    <x v="0"/>
    <x v="0"/>
    <x v="0"/>
    <x v="573"/>
    <x v="11"/>
    <n v="1"/>
    <s v="pcm/266"/>
    <x v="0"/>
    <x v="104"/>
    <x v="1"/>
    <n v="1"/>
    <s v=""/>
    <n v="3200"/>
    <m/>
    <n v="60.29"/>
    <n v="60.29"/>
    <n v="1"/>
    <n v="60.29"/>
    <m/>
    <m/>
    <m/>
  </r>
  <r>
    <x v="0"/>
    <x v="0"/>
    <x v="0"/>
    <x v="573"/>
    <x v="11"/>
    <n v="1"/>
    <s v="pcm/289"/>
    <x v="0"/>
    <x v="8"/>
    <x v="1"/>
    <n v="4"/>
    <s v=""/>
    <n v="177"/>
    <m/>
    <n v="2.5499999999999998"/>
    <n v="10.199999999999999"/>
    <n v="4"/>
    <n v="10.199999999999999"/>
    <m/>
    <m/>
    <m/>
  </r>
  <r>
    <x v="0"/>
    <x v="0"/>
    <x v="0"/>
    <x v="574"/>
    <x v="11"/>
    <n v="1"/>
    <s v="pcm/256"/>
    <x v="1"/>
    <x v="105"/>
    <x v="15"/>
    <n v="1"/>
    <s v=""/>
    <n v="480"/>
    <m/>
    <n v="1.85"/>
    <n v="1.85"/>
    <n v="1"/>
    <n v="1.85"/>
    <m/>
    <m/>
    <m/>
  </r>
  <r>
    <x v="0"/>
    <x v="0"/>
    <x v="0"/>
    <x v="574"/>
    <x v="11"/>
    <n v="1"/>
    <s v="pcm/261"/>
    <x v="1"/>
    <x v="98"/>
    <x v="15"/>
    <n v="2"/>
    <s v=""/>
    <n v="100"/>
    <m/>
    <n v="0.22"/>
    <n v="0.44"/>
    <n v="2"/>
    <n v="0.44"/>
    <m/>
    <m/>
    <m/>
  </r>
  <r>
    <x v="0"/>
    <x v="0"/>
    <x v="0"/>
    <x v="575"/>
    <x v="11"/>
    <n v="1"/>
    <s v="pcm/257"/>
    <x v="1"/>
    <x v="105"/>
    <x v="15"/>
    <n v="1"/>
    <s v=""/>
    <n v="1116"/>
    <m/>
    <n v="4.3099999999999996"/>
    <n v="4.3099999999999996"/>
    <n v="1"/>
    <n v="4.3099999999999996"/>
    <m/>
    <m/>
    <m/>
  </r>
  <r>
    <x v="0"/>
    <x v="0"/>
    <x v="0"/>
    <x v="575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76"/>
    <x v="11"/>
    <n v="1"/>
    <s v="pcm/258"/>
    <x v="1"/>
    <x v="105"/>
    <x v="15"/>
    <n v="1"/>
    <s v=""/>
    <n v="380"/>
    <m/>
    <n v="1.47"/>
    <n v="1.47"/>
    <n v="1"/>
    <n v="1.47"/>
    <m/>
    <m/>
    <m/>
  </r>
  <r>
    <x v="0"/>
    <x v="0"/>
    <x v="0"/>
    <x v="576"/>
    <x v="11"/>
    <n v="1"/>
    <s v="pcm/261"/>
    <x v="1"/>
    <x v="98"/>
    <x v="15"/>
    <n v="1"/>
    <s v=""/>
    <n v="100"/>
    <m/>
    <n v="0.22"/>
    <n v="0.22"/>
    <n v="1"/>
    <n v="0.22"/>
    <m/>
    <m/>
    <m/>
  </r>
  <r>
    <x v="0"/>
    <x v="0"/>
    <x v="0"/>
    <x v="577"/>
    <x v="11"/>
    <n v="1"/>
    <s v="pcm/259"/>
    <x v="1"/>
    <x v="105"/>
    <x v="15"/>
    <n v="1"/>
    <s v=""/>
    <n v="1200"/>
    <m/>
    <n v="4.63"/>
    <n v="4.63"/>
    <n v="1"/>
    <n v="4.63"/>
    <m/>
    <m/>
    <m/>
  </r>
  <r>
    <x v="0"/>
    <x v="0"/>
    <x v="0"/>
    <x v="577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78"/>
    <x v="11"/>
    <n v="1"/>
    <s v="pcm/259"/>
    <x v="1"/>
    <x v="105"/>
    <x v="15"/>
    <n v="1"/>
    <s v=""/>
    <n v="1200"/>
    <m/>
    <n v="4.63"/>
    <n v="4.63"/>
    <n v="1"/>
    <n v="4.63"/>
    <m/>
    <m/>
    <m/>
  </r>
  <r>
    <x v="0"/>
    <x v="0"/>
    <x v="0"/>
    <x v="578"/>
    <x v="11"/>
    <n v="1"/>
    <s v="pcm/261"/>
    <x v="1"/>
    <x v="98"/>
    <x v="15"/>
    <n v="3"/>
    <s v=""/>
    <n v="100"/>
    <m/>
    <n v="0.22"/>
    <n v="0.66"/>
    <n v="3"/>
    <n v="0.66"/>
    <m/>
    <m/>
    <m/>
  </r>
  <r>
    <x v="0"/>
    <x v="0"/>
    <x v="0"/>
    <x v="579"/>
    <x v="11"/>
    <n v="1"/>
    <s v="pcm/260"/>
    <x v="1"/>
    <x v="105"/>
    <x v="15"/>
    <n v="1"/>
    <s v=""/>
    <n v="265"/>
    <m/>
    <n v="1.02"/>
    <n v="1.02"/>
    <n v="1"/>
    <n v="1.02"/>
    <m/>
    <m/>
    <m/>
  </r>
  <r>
    <x v="0"/>
    <x v="0"/>
    <x v="0"/>
    <x v="579"/>
    <x v="11"/>
    <n v="1"/>
    <s v="pcm/261"/>
    <x v="1"/>
    <x v="98"/>
    <x v="15"/>
    <n v="1"/>
    <s v=""/>
    <n v="100"/>
    <m/>
    <n v="0.22"/>
    <n v="0.22"/>
    <n v="1"/>
    <n v="0.22"/>
    <m/>
    <m/>
    <m/>
  </r>
  <r>
    <x v="0"/>
    <x v="0"/>
    <x v="0"/>
    <x v="580"/>
    <x v="11"/>
    <n v="1"/>
    <s v="pcm/272"/>
    <x v="0"/>
    <x v="33"/>
    <x v="1"/>
    <n v="1"/>
    <s v=""/>
    <n v="2990"/>
    <m/>
    <n v="52.47"/>
    <n v="52.47"/>
    <n v="1"/>
    <n v="52.47"/>
    <m/>
    <m/>
    <m/>
  </r>
  <r>
    <x v="0"/>
    <x v="0"/>
    <x v="0"/>
    <x v="580"/>
    <x v="11"/>
    <n v="1"/>
    <s v="pcm/79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581"/>
    <x v="11"/>
    <n v="2"/>
    <s v="pcm/274"/>
    <x v="0"/>
    <x v="2"/>
    <x v="1"/>
    <n v="1"/>
    <s v="1396"/>
    <n v="1551"/>
    <m/>
    <n v="84.96"/>
    <n v="84.96"/>
    <n v="2"/>
    <n v="169.92"/>
    <m/>
    <m/>
    <m/>
  </r>
  <r>
    <x v="0"/>
    <x v="0"/>
    <x v="0"/>
    <x v="581"/>
    <x v="11"/>
    <n v="2"/>
    <s v="pcm/310"/>
    <x v="0"/>
    <x v="90"/>
    <x v="8"/>
    <n v="2"/>
    <s v=""/>
    <n v="1426"/>
    <m/>
    <n v="7.35"/>
    <n v="14.7"/>
    <n v="4"/>
    <n v="29.4"/>
    <m/>
    <m/>
    <m/>
  </r>
  <r>
    <x v="0"/>
    <x v="0"/>
    <x v="0"/>
    <x v="581"/>
    <x v="11"/>
    <n v="2"/>
    <s v="pcm/311"/>
    <x v="0"/>
    <x v="90"/>
    <x v="8"/>
    <n v="2"/>
    <s v=""/>
    <n v="1581"/>
    <m/>
    <n v="8.17"/>
    <n v="16.34"/>
    <n v="4"/>
    <n v="32.68"/>
    <m/>
    <m/>
    <m/>
  </r>
  <r>
    <x v="0"/>
    <x v="0"/>
    <x v="0"/>
    <x v="582"/>
    <x v="11"/>
    <n v="1"/>
    <s v="pcm/275"/>
    <x v="0"/>
    <x v="2"/>
    <x v="1"/>
    <n v="1"/>
    <s v="1396"/>
    <n v="1946"/>
    <m/>
    <n v="106.61"/>
    <n v="106.61"/>
    <n v="1"/>
    <n v="106.61"/>
    <m/>
    <m/>
    <m/>
  </r>
  <r>
    <x v="0"/>
    <x v="0"/>
    <x v="0"/>
    <x v="582"/>
    <x v="11"/>
    <n v="1"/>
    <s v="pcm/310"/>
    <x v="0"/>
    <x v="90"/>
    <x v="8"/>
    <n v="2"/>
    <s v=""/>
    <n v="1426"/>
    <m/>
    <n v="7.35"/>
    <n v="14.7"/>
    <n v="2"/>
    <n v="14.7"/>
    <m/>
    <m/>
    <m/>
  </r>
  <r>
    <x v="0"/>
    <x v="0"/>
    <x v="0"/>
    <x v="582"/>
    <x v="11"/>
    <n v="1"/>
    <s v="pcm/312"/>
    <x v="0"/>
    <x v="90"/>
    <x v="8"/>
    <n v="2"/>
    <s v=""/>
    <n v="1976"/>
    <m/>
    <n v="10.26"/>
    <n v="20.52"/>
    <n v="2"/>
    <n v="20.52"/>
    <m/>
    <m/>
    <m/>
  </r>
  <r>
    <x v="0"/>
    <x v="0"/>
    <x v="0"/>
    <x v="583"/>
    <x v="11"/>
    <n v="1"/>
    <s v="pcm/276"/>
    <x v="0"/>
    <x v="2"/>
    <x v="1"/>
    <n v="1"/>
    <s v="1396"/>
    <n v="1543"/>
    <m/>
    <n v="84.56"/>
    <n v="84.56"/>
    <n v="1"/>
    <n v="84.56"/>
    <m/>
    <m/>
    <m/>
  </r>
  <r>
    <x v="0"/>
    <x v="0"/>
    <x v="0"/>
    <x v="583"/>
    <x v="11"/>
    <n v="1"/>
    <s v="pcm/310"/>
    <x v="0"/>
    <x v="90"/>
    <x v="8"/>
    <n v="2"/>
    <s v=""/>
    <n v="1426"/>
    <m/>
    <n v="7.35"/>
    <n v="14.7"/>
    <n v="2"/>
    <n v="14.7"/>
    <m/>
    <m/>
    <m/>
  </r>
  <r>
    <x v="0"/>
    <x v="0"/>
    <x v="0"/>
    <x v="583"/>
    <x v="11"/>
    <n v="1"/>
    <s v="pcm/313"/>
    <x v="0"/>
    <x v="90"/>
    <x v="8"/>
    <n v="2"/>
    <s v=""/>
    <n v="1573"/>
    <m/>
    <n v="8.1300000000000008"/>
    <n v="16.260000000000002"/>
    <n v="2"/>
    <n v="16.260000000000002"/>
    <m/>
    <m/>
    <m/>
  </r>
  <r>
    <x v="0"/>
    <x v="0"/>
    <x v="0"/>
    <x v="584"/>
    <x v="11"/>
    <n v="1"/>
    <s v="pcm/281"/>
    <x v="0"/>
    <x v="8"/>
    <x v="1"/>
    <n v="1"/>
    <s v=""/>
    <n v="2990"/>
    <m/>
    <n v="43.08"/>
    <n v="43.08"/>
    <n v="1"/>
    <n v="43.08"/>
    <m/>
    <m/>
    <m/>
  </r>
  <r>
    <x v="0"/>
    <x v="0"/>
    <x v="0"/>
    <x v="584"/>
    <x v="11"/>
    <n v="1"/>
    <s v="pcm/38"/>
    <x v="0"/>
    <x v="1"/>
    <x v="1"/>
    <n v="1"/>
    <s v="180"/>
    <n v="180"/>
    <m/>
    <n v="2.54"/>
    <n v="2.54"/>
    <n v="1"/>
    <n v="2.54"/>
    <m/>
    <m/>
    <m/>
  </r>
  <r>
    <x v="0"/>
    <x v="0"/>
    <x v="0"/>
    <x v="584"/>
    <x v="11"/>
    <n v="1"/>
    <s v="pcm/298"/>
    <x v="0"/>
    <x v="91"/>
    <x v="8"/>
    <n v="1"/>
    <s v=""/>
    <n v="2950"/>
    <m/>
    <n v="11.12"/>
    <n v="11.12"/>
    <n v="1"/>
    <n v="11.12"/>
    <m/>
    <m/>
    <m/>
  </r>
  <r>
    <x v="0"/>
    <x v="0"/>
    <x v="0"/>
    <x v="585"/>
    <x v="11"/>
    <n v="1"/>
    <s v="pcm/281"/>
    <x v="0"/>
    <x v="8"/>
    <x v="1"/>
    <n v="1"/>
    <s v=""/>
    <n v="2990"/>
    <m/>
    <n v="43.08"/>
    <n v="43.08"/>
    <n v="1"/>
    <n v="43.08"/>
    <m/>
    <m/>
    <m/>
  </r>
  <r>
    <x v="0"/>
    <x v="0"/>
    <x v="0"/>
    <x v="585"/>
    <x v="11"/>
    <n v="1"/>
    <s v="pcm/38"/>
    <x v="0"/>
    <x v="1"/>
    <x v="1"/>
    <n v="1"/>
    <s v="180"/>
    <n v="180"/>
    <m/>
    <n v="2.54"/>
    <n v="2.54"/>
    <n v="1"/>
    <n v="2.54"/>
    <m/>
    <m/>
    <m/>
  </r>
  <r>
    <x v="0"/>
    <x v="0"/>
    <x v="0"/>
    <x v="585"/>
    <x v="11"/>
    <n v="1"/>
    <s v="pcm/298"/>
    <x v="0"/>
    <x v="91"/>
    <x v="8"/>
    <n v="1"/>
    <s v=""/>
    <n v="2950"/>
    <m/>
    <n v="11.12"/>
    <n v="11.12"/>
    <n v="1"/>
    <n v="11.12"/>
    <m/>
    <m/>
    <m/>
  </r>
  <r>
    <x v="0"/>
    <x v="0"/>
    <x v="0"/>
    <x v="586"/>
    <x v="11"/>
    <n v="3"/>
    <s v="pcm/283"/>
    <x v="0"/>
    <x v="8"/>
    <x v="1"/>
    <n v="1"/>
    <s v=""/>
    <n v="3340"/>
    <m/>
    <n v="48.13"/>
    <n v="48.13"/>
    <n v="3"/>
    <n v="144.39000000000001"/>
    <m/>
    <m/>
    <m/>
  </r>
  <r>
    <x v="0"/>
    <x v="0"/>
    <x v="0"/>
    <x v="586"/>
    <x v="11"/>
    <n v="3"/>
    <s v="pcm/38"/>
    <x v="0"/>
    <x v="1"/>
    <x v="1"/>
    <n v="1"/>
    <s v="180"/>
    <n v="180"/>
    <m/>
    <n v="2.54"/>
    <n v="2.54"/>
    <n v="3"/>
    <n v="7.62"/>
    <m/>
    <m/>
    <m/>
  </r>
  <r>
    <x v="0"/>
    <x v="0"/>
    <x v="0"/>
    <x v="586"/>
    <x v="11"/>
    <n v="3"/>
    <s v="pcm/300"/>
    <x v="0"/>
    <x v="91"/>
    <x v="8"/>
    <n v="1"/>
    <s v=""/>
    <n v="3300"/>
    <m/>
    <n v="12.43"/>
    <n v="12.43"/>
    <n v="3"/>
    <n v="37.29"/>
    <m/>
    <m/>
    <m/>
  </r>
  <r>
    <x v="0"/>
    <x v="0"/>
    <x v="0"/>
    <x v="587"/>
    <x v="11"/>
    <n v="3"/>
    <s v="pcm/283"/>
    <x v="0"/>
    <x v="8"/>
    <x v="1"/>
    <n v="1"/>
    <s v=""/>
    <n v="3340"/>
    <m/>
    <n v="48.13"/>
    <n v="48.13"/>
    <n v="3"/>
    <n v="144.39000000000001"/>
    <m/>
    <m/>
    <m/>
  </r>
  <r>
    <x v="0"/>
    <x v="0"/>
    <x v="0"/>
    <x v="587"/>
    <x v="11"/>
    <n v="3"/>
    <s v="pcm/38"/>
    <x v="0"/>
    <x v="1"/>
    <x v="1"/>
    <n v="1"/>
    <s v="180"/>
    <n v="180"/>
    <m/>
    <n v="2.54"/>
    <n v="2.54"/>
    <n v="3"/>
    <n v="7.62"/>
    <m/>
    <m/>
    <m/>
  </r>
  <r>
    <x v="0"/>
    <x v="0"/>
    <x v="0"/>
    <x v="587"/>
    <x v="11"/>
    <n v="3"/>
    <s v="pcm/300"/>
    <x v="0"/>
    <x v="91"/>
    <x v="8"/>
    <n v="1"/>
    <s v=""/>
    <n v="3300"/>
    <m/>
    <n v="12.43"/>
    <n v="12.43"/>
    <n v="3"/>
    <n v="37.29"/>
    <m/>
    <m/>
    <m/>
  </r>
  <r>
    <x v="0"/>
    <x v="0"/>
    <x v="0"/>
    <x v="588"/>
    <x v="11"/>
    <n v="4"/>
    <s v="pcm/284"/>
    <x v="0"/>
    <x v="8"/>
    <x v="1"/>
    <n v="1"/>
    <s v=""/>
    <n v="6760"/>
    <m/>
    <n v="97.41"/>
    <n v="97.41"/>
    <n v="4"/>
    <n v="389.64"/>
    <m/>
    <m/>
    <m/>
  </r>
  <r>
    <x v="0"/>
    <x v="0"/>
    <x v="0"/>
    <x v="588"/>
    <x v="11"/>
    <n v="4"/>
    <s v="pcm/46"/>
    <x v="0"/>
    <x v="1"/>
    <x v="1"/>
    <n v="2"/>
    <s v="260"/>
    <n v="100"/>
    <m/>
    <n v="2.04"/>
    <n v="4.08"/>
    <n v="8"/>
    <n v="16.32"/>
    <m/>
    <m/>
    <m/>
  </r>
  <r>
    <x v="0"/>
    <x v="0"/>
    <x v="0"/>
    <x v="589"/>
    <x v="11"/>
    <n v="2"/>
    <s v="pcm/285"/>
    <x v="0"/>
    <x v="8"/>
    <x v="1"/>
    <n v="1"/>
    <s v=""/>
    <n v="7380"/>
    <m/>
    <n v="106.34"/>
    <n v="106.34"/>
    <n v="2"/>
    <n v="212.68"/>
    <m/>
    <m/>
    <m/>
  </r>
  <r>
    <x v="0"/>
    <x v="0"/>
    <x v="0"/>
    <x v="589"/>
    <x v="11"/>
    <n v="2"/>
    <s v="pcm/46"/>
    <x v="0"/>
    <x v="1"/>
    <x v="1"/>
    <n v="2"/>
    <s v="260"/>
    <n v="100"/>
    <m/>
    <n v="2.04"/>
    <n v="4.08"/>
    <n v="4"/>
    <n v="8.16"/>
    <m/>
    <m/>
    <m/>
  </r>
  <r>
    <x v="0"/>
    <x v="0"/>
    <x v="0"/>
    <x v="590"/>
    <x v="11"/>
    <n v="2"/>
    <s v="pcm/287"/>
    <x v="0"/>
    <x v="8"/>
    <x v="1"/>
    <n v="1"/>
    <s v=""/>
    <n v="2200"/>
    <m/>
    <n v="31.7"/>
    <n v="31.7"/>
    <n v="2"/>
    <n v="63.4"/>
    <m/>
    <m/>
    <m/>
  </r>
  <r>
    <x v="0"/>
    <x v="0"/>
    <x v="0"/>
    <x v="590"/>
    <x v="11"/>
    <n v="2"/>
    <s v="pcm/42"/>
    <x v="0"/>
    <x v="1"/>
    <x v="1"/>
    <n v="1"/>
    <s v="100"/>
    <n v="165"/>
    <m/>
    <n v="1.3"/>
    <n v="1.3"/>
    <n v="2"/>
    <n v="2.6"/>
    <m/>
    <m/>
    <m/>
  </r>
  <r>
    <x v="0"/>
    <x v="0"/>
    <x v="0"/>
    <x v="591"/>
    <x v="11"/>
    <n v="1"/>
    <s v="pcm/287"/>
    <x v="0"/>
    <x v="8"/>
    <x v="1"/>
    <n v="1"/>
    <s v=""/>
    <n v="2200"/>
    <m/>
    <n v="31.7"/>
    <n v="31.7"/>
    <n v="1"/>
    <n v="31.7"/>
    <m/>
    <m/>
    <m/>
  </r>
  <r>
    <x v="0"/>
    <x v="0"/>
    <x v="0"/>
    <x v="591"/>
    <x v="11"/>
    <n v="1"/>
    <s v="pcm/42"/>
    <x v="0"/>
    <x v="1"/>
    <x v="1"/>
    <n v="1"/>
    <s v="100"/>
    <n v="165"/>
    <m/>
    <n v="1.3"/>
    <n v="1.3"/>
    <n v="1"/>
    <n v="1.3"/>
    <m/>
    <m/>
    <m/>
  </r>
  <r>
    <x v="0"/>
    <x v="0"/>
    <x v="0"/>
    <x v="591"/>
    <x v="11"/>
    <n v="1"/>
    <s v="pcm/299"/>
    <x v="0"/>
    <x v="91"/>
    <x v="8"/>
    <n v="1"/>
    <s v=""/>
    <n v="2160"/>
    <m/>
    <n v="8.14"/>
    <n v="8.14"/>
    <n v="1"/>
    <n v="8.14"/>
    <m/>
    <m/>
    <m/>
  </r>
  <r>
    <x v="0"/>
    <x v="0"/>
    <x v="0"/>
    <x v="592"/>
    <x v="11"/>
    <n v="1"/>
    <s v="pcm/287"/>
    <x v="0"/>
    <x v="8"/>
    <x v="1"/>
    <n v="1"/>
    <s v=""/>
    <n v="2200"/>
    <m/>
    <n v="31.7"/>
    <n v="31.7"/>
    <n v="1"/>
    <n v="31.7"/>
    <m/>
    <m/>
    <m/>
  </r>
  <r>
    <x v="0"/>
    <x v="0"/>
    <x v="0"/>
    <x v="592"/>
    <x v="11"/>
    <n v="1"/>
    <s v="pcm/42"/>
    <x v="0"/>
    <x v="1"/>
    <x v="1"/>
    <n v="1"/>
    <s v="100"/>
    <n v="165"/>
    <m/>
    <n v="1.3"/>
    <n v="1.3"/>
    <n v="1"/>
    <n v="1.3"/>
    <m/>
    <m/>
    <m/>
  </r>
  <r>
    <x v="0"/>
    <x v="0"/>
    <x v="0"/>
    <x v="592"/>
    <x v="11"/>
    <n v="1"/>
    <s v="pcm/299"/>
    <x v="0"/>
    <x v="91"/>
    <x v="8"/>
    <n v="1"/>
    <s v=""/>
    <n v="2160"/>
    <m/>
    <n v="8.14"/>
    <n v="8.14"/>
    <n v="1"/>
    <n v="8.14"/>
    <m/>
    <m/>
    <m/>
  </r>
  <r>
    <x v="0"/>
    <x v="0"/>
    <x v="0"/>
    <x v="593"/>
    <x v="11"/>
    <n v="1"/>
    <s v="pcm/288"/>
    <x v="0"/>
    <x v="8"/>
    <x v="1"/>
    <n v="1"/>
    <s v=""/>
    <n v="8520"/>
    <m/>
    <n v="122.77"/>
    <n v="122.77"/>
    <n v="1"/>
    <n v="122.77"/>
    <m/>
    <m/>
    <m/>
  </r>
  <r>
    <x v="0"/>
    <x v="0"/>
    <x v="0"/>
    <x v="593"/>
    <x v="11"/>
    <n v="1"/>
    <s v="pcm/51"/>
    <x v="0"/>
    <x v="1"/>
    <x v="1"/>
    <n v="2"/>
    <s v="220"/>
    <n v="100"/>
    <m/>
    <n v="1.73"/>
    <n v="3.46"/>
    <n v="2"/>
    <n v="3.46"/>
    <m/>
    <m/>
    <m/>
  </r>
  <r>
    <x v="0"/>
    <x v="0"/>
    <x v="0"/>
    <x v="594"/>
    <x v="11"/>
    <n v="6"/>
    <s v="ACM/121"/>
    <x v="0"/>
    <x v="8"/>
    <x v="1"/>
    <n v="1"/>
    <s v=""/>
    <n v="2900"/>
    <m/>
    <n v="41.79"/>
    <n v="41.79"/>
    <n v="6"/>
    <n v="250.74"/>
    <m/>
    <m/>
    <m/>
  </r>
  <r>
    <x v="0"/>
    <x v="0"/>
    <x v="0"/>
    <x v="595"/>
    <x v="11"/>
    <n v="6"/>
    <s v="pcm/292"/>
    <x v="0"/>
    <x v="106"/>
    <x v="1"/>
    <n v="1"/>
    <s v=""/>
    <n v="2770"/>
    <m/>
    <n v="57.41"/>
    <n v="57.41"/>
    <n v="6"/>
    <n v="344.46"/>
    <m/>
    <m/>
    <m/>
  </r>
  <r>
    <x v="0"/>
    <x v="0"/>
    <x v="0"/>
    <x v="595"/>
    <x v="11"/>
    <n v="6"/>
    <s v="pcm/61"/>
    <x v="0"/>
    <x v="1"/>
    <x v="1"/>
    <n v="2"/>
    <s v="200"/>
    <n v="250"/>
    <m/>
    <n v="3.93"/>
    <n v="7.86"/>
    <n v="12"/>
    <n v="47.160000000000004"/>
    <m/>
    <m/>
    <m/>
  </r>
  <r>
    <x v="0"/>
    <x v="0"/>
    <x v="0"/>
    <x v="596"/>
    <x v="11"/>
    <n v="3"/>
    <s v="pcm/292"/>
    <x v="0"/>
    <x v="106"/>
    <x v="1"/>
    <n v="1"/>
    <s v=""/>
    <n v="2770"/>
    <m/>
    <n v="57.41"/>
    <n v="57.41"/>
    <n v="3"/>
    <n v="172.23"/>
    <m/>
    <m/>
    <m/>
  </r>
  <r>
    <x v="0"/>
    <x v="0"/>
    <x v="0"/>
    <x v="596"/>
    <x v="11"/>
    <n v="3"/>
    <s v="pcm/61"/>
    <x v="0"/>
    <x v="1"/>
    <x v="1"/>
    <n v="2"/>
    <s v="200"/>
    <n v="250"/>
    <m/>
    <n v="3.93"/>
    <n v="7.86"/>
    <n v="6"/>
    <n v="23.580000000000002"/>
    <m/>
    <m/>
    <m/>
  </r>
  <r>
    <x v="0"/>
    <x v="0"/>
    <x v="0"/>
    <x v="596"/>
    <x v="11"/>
    <n v="3"/>
    <s v="pcm/293"/>
    <x v="0"/>
    <x v="107"/>
    <x v="8"/>
    <n v="2"/>
    <s v=""/>
    <n v="2730"/>
    <m/>
    <n v="24"/>
    <n v="48"/>
    <n v="6"/>
    <n v="144"/>
    <m/>
    <m/>
    <m/>
  </r>
  <r>
    <x v="0"/>
    <x v="0"/>
    <x v="0"/>
    <x v="597"/>
    <x v="11"/>
    <n v="1"/>
    <s v="Adaos CULOAR METALIC"/>
    <x v="0"/>
    <x v="108"/>
    <x v="17"/>
    <n v="1"/>
    <s v=""/>
    <n v="0"/>
    <m/>
    <n v="988.63999999999942"/>
    <n v="988.63999999999942"/>
    <n v="1"/>
    <n v="988.63999999999942"/>
    <m/>
    <m/>
    <m/>
  </r>
  <r>
    <x v="0"/>
    <x v="0"/>
    <x v="0"/>
    <x v="598"/>
    <x v="12"/>
    <n v="8"/>
    <s v="pue/4"/>
    <x v="0"/>
    <x v="33"/>
    <x v="1"/>
    <n v="1"/>
    <s v=""/>
    <n v="2988"/>
    <m/>
    <n v="52.44"/>
    <n v="52.44"/>
    <n v="8"/>
    <n v="419.52"/>
    <m/>
    <m/>
    <m/>
  </r>
  <r>
    <x v="0"/>
    <x v="0"/>
    <x v="0"/>
    <x v="598"/>
    <x v="12"/>
    <n v="8"/>
    <s v="pue/6"/>
    <x v="0"/>
    <x v="55"/>
    <x v="1"/>
    <n v="1"/>
    <s v="120"/>
    <n v="190"/>
    <m/>
    <n v="2.15"/>
    <n v="2.15"/>
    <n v="8"/>
    <n v="17.2"/>
    <m/>
    <m/>
    <m/>
  </r>
  <r>
    <x v="0"/>
    <x v="0"/>
    <x v="0"/>
    <x v="599"/>
    <x v="12"/>
    <n v="1"/>
    <s v="pue/9"/>
    <x v="0"/>
    <x v="8"/>
    <x v="1"/>
    <n v="1"/>
    <s v=""/>
    <n v="6690"/>
    <m/>
    <n v="96.4"/>
    <n v="96.4"/>
    <n v="1"/>
    <n v="96.4"/>
    <m/>
    <m/>
    <m/>
  </r>
  <r>
    <x v="0"/>
    <x v="0"/>
    <x v="0"/>
    <x v="599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0"/>
    <x v="12"/>
    <n v="4"/>
    <s v="pue/10"/>
    <x v="0"/>
    <x v="8"/>
    <x v="1"/>
    <n v="1"/>
    <s v=""/>
    <n v="2200"/>
    <m/>
    <n v="31.7"/>
    <n v="31.7"/>
    <n v="4"/>
    <n v="126.8"/>
    <m/>
    <m/>
    <m/>
  </r>
  <r>
    <x v="0"/>
    <x v="0"/>
    <x v="0"/>
    <x v="600"/>
    <x v="12"/>
    <n v="4"/>
    <s v="pue/11"/>
    <x v="0"/>
    <x v="1"/>
    <x v="1"/>
    <n v="1"/>
    <s v="100"/>
    <n v="165"/>
    <m/>
    <n v="1.3"/>
    <n v="1.3"/>
    <n v="4"/>
    <n v="5.2"/>
    <m/>
    <m/>
    <m/>
  </r>
  <r>
    <x v="0"/>
    <x v="0"/>
    <x v="0"/>
    <x v="601"/>
    <x v="12"/>
    <n v="1"/>
    <s v="pue/1"/>
    <x v="0"/>
    <x v="33"/>
    <x v="1"/>
    <n v="1"/>
    <s v=""/>
    <n v="6684"/>
    <m/>
    <n v="117.31"/>
    <n v="117.31"/>
    <n v="1"/>
    <n v="117.31"/>
    <m/>
    <m/>
    <m/>
  </r>
  <r>
    <x v="0"/>
    <x v="0"/>
    <x v="0"/>
    <x v="601"/>
    <x v="12"/>
    <n v="1"/>
    <s v="pue/5"/>
    <x v="0"/>
    <x v="33"/>
    <x v="1"/>
    <n v="2"/>
    <s v=""/>
    <n v="225"/>
    <m/>
    <n v="3.95"/>
    <n v="7.9"/>
    <n v="2"/>
    <n v="7.9"/>
    <m/>
    <m/>
    <m/>
  </r>
  <r>
    <x v="0"/>
    <x v="0"/>
    <x v="0"/>
    <x v="601"/>
    <x v="12"/>
    <n v="1"/>
    <s v="pue/7"/>
    <x v="0"/>
    <x v="2"/>
    <x v="1"/>
    <n v="2"/>
    <s v="110"/>
    <n v="110"/>
    <m/>
    <n v="0.47"/>
    <n v="0.94"/>
    <n v="2"/>
    <n v="0.94"/>
    <m/>
    <m/>
    <m/>
  </r>
  <r>
    <x v="0"/>
    <x v="0"/>
    <x v="0"/>
    <x v="601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2"/>
    <x v="12"/>
    <n v="1"/>
    <s v="pue/1"/>
    <x v="0"/>
    <x v="33"/>
    <x v="1"/>
    <n v="1"/>
    <s v=""/>
    <n v="6684"/>
    <m/>
    <n v="117.31"/>
    <n v="117.31"/>
    <n v="1"/>
    <n v="117.31"/>
    <m/>
    <m/>
    <m/>
  </r>
  <r>
    <x v="0"/>
    <x v="0"/>
    <x v="0"/>
    <x v="602"/>
    <x v="12"/>
    <n v="1"/>
    <s v="pue/5"/>
    <x v="0"/>
    <x v="33"/>
    <x v="1"/>
    <n v="2"/>
    <s v=""/>
    <n v="225"/>
    <m/>
    <n v="3.95"/>
    <n v="7.9"/>
    <n v="2"/>
    <n v="7.9"/>
    <m/>
    <m/>
    <m/>
  </r>
  <r>
    <x v="0"/>
    <x v="0"/>
    <x v="0"/>
    <x v="602"/>
    <x v="12"/>
    <n v="1"/>
    <s v="pue/7"/>
    <x v="0"/>
    <x v="2"/>
    <x v="1"/>
    <n v="2"/>
    <s v="110"/>
    <n v="110"/>
    <m/>
    <n v="0.47"/>
    <n v="0.94"/>
    <n v="2"/>
    <n v="0.94"/>
    <m/>
    <m/>
    <m/>
  </r>
  <r>
    <x v="0"/>
    <x v="0"/>
    <x v="0"/>
    <x v="602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3"/>
    <x v="12"/>
    <n v="1"/>
    <s v="pue/2"/>
    <x v="0"/>
    <x v="33"/>
    <x v="1"/>
    <n v="1"/>
    <s v=""/>
    <n v="6679"/>
    <m/>
    <n v="117.21"/>
    <n v="117.21"/>
    <n v="1"/>
    <n v="117.21"/>
    <m/>
    <m/>
    <m/>
  </r>
  <r>
    <x v="0"/>
    <x v="0"/>
    <x v="0"/>
    <x v="603"/>
    <x v="12"/>
    <n v="1"/>
    <s v="pue/5"/>
    <x v="0"/>
    <x v="33"/>
    <x v="1"/>
    <n v="2"/>
    <s v=""/>
    <n v="225"/>
    <m/>
    <n v="3.95"/>
    <n v="7.9"/>
    <n v="2"/>
    <n v="7.9"/>
    <m/>
    <m/>
    <m/>
  </r>
  <r>
    <x v="0"/>
    <x v="0"/>
    <x v="0"/>
    <x v="603"/>
    <x v="12"/>
    <n v="1"/>
    <s v="pue/7"/>
    <x v="0"/>
    <x v="2"/>
    <x v="1"/>
    <n v="2"/>
    <s v="110"/>
    <n v="110"/>
    <m/>
    <n v="0.47"/>
    <n v="0.94"/>
    <n v="2"/>
    <n v="0.94"/>
    <m/>
    <m/>
    <m/>
  </r>
  <r>
    <x v="0"/>
    <x v="0"/>
    <x v="0"/>
    <x v="603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4"/>
    <x v="12"/>
    <n v="1"/>
    <s v="pue/3"/>
    <x v="0"/>
    <x v="33"/>
    <x v="1"/>
    <n v="1"/>
    <s v=""/>
    <n v="4726"/>
    <m/>
    <n v="82.93"/>
    <n v="82.93"/>
    <n v="1"/>
    <n v="82.93"/>
    <m/>
    <m/>
    <m/>
  </r>
  <r>
    <x v="0"/>
    <x v="0"/>
    <x v="0"/>
    <x v="604"/>
    <x v="12"/>
    <n v="1"/>
    <s v="pue/5"/>
    <x v="0"/>
    <x v="33"/>
    <x v="1"/>
    <n v="2"/>
    <s v=""/>
    <n v="225"/>
    <m/>
    <n v="3.95"/>
    <n v="7.9"/>
    <n v="2"/>
    <n v="7.9"/>
    <m/>
    <m/>
    <m/>
  </r>
  <r>
    <x v="0"/>
    <x v="0"/>
    <x v="0"/>
    <x v="604"/>
    <x v="12"/>
    <n v="1"/>
    <s v="pue/7"/>
    <x v="0"/>
    <x v="2"/>
    <x v="1"/>
    <n v="2"/>
    <s v="110"/>
    <n v="110"/>
    <m/>
    <n v="0.47"/>
    <n v="0.94"/>
    <n v="2"/>
    <n v="0.94"/>
    <m/>
    <m/>
    <m/>
  </r>
  <r>
    <x v="0"/>
    <x v="0"/>
    <x v="0"/>
    <x v="604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5"/>
    <x v="12"/>
    <n v="1"/>
    <s v="pue/8"/>
    <x v="0"/>
    <x v="8"/>
    <x v="1"/>
    <n v="1"/>
    <s v=""/>
    <n v="6684"/>
    <m/>
    <n v="96.31"/>
    <n v="96.31"/>
    <n v="1"/>
    <n v="96.31"/>
    <m/>
    <m/>
    <m/>
  </r>
  <r>
    <x v="0"/>
    <x v="0"/>
    <x v="0"/>
    <x v="605"/>
    <x v="12"/>
    <n v="1"/>
    <s v="pue/12"/>
    <x v="0"/>
    <x v="1"/>
    <x v="1"/>
    <n v="1"/>
    <s v="120"/>
    <n v="240"/>
    <m/>
    <n v="2.2599999999999998"/>
    <n v="2.2599999999999998"/>
    <n v="1"/>
    <n v="2.2599999999999998"/>
    <m/>
    <m/>
    <m/>
  </r>
  <r>
    <x v="0"/>
    <x v="0"/>
    <x v="0"/>
    <x v="606"/>
    <x v="12"/>
    <n v="1"/>
    <s v="Adaos CADRE USI C10"/>
    <x v="0"/>
    <x v="109"/>
    <x v="18"/>
    <n v="1"/>
    <s v=""/>
    <n v="0"/>
    <m/>
    <n v="37.340000000000146"/>
    <n v="37.340000000000146"/>
    <n v="1"/>
    <n v="37.340000000000146"/>
    <m/>
    <m/>
    <m/>
  </r>
  <r>
    <x v="0"/>
    <x v="0"/>
    <x v="0"/>
    <x v="0"/>
    <x v="0"/>
    <m/>
    <m/>
    <x v="0"/>
    <x v="0"/>
    <x v="0"/>
    <m/>
    <m/>
    <m/>
    <m/>
    <m/>
    <m/>
    <n v="5"/>
    <s v="103522.229999999 kg total proiect"/>
    <m/>
    <m/>
    <m/>
  </r>
  <r>
    <x v="0"/>
    <x v="0"/>
    <x v="0"/>
    <x v="0"/>
    <x v="0"/>
    <m/>
    <m/>
    <x v="0"/>
    <x v="0"/>
    <x v="0"/>
    <m/>
    <m/>
    <m/>
    <m/>
    <m/>
    <m/>
    <m/>
    <m/>
    <n v="0"/>
    <m/>
    <m/>
  </r>
  <r>
    <x v="0"/>
    <x v="0"/>
    <x v="0"/>
    <x v="0"/>
    <x v="0"/>
    <m/>
    <m/>
    <x v="0"/>
    <x v="0"/>
    <x v="0"/>
    <m/>
    <m/>
    <m/>
    <m/>
    <m/>
    <m/>
    <m/>
    <s v="87.97 kg subtotal"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  <r>
    <x v="0"/>
    <x v="0"/>
    <x v="0"/>
    <x v="0"/>
    <x v="0"/>
    <m/>
    <m/>
    <x v="0"/>
    <x v="0"/>
    <x v="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showCalcMbrs="0" showDrill="0" itemPrintTitles="1" createdVersion="3" indent="0" compact="0" compactData="0" gridDropZones="1" fieldListSortAscending="1">
  <location ref="A11:E78" firstHeaderRow="2" firstDataRow="2" firstDataCol="4"/>
  <pivotFields count="21">
    <pivotField compact="0" outline="0" showAll="0" defaultSubtotal="0"/>
    <pivotField compact="0" outline="0" showAll="0" defaultSubtotal="0"/>
    <pivotField compact="0" outline="0" showAll="0" defaultSubtotal="0"/>
    <pivotField name="Ansamblu" compact="0" outline="0" showAll="0" sortType="ascending" defaultSubtotal="0">
      <items count="607">
        <item x="371"/>
        <item x="380"/>
        <item x="462"/>
        <item x="463"/>
        <item x="464"/>
        <item x="465"/>
        <item x="466"/>
        <item x="467"/>
        <item x="468"/>
        <item x="469"/>
        <item x="470"/>
        <item x="471"/>
        <item x="381"/>
        <item x="472"/>
        <item x="473"/>
        <item x="382"/>
        <item x="383"/>
        <item x="384"/>
        <item x="385"/>
        <item x="386"/>
        <item x="387"/>
        <item x="388"/>
        <item x="372"/>
        <item x="389"/>
        <item x="390"/>
        <item x="391"/>
        <item x="392"/>
        <item x="393"/>
        <item x="394"/>
        <item x="395"/>
        <item x="396"/>
        <item x="397"/>
        <item x="398"/>
        <item x="373"/>
        <item x="399"/>
        <item x="400"/>
        <item x="401"/>
        <item x="402"/>
        <item x="403"/>
        <item x="404"/>
        <item x="405"/>
        <item x="406"/>
        <item x="407"/>
        <item x="408"/>
        <item x="374"/>
        <item x="409"/>
        <item x="410"/>
        <item x="411"/>
        <item x="412"/>
        <item x="413"/>
        <item x="414"/>
        <item x="415"/>
        <item x="416"/>
        <item x="417"/>
        <item x="418"/>
        <item x="375"/>
        <item x="419"/>
        <item x="420"/>
        <item x="421"/>
        <item x="422"/>
        <item x="423"/>
        <item x="424"/>
        <item x="425"/>
        <item x="376"/>
        <item x="426"/>
        <item x="427"/>
        <item x="428"/>
        <item x="429"/>
        <item x="430"/>
        <item x="431"/>
        <item x="432"/>
        <item x="433"/>
        <item x="434"/>
        <item x="435"/>
        <item x="377"/>
        <item x="436"/>
        <item x="437"/>
        <item x="438"/>
        <item x="439"/>
        <item x="440"/>
        <item x="441"/>
        <item x="442"/>
        <item x="378"/>
        <item x="443"/>
        <item x="444"/>
        <item x="445"/>
        <item x="446"/>
        <item x="447"/>
        <item x="448"/>
        <item x="449"/>
        <item x="450"/>
        <item x="451"/>
        <item x="379"/>
        <item x="452"/>
        <item x="453"/>
        <item x="454"/>
        <item x="455"/>
        <item x="456"/>
        <item x="457"/>
        <item x="458"/>
        <item x="459"/>
        <item x="460"/>
        <item x="461"/>
        <item x="196"/>
        <item x="197"/>
        <item x="198"/>
        <item x="199"/>
        <item x="200"/>
        <item x="201"/>
        <item x="202"/>
        <item x="203"/>
        <item x="204"/>
        <item x="205"/>
        <item x="188"/>
        <item x="206"/>
        <item x="189"/>
        <item x="190"/>
        <item x="191"/>
        <item x="192"/>
        <item x="193"/>
        <item x="194"/>
        <item x="195"/>
        <item x="475"/>
        <item x="484"/>
        <item x="573"/>
        <item x="574"/>
        <item x="575"/>
        <item x="576"/>
        <item x="577"/>
        <item x="578"/>
        <item x="579"/>
        <item x="580"/>
        <item x="581"/>
        <item x="582"/>
        <item x="485"/>
        <item x="583"/>
        <item x="584"/>
        <item x="585"/>
        <item x="586"/>
        <item x="587"/>
        <item x="588"/>
        <item x="589"/>
        <item x="590"/>
        <item x="591"/>
        <item x="592"/>
        <item x="486"/>
        <item x="593"/>
        <item x="594"/>
        <item x="595"/>
        <item x="596"/>
        <item x="487"/>
        <item x="488"/>
        <item x="489"/>
        <item x="490"/>
        <item x="491"/>
        <item x="492"/>
        <item x="493"/>
        <item x="476"/>
        <item x="494"/>
        <item x="495"/>
        <item x="496"/>
        <item x="497"/>
        <item x="498"/>
        <item x="499"/>
        <item x="500"/>
        <item x="501"/>
        <item x="502"/>
        <item x="477"/>
        <item x="503"/>
        <item x="504"/>
        <item x="505"/>
        <item x="506"/>
        <item x="507"/>
        <item x="508"/>
        <item x="509"/>
        <item x="510"/>
        <item x="511"/>
        <item x="512"/>
        <item x="478"/>
        <item x="513"/>
        <item x="514"/>
        <item x="515"/>
        <item x="516"/>
        <item x="517"/>
        <item x="518"/>
        <item x="519"/>
        <item x="520"/>
        <item x="521"/>
        <item x="522"/>
        <item x="479"/>
        <item x="523"/>
        <item x="524"/>
        <item x="525"/>
        <item x="526"/>
        <item x="527"/>
        <item x="528"/>
        <item x="529"/>
        <item x="530"/>
        <item x="531"/>
        <item x="532"/>
        <item x="480"/>
        <item x="533"/>
        <item x="534"/>
        <item x="535"/>
        <item x="536"/>
        <item x="537"/>
        <item x="538"/>
        <item x="539"/>
        <item x="540"/>
        <item x="541"/>
        <item x="542"/>
        <item x="481"/>
        <item x="543"/>
        <item x="544"/>
        <item x="545"/>
        <item x="546"/>
        <item x="547"/>
        <item x="548"/>
        <item x="549"/>
        <item x="550"/>
        <item x="551"/>
        <item x="552"/>
        <item x="482"/>
        <item x="553"/>
        <item x="554"/>
        <item x="555"/>
        <item x="556"/>
        <item x="557"/>
        <item x="558"/>
        <item x="559"/>
        <item x="560"/>
        <item x="561"/>
        <item x="562"/>
        <item x="483"/>
        <item x="563"/>
        <item x="564"/>
        <item x="565"/>
        <item x="566"/>
        <item x="567"/>
        <item x="568"/>
        <item x="569"/>
        <item x="570"/>
        <item x="571"/>
        <item x="572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"/>
        <item x="23"/>
        <item x="24"/>
        <item x="25"/>
        <item x="26"/>
        <item x="27"/>
        <item x="28"/>
        <item x="29"/>
        <item x="30"/>
        <item x="31"/>
        <item x="32"/>
        <item x="3"/>
        <item x="33"/>
        <item x="34"/>
        <item x="35"/>
        <item x="36"/>
        <item x="37"/>
        <item x="38"/>
        <item x="39"/>
        <item x="40"/>
        <item x="41"/>
        <item x="4"/>
        <item x="42"/>
        <item x="43"/>
        <item x="44"/>
        <item x="5"/>
        <item x="45"/>
        <item x="46"/>
        <item x="47"/>
        <item x="48"/>
        <item x="49"/>
        <item x="50"/>
        <item x="51"/>
        <item x="6"/>
        <item x="474"/>
        <item x="606"/>
        <item x="597"/>
        <item x="52"/>
        <item x="216"/>
        <item x="187"/>
        <item x="207"/>
        <item x="370"/>
        <item x="350"/>
        <item x="243"/>
        <item x="264"/>
        <item x="292"/>
        <item x="208"/>
        <item x="209"/>
        <item x="210"/>
        <item x="211"/>
        <item x="212"/>
        <item x="213"/>
        <item x="214"/>
        <item x="215"/>
        <item x="53"/>
        <item x="62"/>
        <item x="140"/>
        <item x="141"/>
        <item x="142"/>
        <item x="143"/>
        <item x="144"/>
        <item x="145"/>
        <item x="146"/>
        <item x="63"/>
        <item x="147"/>
        <item x="148"/>
        <item x="149"/>
        <item x="150"/>
        <item x="151"/>
        <item x="152"/>
        <item x="153"/>
        <item x="154"/>
        <item x="64"/>
        <item x="155"/>
        <item x="156"/>
        <item x="157"/>
        <item x="158"/>
        <item x="159"/>
        <item x="160"/>
        <item x="161"/>
        <item x="65"/>
        <item x="162"/>
        <item x="163"/>
        <item x="164"/>
        <item x="165"/>
        <item x="166"/>
        <item x="167"/>
        <item x="168"/>
        <item x="66"/>
        <item x="169"/>
        <item x="170"/>
        <item x="171"/>
        <item x="172"/>
        <item x="173"/>
        <item x="174"/>
        <item x="175"/>
        <item x="176"/>
        <item x="177"/>
        <item x="67"/>
        <item x="178"/>
        <item x="179"/>
        <item x="180"/>
        <item x="181"/>
        <item x="182"/>
        <item x="183"/>
        <item x="184"/>
        <item x="185"/>
        <item x="68"/>
        <item x="186"/>
        <item x="69"/>
        <item x="70"/>
        <item x="71"/>
        <item x="54"/>
        <item x="72"/>
        <item x="73"/>
        <item x="74"/>
        <item x="75"/>
        <item x="76"/>
        <item x="77"/>
        <item x="78"/>
        <item x="79"/>
        <item x="80"/>
        <item x="81"/>
        <item x="55"/>
        <item x="82"/>
        <item x="83"/>
        <item x="84"/>
        <item x="85"/>
        <item x="86"/>
        <item x="87"/>
        <item x="88"/>
        <item x="89"/>
        <item x="90"/>
        <item x="56"/>
        <item x="91"/>
        <item x="92"/>
        <item x="93"/>
        <item x="94"/>
        <item x="95"/>
        <item x="57"/>
        <item x="96"/>
        <item x="97"/>
        <item x="98"/>
        <item x="99"/>
        <item x="100"/>
        <item x="101"/>
        <item x="102"/>
        <item x="58"/>
        <item x="103"/>
        <item x="104"/>
        <item x="105"/>
        <item x="106"/>
        <item x="107"/>
        <item x="108"/>
        <item x="109"/>
        <item x="110"/>
        <item x="111"/>
        <item x="59"/>
        <item x="112"/>
        <item x="113"/>
        <item x="114"/>
        <item x="115"/>
        <item x="116"/>
        <item x="117"/>
        <item x="118"/>
        <item x="119"/>
        <item x="120"/>
        <item x="60"/>
        <item x="121"/>
        <item x="122"/>
        <item x="123"/>
        <item x="124"/>
        <item x="125"/>
        <item x="126"/>
        <item x="127"/>
        <item x="128"/>
        <item x="129"/>
        <item x="61"/>
        <item x="130"/>
        <item x="131"/>
        <item x="132"/>
        <item x="133"/>
        <item x="134"/>
        <item x="135"/>
        <item x="136"/>
        <item x="137"/>
        <item x="138"/>
        <item x="139"/>
        <item x="217"/>
        <item x="226"/>
        <item x="227"/>
        <item x="228"/>
        <item x="229"/>
        <item x="230"/>
        <item x="231"/>
        <item x="232"/>
        <item x="233"/>
        <item x="234"/>
        <item x="235"/>
        <item x="218"/>
        <item x="236"/>
        <item x="237"/>
        <item x="238"/>
        <item x="239"/>
        <item x="240"/>
        <item x="241"/>
        <item x="242"/>
        <item x="219"/>
        <item x="220"/>
        <item x="221"/>
        <item x="222"/>
        <item x="223"/>
        <item x="224"/>
        <item x="225"/>
        <item x="244"/>
        <item x="253"/>
        <item x="254"/>
        <item x="255"/>
        <item x="256"/>
        <item x="257"/>
        <item x="258"/>
        <item x="259"/>
        <item x="260"/>
        <item x="261"/>
        <item x="262"/>
        <item x="245"/>
        <item x="263"/>
        <item x="246"/>
        <item x="247"/>
        <item x="248"/>
        <item x="249"/>
        <item x="250"/>
        <item x="251"/>
        <item x="252"/>
        <item x="351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52"/>
        <item x="353"/>
        <item x="354"/>
        <item x="355"/>
        <item x="356"/>
        <item x="357"/>
        <item x="293"/>
        <item x="301"/>
        <item x="302"/>
        <item x="303"/>
        <item x="304"/>
        <item x="305"/>
        <item x="306"/>
        <item x="307"/>
        <item x="308"/>
        <item x="309"/>
        <item x="294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295"/>
        <item x="329"/>
        <item x="330"/>
        <item x="331"/>
        <item x="332"/>
        <item x="333"/>
        <item x="334"/>
        <item x="296"/>
        <item x="335"/>
        <item x="336"/>
        <item x="337"/>
        <item x="338"/>
        <item x="339"/>
        <item x="340"/>
        <item x="341"/>
        <item x="342"/>
        <item x="297"/>
        <item x="343"/>
        <item x="344"/>
        <item x="345"/>
        <item x="346"/>
        <item x="347"/>
        <item x="348"/>
        <item x="298"/>
        <item x="349"/>
        <item x="299"/>
        <item x="300"/>
        <item x="265"/>
        <item x="274"/>
        <item x="275"/>
        <item x="276"/>
        <item x="277"/>
        <item x="278"/>
        <item x="279"/>
        <item x="280"/>
        <item x="281"/>
        <item x="282"/>
        <item x="283"/>
        <item x="266"/>
        <item x="284"/>
        <item x="285"/>
        <item x="286"/>
        <item x="287"/>
        <item x="288"/>
        <item x="289"/>
        <item x="290"/>
        <item x="291"/>
        <item x="267"/>
        <item x="268"/>
        <item x="269"/>
        <item x="270"/>
        <item x="271"/>
        <item x="272"/>
        <item x="273"/>
        <item x="598"/>
        <item x="599"/>
        <item x="600"/>
        <item x="601"/>
        <item x="602"/>
        <item x="603"/>
        <item x="604"/>
        <item x="605"/>
        <item x="0"/>
      </items>
    </pivotField>
    <pivotField axis="axisRow" compact="0" outline="0" showAll="0" defaultSubtota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</items>
    </pivotField>
    <pivotField compact="0" outline="0" showAll="0" defaultSubtotal="0"/>
    <pivotField name="Reper" axis="axisRow" compact="0" numFmtId="1" outline="0" showAll="0" sortType="ascending" defaultSubtotal="0">
      <items count="1430">
        <item x="890"/>
        <item x="891"/>
        <item x="892"/>
        <item x="1006"/>
        <item x="356"/>
        <item x="1412"/>
        <item x="1143"/>
        <item x="1270"/>
        <item x="1311"/>
        <item x="1350"/>
        <item x="1351"/>
        <item x="1353"/>
        <item x="1354"/>
        <item x="1368"/>
        <item x="1378"/>
        <item x="1379"/>
        <item x="1380"/>
        <item x="1381"/>
        <item x="16"/>
        <item x="27"/>
        <item x="4"/>
        <item x="47"/>
        <item x="50"/>
        <item x="8"/>
        <item x="9"/>
        <item x="10"/>
        <item x="1093"/>
        <item x="1429"/>
        <item x="1416"/>
        <item x="63"/>
        <item x="409"/>
        <item x="355"/>
        <item x="386"/>
        <item x="889"/>
        <item x="842"/>
        <item x="467"/>
        <item x="526"/>
        <item x="650"/>
        <item x="387"/>
        <item x="64"/>
        <item x="295"/>
        <item x="296"/>
        <item x="303"/>
        <item x="91"/>
        <item x="304"/>
        <item x="305"/>
        <item x="306"/>
        <item x="307"/>
        <item x="308"/>
        <item x="316"/>
        <item x="317"/>
        <item x="318"/>
        <item x="335"/>
        <item x="336"/>
        <item x="337"/>
        <item x="338"/>
        <item x="349"/>
        <item x="350"/>
        <item x="104"/>
        <item x="112"/>
        <item x="65"/>
        <item x="113"/>
        <item x="140"/>
        <item x="144"/>
        <item x="145"/>
        <item x="149"/>
        <item x="66"/>
        <item x="150"/>
        <item x="151"/>
        <item x="152"/>
        <item x="153"/>
        <item x="170"/>
        <item x="175"/>
        <item x="180"/>
        <item x="203"/>
        <item x="204"/>
        <item x="74"/>
        <item x="207"/>
        <item x="210"/>
        <item x="213"/>
        <item x="214"/>
        <item x="215"/>
        <item x="75"/>
        <item x="216"/>
        <item x="217"/>
        <item x="218"/>
        <item x="219"/>
        <item x="220"/>
        <item x="221"/>
        <item x="222"/>
        <item x="223"/>
        <item x="224"/>
        <item x="225"/>
        <item x="263"/>
        <item x="86"/>
        <item x="276"/>
        <item x="277"/>
        <item x="278"/>
        <item x="279"/>
        <item x="280"/>
        <item x="281"/>
        <item x="282"/>
        <item x="283"/>
        <item x="410"/>
        <item x="448"/>
        <item x="449"/>
        <item x="468"/>
        <item x="504"/>
        <item x="505"/>
        <item x="506"/>
        <item x="869"/>
        <item x="848"/>
        <item x="852"/>
        <item x="853"/>
        <item x="739"/>
        <item x="745"/>
        <item x="679"/>
        <item x="527"/>
        <item x="573"/>
        <item x="597"/>
        <item x="667"/>
        <item x="1023"/>
        <item x="987"/>
        <item x="1059"/>
        <item x="926"/>
        <item x="902"/>
        <item x="1021"/>
        <item x="915"/>
        <item x="1018"/>
        <item x="976"/>
        <item x="1068"/>
        <item x="982"/>
        <item x="967"/>
        <item x="911"/>
        <item x="1049"/>
        <item x="929"/>
        <item x="930"/>
        <item x="931"/>
        <item x="932"/>
        <item x="1040"/>
        <item x="1050"/>
        <item x="1041"/>
        <item x="956"/>
        <item x="957"/>
        <item x="933"/>
        <item x="983"/>
        <item x="934"/>
        <item x="1061"/>
        <item x="935"/>
        <item x="974"/>
        <item x="984"/>
        <item x="1044"/>
        <item x="913"/>
        <item x="997"/>
        <item x="1005"/>
        <item x="1009"/>
        <item x="1012"/>
        <item x="1015"/>
        <item x="1052"/>
        <item x="994"/>
        <item x="1003"/>
        <item x="1013"/>
        <item x="1010"/>
        <item x="912"/>
        <item x="999"/>
        <item x="1008"/>
        <item x="1007"/>
        <item x="1014"/>
        <item x="1055"/>
        <item x="1011"/>
        <item x="936"/>
        <item x="937"/>
        <item x="1004"/>
        <item x="1062"/>
        <item x="998"/>
        <item x="1043"/>
        <item x="938"/>
        <item x="939"/>
        <item x="940"/>
        <item x="904"/>
        <item x="941"/>
        <item x="942"/>
        <item x="962"/>
        <item x="1033"/>
        <item x="958"/>
        <item x="993"/>
        <item x="960"/>
        <item x="1084"/>
        <item x="1083"/>
        <item x="1074"/>
        <item x="986"/>
        <item x="1082"/>
        <item x="1081"/>
        <item x="1001"/>
        <item x="895"/>
        <item x="916"/>
        <item x="1063"/>
        <item x="908"/>
        <item x="943"/>
        <item x="914"/>
        <item x="893"/>
        <item x="991"/>
        <item x="917"/>
        <item x="918"/>
        <item x="894"/>
        <item x="961"/>
        <item x="969"/>
        <item x="1092"/>
        <item x="1091"/>
        <item x="1086"/>
        <item x="1090"/>
        <item x="1089"/>
        <item x="990"/>
        <item x="1088"/>
        <item x="1087"/>
        <item x="944"/>
        <item x="945"/>
        <item x="954"/>
        <item x="946"/>
        <item x="947"/>
        <item x="948"/>
        <item x="949"/>
        <item x="950"/>
        <item x="1039"/>
        <item x="909"/>
        <item x="927"/>
        <item x="951"/>
        <item x="952"/>
        <item x="953"/>
        <item x="896"/>
        <item x="970"/>
        <item x="968"/>
        <item x="1034"/>
        <item x="971"/>
        <item x="972"/>
        <item x="898"/>
        <item x="975"/>
        <item x="1035"/>
        <item x="1036"/>
        <item x="1079"/>
        <item x="1077"/>
        <item x="1072"/>
        <item x="1070"/>
        <item x="897"/>
        <item x="1075"/>
        <item x="919"/>
        <item x="923"/>
        <item x="903"/>
        <item x="920"/>
        <item x="924"/>
        <item x="899"/>
        <item x="905"/>
        <item x="925"/>
        <item x="921"/>
        <item x="907"/>
        <item x="1045"/>
        <item x="1022"/>
        <item x="1037"/>
        <item x="1038"/>
        <item x="1016"/>
        <item x="964"/>
        <item x="1020"/>
        <item x="978"/>
        <item x="1057"/>
        <item x="1064"/>
        <item x="1060"/>
        <item x="1066"/>
        <item x="1085"/>
        <item x="1019"/>
        <item x="963"/>
        <item x="995"/>
        <item x="988"/>
        <item x="1067"/>
        <item x="1024"/>
        <item x="910"/>
        <item x="900"/>
        <item x="1056"/>
        <item x="1053"/>
        <item x="1054"/>
        <item x="1002"/>
        <item x="1051"/>
        <item x="1046"/>
        <item x="1047"/>
        <item x="965"/>
        <item x="1080"/>
        <item x="1078"/>
        <item x="1073"/>
        <item x="1071"/>
        <item x="1065"/>
        <item x="985"/>
        <item x="901"/>
        <item x="906"/>
        <item x="928"/>
        <item x="955"/>
        <item x="922"/>
        <item x="1048"/>
        <item x="989"/>
        <item x="992"/>
        <item x="1025"/>
        <item x="1042"/>
        <item x="1000"/>
        <item x="973"/>
        <item x="1026"/>
        <item x="979"/>
        <item x="1058"/>
        <item x="996"/>
        <item x="980"/>
        <item x="1076"/>
        <item x="1027"/>
        <item x="1017"/>
        <item x="1028"/>
        <item x="977"/>
        <item x="981"/>
        <item x="1029"/>
        <item x="1030"/>
        <item x="1031"/>
        <item x="966"/>
        <item x="1069"/>
        <item x="1032"/>
        <item x="959"/>
        <item x="379"/>
        <item x="364"/>
        <item x="365"/>
        <item x="366"/>
        <item x="359"/>
        <item x="360"/>
        <item x="367"/>
        <item x="384"/>
        <item x="368"/>
        <item x="382"/>
        <item x="361"/>
        <item x="369"/>
        <item x="385"/>
        <item x="362"/>
        <item x="370"/>
        <item x="371"/>
        <item x="372"/>
        <item x="373"/>
        <item x="374"/>
        <item x="375"/>
        <item x="383"/>
        <item x="376"/>
        <item x="377"/>
        <item x="363"/>
        <item x="380"/>
        <item x="381"/>
        <item x="378"/>
        <item x="357"/>
        <item x="358"/>
        <item x="1297"/>
        <item x="1098"/>
        <item x="1130"/>
        <item x="1172"/>
        <item x="1173"/>
        <item x="1174"/>
        <item x="1194"/>
        <item x="1131"/>
        <item x="1162"/>
        <item x="1213"/>
        <item x="1175"/>
        <item x="1127"/>
        <item x="1212"/>
        <item x="1222"/>
        <item x="1168"/>
        <item x="1176"/>
        <item x="1177"/>
        <item x="1178"/>
        <item x="1231"/>
        <item x="1238"/>
        <item x="1239"/>
        <item x="1243"/>
        <item x="1179"/>
        <item x="1101"/>
        <item x="1280"/>
        <item x="1284"/>
        <item x="1245"/>
        <item x="1249"/>
        <item x="1244"/>
        <item x="1248"/>
        <item x="1230"/>
        <item x="1235"/>
        <item x="1232"/>
        <item x="1236"/>
        <item x="1104"/>
        <item x="1281"/>
        <item x="1285"/>
        <item x="1114"/>
        <item x="1132"/>
        <item x="1214"/>
        <item x="1115"/>
        <item x="1191"/>
        <item x="1202"/>
        <item x="1282"/>
        <item x="1286"/>
        <item x="1169"/>
        <item x="1246"/>
        <item x="1250"/>
        <item x="1233"/>
        <item x="1237"/>
        <item x="1195"/>
        <item x="1203"/>
        <item x="1196"/>
        <item x="1204"/>
        <item x="1133"/>
        <item x="1259"/>
        <item x="1150"/>
        <item x="1260"/>
        <item x="1215"/>
        <item x="1261"/>
        <item x="1273"/>
        <item x="1276"/>
        <item x="1279"/>
        <item x="1287"/>
        <item x="1288"/>
        <item x="1099"/>
        <item x="1128"/>
        <item x="1097"/>
        <item x="1134"/>
        <item x="1135"/>
        <item x="1116"/>
        <item x="1117"/>
        <item x="1145"/>
        <item x="1118"/>
        <item x="1301"/>
        <item x="1180"/>
        <item x="1163"/>
        <item x="1151"/>
        <item x="1181"/>
        <item x="1234"/>
        <item x="1119"/>
        <item x="1283"/>
        <item x="1152"/>
        <item x="1302"/>
        <item x="1224"/>
        <item x="1144"/>
        <item x="1103"/>
        <item x="1330"/>
        <item x="1333"/>
        <item x="1197"/>
        <item x="1312"/>
        <item x="1317"/>
        <item x="1337"/>
        <item x="1321"/>
        <item x="1314"/>
        <item x="1340"/>
        <item x="1289"/>
        <item x="1136"/>
        <item x="1137"/>
        <item x="1120"/>
        <item x="1146"/>
        <item x="1138"/>
        <item x="1121"/>
        <item x="1147"/>
        <item x="1139"/>
        <item x="1362"/>
        <item x="1148"/>
        <item x="1252"/>
        <item x="1294"/>
        <item x="1100"/>
        <item x="1140"/>
        <item x="1216"/>
        <item x="1217"/>
        <item x="1290"/>
        <item x="1229"/>
        <item x="1335"/>
        <item x="1141"/>
        <item x="1153"/>
        <item x="1142"/>
        <item x="1296"/>
        <item x="1149"/>
        <item x="1322"/>
        <item x="1210"/>
        <item x="1211"/>
        <item x="1198"/>
        <item x="1207"/>
        <item x="1315"/>
        <item x="1323"/>
        <item x="1370"/>
        <item x="1371"/>
        <item x="1291"/>
        <item x="1375"/>
        <item x="1376"/>
        <item x="1318"/>
        <item x="1334"/>
        <item x="1332"/>
        <item x="1343"/>
        <item x="1346"/>
        <item x="1348"/>
        <item x="1352"/>
        <item x="1324"/>
        <item x="1355"/>
        <item x="1356"/>
        <item x="1357"/>
        <item x="1358"/>
        <item x="1359"/>
        <item x="1367"/>
        <item x="1325"/>
        <item x="1251"/>
        <item x="1247"/>
        <item x="1384"/>
        <item x="1154"/>
        <item x="1240"/>
        <item x="1199"/>
        <item x="1205"/>
        <item x="1200"/>
        <item x="1327"/>
        <item x="1360"/>
        <item x="1303"/>
        <item x="1304"/>
        <item x="1305"/>
        <item x="1306"/>
        <item x="1307"/>
        <item x="1387"/>
        <item x="1388"/>
        <item x="1389"/>
        <item x="1390"/>
        <item x="1253"/>
        <item x="1391"/>
        <item x="1349"/>
        <item x="1201"/>
        <item x="1206"/>
        <item x="1262"/>
        <item x="1336"/>
        <item x="1385"/>
        <item x="1363"/>
        <item x="1361"/>
        <item x="1365"/>
        <item x="1254"/>
        <item x="1366"/>
        <item x="1364"/>
        <item x="1392"/>
        <item x="1338"/>
        <item x="1394"/>
        <item x="1397"/>
        <item x="1399"/>
        <item x="1341"/>
        <item x="1271"/>
        <item x="1274"/>
        <item x="1110"/>
        <item x="1275"/>
        <item x="1401"/>
        <item x="1382"/>
        <item x="1404"/>
        <item x="1406"/>
        <item x="1407"/>
        <item x="1241"/>
        <item x="1408"/>
        <item x="1410"/>
        <item x="1386"/>
        <item x="1164"/>
        <item x="1242"/>
        <item x="1413"/>
        <item x="1415"/>
        <item x="1182"/>
        <item x="1278"/>
        <item x="1369"/>
        <item x="1374"/>
        <item x="1403"/>
        <item x="1345"/>
        <item x="1122"/>
        <item x="1266"/>
        <item x="1405"/>
        <item x="1342"/>
        <item x="1183"/>
        <item x="1155"/>
        <item x="1156"/>
        <item x="1157"/>
        <item x="1184"/>
        <item x="1185"/>
        <item x="1158"/>
        <item x="1186"/>
        <item x="1267"/>
        <item x="1395"/>
        <item x="1396"/>
        <item x="1398"/>
        <item x="1400"/>
        <item x="1187"/>
        <item x="1188"/>
        <item x="1372"/>
        <item x="1373"/>
        <item x="1189"/>
        <item x="1190"/>
        <item x="1329"/>
        <item x="1377"/>
        <item x="1331"/>
        <item x="1308"/>
        <item x="1328"/>
        <item x="1292"/>
        <item x="1319"/>
        <item x="1208"/>
        <item x="1402"/>
        <item x="1106"/>
        <item x="1109"/>
        <item x="1277"/>
        <item x="1108"/>
        <item x="1409"/>
        <item x="1344"/>
        <item x="1313"/>
        <item x="1123"/>
        <item x="1383"/>
        <item x="1165"/>
        <item x="1219"/>
        <item x="1347"/>
        <item x="1309"/>
        <item x="1159"/>
        <item x="1411"/>
        <item x="1326"/>
        <item x="1339"/>
        <item x="1170"/>
        <item x="1272"/>
        <item x="1310"/>
        <item x="1221"/>
        <item x="1226"/>
        <item x="1095"/>
        <item x="1263"/>
        <item x="1171"/>
        <item x="1414"/>
        <item x="1111"/>
        <item x="1227"/>
        <item x="1096"/>
        <item x="1166"/>
        <item x="1102"/>
        <item x="1298"/>
        <item x="1293"/>
        <item x="1320"/>
        <item x="1265"/>
        <item x="1129"/>
        <item x="1209"/>
        <item x="1124"/>
        <item x="1160"/>
        <item x="1192"/>
        <item x="1193"/>
        <item x="1223"/>
        <item x="1316"/>
        <item x="1295"/>
        <item x="1393"/>
        <item x="1218"/>
        <item x="1225"/>
        <item x="1112"/>
        <item x="1167"/>
        <item x="1268"/>
        <item x="1299"/>
        <item x="1228"/>
        <item x="1105"/>
        <item x="1107"/>
        <item x="1264"/>
        <item x="1269"/>
        <item x="1094"/>
        <item x="1300"/>
        <item x="1255"/>
        <item x="1256"/>
        <item x="1161"/>
        <item x="1220"/>
        <item x="1125"/>
        <item x="1126"/>
        <item x="1257"/>
        <item x="1258"/>
        <item x="1113"/>
        <item x="34"/>
        <item x="44"/>
        <item x="5"/>
        <item x="57"/>
        <item x="31"/>
        <item x="32"/>
        <item x="29"/>
        <item x="46"/>
        <item x="52"/>
        <item x="38"/>
        <item x="2"/>
        <item x="19"/>
        <item x="28"/>
        <item x="61"/>
        <item x="3"/>
        <item x="12"/>
        <item x="13"/>
        <item x="6"/>
        <item x="18"/>
        <item x="7"/>
        <item x="14"/>
        <item x="1"/>
        <item x="54"/>
        <item x="60"/>
        <item x="41"/>
        <item x="39"/>
        <item x="45"/>
        <item x="51"/>
        <item x="35"/>
        <item x="33"/>
        <item x="36"/>
        <item x="24"/>
        <item x="25"/>
        <item x="58"/>
        <item x="43"/>
        <item x="17"/>
        <item x="22"/>
        <item x="53"/>
        <item x="37"/>
        <item x="56"/>
        <item x="55"/>
        <item x="59"/>
        <item x="62"/>
        <item x="42"/>
        <item x="49"/>
        <item x="20"/>
        <item x="30"/>
        <item x="11"/>
        <item x="40"/>
        <item x="15"/>
        <item x="23"/>
        <item x="26"/>
        <item x="48"/>
        <item x="21"/>
        <item x="395"/>
        <item x="392"/>
        <item x="393"/>
        <item x="399"/>
        <item x="394"/>
        <item x="400"/>
        <item x="401"/>
        <item x="405"/>
        <item x="406"/>
        <item x="403"/>
        <item x="404"/>
        <item x="396"/>
        <item x="407"/>
        <item x="402"/>
        <item x="408"/>
        <item x="388"/>
        <item x="389"/>
        <item x="397"/>
        <item x="398"/>
        <item x="390"/>
        <item x="391"/>
        <item x="162"/>
        <item x="72"/>
        <item x="177"/>
        <item x="108"/>
        <item x="126"/>
        <item x="189"/>
        <item x="92"/>
        <item x="319"/>
        <item x="275"/>
        <item x="199"/>
        <item x="136"/>
        <item x="197"/>
        <item x="127"/>
        <item x="128"/>
        <item x="320"/>
        <item x="67"/>
        <item x="273"/>
        <item x="245"/>
        <item x="71"/>
        <item x="292"/>
        <item x="87"/>
        <item x="211"/>
        <item x="248"/>
        <item x="260"/>
        <item x="156"/>
        <item x="182"/>
        <item x="124"/>
        <item x="339"/>
        <item x="97"/>
        <item x="290"/>
        <item x="109"/>
        <item x="110"/>
        <item x="157"/>
        <item x="158"/>
        <item x="322"/>
        <item x="129"/>
        <item x="88"/>
        <item x="265"/>
        <item x="266"/>
        <item x="289"/>
        <item x="291"/>
        <item x="288"/>
        <item x="69"/>
        <item x="147"/>
        <item x="325"/>
        <item x="171"/>
        <item x="347"/>
        <item x="249"/>
        <item x="250"/>
        <item x="235"/>
        <item x="236"/>
        <item x="166"/>
        <item x="120"/>
        <item x="137"/>
        <item x="90"/>
        <item x="93"/>
        <item x="83"/>
        <item x="146"/>
        <item x="264"/>
        <item x="267"/>
        <item x="130"/>
        <item x="167"/>
        <item x="172"/>
        <item x="198"/>
        <item x="333"/>
        <item x="121"/>
        <item x="138"/>
        <item x="139"/>
        <item x="186"/>
        <item x="188"/>
        <item x="202"/>
        <item x="122"/>
        <item x="176"/>
        <item x="201"/>
        <item x="123"/>
        <item x="313"/>
        <item x="314"/>
        <item x="258"/>
        <item x="315"/>
        <item x="321"/>
        <item x="323"/>
        <item x="237"/>
        <item x="246"/>
        <item x="268"/>
        <item x="269"/>
        <item x="111"/>
        <item x="155"/>
        <item x="311"/>
        <item x="312"/>
        <item x="309"/>
        <item x="310"/>
        <item x="178"/>
        <item x="115"/>
        <item x="179"/>
        <item x="168"/>
        <item x="169"/>
        <item x="331"/>
        <item x="332"/>
        <item x="159"/>
        <item x="160"/>
        <item x="270"/>
        <item x="271"/>
        <item x="340"/>
        <item x="94"/>
        <item x="341"/>
        <item x="238"/>
        <item x="239"/>
        <item x="240"/>
        <item x="141"/>
        <item x="73"/>
        <item x="84"/>
        <item x="85"/>
        <item x="251"/>
        <item x="252"/>
        <item x="132"/>
        <item x="343"/>
        <item x="344"/>
        <item x="261"/>
        <item x="262"/>
        <item x="148"/>
        <item x="293"/>
        <item x="294"/>
        <item x="326"/>
        <item x="183"/>
        <item x="70"/>
        <item x="272"/>
        <item x="103"/>
        <item x="342"/>
        <item x="241"/>
        <item x="242"/>
        <item x="243"/>
        <item x="253"/>
        <item x="163"/>
        <item x="287"/>
        <item x="297"/>
        <item x="299"/>
        <item x="301"/>
        <item x="302"/>
        <item x="298"/>
        <item x="300"/>
        <item x="173"/>
        <item x="244"/>
        <item x="345"/>
        <item x="98"/>
        <item x="254"/>
        <item x="255"/>
        <item x="191"/>
        <item x="256"/>
        <item x="257"/>
        <item x="259"/>
        <item x="348"/>
        <item x="327"/>
        <item x="346"/>
        <item x="99"/>
        <item x="100"/>
        <item x="328"/>
        <item x="209"/>
        <item x="329"/>
        <item x="324"/>
        <item x="330"/>
        <item x="334"/>
        <item x="187"/>
        <item x="351"/>
        <item x="353"/>
        <item x="352"/>
        <item x="354"/>
        <item x="161"/>
        <item x="212"/>
        <item x="206"/>
        <item x="192"/>
        <item x="154"/>
        <item x="116"/>
        <item x="78"/>
        <item x="193"/>
        <item x="101"/>
        <item x="200"/>
        <item x="117"/>
        <item x="133"/>
        <item x="184"/>
        <item x="164"/>
        <item x="208"/>
        <item x="228"/>
        <item x="205"/>
        <item x="229"/>
        <item x="194"/>
        <item x="118"/>
        <item x="174"/>
        <item x="195"/>
        <item x="119"/>
        <item x="142"/>
        <item x="165"/>
        <item x="190"/>
        <item x="96"/>
        <item x="79"/>
        <item x="196"/>
        <item x="80"/>
        <item x="134"/>
        <item x="230"/>
        <item x="185"/>
        <item x="135"/>
        <item x="284"/>
        <item x="285"/>
        <item x="77"/>
        <item x="114"/>
        <item x="131"/>
        <item x="231"/>
        <item x="89"/>
        <item x="181"/>
        <item x="76"/>
        <item x="232"/>
        <item x="233"/>
        <item x="95"/>
        <item x="81"/>
        <item x="226"/>
        <item x="286"/>
        <item x="234"/>
        <item x="143"/>
        <item x="105"/>
        <item x="106"/>
        <item x="68"/>
        <item x="274"/>
        <item x="82"/>
        <item x="227"/>
        <item x="247"/>
        <item x="125"/>
        <item x="102"/>
        <item x="107"/>
        <item x="418"/>
        <item x="425"/>
        <item x="420"/>
        <item x="426"/>
        <item x="421"/>
        <item x="422"/>
        <item x="423"/>
        <item x="412"/>
        <item x="442"/>
        <item x="443"/>
        <item x="416"/>
        <item x="446"/>
        <item x="444"/>
        <item x="429"/>
        <item x="430"/>
        <item x="435"/>
        <item x="413"/>
        <item x="438"/>
        <item x="451"/>
        <item x="459"/>
        <item x="439"/>
        <item x="411"/>
        <item x="436"/>
        <item x="417"/>
        <item x="414"/>
        <item x="445"/>
        <item x="427"/>
        <item x="447"/>
        <item x="440"/>
        <item x="431"/>
        <item x="428"/>
        <item x="415"/>
        <item x="433"/>
        <item x="432"/>
        <item x="452"/>
        <item x="460"/>
        <item x="453"/>
        <item x="450"/>
        <item x="464"/>
        <item x="465"/>
        <item x="441"/>
        <item x="458"/>
        <item x="454"/>
        <item x="455"/>
        <item x="456"/>
        <item x="457"/>
        <item x="461"/>
        <item x="466"/>
        <item x="462"/>
        <item x="463"/>
        <item x="437"/>
        <item x="434"/>
        <item x="424"/>
        <item x="419"/>
        <item x="474"/>
        <item x="498"/>
        <item x="494"/>
        <item x="491"/>
        <item x="499"/>
        <item x="501"/>
        <item x="500"/>
        <item x="486"/>
        <item x="490"/>
        <item x="485"/>
        <item x="469"/>
        <item x="470"/>
        <item x="495"/>
        <item x="502"/>
        <item x="508"/>
        <item x="492"/>
        <item x="496"/>
        <item x="493"/>
        <item x="516"/>
        <item x="487"/>
        <item x="479"/>
        <item x="475"/>
        <item x="471"/>
        <item x="480"/>
        <item x="497"/>
        <item x="472"/>
        <item x="473"/>
        <item x="489"/>
        <item x="488"/>
        <item x="484"/>
        <item x="509"/>
        <item x="517"/>
        <item x="476"/>
        <item x="507"/>
        <item x="510"/>
        <item x="522"/>
        <item x="515"/>
        <item x="503"/>
        <item x="511"/>
        <item x="512"/>
        <item x="513"/>
        <item x="514"/>
        <item x="523"/>
        <item x="481"/>
        <item x="524"/>
        <item x="525"/>
        <item x="518"/>
        <item x="519"/>
        <item x="520"/>
        <item x="521"/>
        <item x="477"/>
        <item x="482"/>
        <item x="478"/>
        <item x="483"/>
        <item x="861"/>
        <item x="849"/>
        <item x="850"/>
        <item x="855"/>
        <item x="879"/>
        <item x="858"/>
        <item x="851"/>
        <item x="871"/>
        <item x="847"/>
        <item x="866"/>
        <item x="863"/>
        <item x="868"/>
        <item x="880"/>
        <item x="856"/>
        <item x="884"/>
        <item x="881"/>
        <item x="859"/>
        <item x="882"/>
        <item x="872"/>
        <item x="876"/>
        <item x="865"/>
        <item x="883"/>
        <item x="888"/>
        <item x="887"/>
        <item x="886"/>
        <item x="885"/>
        <item x="873"/>
        <item x="844"/>
        <item x="845"/>
        <item x="857"/>
        <item x="860"/>
        <item x="843"/>
        <item x="870"/>
        <item x="874"/>
        <item x="875"/>
        <item x="877"/>
        <item x="878"/>
        <item x="846"/>
        <item x="862"/>
        <item x="867"/>
        <item x="864"/>
        <item x="854"/>
        <item x="675"/>
        <item x="743"/>
        <item x="776"/>
        <item x="771"/>
        <item x="666"/>
        <item x="661"/>
        <item x="788"/>
        <item x="662"/>
        <item x="733"/>
        <item x="706"/>
        <item x="801"/>
        <item x="680"/>
        <item x="676"/>
        <item x="802"/>
        <item x="792"/>
        <item x="797"/>
        <item x="707"/>
        <item x="711"/>
        <item x="775"/>
        <item x="780"/>
        <item x="834"/>
        <item x="770"/>
        <item x="768"/>
        <item x="725"/>
        <item x="726"/>
        <item x="835"/>
        <item x="836"/>
        <item x="837"/>
        <item x="825"/>
        <item x="755"/>
        <item x="747"/>
        <item x="762"/>
        <item x="781"/>
        <item x="803"/>
        <item x="824"/>
        <item x="826"/>
        <item x="804"/>
        <item x="805"/>
        <item x="838"/>
        <item x="831"/>
        <item x="746"/>
        <item x="716"/>
        <item x="727"/>
        <item x="717"/>
        <item x="714"/>
        <item x="718"/>
        <item x="728"/>
        <item x="729"/>
        <item x="817"/>
        <item x="818"/>
        <item x="800"/>
        <item x="691"/>
        <item x="819"/>
        <item x="806"/>
        <item x="807"/>
        <item x="683"/>
        <item x="741"/>
        <item x="678"/>
        <item x="756"/>
        <item x="763"/>
        <item x="757"/>
        <item x="713"/>
        <item x="766"/>
        <item x="748"/>
        <item x="758"/>
        <item x="749"/>
        <item x="750"/>
        <item x="751"/>
        <item x="827"/>
        <item x="828"/>
        <item x="692"/>
        <item x="829"/>
        <item x="830"/>
        <item x="808"/>
        <item x="809"/>
        <item x="810"/>
        <item x="811"/>
        <item x="839"/>
        <item x="840"/>
        <item x="687"/>
        <item x="841"/>
        <item x="793"/>
        <item x="752"/>
        <item x="753"/>
        <item x="754"/>
        <item x="719"/>
        <item x="735"/>
        <item x="720"/>
        <item x="812"/>
        <item x="721"/>
        <item x="722"/>
        <item x="723"/>
        <item x="730"/>
        <item x="820"/>
        <item x="821"/>
        <item x="813"/>
        <item x="712"/>
        <item x="794"/>
        <item x="822"/>
        <item x="823"/>
        <item x="814"/>
        <item x="815"/>
        <item x="816"/>
        <item x="668"/>
        <item x="677"/>
        <item x="699"/>
        <item x="795"/>
        <item x="799"/>
        <item x="772"/>
        <item x="653"/>
        <item x="737"/>
        <item x="764"/>
        <item x="696"/>
        <item x="685"/>
        <item x="715"/>
        <item x="686"/>
        <item x="731"/>
        <item x="832"/>
        <item x="833"/>
        <item x="654"/>
        <item x="684"/>
        <item x="700"/>
        <item x="681"/>
        <item x="695"/>
        <item x="669"/>
        <item x="782"/>
        <item x="740"/>
        <item x="767"/>
        <item x="688"/>
        <item x="689"/>
        <item x="690"/>
        <item x="670"/>
        <item x="738"/>
        <item x="655"/>
        <item x="742"/>
        <item x="663"/>
        <item x="671"/>
        <item x="664"/>
        <item x="672"/>
        <item x="673"/>
        <item x="701"/>
        <item x="665"/>
        <item x="702"/>
        <item x="789"/>
        <item x="783"/>
        <item x="693"/>
        <item x="777"/>
        <item x="796"/>
        <item x="798"/>
        <item x="765"/>
        <item x="734"/>
        <item x="744"/>
        <item x="736"/>
        <item x="651"/>
        <item x="761"/>
        <item x="694"/>
        <item x="784"/>
        <item x="656"/>
        <item x="724"/>
        <item x="703"/>
        <item x="790"/>
        <item x="785"/>
        <item x="682"/>
        <item x="791"/>
        <item x="786"/>
        <item x="698"/>
        <item x="769"/>
        <item x="674"/>
        <item x="732"/>
        <item x="787"/>
        <item x="657"/>
        <item x="658"/>
        <item x="759"/>
        <item x="760"/>
        <item x="659"/>
        <item x="660"/>
        <item x="652"/>
        <item x="697"/>
        <item x="708"/>
        <item x="704"/>
        <item x="709"/>
        <item x="705"/>
        <item x="710"/>
        <item x="773"/>
        <item x="778"/>
        <item x="774"/>
        <item x="779"/>
        <item x="590"/>
        <item x="547"/>
        <item x="528"/>
        <item x="568"/>
        <item x="603"/>
        <item x="604"/>
        <item x="605"/>
        <item x="606"/>
        <item x="607"/>
        <item x="608"/>
        <item x="609"/>
        <item x="638"/>
        <item x="578"/>
        <item x="619"/>
        <item x="621"/>
        <item x="631"/>
        <item x="632"/>
        <item x="633"/>
        <item x="626"/>
        <item x="627"/>
        <item x="628"/>
        <item x="532"/>
        <item x="639"/>
        <item x="640"/>
        <item x="641"/>
        <item x="530"/>
        <item x="646"/>
        <item x="560"/>
        <item x="592"/>
        <item x="579"/>
        <item x="643"/>
        <item x="611"/>
        <item x="612"/>
        <item x="533"/>
        <item x="534"/>
        <item x="576"/>
        <item x="535"/>
        <item x="572"/>
        <item x="570"/>
        <item x="574"/>
        <item x="580"/>
        <item x="536"/>
        <item x="537"/>
        <item x="548"/>
        <item x="538"/>
        <item x="647"/>
        <item x="591"/>
        <item x="559"/>
        <item x="558"/>
        <item x="575"/>
        <item x="581"/>
        <item x="539"/>
        <item x="562"/>
        <item x="613"/>
        <item x="582"/>
        <item x="549"/>
        <item x="540"/>
        <item x="577"/>
        <item x="620"/>
        <item x="571"/>
        <item x="614"/>
        <item x="599"/>
        <item x="541"/>
        <item x="583"/>
        <item x="553"/>
        <item x="542"/>
        <item x="584"/>
        <item x="593"/>
        <item x="642"/>
        <item x="585"/>
        <item x="550"/>
        <item x="543"/>
        <item x="563"/>
        <item x="644"/>
        <item x="544"/>
        <item x="564"/>
        <item x="567"/>
        <item x="529"/>
        <item x="545"/>
        <item x="610"/>
        <item x="569"/>
        <item x="586"/>
        <item x="594"/>
        <item x="587"/>
        <item x="595"/>
        <item x="596"/>
        <item x="588"/>
        <item x="645"/>
        <item x="615"/>
        <item x="566"/>
        <item x="554"/>
        <item x="551"/>
        <item x="546"/>
        <item x="589"/>
        <item x="616"/>
        <item x="618"/>
        <item x="555"/>
        <item x="648"/>
        <item x="622"/>
        <item x="552"/>
        <item x="561"/>
        <item x="557"/>
        <item x="556"/>
        <item x="649"/>
        <item x="565"/>
        <item x="600"/>
        <item x="623"/>
        <item x="635"/>
        <item x="598"/>
        <item x="601"/>
        <item x="602"/>
        <item x="531"/>
        <item x="636"/>
        <item x="624"/>
        <item x="634"/>
        <item x="629"/>
        <item x="630"/>
        <item x="625"/>
        <item x="637"/>
        <item x="617"/>
        <item x="1423"/>
        <item x="1421"/>
        <item x="1422"/>
        <item x="1420"/>
        <item x="1426"/>
        <item x="1427"/>
        <item x="1417"/>
        <item x="1424"/>
        <item x="1418"/>
        <item x="1425"/>
        <item x="1428"/>
        <item x="1419"/>
        <item x="0"/>
      </items>
    </pivotField>
    <pivotField name="Elem Type" compact="0" outline="0" showAll="0" defaultSubtotal="0"/>
    <pivotField axis="axisRow" compact="0" outline="0" showAll="0" defaultSubtotal="0">
      <items count="110">
        <item h="1" x="0"/>
        <item h="1" x="54"/>
        <item h="1" x="72"/>
        <item h="1" x="82"/>
        <item h="1" x="5"/>
        <item h="1" x="9"/>
        <item h="1" x="13"/>
        <item h="1" x="15"/>
        <item h="1" x="16"/>
        <item h="1" x="17"/>
        <item h="1" x="19"/>
        <item h="1" x="21"/>
        <item h="1" x="22"/>
        <item h="1" x="23"/>
        <item h="1" x="24"/>
        <item h="1" x="26"/>
        <item h="1" x="29"/>
        <item h="1" x="34"/>
        <item h="1" x="35"/>
        <item h="1" x="36"/>
        <item h="1" x="38"/>
        <item h="1" x="39"/>
        <item h="1" x="40"/>
        <item h="1" x="41"/>
        <item h="1" x="42"/>
        <item h="1" x="47"/>
        <item h="1" x="48"/>
        <item h="1" x="49"/>
        <item h="1" x="50"/>
        <item h="1" x="51"/>
        <item h="1" x="52"/>
        <item h="1" x="59"/>
        <item h="1" x="62"/>
        <item h="1" x="63"/>
        <item h="1" x="65"/>
        <item h="1" x="67"/>
        <item h="1" x="68"/>
        <item h="1" x="69"/>
        <item h="1" x="71"/>
        <item h="1" x="75"/>
        <item h="1" x="78"/>
        <item h="1" x="79"/>
        <item h="1" x="80"/>
        <item h="1" x="81"/>
        <item h="1" x="85"/>
        <item h="1" x="86"/>
        <item h="1" x="87"/>
        <item h="1" x="88"/>
        <item h="1" x="92"/>
        <item h="1" x="93"/>
        <item h="1" x="98"/>
        <item h="1" x="99"/>
        <item h="1" x="101"/>
        <item h="1" x="102"/>
        <item h="1" x="104"/>
        <item h="1" x="105"/>
        <item h="1" x="108"/>
        <item h="1" x="109"/>
        <item h="1" x="1"/>
        <item h="1" x="2"/>
        <item h="1" x="3"/>
        <item h="1" x="4"/>
        <item h="1" x="6"/>
        <item h="1" x="7"/>
        <item h="1" x="8"/>
        <item h="1" x="10"/>
        <item h="1" x="11"/>
        <item x="12"/>
        <item h="1" x="14"/>
        <item h="1" x="18"/>
        <item h="1" x="20"/>
        <item h="1" x="25"/>
        <item h="1" x="27"/>
        <item h="1" x="28"/>
        <item h="1" x="30"/>
        <item h="1" x="31"/>
        <item h="1" x="32"/>
        <item h="1" x="33"/>
        <item h="1" x="37"/>
        <item h="1" x="43"/>
        <item h="1" x="44"/>
        <item h="1" x="45"/>
        <item h="1" x="46"/>
        <item h="1" x="53"/>
        <item h="1" x="55"/>
        <item h="1" x="56"/>
        <item h="1" x="57"/>
        <item h="1" x="58"/>
        <item h="1" x="60"/>
        <item h="1" x="61"/>
        <item h="1" x="64"/>
        <item h="1" x="66"/>
        <item h="1" x="70"/>
        <item h="1" x="73"/>
        <item h="1" x="74"/>
        <item h="1" x="76"/>
        <item h="1" x="77"/>
        <item h="1" x="83"/>
        <item h="1" x="84"/>
        <item h="1" x="89"/>
        <item h="1" x="90"/>
        <item h="1" x="91"/>
        <item h="1" x="94"/>
        <item h="1" x="95"/>
        <item h="1" x="96"/>
        <item h="1" x="97"/>
        <item h="1" x="100"/>
        <item h="1" x="103"/>
        <item h="1" x="106"/>
        <item h="1" x="107"/>
      </items>
    </pivotField>
    <pivotField compact="0" outline="0" showAll="0" defaultSubtotal="0">
      <items count="19">
        <item x="0"/>
        <item x="8"/>
        <item x="1"/>
        <item x="2"/>
        <item x="3"/>
        <item x="4"/>
        <item x="5"/>
        <item x="6"/>
        <item x="7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compact="0" outline="0" showAll="0"/>
    <pivotField name="Latime Reper" compact="0" outline="0" showAll="0" defaultSubtotal="0">
      <items count="1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</items>
    </pivotField>
    <pivotField name="Lungime Reper" compact="0" outline="0" showAll="0" defaultSubtotal="0">
      <items count="715">
        <item x="0"/>
        <item x="47"/>
        <item x="113"/>
        <item x="55"/>
        <item x="98"/>
        <item x="2"/>
        <item x="6"/>
        <item x="12"/>
        <item x="252"/>
        <item x="545"/>
        <item x="257"/>
        <item x="324"/>
        <item x="691"/>
        <item x="43"/>
        <item x="63"/>
        <item x="13"/>
        <item x="91"/>
        <item x="49"/>
        <item x="227"/>
        <item x="680"/>
        <item x="283"/>
        <item x="114"/>
        <item x="160"/>
        <item x="542"/>
        <item x="606"/>
        <item x="571"/>
        <item x="54"/>
        <item x="7"/>
        <item x="57"/>
        <item x="11"/>
        <item x="499"/>
        <item x="144"/>
        <item x="237"/>
        <item x="120"/>
        <item x="186"/>
        <item x="517"/>
        <item x="1"/>
        <item x="3"/>
        <item x="4"/>
        <item x="5"/>
        <item x="8"/>
        <item x="9"/>
        <item x="10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4"/>
        <item x="45"/>
        <item x="46"/>
        <item x="48"/>
        <item x="50"/>
        <item x="51"/>
        <item x="52"/>
        <item x="53"/>
        <item x="56"/>
        <item x="58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2"/>
        <item x="93"/>
        <item x="94"/>
        <item x="95"/>
        <item x="96"/>
        <item x="97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5"/>
        <item x="116"/>
        <item x="117"/>
        <item x="118"/>
        <item x="119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3"/>
        <item x="254"/>
        <item x="255"/>
        <item x="256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1"/>
        <item x="682"/>
        <item x="683"/>
        <item x="684"/>
        <item x="685"/>
        <item x="686"/>
        <item x="687"/>
        <item x="688"/>
        <item x="689"/>
        <item x="690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</items>
    </pivotField>
    <pivotField compact="0" outline="0" showAll="0" defaultSubtotal="0"/>
    <pivotField axis="axisRow" compact="0" numFmtId="2" outline="0" showAll="0" defaultSubtotal="0">
      <items count="865">
        <item x="0"/>
        <item x="489"/>
        <item x="415"/>
        <item x="335"/>
        <item x="460"/>
        <item x="240"/>
        <item x="548"/>
        <item x="718"/>
        <item x="571"/>
        <item x="522"/>
        <item x="94"/>
        <item x="78"/>
        <item x="140"/>
        <item x="588"/>
        <item x="454"/>
        <item x="208"/>
        <item x="103"/>
        <item x="317"/>
        <item x="463"/>
        <item x="144"/>
        <item x="21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5"/>
        <item x="96"/>
        <item x="97"/>
        <item x="98"/>
        <item x="99"/>
        <item x="100"/>
        <item x="101"/>
        <item x="102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1"/>
        <item x="142"/>
        <item x="143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9"/>
        <item x="210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6"/>
        <item x="447"/>
        <item x="448"/>
        <item x="449"/>
        <item x="450"/>
        <item x="451"/>
        <item x="452"/>
        <item x="453"/>
        <item x="455"/>
        <item x="456"/>
        <item x="457"/>
        <item x="458"/>
        <item x="459"/>
        <item x="461"/>
        <item x="462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8"/>
        <item x="859"/>
        <item x="860"/>
        <item x="861"/>
        <item x="862"/>
        <item x="863"/>
        <item x="864"/>
        <item x="445"/>
        <item x="857"/>
      </items>
    </pivotField>
    <pivotField compact="0" numFmtId="2" outline="0" showAll="0"/>
    <pivotField dataField="1" compact="0" outline="0" showAll="0"/>
    <pivotField compact="0" numFmtId="2" outline="0" showAll="0"/>
    <pivotField compact="0" outline="0" showAll="0" defaultSubtotal="0"/>
    <pivotField compact="0" numFmtId="2" outline="0" showAll="0"/>
    <pivotField compact="0" numFmtId="2" outline="0" showAll="0"/>
  </pivotFields>
  <rowFields count="4">
    <field x="6"/>
    <field x="8"/>
    <field x="14"/>
    <field x="4"/>
  </rowFields>
  <rowItems count="66">
    <i>
      <x v="59"/>
      <x v="67"/>
      <x v="99"/>
      <x v="2"/>
    </i>
    <i>
      <x v="94"/>
      <x v="67"/>
      <x v="86"/>
      <x v="2"/>
    </i>
    <i>
      <x v="737"/>
      <x v="67"/>
      <x v="120"/>
      <x v="2"/>
    </i>
    <i r="2">
      <x v="236"/>
      <x v="2"/>
    </i>
    <i>
      <x v="740"/>
      <x v="67"/>
      <x v="272"/>
      <x v="2"/>
    </i>
    <i>
      <x v="747"/>
      <x v="67"/>
      <x v="273"/>
      <x v="2"/>
    </i>
    <i>
      <x v="754"/>
      <x v="67"/>
      <x v="187"/>
      <x v="2"/>
    </i>
    <i>
      <x v="767"/>
      <x v="67"/>
      <x v="275"/>
      <x v="2"/>
    </i>
    <i>
      <x v="788"/>
      <x v="67"/>
      <x v="93"/>
      <x v="2"/>
    </i>
    <i>
      <x v="818"/>
      <x v="67"/>
      <x v="108"/>
      <x v="2"/>
    </i>
    <i>
      <x v="819"/>
      <x v="67"/>
      <x v="138"/>
      <x v="2"/>
    </i>
    <i>
      <x v="820"/>
      <x v="67"/>
      <x v="267"/>
      <x v="2"/>
    </i>
    <i>
      <x v="821"/>
      <x v="67"/>
      <x v="268"/>
      <x v="2"/>
    </i>
    <i>
      <x v="822"/>
      <x v="67"/>
      <x v="265"/>
      <x v="2"/>
    </i>
    <i>
      <x v="823"/>
      <x v="67"/>
      <x v="266"/>
      <x v="2"/>
    </i>
    <i>
      <x v="824"/>
      <x v="67"/>
      <x v="162"/>
      <x v="2"/>
    </i>
    <i>
      <x v="826"/>
      <x v="67"/>
      <x v="163"/>
      <x v="2"/>
    </i>
    <i>
      <x v="827"/>
      <x v="67"/>
      <x v="155"/>
      <x v="2"/>
    </i>
    <i>
      <x v="828"/>
      <x v="67"/>
      <x v="156"/>
      <x v="2"/>
    </i>
    <i>
      <x v="829"/>
      <x v="67"/>
      <x v="284"/>
      <x v="2"/>
    </i>
    <i>
      <x v="830"/>
      <x v="67"/>
      <x v="285"/>
      <x v="2"/>
    </i>
    <i>
      <x v="831"/>
      <x v="67"/>
      <x v="146"/>
      <x v="2"/>
    </i>
    <i>
      <x v="832"/>
      <x v="67"/>
      <x v="147"/>
      <x v="2"/>
    </i>
    <i>
      <x v="833"/>
      <x v="67"/>
      <x v="232"/>
      <x v="2"/>
    </i>
    <i>
      <x v="834"/>
      <x v="67"/>
      <x v="233"/>
      <x v="2"/>
    </i>
    <i>
      <x v="835"/>
      <x v="67"/>
      <x v="291"/>
      <x v="2"/>
    </i>
    <i>
      <x v="837"/>
      <x v="67"/>
      <x v="292"/>
      <x v="2"/>
    </i>
    <i>
      <x v="838"/>
      <x v="67"/>
      <x v="75"/>
      <x v="2"/>
    </i>
    <i>
      <x v="839"/>
      <x v="67"/>
      <x v="210"/>
      <x v="2"/>
    </i>
    <i>
      <x v="840"/>
      <x v="67"/>
      <x v="211"/>
      <x v="2"/>
    </i>
    <i>
      <x v="841"/>
      <x v="67"/>
      <x v="132"/>
      <x v="2"/>
    </i>
    <i>
      <x v="842"/>
      <x v="67"/>
      <x v="74"/>
      <x v="2"/>
    </i>
    <i>
      <x v="843"/>
      <x v="67"/>
      <x v="84"/>
      <x v="2"/>
    </i>
    <i>
      <x v="844"/>
      <x v="67"/>
      <x v="85"/>
      <x v="2"/>
    </i>
    <i>
      <x v="845"/>
      <x v="67"/>
      <x v="220"/>
      <x v="2"/>
    </i>
    <i>
      <x v="846"/>
      <x v="67"/>
      <x v="221"/>
      <x v="2"/>
    </i>
    <i>
      <x v="848"/>
      <x v="67"/>
      <x v="294"/>
      <x v="2"/>
    </i>
    <i>
      <x v="849"/>
      <x v="67"/>
      <x v="295"/>
      <x v="2"/>
    </i>
    <i>
      <x v="850"/>
      <x v="67"/>
      <x v="226"/>
      <x v="2"/>
    </i>
    <i>
      <x v="851"/>
      <x v="67"/>
      <x v="227"/>
      <x v="2"/>
    </i>
    <i>
      <x v="852"/>
      <x v="67"/>
      <x v="138"/>
      <x v="2"/>
    </i>
    <i>
      <x v="853"/>
      <x v="67"/>
      <x v="254"/>
      <x v="2"/>
    </i>
    <i>
      <x v="854"/>
      <x v="67"/>
      <x v="255"/>
      <x v="2"/>
    </i>
    <i>
      <x v="855"/>
      <x v="67"/>
      <x v="279"/>
      <x v="2"/>
    </i>
    <i>
      <x v="857"/>
      <x v="67"/>
      <x v="71"/>
      <x v="2"/>
    </i>
    <i>
      <x v="858"/>
      <x v="67"/>
      <x v="234"/>
      <x v="2"/>
    </i>
    <i>
      <x v="873"/>
      <x v="67"/>
      <x v="158"/>
      <x v="2"/>
    </i>
    <i>
      <x v="879"/>
      <x v="67"/>
      <x v="175"/>
      <x v="2"/>
    </i>
    <i>
      <x v="883"/>
      <x v="67"/>
      <x v="300"/>
      <x v="2"/>
    </i>
    <i>
      <x v="884"/>
      <x v="67"/>
      <x v="280"/>
      <x v="2"/>
    </i>
    <i>
      <x v="885"/>
      <x v="67"/>
      <x v="298"/>
      <x v="2"/>
    </i>
    <i>
      <x v="886"/>
      <x v="67"/>
      <x v="98"/>
      <x v="2"/>
    </i>
    <i>
      <x v="887"/>
      <x v="67"/>
      <x v="99"/>
      <x v="2"/>
    </i>
    <i>
      <x v="889"/>
      <x v="67"/>
      <x v="185"/>
      <x v="2"/>
    </i>
    <i>
      <x v="900"/>
      <x v="67"/>
      <x v="188"/>
      <x v="2"/>
    </i>
    <i>
      <x v="901"/>
      <x v="67"/>
      <x v="114"/>
      <x v="2"/>
    </i>
    <i>
      <x v="904"/>
      <x v="67"/>
      <x v="112"/>
      <x v="2"/>
    </i>
    <i>
      <x v="913"/>
      <x v="67"/>
      <x v="184"/>
      <x v="2"/>
    </i>
    <i>
      <x v="915"/>
      <x v="67"/>
      <x v="182"/>
      <x v="2"/>
    </i>
    <i>
      <x v="919"/>
      <x v="67"/>
      <x v="159"/>
      <x v="2"/>
    </i>
    <i>
      <x v="920"/>
      <x v="67"/>
      <x v="158"/>
      <x v="2"/>
    </i>
    <i>
      <x v="921"/>
      <x v="67"/>
      <x v="114"/>
      <x v="2"/>
    </i>
    <i r="2">
      <x v="168"/>
      <x v="2"/>
    </i>
    <i>
      <x v="954"/>
      <x v="67"/>
      <x v="82"/>
      <x v="2"/>
    </i>
    <i>
      <x v="957"/>
      <x v="67"/>
      <x v="119"/>
      <x v="2"/>
    </i>
    <i t="grand">
      <x/>
    </i>
  </rowItems>
  <colItems count="1">
    <i/>
  </colItems>
  <dataFields count="1">
    <dataField name="Buc" fld="16" baseField="0" baseItem="0"/>
  </dataFields>
  <formats count="116">
    <format dxfId="55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52">
      <pivotArea field="6" type="button" dataOnly="0" labelOnly="1" outline="0" axis="axisRow" fieldPosition="0"/>
    </format>
    <format dxfId="5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50">
      <pivotArea field="6" type="button" dataOnly="0" labelOnly="1" outline="0" axis="axisRow" fieldPosition="0"/>
    </format>
    <format dxfId="5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8">
      <pivotArea field="6" type="button" dataOnly="0" labelOnly="1" outline="0" axis="axisRow" fieldPosition="0"/>
    </format>
    <format dxfId="5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6">
      <pivotArea field="6" type="button" dataOnly="0" labelOnly="1" outline="0" axis="axisRow" fieldPosition="0"/>
    </format>
    <format dxfId="54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4">
      <pivotArea field="6" type="button" dataOnly="0" labelOnly="1" outline="0" axis="axisRow" fieldPosition="0"/>
    </format>
    <format dxfId="54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2">
      <pivotArea field="6" type="button" dataOnly="0" labelOnly="1" outline="0" axis="axisRow" fieldPosition="0"/>
    </format>
    <format dxfId="54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40">
      <pivotArea field="6" type="button" dataOnly="0" labelOnly="1" outline="0" axis="axisRow" fieldPosition="0"/>
    </format>
    <format dxfId="5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8">
      <pivotArea field="6" type="button" dataOnly="0" labelOnly="1" outline="0" axis="axisRow" fieldPosition="0"/>
    </format>
    <format dxfId="53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36">
      <pivotArea field="9" type="button" dataOnly="0" labelOnly="1" outline="0"/>
    </format>
    <format dxfId="535">
      <pivotArea field="9" type="button" dataOnly="0" labelOnly="1" outline="0"/>
    </format>
    <format dxfId="534">
      <pivotArea type="all" dataOnly="0" outline="0" fieldPosition="0"/>
    </format>
    <format dxfId="533">
      <pivotArea field="4" type="button" dataOnly="0" labelOnly="1" outline="0" axis="axisRow" fieldPosition="3"/>
    </format>
    <format dxfId="532">
      <pivotArea field="4" type="button" dataOnly="0" labelOnly="1" outline="0" axis="axisRow" fieldPosition="3"/>
    </format>
    <format dxfId="531">
      <pivotArea field="6" type="button" dataOnly="0" labelOnly="1" outline="0" axis="axisRow" fieldPosition="0"/>
    </format>
    <format dxfId="530">
      <pivotArea field="9" type="button" dataOnly="0" labelOnly="1" outline="0"/>
    </format>
    <format dxfId="529">
      <pivotArea field="4" type="button" dataOnly="0" labelOnly="1" outline="0" axis="axisRow" fieldPosition="3"/>
    </format>
    <format dxfId="528">
      <pivotArea field="3" type="button" dataOnly="0" labelOnly="1" outline="0"/>
    </format>
    <format dxfId="527">
      <pivotArea field="12" type="button" dataOnly="0" labelOnly="1" outline="0"/>
    </format>
    <format dxfId="526">
      <pivotArea field="11" type="button" dataOnly="0" labelOnly="1" outline="0"/>
    </format>
    <format dxfId="5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24">
      <pivotArea field="6" type="button" dataOnly="0" labelOnly="1" outline="0" axis="axisRow" fieldPosition="0"/>
    </format>
    <format dxfId="523">
      <pivotArea field="9" type="button" dataOnly="0" labelOnly="1" outline="0"/>
    </format>
    <format dxfId="522">
      <pivotArea field="4" type="button" dataOnly="0" labelOnly="1" outline="0" axis="axisRow" fieldPosition="3"/>
    </format>
    <format dxfId="521">
      <pivotArea field="3" type="button" dataOnly="0" labelOnly="1" outline="0"/>
    </format>
    <format dxfId="520">
      <pivotArea field="12" type="button" dataOnly="0" labelOnly="1" outline="0"/>
    </format>
    <format dxfId="519">
      <pivotArea field="11" type="button" dataOnly="0" labelOnly="1" outline="0"/>
    </format>
    <format dxfId="5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7">
      <pivotArea field="6" type="button" dataOnly="0" labelOnly="1" outline="0" axis="axisRow" fieldPosition="0"/>
    </format>
    <format dxfId="516">
      <pivotArea field="9" type="button" dataOnly="0" labelOnly="1" outline="0"/>
    </format>
    <format dxfId="515">
      <pivotArea field="4" type="button" dataOnly="0" labelOnly="1" outline="0" axis="axisRow" fieldPosition="3"/>
    </format>
    <format dxfId="514">
      <pivotArea field="3" type="button" dataOnly="0" labelOnly="1" outline="0"/>
    </format>
    <format dxfId="513">
      <pivotArea field="12" type="button" dataOnly="0" labelOnly="1" outline="0"/>
    </format>
    <format dxfId="512">
      <pivotArea field="11" type="button" dataOnly="0" labelOnly="1" outline="0"/>
    </format>
    <format dxfId="51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0">
      <pivotArea field="6" type="button" dataOnly="0" labelOnly="1" outline="0" axis="axisRow" fieldPosition="0"/>
    </format>
    <format dxfId="509">
      <pivotArea field="9" type="button" dataOnly="0" labelOnly="1" outline="0"/>
    </format>
    <format dxfId="508">
      <pivotArea field="4" type="button" dataOnly="0" labelOnly="1" outline="0" axis="axisRow" fieldPosition="3"/>
    </format>
    <format dxfId="507">
      <pivotArea field="3" type="button" dataOnly="0" labelOnly="1" outline="0"/>
    </format>
    <format dxfId="506">
      <pivotArea field="12" type="button" dataOnly="0" labelOnly="1" outline="0"/>
    </format>
    <format dxfId="505">
      <pivotArea field="11" type="button" dataOnly="0" labelOnly="1" outline="0"/>
    </format>
    <format dxfId="504">
      <pivotArea field="6" type="button" dataOnly="0" labelOnly="1" outline="0" axis="axisRow" fieldPosition="0"/>
    </format>
    <format dxfId="503">
      <pivotArea field="9" type="button" dataOnly="0" labelOnly="1" outline="0"/>
    </format>
    <format dxfId="502">
      <pivotArea field="4" type="button" dataOnly="0" labelOnly="1" outline="0" axis="axisRow" fieldPosition="3"/>
    </format>
    <format dxfId="501">
      <pivotArea field="3" type="button" dataOnly="0" labelOnly="1" outline="0"/>
    </format>
    <format dxfId="500">
      <pivotArea field="12" type="button" dataOnly="0" labelOnly="1" outline="0"/>
    </format>
    <format dxfId="499">
      <pivotArea field="11" type="button" dataOnly="0" labelOnly="1" outline="0"/>
    </format>
    <format dxfId="498">
      <pivotArea field="6" type="button" dataOnly="0" labelOnly="1" outline="0" axis="axisRow" fieldPosition="0"/>
    </format>
    <format dxfId="497">
      <pivotArea field="4" type="button" dataOnly="0" labelOnly="1" outline="0" axis="axisRow" fieldPosition="3"/>
    </format>
    <format dxfId="496">
      <pivotArea field="6" type="button" dataOnly="0" labelOnly="1" outline="0" axis="axisRow" fieldPosition="0"/>
    </format>
    <format dxfId="495">
      <pivotArea type="origin" dataOnly="0" labelOnly="1" outline="0" fieldPosition="0"/>
    </format>
    <format dxfId="494">
      <pivotArea field="6" type="button" dataOnly="0" labelOnly="1" outline="0" axis="axisRow" fieldPosition="0"/>
    </format>
    <format dxfId="493">
      <pivotArea field="11" type="button" dataOnly="0" labelOnly="1" outline="0"/>
    </format>
    <format dxfId="492">
      <pivotArea field="12" type="button" dataOnly="0" labelOnly="1" outline="0"/>
    </format>
    <format dxfId="491">
      <pivotArea field="9" type="button" dataOnly="0" labelOnly="1" outline="0"/>
    </format>
    <format dxfId="490">
      <pivotArea type="topRight" dataOnly="0" labelOnly="1" outline="0" fieldPosition="0"/>
    </format>
    <format dxfId="489">
      <pivotArea type="origin" dataOnly="0" labelOnly="1" outline="0" fieldPosition="0"/>
    </format>
    <format dxfId="488">
      <pivotArea field="6" type="button" dataOnly="0" labelOnly="1" outline="0" axis="axisRow" fieldPosition="0"/>
    </format>
    <format dxfId="487">
      <pivotArea field="11" type="button" dataOnly="0" labelOnly="1" outline="0"/>
    </format>
    <format dxfId="486">
      <pivotArea field="12" type="button" dataOnly="0" labelOnly="1" outline="0"/>
    </format>
    <format dxfId="485">
      <pivotArea field="9" type="button" dataOnly="0" labelOnly="1" outline="0"/>
    </format>
    <format dxfId="484">
      <pivotArea type="topRight" dataOnly="0" labelOnly="1" outline="0" fieldPosition="0"/>
    </format>
    <format dxfId="483">
      <pivotArea type="origin" dataOnly="0" labelOnly="1" outline="0" fieldPosition="0"/>
    </format>
    <format dxfId="482">
      <pivotArea field="6" type="button" dataOnly="0" labelOnly="1" outline="0" axis="axisRow" fieldPosition="0"/>
    </format>
    <format dxfId="481">
      <pivotArea field="11" type="button" dataOnly="0" labelOnly="1" outline="0"/>
    </format>
    <format dxfId="480">
      <pivotArea field="12" type="button" dataOnly="0" labelOnly="1" outline="0"/>
    </format>
    <format dxfId="479">
      <pivotArea field="9" type="button" dataOnly="0" labelOnly="1" outline="0"/>
    </format>
    <format dxfId="478">
      <pivotArea field="3" type="button" dataOnly="0" labelOnly="1" outline="0"/>
    </format>
    <format dxfId="477">
      <pivotArea field="14" type="button" dataOnly="0" labelOnly="1" outline="0" axis="axisRow" fieldPosition="2"/>
    </format>
    <format dxfId="476">
      <pivotArea type="topRight" dataOnly="0" labelOnly="1" outline="0" fieldPosition="0"/>
    </format>
    <format dxfId="475">
      <pivotArea type="origin" dataOnly="0" labelOnly="1" outline="0" fieldPosition="0"/>
    </format>
    <format dxfId="474">
      <pivotArea field="6" type="button" dataOnly="0" labelOnly="1" outline="0" axis="axisRow" fieldPosition="0"/>
    </format>
    <format dxfId="473">
      <pivotArea field="11" type="button" dataOnly="0" labelOnly="1" outline="0"/>
    </format>
    <format dxfId="472">
      <pivotArea field="12" type="button" dataOnly="0" labelOnly="1" outline="0"/>
    </format>
    <format dxfId="471">
      <pivotArea field="9" type="button" dataOnly="0" labelOnly="1" outline="0"/>
    </format>
    <format dxfId="470">
      <pivotArea field="3" type="button" dataOnly="0" labelOnly="1" outline="0"/>
    </format>
    <format dxfId="469">
      <pivotArea field="14" type="button" dataOnly="0" labelOnly="1" outline="0" axis="axisRow" fieldPosition="2"/>
    </format>
    <format dxfId="468">
      <pivotArea type="topRight" dataOnly="0" labelOnly="1" outline="0" fieldPosition="0"/>
    </format>
    <format dxfId="467">
      <pivotArea field="11" type="button" dataOnly="0" labelOnly="1" outline="0"/>
    </format>
    <format dxfId="466">
      <pivotArea field="12" type="button" dataOnly="0" labelOnly="1" outline="0"/>
    </format>
    <format dxfId="465">
      <pivotArea field="9" type="button" dataOnly="0" labelOnly="1" outline="0"/>
    </format>
    <format dxfId="464">
      <pivotArea field="3" type="button" dataOnly="0" labelOnly="1" outline="0"/>
    </format>
    <format dxfId="463">
      <pivotArea field="14" type="button" dataOnly="0" labelOnly="1" outline="0" axis="axisRow" fieldPosition="2"/>
    </format>
    <format dxfId="462">
      <pivotArea field="11" type="button" dataOnly="0" labelOnly="1" outline="0"/>
    </format>
    <format dxfId="461">
      <pivotArea field="12" type="button" dataOnly="0" labelOnly="1" outline="0"/>
    </format>
    <format dxfId="460">
      <pivotArea field="9" type="button" dataOnly="0" labelOnly="1" outline="0"/>
    </format>
    <format dxfId="459">
      <pivotArea field="3" type="button" dataOnly="0" labelOnly="1" outline="0"/>
    </format>
    <format dxfId="458">
      <pivotArea field="14" type="button" dataOnly="0" labelOnly="1" outline="0" axis="axisRow" fieldPosition="2"/>
    </format>
    <format dxfId="457">
      <pivotArea field="6" type="button" dataOnly="0" labelOnly="1" outline="0" axis="axisRow" fieldPosition="0"/>
    </format>
    <format dxfId="456">
      <pivotArea field="11" type="button" dataOnly="0" labelOnly="1" outline="0"/>
    </format>
    <format dxfId="455">
      <pivotArea field="12" type="button" dataOnly="0" labelOnly="1" outline="0"/>
    </format>
    <format dxfId="454">
      <pivotArea field="9" type="button" dataOnly="0" labelOnly="1" outline="0"/>
    </format>
    <format dxfId="453">
      <pivotArea field="3" type="button" dataOnly="0" labelOnly="1" outline="0"/>
    </format>
    <format dxfId="452">
      <pivotArea field="14" type="button" dataOnly="0" labelOnly="1" outline="0" axis="axisRow" fieldPosition="2"/>
    </format>
    <format dxfId="451">
      <pivotArea type="all" dataOnly="0" outline="0" fieldPosition="0"/>
    </format>
    <format dxfId="450">
      <pivotArea field="4" type="button" dataOnly="0" labelOnly="1" outline="0" axis="axisRow" fieldPosition="3"/>
    </format>
    <format dxfId="449">
      <pivotArea field="4" type="button" dataOnly="0" labelOnly="1" outline="0" axis="axisRow" fieldPosition="3"/>
    </format>
    <format dxfId="448">
      <pivotArea field="4" type="button" dataOnly="0" labelOnly="1" outline="0" axis="axisRow" fieldPosition="3"/>
    </format>
    <format dxfId="447">
      <pivotArea dataOnly="0" labelOnly="1" outline="0" fieldPosition="0">
        <references count="1">
          <reference field="6" count="1">
            <x v="1429"/>
          </reference>
        </references>
      </pivotArea>
    </format>
    <format dxfId="446">
      <pivotArea field="8" type="button" dataOnly="0" labelOnly="1" outline="0" axis="axisRow" fieldPosition="1"/>
    </format>
    <format dxfId="445">
      <pivotArea type="origin" dataOnly="0" labelOnly="1" outline="0" fieldPosition="0"/>
    </format>
    <format dxfId="444">
      <pivotArea field="6" type="button" dataOnly="0" labelOnly="1" outline="0" axis="axisRow" fieldPosition="0"/>
    </format>
    <format dxfId="443">
      <pivotArea dataOnly="0" labelOnly="1" grandRow="1" outline="0" fieldPosition="0"/>
    </format>
    <format dxfId="442">
      <pivotArea outline="0" fieldPosition="0">
        <references count="4">
          <reference field="4" count="0" selected="0"/>
          <reference field="6" count="1" selected="0">
            <x v="819"/>
          </reference>
          <reference field="8" count="0" selected="0"/>
          <reference field="14" count="1" selected="0">
            <x v="138"/>
          </reference>
        </references>
      </pivotArea>
    </format>
    <format dxfId="441">
      <pivotArea dataOnly="0" labelOnly="1" outline="0" fieldPosition="0">
        <references count="1">
          <reference field="6" count="1">
            <x v="819"/>
          </reference>
        </references>
      </pivotArea>
    </format>
    <format dxfId="440">
      <pivotArea dataOnly="0" labelOnly="1" outline="0" offset="IV11" fieldPosition="0">
        <references count="2">
          <reference field="6" count="1" selected="0">
            <x v="59"/>
          </reference>
          <reference field="8" count="0"/>
        </references>
      </pivotArea>
    </format>
    <format dxfId="439">
      <pivotArea dataOnly="0" labelOnly="1" outline="0" fieldPosition="0">
        <references count="3">
          <reference field="6" count="1" selected="0">
            <x v="819"/>
          </reference>
          <reference field="8" count="0" selected="0"/>
          <reference field="14" count="1">
            <x v="138"/>
          </reference>
        </references>
      </pivotArea>
    </format>
    <format dxfId="438">
      <pivotArea dataOnly="0" labelOnly="1" outline="0" fieldPosition="0">
        <references count="4">
          <reference field="4" count="0"/>
          <reference field="6" count="1" selected="0">
            <x v="819"/>
          </reference>
          <reference field="8" count="0" selected="0"/>
          <reference field="14" count="1" selected="0">
            <x v="138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1" applyNumberFormats="0" applyBorderFormats="0" applyFontFormats="0" applyPatternFormats="0" applyAlignmentFormats="0" applyWidthHeightFormats="1" dataCaption="Values" updatedVersion="6" minRefreshableVersion="3" showCalcMbrs="0" showDrill="0" itemPrintTitles="1" createdVersion="3" indent="0" compact="0" compactData="0" gridDropZones="1" fieldListSortAscending="1">
  <location ref="A12:C709" firstHeaderRow="2" firstDataRow="2" firstDataCol="2"/>
  <pivotFields count="21"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>
      <items count="60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axis="axisRow" compact="0" outline="0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dataField="1" compact="0" numFmtId="2" outline="0" showAll="0"/>
    <pivotField compact="0" outline="0" showAll="0" defaultSubtotal="0"/>
    <pivotField compact="0" outline="0" showAll="0"/>
    <pivotField compact="0" outline="0" showAll="0" defaultSubtotal="0"/>
  </pivotFields>
  <rowFields count="2">
    <field x="9"/>
    <field x="3"/>
  </rowFields>
  <rowItems count="696">
    <i>
      <x/>
      <x/>
    </i>
    <i t="default">
      <x/>
    </i>
    <i>
      <x v="1"/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61"/>
    </i>
    <i r="1">
      <x v="62"/>
    </i>
    <i r="1">
      <x v="63"/>
    </i>
    <i r="1">
      <x v="65"/>
    </i>
    <i r="1">
      <x v="66"/>
    </i>
    <i r="1">
      <x v="67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7"/>
    </i>
    <i r="1">
      <x v="80"/>
    </i>
    <i r="1">
      <x v="86"/>
    </i>
    <i r="1">
      <x v="87"/>
    </i>
    <i r="1">
      <x v="88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1"/>
    </i>
    <i r="1">
      <x v="102"/>
    </i>
    <i r="1">
      <x v="103"/>
    </i>
    <i r="1">
      <x v="104"/>
    </i>
    <i r="1">
      <x v="106"/>
    </i>
    <i r="1">
      <x v="108"/>
    </i>
    <i r="1">
      <x v="118"/>
    </i>
    <i r="1">
      <x v="119"/>
    </i>
    <i r="1">
      <x v="122"/>
    </i>
    <i r="1">
      <x v="123"/>
    </i>
    <i r="1">
      <x v="124"/>
    </i>
    <i r="1">
      <x v="125"/>
    </i>
    <i r="1">
      <x v="127"/>
    </i>
    <i r="1">
      <x v="128"/>
    </i>
    <i r="1">
      <x v="129"/>
    </i>
    <i r="1">
      <x v="130"/>
    </i>
    <i r="1">
      <x v="131"/>
    </i>
    <i r="1">
      <x v="140"/>
    </i>
    <i r="1">
      <x v="141"/>
    </i>
    <i r="1">
      <x v="142"/>
    </i>
    <i r="1">
      <x v="143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6"/>
    </i>
    <i r="1">
      <x v="177"/>
    </i>
    <i r="1">
      <x v="178"/>
    </i>
    <i r="1">
      <x v="179"/>
    </i>
    <i r="1">
      <x v="180"/>
    </i>
    <i r="1">
      <x v="183"/>
    </i>
    <i r="1">
      <x v="184"/>
    </i>
    <i r="1">
      <x v="185"/>
    </i>
    <i r="1">
      <x v="186"/>
    </i>
    <i r="1">
      <x v="188"/>
    </i>
    <i r="1">
      <x v="189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40"/>
    </i>
    <i r="1">
      <x v="241"/>
    </i>
    <i r="1">
      <x v="242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61"/>
    </i>
    <i r="1">
      <x v="262"/>
    </i>
    <i r="1">
      <x v="263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3"/>
    </i>
    <i r="1">
      <x v="294"/>
    </i>
    <i r="1">
      <x v="295"/>
    </i>
    <i r="1">
      <x v="296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1"/>
    </i>
    <i r="1">
      <x v="352"/>
    </i>
    <i r="1">
      <x v="354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1"/>
    </i>
    <i r="1">
      <x v="372"/>
    </i>
    <i r="1">
      <x v="373"/>
    </i>
    <i r="1">
      <x v="375"/>
    </i>
    <i r="1">
      <x v="376"/>
    </i>
    <i r="1">
      <x v="377"/>
    </i>
    <i r="1">
      <x v="378"/>
    </i>
    <i r="1">
      <x v="379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1"/>
    </i>
    <i r="1">
      <x v="406"/>
    </i>
    <i r="1">
      <x v="407"/>
    </i>
    <i r="1">
      <x v="408"/>
    </i>
    <i r="1">
      <x v="409"/>
    </i>
    <i r="1">
      <x v="410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6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1"/>
    </i>
    <i r="1">
      <x v="552"/>
    </i>
    <i r="1">
      <x v="561"/>
    </i>
    <i r="1">
      <x v="562"/>
    </i>
    <i r="1">
      <x v="563"/>
    </i>
    <i r="1">
      <x v="567"/>
    </i>
    <i r="1">
      <x v="568"/>
    </i>
    <i r="1">
      <x v="573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t="default">
      <x v="1"/>
    </i>
    <i>
      <x v="2"/>
      <x v="4"/>
    </i>
    <i r="1">
      <x v="5"/>
    </i>
    <i r="1">
      <x v="34"/>
    </i>
    <i r="1">
      <x v="37"/>
    </i>
    <i r="1">
      <x v="59"/>
    </i>
    <i r="1">
      <x v="89"/>
    </i>
    <i r="1">
      <x v="100"/>
    </i>
    <i r="1">
      <x v="144"/>
    </i>
    <i r="1">
      <x v="154"/>
    </i>
    <i r="1">
      <x v="353"/>
    </i>
    <i r="1">
      <x v="355"/>
    </i>
    <i t="default">
      <x v="2"/>
    </i>
    <i>
      <x v="3"/>
      <x v="52"/>
    </i>
    <i t="default">
      <x v="3"/>
    </i>
    <i>
      <x v="4"/>
      <x v="64"/>
    </i>
    <i r="1">
      <x v="68"/>
    </i>
    <i r="1">
      <x v="76"/>
    </i>
    <i r="1">
      <x v="78"/>
    </i>
    <i r="1">
      <x v="79"/>
    </i>
    <i r="1">
      <x v="81"/>
    </i>
    <i r="1">
      <x v="82"/>
    </i>
    <i r="1">
      <x v="83"/>
    </i>
    <i r="1">
      <x v="84"/>
    </i>
    <i r="1">
      <x v="85"/>
    </i>
    <i r="1">
      <x v="105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81"/>
    </i>
    <i r="1">
      <x v="182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t="default">
      <x v="4"/>
    </i>
    <i>
      <x v="5"/>
      <x v="187"/>
    </i>
    <i t="default">
      <x v="5"/>
    </i>
    <i>
      <x v="6"/>
      <x v="207"/>
    </i>
    <i t="default">
      <x v="6"/>
    </i>
    <i>
      <x v="7"/>
      <x v="216"/>
    </i>
    <i t="default">
      <x v="7"/>
    </i>
    <i>
      <x v="8"/>
      <x v="226"/>
    </i>
    <i r="1">
      <x v="227"/>
    </i>
    <i r="1">
      <x v="249"/>
    </i>
    <i r="1">
      <x v="250"/>
    </i>
    <i r="1">
      <x v="279"/>
    </i>
    <i r="1">
      <x v="280"/>
    </i>
    <i r="1">
      <x v="283"/>
    </i>
    <i r="1">
      <x v="290"/>
    </i>
    <i r="1">
      <x v="312"/>
    </i>
    <i r="1">
      <x v="313"/>
    </i>
    <i r="1">
      <x v="332"/>
    </i>
    <i r="1">
      <x v="333"/>
    </i>
    <i r="1">
      <x v="337"/>
    </i>
    <i r="1">
      <x v="338"/>
    </i>
    <i r="1">
      <x v="340"/>
    </i>
    <i r="1">
      <x v="341"/>
    </i>
    <i r="1">
      <x v="364"/>
    </i>
    <i r="1">
      <x v="374"/>
    </i>
    <i r="1">
      <x v="375"/>
    </i>
    <i r="1">
      <x v="376"/>
    </i>
    <i r="1">
      <x v="377"/>
    </i>
    <i r="1">
      <x v="378"/>
    </i>
    <i r="1">
      <x v="382"/>
    </i>
    <i r="1">
      <x v="383"/>
    </i>
    <i r="1">
      <x v="384"/>
    </i>
    <i r="1">
      <x v="491"/>
    </i>
    <i r="1">
      <x v="494"/>
    </i>
    <i r="1">
      <x v="516"/>
    </i>
    <i r="1">
      <x v="527"/>
    </i>
    <i r="1">
      <x v="542"/>
    </i>
    <i r="1">
      <x v="547"/>
    </i>
    <i r="1">
      <x v="548"/>
    </i>
    <i r="1">
      <x v="554"/>
    </i>
    <i r="1">
      <x v="555"/>
    </i>
    <i r="1">
      <x v="567"/>
    </i>
    <i r="1">
      <x v="568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91"/>
    </i>
    <i r="1">
      <x v="592"/>
    </i>
    <i r="1">
      <x v="596"/>
    </i>
    <i t="default">
      <x v="8"/>
    </i>
    <i>
      <x v="9"/>
      <x v="238"/>
    </i>
    <i r="1">
      <x v="239"/>
    </i>
    <i r="1">
      <x v="258"/>
    </i>
    <i r="1">
      <x v="259"/>
    </i>
    <i r="1">
      <x v="260"/>
    </i>
    <i r="1">
      <x v="265"/>
    </i>
    <i r="1">
      <x v="281"/>
    </i>
    <i r="1">
      <x v="297"/>
    </i>
    <i r="1">
      <x v="322"/>
    </i>
    <i r="1">
      <x v="329"/>
    </i>
    <i t="default">
      <x v="9"/>
    </i>
    <i>
      <x v="10"/>
      <x v="243"/>
    </i>
    <i t="default">
      <x v="10"/>
    </i>
    <i>
      <x v="11"/>
      <x v="264"/>
    </i>
    <i t="default">
      <x v="11"/>
    </i>
    <i>
      <x v="12"/>
      <x v="292"/>
    </i>
    <i t="default">
      <x v="12"/>
    </i>
    <i>
      <x v="13"/>
      <x v="350"/>
    </i>
    <i t="default">
      <x v="13"/>
    </i>
    <i>
      <x v="14"/>
      <x v="370"/>
    </i>
    <i t="default">
      <x v="14"/>
    </i>
    <i>
      <x v="15"/>
      <x v="380"/>
    </i>
    <i r="1">
      <x v="400"/>
    </i>
    <i r="1">
      <x v="402"/>
    </i>
    <i r="1">
      <x v="403"/>
    </i>
    <i r="1">
      <x v="404"/>
    </i>
    <i r="1">
      <x v="405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35"/>
    </i>
    <i r="1">
      <x v="437"/>
    </i>
    <i r="1">
      <x v="550"/>
    </i>
    <i r="1">
      <x v="553"/>
    </i>
    <i r="1">
      <x v="556"/>
    </i>
    <i r="1">
      <x v="557"/>
    </i>
    <i r="1">
      <x v="558"/>
    </i>
    <i r="1">
      <x v="559"/>
    </i>
    <i r="1">
      <x v="560"/>
    </i>
    <i r="1">
      <x v="564"/>
    </i>
    <i r="1">
      <x v="565"/>
    </i>
    <i r="1">
      <x v="566"/>
    </i>
    <i r="1">
      <x v="569"/>
    </i>
    <i r="1">
      <x v="570"/>
    </i>
    <i r="1">
      <x v="571"/>
    </i>
    <i r="1">
      <x v="572"/>
    </i>
    <i r="1">
      <x v="574"/>
    </i>
    <i r="1">
      <x v="575"/>
    </i>
    <i r="1">
      <x v="576"/>
    </i>
    <i r="1">
      <x v="577"/>
    </i>
    <i r="1">
      <x v="578"/>
    </i>
    <i r="1">
      <x v="579"/>
    </i>
    <i t="default">
      <x v="15"/>
    </i>
    <i>
      <x v="16"/>
      <x v="474"/>
    </i>
    <i t="default">
      <x v="16"/>
    </i>
    <i>
      <x v="17"/>
      <x v="597"/>
    </i>
    <i t="default">
      <x v="17"/>
    </i>
    <i>
      <x v="18"/>
      <x v="606"/>
    </i>
    <i t="default">
      <x v="18"/>
    </i>
    <i t="grand">
      <x/>
    </i>
  </rowItems>
  <colItems count="1">
    <i/>
  </colItems>
  <dataFields count="1">
    <dataField name="Masa neta proiect / total [Kg]" fld="17" baseField="0" baseItem="0"/>
  </dataFields>
  <formats count="15">
    <format dxfId="437">
      <pivotArea outline="0" collapsedLevelsAreSubtotals="1" fieldPosition="0"/>
    </format>
    <format dxfId="436">
      <pivotArea field="9" type="button" dataOnly="0" labelOnly="1" outline="0" axis="axisRow" fieldPosition="1"/>
    </format>
    <format dxfId="43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4">
      <pivotArea field="9" type="button" dataOnly="0" labelOnly="1" outline="0" axis="axisRow" fieldPosition="1"/>
    </format>
    <format dxfId="43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2">
      <pivotArea field="9" type="button" dataOnly="0" labelOnly="1" outline="0" axis="axisRow" fieldPosition="1"/>
    </format>
    <format dxfId="43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0">
      <pivotArea field="9" type="button" dataOnly="0" labelOnly="1" outline="0" axis="axisRow" fieldPosition="1"/>
    </format>
    <format dxfId="42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8">
      <pivotArea field="9" type="button" dataOnly="0" labelOnly="1" outline="0" axis="axisRow" fieldPosition="1"/>
    </format>
    <format dxfId="42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6">
      <pivotArea field="9" type="button" dataOnly="0" labelOnly="1" outline="0" axis="axisRow" fieldPosition="1"/>
    </format>
    <format dxfId="42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24">
      <pivotArea field="9" type="button" dataOnly="0" labelOnly="1" outline="0" axis="axisRow" fieldPosition="1"/>
    </format>
    <format dxfId="423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PivotTable1" cacheId="11" applyNumberFormats="0" applyBorderFormats="0" applyFontFormats="0" applyPatternFormats="0" applyAlignmentFormats="0" applyWidthHeightFormats="1" dataCaption="Values" updatedVersion="6" minRefreshableVersion="3" showCalcMbrs="0" showDrill="0" itemPrintTitles="1" createdVersion="3" indent="0" compact="0" compactData="0" gridDropZones="1" chartFormat="1">
  <location ref="A6:F60" firstHeaderRow="1" firstDataRow="2" firstDataCol="4"/>
  <pivotFields count="21">
    <pivotField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>
      <items count="3">
        <item x="0"/>
        <item x="1"/>
        <item x="2"/>
      </items>
    </pivotField>
    <pivotField name="Ansamblu" axis="axisRow" compact="0" outline="0" showAll="0" sortType="ascending" defaultSubtotal="0">
      <items count="607">
        <item x="371"/>
        <item x="380"/>
        <item x="462"/>
        <item x="463"/>
        <item x="464"/>
        <item x="465"/>
        <item x="466"/>
        <item x="467"/>
        <item x="468"/>
        <item x="469"/>
        <item x="470"/>
        <item x="471"/>
        <item x="381"/>
        <item x="472"/>
        <item x="473"/>
        <item x="382"/>
        <item x="383"/>
        <item x="384"/>
        <item x="385"/>
        <item x="386"/>
        <item x="387"/>
        <item x="388"/>
        <item x="372"/>
        <item x="389"/>
        <item x="390"/>
        <item x="391"/>
        <item x="392"/>
        <item x="393"/>
        <item x="394"/>
        <item x="395"/>
        <item x="396"/>
        <item x="397"/>
        <item x="398"/>
        <item x="373"/>
        <item x="399"/>
        <item x="400"/>
        <item x="401"/>
        <item x="402"/>
        <item x="403"/>
        <item x="404"/>
        <item x="405"/>
        <item x="406"/>
        <item x="407"/>
        <item x="408"/>
        <item x="374"/>
        <item x="409"/>
        <item x="410"/>
        <item x="411"/>
        <item x="412"/>
        <item x="413"/>
        <item x="414"/>
        <item x="415"/>
        <item x="416"/>
        <item x="417"/>
        <item x="418"/>
        <item x="375"/>
        <item x="419"/>
        <item x="420"/>
        <item x="421"/>
        <item x="422"/>
        <item x="423"/>
        <item x="424"/>
        <item x="425"/>
        <item x="376"/>
        <item x="426"/>
        <item x="427"/>
        <item x="428"/>
        <item x="429"/>
        <item x="430"/>
        <item x="431"/>
        <item x="432"/>
        <item x="433"/>
        <item x="434"/>
        <item x="435"/>
        <item x="377"/>
        <item x="436"/>
        <item x="437"/>
        <item x="438"/>
        <item x="439"/>
        <item x="440"/>
        <item x="441"/>
        <item x="442"/>
        <item x="378"/>
        <item x="443"/>
        <item x="444"/>
        <item x="445"/>
        <item x="446"/>
        <item x="447"/>
        <item x="448"/>
        <item x="449"/>
        <item x="450"/>
        <item x="451"/>
        <item x="379"/>
        <item x="452"/>
        <item x="453"/>
        <item x="454"/>
        <item x="455"/>
        <item x="456"/>
        <item x="457"/>
        <item x="458"/>
        <item x="459"/>
        <item x="460"/>
        <item x="461"/>
        <item x="196"/>
        <item x="197"/>
        <item x="198"/>
        <item x="199"/>
        <item x="200"/>
        <item x="201"/>
        <item x="202"/>
        <item x="203"/>
        <item x="204"/>
        <item x="205"/>
        <item x="188"/>
        <item x="206"/>
        <item x="189"/>
        <item x="190"/>
        <item x="191"/>
        <item x="192"/>
        <item x="193"/>
        <item x="194"/>
        <item x="195"/>
        <item x="475"/>
        <item x="484"/>
        <item x="573"/>
        <item x="574"/>
        <item x="575"/>
        <item x="576"/>
        <item x="577"/>
        <item x="578"/>
        <item x="579"/>
        <item x="580"/>
        <item x="581"/>
        <item x="582"/>
        <item x="485"/>
        <item x="583"/>
        <item x="584"/>
        <item x="585"/>
        <item x="586"/>
        <item x="587"/>
        <item x="588"/>
        <item x="589"/>
        <item x="590"/>
        <item x="591"/>
        <item x="592"/>
        <item x="486"/>
        <item x="593"/>
        <item x="594"/>
        <item x="595"/>
        <item x="596"/>
        <item x="487"/>
        <item x="488"/>
        <item x="489"/>
        <item x="490"/>
        <item x="491"/>
        <item x="492"/>
        <item x="493"/>
        <item x="476"/>
        <item x="494"/>
        <item x="495"/>
        <item x="496"/>
        <item x="497"/>
        <item x="498"/>
        <item x="499"/>
        <item x="500"/>
        <item x="501"/>
        <item x="502"/>
        <item x="477"/>
        <item x="503"/>
        <item x="504"/>
        <item x="505"/>
        <item x="506"/>
        <item x="507"/>
        <item x="508"/>
        <item x="509"/>
        <item x="510"/>
        <item x="511"/>
        <item x="512"/>
        <item x="478"/>
        <item x="513"/>
        <item x="514"/>
        <item x="515"/>
        <item x="516"/>
        <item x="517"/>
        <item x="518"/>
        <item x="519"/>
        <item x="520"/>
        <item x="521"/>
        <item x="522"/>
        <item x="479"/>
        <item x="523"/>
        <item x="524"/>
        <item x="525"/>
        <item x="526"/>
        <item x="527"/>
        <item x="528"/>
        <item x="529"/>
        <item x="530"/>
        <item x="531"/>
        <item x="532"/>
        <item x="480"/>
        <item x="533"/>
        <item x="534"/>
        <item x="535"/>
        <item x="536"/>
        <item x="537"/>
        <item x="538"/>
        <item x="539"/>
        <item x="540"/>
        <item x="541"/>
        <item x="542"/>
        <item x="481"/>
        <item x="543"/>
        <item x="544"/>
        <item x="545"/>
        <item x="546"/>
        <item x="547"/>
        <item x="548"/>
        <item x="549"/>
        <item x="550"/>
        <item x="551"/>
        <item x="552"/>
        <item x="482"/>
        <item x="553"/>
        <item x="554"/>
        <item x="555"/>
        <item x="556"/>
        <item x="557"/>
        <item x="558"/>
        <item x="559"/>
        <item x="560"/>
        <item x="561"/>
        <item x="562"/>
        <item x="483"/>
        <item x="563"/>
        <item x="564"/>
        <item x="565"/>
        <item x="566"/>
        <item x="567"/>
        <item x="568"/>
        <item x="569"/>
        <item x="570"/>
        <item x="571"/>
        <item x="572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"/>
        <item x="23"/>
        <item x="24"/>
        <item x="25"/>
        <item x="26"/>
        <item x="27"/>
        <item x="28"/>
        <item x="29"/>
        <item x="30"/>
        <item x="31"/>
        <item x="32"/>
        <item x="3"/>
        <item x="33"/>
        <item x="34"/>
        <item x="35"/>
        <item x="36"/>
        <item x="37"/>
        <item x="38"/>
        <item x="39"/>
        <item x="40"/>
        <item x="41"/>
        <item x="4"/>
        <item x="42"/>
        <item x="43"/>
        <item x="44"/>
        <item x="5"/>
        <item x="45"/>
        <item x="46"/>
        <item x="47"/>
        <item x="48"/>
        <item x="49"/>
        <item x="50"/>
        <item x="51"/>
        <item x="6"/>
        <item x="474"/>
        <item x="606"/>
        <item x="597"/>
        <item x="52"/>
        <item x="216"/>
        <item x="187"/>
        <item x="207"/>
        <item x="370"/>
        <item x="350"/>
        <item x="243"/>
        <item x="264"/>
        <item x="292"/>
        <item x="208"/>
        <item x="209"/>
        <item x="210"/>
        <item x="211"/>
        <item x="212"/>
        <item x="213"/>
        <item x="214"/>
        <item x="215"/>
        <item x="53"/>
        <item x="62"/>
        <item x="140"/>
        <item x="141"/>
        <item x="142"/>
        <item x="143"/>
        <item x="144"/>
        <item x="145"/>
        <item x="146"/>
        <item x="63"/>
        <item x="147"/>
        <item x="148"/>
        <item x="149"/>
        <item x="150"/>
        <item x="151"/>
        <item x="152"/>
        <item x="153"/>
        <item x="154"/>
        <item x="64"/>
        <item x="155"/>
        <item x="156"/>
        <item x="157"/>
        <item x="158"/>
        <item x="159"/>
        <item x="160"/>
        <item x="161"/>
        <item x="65"/>
        <item x="162"/>
        <item x="163"/>
        <item x="164"/>
        <item x="165"/>
        <item x="166"/>
        <item x="167"/>
        <item x="168"/>
        <item x="66"/>
        <item x="169"/>
        <item x="170"/>
        <item x="171"/>
        <item x="172"/>
        <item x="173"/>
        <item x="174"/>
        <item x="175"/>
        <item x="176"/>
        <item x="177"/>
        <item x="67"/>
        <item x="178"/>
        <item x="179"/>
        <item x="180"/>
        <item x="181"/>
        <item x="182"/>
        <item x="183"/>
        <item x="184"/>
        <item x="185"/>
        <item x="68"/>
        <item x="186"/>
        <item x="69"/>
        <item x="70"/>
        <item x="71"/>
        <item x="54"/>
        <item x="72"/>
        <item x="73"/>
        <item x="74"/>
        <item x="75"/>
        <item x="76"/>
        <item x="77"/>
        <item x="78"/>
        <item x="79"/>
        <item x="80"/>
        <item x="81"/>
        <item x="55"/>
        <item x="82"/>
        <item x="83"/>
        <item x="84"/>
        <item x="85"/>
        <item x="86"/>
        <item x="87"/>
        <item x="88"/>
        <item x="89"/>
        <item x="90"/>
        <item x="56"/>
        <item x="91"/>
        <item x="92"/>
        <item x="93"/>
        <item x="94"/>
        <item x="95"/>
        <item x="57"/>
        <item x="96"/>
        <item x="97"/>
        <item x="98"/>
        <item x="99"/>
        <item x="100"/>
        <item x="101"/>
        <item x="102"/>
        <item x="58"/>
        <item x="103"/>
        <item x="104"/>
        <item x="105"/>
        <item x="106"/>
        <item x="107"/>
        <item x="108"/>
        <item x="109"/>
        <item x="110"/>
        <item x="111"/>
        <item x="59"/>
        <item x="112"/>
        <item x="113"/>
        <item x="114"/>
        <item x="115"/>
        <item x="116"/>
        <item x="117"/>
        <item x="118"/>
        <item x="119"/>
        <item x="120"/>
        <item x="60"/>
        <item x="121"/>
        <item x="122"/>
        <item x="123"/>
        <item x="124"/>
        <item x="125"/>
        <item x="126"/>
        <item x="127"/>
        <item x="128"/>
        <item x="129"/>
        <item x="61"/>
        <item x="130"/>
        <item x="131"/>
        <item x="132"/>
        <item x="133"/>
        <item x="134"/>
        <item x="135"/>
        <item x="136"/>
        <item x="137"/>
        <item x="138"/>
        <item x="139"/>
        <item x="217"/>
        <item x="226"/>
        <item x="227"/>
        <item x="228"/>
        <item x="229"/>
        <item x="230"/>
        <item x="231"/>
        <item x="232"/>
        <item x="233"/>
        <item x="234"/>
        <item x="235"/>
        <item x="218"/>
        <item x="236"/>
        <item x="237"/>
        <item x="238"/>
        <item x="239"/>
        <item x="240"/>
        <item x="241"/>
        <item x="242"/>
        <item x="219"/>
        <item x="220"/>
        <item x="221"/>
        <item x="222"/>
        <item x="223"/>
        <item x="224"/>
        <item x="225"/>
        <item x="244"/>
        <item x="253"/>
        <item x="254"/>
        <item x="255"/>
        <item x="256"/>
        <item x="257"/>
        <item x="258"/>
        <item x="259"/>
        <item x="260"/>
        <item x="261"/>
        <item x="262"/>
        <item x="245"/>
        <item x="263"/>
        <item x="246"/>
        <item x="247"/>
        <item x="248"/>
        <item x="249"/>
        <item x="250"/>
        <item x="251"/>
        <item x="252"/>
        <item x="351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52"/>
        <item x="353"/>
        <item x="354"/>
        <item x="355"/>
        <item x="356"/>
        <item x="357"/>
        <item x="293"/>
        <item x="301"/>
        <item x="302"/>
        <item x="303"/>
        <item x="304"/>
        <item x="305"/>
        <item x="306"/>
        <item x="307"/>
        <item x="308"/>
        <item x="309"/>
        <item x="294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295"/>
        <item x="329"/>
        <item x="330"/>
        <item x="331"/>
        <item x="332"/>
        <item x="333"/>
        <item x="334"/>
        <item x="296"/>
        <item x="335"/>
        <item x="336"/>
        <item x="337"/>
        <item x="338"/>
        <item x="339"/>
        <item x="340"/>
        <item x="341"/>
        <item x="342"/>
        <item x="297"/>
        <item x="343"/>
        <item x="344"/>
        <item x="345"/>
        <item x="346"/>
        <item x="347"/>
        <item x="348"/>
        <item x="298"/>
        <item x="349"/>
        <item x="299"/>
        <item x="300"/>
        <item x="265"/>
        <item x="274"/>
        <item x="275"/>
        <item x="276"/>
        <item x="277"/>
        <item x="278"/>
        <item x="279"/>
        <item x="280"/>
        <item x="281"/>
        <item x="282"/>
        <item x="283"/>
        <item x="266"/>
        <item x="284"/>
        <item x="285"/>
        <item x="286"/>
        <item x="287"/>
        <item x="288"/>
        <item x="289"/>
        <item x="290"/>
        <item x="291"/>
        <item x="267"/>
        <item x="268"/>
        <item x="269"/>
        <item x="270"/>
        <item x="271"/>
        <item x="272"/>
        <item x="273"/>
        <item x="598"/>
        <item x="599"/>
        <item x="600"/>
        <item x="601"/>
        <item x="602"/>
        <item x="603"/>
        <item x="604"/>
        <item x="605"/>
        <item x="0"/>
      </items>
    </pivotField>
    <pivotField name=" " axis="axisRow" compact="0" outline="0" showAll="0" defaultSubtotal="0">
      <items count="13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</items>
    </pivotField>
    <pivotField dataField="1" compact="0" outline="0" showAll="0" defaultSubtotal="0"/>
    <pivotField compact="0" numFmtId="1" outline="0" showAll="0"/>
    <pivotField name="Tip Ansamblu" axis="axisRow" compact="0" outline="0" showAll="0" defaultSubtotal="0">
      <items count="4">
        <item x="0"/>
        <item x="1"/>
        <item x="2"/>
        <item x="3"/>
      </items>
    </pivotField>
    <pivotField compact="0" outline="0" showAll="0" defaultSubtotal="0"/>
    <pivotField axis="axisRow" compact="0" outline="0" showAll="0">
      <items count="20">
        <item x="2"/>
        <item x="16"/>
        <item x="18"/>
        <item x="17"/>
        <item x="3"/>
        <item x="7"/>
        <item x="5"/>
        <item x="6"/>
        <item x="14"/>
        <item x="13"/>
        <item x="10"/>
        <item x="11"/>
        <item x="12"/>
        <item x="8"/>
        <item x="15"/>
        <item x="4"/>
        <item x="1"/>
        <item x="9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numFmtId="2" outline="0" showAll="0"/>
    <pivotField compact="0" numFmtId="2" outline="0" showAll="0"/>
    <pivotField compact="0" outline="0" showAll="0"/>
    <pivotField dataField="1" compact="0" numFmtId="2" outline="0" showAll="0"/>
    <pivotField compact="0" outline="0" showAll="0" defaultSubtotal="0"/>
    <pivotField compact="0" numFmtId="2" outline="0" showAll="0"/>
    <pivotField compact="0" numFmtId="2" outline="0" showAll="0"/>
  </pivotFields>
  <rowFields count="4">
    <field x="3"/>
    <field x="7"/>
    <field x="4"/>
    <field x="9"/>
  </rowFields>
  <rowItems count="53">
    <i>
      <x v="244"/>
      <x/>
      <x v="1"/>
      <x v="16"/>
    </i>
    <i>
      <x v="245"/>
      <x/>
      <x v="1"/>
      <x v="16"/>
    </i>
    <i>
      <x v="246"/>
      <x/>
      <x v="1"/>
      <x v="16"/>
    </i>
    <i>
      <x v="247"/>
      <x/>
      <x v="1"/>
      <x v="16"/>
    </i>
    <i>
      <x v="248"/>
      <x/>
      <x v="1"/>
      <x v="16"/>
    </i>
    <i>
      <x v="249"/>
      <x/>
      <x v="1"/>
      <x v="16"/>
    </i>
    <i>
      <x v="250"/>
      <x/>
      <x v="1"/>
      <x v="16"/>
    </i>
    <i>
      <x v="251"/>
      <x/>
      <x v="1"/>
      <x v="16"/>
    </i>
    <i>
      <x v="252"/>
      <x/>
      <x v="1"/>
      <x v="16"/>
    </i>
    <i>
      <x v="253"/>
      <x/>
      <x v="1"/>
      <x v="16"/>
    </i>
    <i>
      <x v="254"/>
      <x/>
      <x v="1"/>
      <x v="16"/>
    </i>
    <i>
      <x v="255"/>
      <x/>
      <x v="1"/>
      <x v="16"/>
    </i>
    <i>
      <x v="256"/>
      <x/>
      <x v="1"/>
      <x v="16"/>
    </i>
    <i>
      <x v="257"/>
      <x/>
      <x v="1"/>
      <x v="16"/>
    </i>
    <i>
      <x v="258"/>
      <x/>
      <x v="1"/>
      <x v="16"/>
    </i>
    <i>
      <x v="259"/>
      <x/>
      <x v="1"/>
      <x v="16"/>
    </i>
    <i>
      <x v="260"/>
      <x/>
      <x v="1"/>
      <x v="16"/>
    </i>
    <i>
      <x v="261"/>
      <x/>
      <x v="1"/>
      <x v="16"/>
    </i>
    <i>
      <x v="262"/>
      <x/>
      <x v="1"/>
      <x v="16"/>
    </i>
    <i>
      <x v="263"/>
      <x/>
      <x v="1"/>
      <x v="16"/>
    </i>
    <i>
      <x v="264"/>
      <x/>
      <x v="1"/>
      <x v="16"/>
    </i>
    <i>
      <x v="265"/>
      <x/>
      <x v="1"/>
      <x v="16"/>
    </i>
    <i>
      <x v="266"/>
      <x/>
      <x v="1"/>
      <x v="16"/>
    </i>
    <i>
      <x v="267"/>
      <x/>
      <x v="1"/>
      <x v="16"/>
    </i>
    <i>
      <x v="268"/>
      <x/>
      <x v="1"/>
      <x v="16"/>
    </i>
    <i>
      <x v="269"/>
      <x/>
      <x v="1"/>
      <x v="16"/>
    </i>
    <i>
      <x v="270"/>
      <x/>
      <x v="1"/>
      <x v="16"/>
    </i>
    <i>
      <x v="271"/>
      <x/>
      <x v="1"/>
      <x v="16"/>
    </i>
    <i>
      <x v="272"/>
      <x/>
      <x v="1"/>
      <x v="16"/>
    </i>
    <i>
      <x v="273"/>
      <x/>
      <x v="1"/>
      <x v="16"/>
    </i>
    <i>
      <x v="274"/>
      <x/>
      <x v="1"/>
      <x/>
    </i>
    <i>
      <x v="275"/>
      <x/>
      <x v="1"/>
      <x v="16"/>
    </i>
    <i>
      <x v="276"/>
      <x/>
      <x v="1"/>
      <x v="16"/>
    </i>
    <i>
      <x v="277"/>
      <x/>
      <x v="1"/>
      <x/>
    </i>
    <i>
      <x v="278"/>
      <x/>
      <x v="1"/>
      <x v="16"/>
    </i>
    <i>
      <x v="279"/>
      <x/>
      <x v="1"/>
      <x v="16"/>
    </i>
    <i>
      <x v="280"/>
      <x/>
      <x v="1"/>
      <x v="16"/>
    </i>
    <i>
      <x v="281"/>
      <x/>
      <x v="1"/>
      <x v="16"/>
    </i>
    <i>
      <x v="282"/>
      <x/>
      <x v="1"/>
      <x/>
    </i>
    <i>
      <x v="283"/>
      <x/>
      <x v="1"/>
      <x v="16"/>
    </i>
    <i>
      <x v="284"/>
      <x/>
      <x v="1"/>
      <x v="16"/>
    </i>
    <i>
      <x v="285"/>
      <x/>
      <x v="1"/>
      <x v="16"/>
    </i>
    <i>
      <x v="286"/>
      <x/>
      <x v="1"/>
      <x/>
    </i>
    <i>
      <x v="287"/>
      <x/>
      <x v="1"/>
      <x v="16"/>
    </i>
    <i>
      <x v="288"/>
      <x/>
      <x v="1"/>
      <x v="16"/>
    </i>
    <i>
      <x v="289"/>
      <x/>
      <x v="1"/>
      <x v="16"/>
    </i>
    <i>
      <x v="290"/>
      <x/>
      <x v="1"/>
      <x v="16"/>
    </i>
    <i>
      <x v="291"/>
      <x/>
      <x v="1"/>
      <x v="16"/>
    </i>
    <i>
      <x v="292"/>
      <x/>
      <x v="1"/>
      <x v="16"/>
    </i>
    <i>
      <x v="293"/>
      <x/>
      <x v="1"/>
      <x v="16"/>
    </i>
    <i>
      <x v="294"/>
      <x/>
      <x v="1"/>
      <x v="16"/>
    </i>
    <i>
      <x v="298"/>
      <x/>
      <x v="1"/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Pcs" fld="5" subtotal="max" baseField="0" baseItem="0"/>
    <dataField name="[Kg]/total" fld="17" baseField="0" baseItem="0" numFmtId="2"/>
  </dataFields>
  <formats count="84">
    <format dxfId="42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21">
      <pivotArea field="-2" type="button" dataOnly="0" labelOnly="1" outline="0" axis="axisCol" fieldPosition="0"/>
    </format>
    <format dxfId="42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18">
      <pivotArea field="-2" type="button" dataOnly="0" labelOnly="1" outline="0" axis="axisCol" fieldPosition="0"/>
    </format>
    <format dxfId="4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15">
      <pivotArea field="3" type="button" dataOnly="0" labelOnly="1" outline="0" axis="axisRow" fieldPosition="0"/>
    </format>
    <format dxfId="4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3">
      <pivotArea field="3" type="button" dataOnly="0" labelOnly="1" outline="0" axis="axisRow" fieldPosition="0"/>
    </format>
    <format dxfId="412">
      <pivotArea field="7" type="button" dataOnly="0" labelOnly="1" outline="0" axis="axisRow" fieldPosition="1"/>
    </format>
    <format dxfId="4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10">
      <pivotArea field="3" type="button" dataOnly="0" labelOnly="1" outline="0" axis="axisRow" fieldPosition="0"/>
    </format>
    <format dxfId="409">
      <pivotArea field="7" type="button" dataOnly="0" labelOnly="1" outline="0" axis="axisRow" fieldPosition="1"/>
    </format>
    <format dxfId="40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7">
      <pivotArea field="3" type="button" dataOnly="0" labelOnly="1" outline="0" axis="axisRow" fieldPosition="0"/>
    </format>
    <format dxfId="406">
      <pivotArea field="7" type="button" dataOnly="0" labelOnly="1" outline="0" axis="axisRow" fieldPosition="1"/>
    </format>
    <format dxfId="40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4">
      <pivotArea field="3" type="button" dataOnly="0" labelOnly="1" outline="0" axis="axisRow" fieldPosition="0"/>
    </format>
    <format dxfId="403">
      <pivotArea field="7" type="button" dataOnly="0" labelOnly="1" outline="0" axis="axisRow" fieldPosition="1"/>
    </format>
    <format dxfId="40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1">
      <pivotArea field="3" type="button" dataOnly="0" labelOnly="1" outline="0" axis="axisRow" fieldPosition="0"/>
    </format>
    <format dxfId="400">
      <pivotArea field="7" type="button" dataOnly="0" labelOnly="1" outline="0" axis="axisRow" fieldPosition="1"/>
    </format>
    <format dxfId="3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8">
      <pivotArea field="3" type="button" dataOnly="0" labelOnly="1" outline="0" axis="axisRow" fieldPosition="0"/>
    </format>
    <format dxfId="397">
      <pivotArea field="7" type="button" dataOnly="0" labelOnly="1" outline="0" axis="axisRow" fieldPosition="1"/>
    </format>
    <format dxfId="3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5">
      <pivotArea field="3" type="button" dataOnly="0" labelOnly="1" outline="0" axis="axisRow" fieldPosition="0"/>
    </format>
    <format dxfId="394">
      <pivotArea field="7" type="button" dataOnly="0" labelOnly="1" outline="0" axis="axisRow" fieldPosition="1"/>
    </format>
    <format dxfId="3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2">
      <pivotArea type="all" dataOnly="0" outline="0" fieldPosition="0"/>
    </format>
    <format dxfId="391">
      <pivotArea field="4" type="button" dataOnly="0" labelOnly="1" outline="0" axis="axisRow" fieldPosition="2"/>
    </format>
    <format dxfId="390">
      <pivotArea field="4" type="button" dataOnly="0" labelOnly="1" outline="0" axis="axisRow" fieldPosition="2"/>
    </format>
    <format dxfId="389">
      <pivotArea type="origin" dataOnly="0" labelOnly="1" outline="0" fieldPosition="0"/>
    </format>
    <format dxfId="388">
      <pivotArea field="3" type="button" dataOnly="0" labelOnly="1" outline="0" axis="axisRow" fieldPosition="0"/>
    </format>
    <format dxfId="387">
      <pivotArea field="7" type="button" dataOnly="0" labelOnly="1" outline="0" axis="axisRow" fieldPosition="1"/>
    </format>
    <format dxfId="386">
      <pivotArea field="4" type="button" dataOnly="0" labelOnly="1" outline="0" axis="axisRow" fieldPosition="2"/>
    </format>
    <format dxfId="385">
      <pivotArea field="-2" type="button" dataOnly="0" labelOnly="1" outline="0" axis="axisCol" fieldPosition="0"/>
    </format>
    <format dxfId="384">
      <pivotArea type="topRight" dataOnly="0" labelOnly="1" outline="0" fieldPosition="0"/>
    </format>
    <format dxfId="38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82">
      <pivotArea type="origin" dataOnly="0" labelOnly="1" outline="0" fieldPosition="0"/>
    </format>
    <format dxfId="381">
      <pivotArea field="3" type="button" dataOnly="0" labelOnly="1" outline="0" axis="axisRow" fieldPosition="0"/>
    </format>
    <format dxfId="380">
      <pivotArea field="7" type="button" dataOnly="0" labelOnly="1" outline="0" axis="axisRow" fieldPosition="1"/>
    </format>
    <format dxfId="379">
      <pivotArea field="4" type="button" dataOnly="0" labelOnly="1" outline="0" axis="axisRow" fieldPosition="2"/>
    </format>
    <format dxfId="378">
      <pivotArea field="-2" type="button" dataOnly="0" labelOnly="1" outline="0" axis="axisCol" fieldPosition="0"/>
    </format>
    <format dxfId="377">
      <pivotArea type="topRight" dataOnly="0" labelOnly="1" outline="0" fieldPosition="0"/>
    </format>
    <format dxfId="3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5">
      <pivotArea type="origin" dataOnly="0" labelOnly="1" outline="0" fieldPosition="0"/>
    </format>
    <format dxfId="374">
      <pivotArea field="3" type="button" dataOnly="0" labelOnly="1" outline="0" axis="axisRow" fieldPosition="0"/>
    </format>
    <format dxfId="373">
      <pivotArea field="7" type="button" dataOnly="0" labelOnly="1" outline="0" axis="axisRow" fieldPosition="1"/>
    </format>
    <format dxfId="372">
      <pivotArea field="4" type="button" dataOnly="0" labelOnly="1" outline="0" axis="axisRow" fieldPosition="2"/>
    </format>
    <format dxfId="371">
      <pivotArea field="-2" type="button" dataOnly="0" labelOnly="1" outline="0" axis="axisCol" fieldPosition="0"/>
    </format>
    <format dxfId="370">
      <pivotArea type="topRight" dataOnly="0" labelOnly="1" outline="0" fieldPosition="0"/>
    </format>
    <format dxfId="36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8">
      <pivotArea type="origin" dataOnly="0" labelOnly="1" outline="0" fieldPosition="0"/>
    </format>
    <format dxfId="367">
      <pivotArea field="3" type="button" dataOnly="0" labelOnly="1" outline="0" axis="axisRow" fieldPosition="0"/>
    </format>
    <format dxfId="366">
      <pivotArea field="7" type="button" dataOnly="0" labelOnly="1" outline="0" axis="axisRow" fieldPosition="1"/>
    </format>
    <format dxfId="365">
      <pivotArea field="4" type="button" dataOnly="0" labelOnly="1" outline="0" axis="axisRow" fieldPosition="2"/>
    </format>
    <format dxfId="364">
      <pivotArea field="-2" type="button" dataOnly="0" labelOnly="1" outline="0" axis="axisCol" fieldPosition="0"/>
    </format>
    <format dxfId="363">
      <pivotArea type="topRight" dataOnly="0" labelOnly="1" outline="0" fieldPosition="0"/>
    </format>
    <format dxfId="36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61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360">
      <pivotArea dataOnly="0" labelOnly="1" outline="0" fieldPosition="0">
        <references count="1">
          <reference field="3" count="0"/>
        </references>
      </pivotArea>
    </format>
    <format dxfId="359">
      <pivotArea field="0" type="button" dataOnly="0" labelOnly="1" outline="0"/>
    </format>
    <format dxfId="358">
      <pivotArea field="0" type="button" dataOnly="0" labelOnly="1" outline="0"/>
    </format>
    <format dxfId="357">
      <pivotArea field="3" type="button" dataOnly="0" labelOnly="1" outline="0" axis="axisRow" fieldPosition="0"/>
    </format>
    <format dxfId="356">
      <pivotArea type="all" dataOnly="0" outline="0" fieldPosition="0"/>
    </format>
    <format dxfId="355">
      <pivotArea field="2" type="button" dataOnly="0" labelOnly="1" outline="0"/>
    </format>
    <format dxfId="354">
      <pivotArea dataOnly="0" labelOnly="1" grandRow="1" outline="0" fieldPosition="0"/>
    </format>
    <format dxfId="353">
      <pivotArea type="all" dataOnly="0" outline="0" fieldPosition="0"/>
    </format>
    <format dxfId="352">
      <pivotArea outline="0" collapsedLevelsAreSubtotals="1" fieldPosition="0"/>
    </format>
    <format dxfId="351">
      <pivotArea type="origin" dataOnly="0" labelOnly="1" outline="0" fieldPosition="0"/>
    </format>
    <format dxfId="350">
      <pivotArea field="-2" type="button" dataOnly="0" labelOnly="1" outline="0" axis="axisCol" fieldPosition="0"/>
    </format>
    <format dxfId="349">
      <pivotArea type="topRight" dataOnly="0" labelOnly="1" outline="0" fieldPosition="0"/>
    </format>
    <format dxfId="348">
      <pivotArea field="3" type="button" dataOnly="0" labelOnly="1" outline="0" axis="axisRow" fieldPosition="0"/>
    </format>
    <format dxfId="347">
      <pivotArea field="7" type="button" dataOnly="0" labelOnly="1" outline="0" axis="axisRow" fieldPosition="1"/>
    </format>
    <format dxfId="346">
      <pivotArea field="4" type="button" dataOnly="0" labelOnly="1" outline="0" axis="axisRow" fieldPosition="2"/>
    </format>
    <format dxfId="345">
      <pivotArea dataOnly="0" labelOnly="1" outline="0" fieldPosition="0">
        <references count="1">
          <reference field="3" count="1">
            <x v="606"/>
          </reference>
        </references>
      </pivotArea>
    </format>
    <format dxfId="344">
      <pivotArea dataOnly="0" labelOnly="1" grandRow="1" outline="0" fieldPosition="0"/>
    </format>
    <format dxfId="3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2">
      <pivotArea outline="0" fieldPosition="0">
        <references count="3">
          <reference field="3" count="1" selected="0">
            <x v="571"/>
          </reference>
          <reference field="4" count="0" selected="0"/>
          <reference field="7" count="0" selected="0"/>
        </references>
      </pivotArea>
    </format>
    <format dxfId="341">
      <pivotArea dataOnly="0" labelOnly="1" outline="0" fieldPosition="0">
        <references count="1">
          <reference field="3" count="1">
            <x v="571"/>
          </reference>
        </references>
      </pivotArea>
    </format>
    <format dxfId="340">
      <pivotArea dataOnly="0" labelOnly="1" outline="0" offset="IV2" fieldPosition="0">
        <references count="2">
          <reference field="3" count="1" selected="0">
            <x v="306"/>
          </reference>
          <reference field="7" count="0"/>
        </references>
      </pivotArea>
    </format>
    <format dxfId="339">
      <pivotArea dataOnly="0" labelOnly="1" outline="0" fieldPosition="0">
        <references count="3">
          <reference field="3" count="1" selected="0">
            <x v="571"/>
          </reference>
          <reference field="4" count="0"/>
          <reference field="7" count="0" selected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PivotTable1" cacheId="11" applyNumberFormats="0" applyBorderFormats="0" applyFontFormats="0" applyPatternFormats="0" applyAlignmentFormats="0" applyWidthHeightFormats="1" dataCaption="Values" updatedVersion="6" minRefreshableVersion="3" showCalcMbrs="0" showDrill="0" itemPrintTitles="1" createdVersion="3" indent="0" compact="0" compactData="0" gridDropZones="1">
  <location ref="B11:G227" firstHeaderRow="1" firstDataRow="2" firstDataCol="4"/>
  <pivotFields count="21">
    <pivotField compact="0" outline="0" showAll="0" defaultSubtotal="0">
      <items count="1">
        <item x="0"/>
      </items>
    </pivotField>
    <pivotField name="Data / SL" axis="axisRow" compact="0" outline="0" showAll="0" defaultSubtotal="0">
      <items count="1">
        <item x="0"/>
      </items>
    </pivotField>
    <pivotField compact="0" outline="0" showAll="0" defaultSubtotal="0"/>
    <pivotField compact="0" outline="0" showAll="0" sortType="ascending" defaultSubtotal="0">
      <items count="607">
        <item x="371"/>
        <item x="380"/>
        <item x="462"/>
        <item x="463"/>
        <item x="464"/>
        <item x="465"/>
        <item x="466"/>
        <item x="467"/>
        <item x="468"/>
        <item x="469"/>
        <item x="470"/>
        <item x="471"/>
        <item x="381"/>
        <item x="472"/>
        <item x="473"/>
        <item x="382"/>
        <item x="383"/>
        <item x="384"/>
        <item x="385"/>
        <item x="386"/>
        <item x="387"/>
        <item x="388"/>
        <item x="372"/>
        <item x="389"/>
        <item x="390"/>
        <item x="391"/>
        <item x="392"/>
        <item x="393"/>
        <item x="394"/>
        <item x="395"/>
        <item x="396"/>
        <item x="397"/>
        <item x="398"/>
        <item x="373"/>
        <item x="399"/>
        <item x="400"/>
        <item x="401"/>
        <item x="402"/>
        <item x="403"/>
        <item x="404"/>
        <item x="405"/>
        <item x="406"/>
        <item x="407"/>
        <item x="408"/>
        <item x="374"/>
        <item x="409"/>
        <item x="410"/>
        <item x="411"/>
        <item x="412"/>
        <item x="413"/>
        <item x="414"/>
        <item x="415"/>
        <item x="416"/>
        <item x="417"/>
        <item x="418"/>
        <item x="375"/>
        <item x="419"/>
        <item x="420"/>
        <item x="421"/>
        <item x="422"/>
        <item x="423"/>
        <item x="424"/>
        <item x="425"/>
        <item x="376"/>
        <item x="426"/>
        <item x="427"/>
        <item x="428"/>
        <item x="429"/>
        <item x="430"/>
        <item x="431"/>
        <item x="432"/>
        <item x="433"/>
        <item x="434"/>
        <item x="435"/>
        <item x="377"/>
        <item x="436"/>
        <item x="437"/>
        <item x="438"/>
        <item x="439"/>
        <item x="440"/>
        <item x="441"/>
        <item x="442"/>
        <item x="378"/>
        <item x="443"/>
        <item x="444"/>
        <item x="445"/>
        <item x="446"/>
        <item x="447"/>
        <item x="448"/>
        <item x="449"/>
        <item x="450"/>
        <item x="451"/>
        <item x="379"/>
        <item x="452"/>
        <item x="453"/>
        <item x="454"/>
        <item x="455"/>
        <item x="456"/>
        <item x="457"/>
        <item x="458"/>
        <item x="459"/>
        <item x="460"/>
        <item x="461"/>
        <item x="196"/>
        <item x="197"/>
        <item x="198"/>
        <item x="199"/>
        <item x="200"/>
        <item x="201"/>
        <item x="202"/>
        <item x="203"/>
        <item x="204"/>
        <item x="205"/>
        <item x="188"/>
        <item x="206"/>
        <item x="189"/>
        <item x="190"/>
        <item x="191"/>
        <item x="192"/>
        <item x="193"/>
        <item x="194"/>
        <item x="195"/>
        <item x="475"/>
        <item x="484"/>
        <item x="573"/>
        <item x="574"/>
        <item x="575"/>
        <item x="576"/>
        <item x="577"/>
        <item x="578"/>
        <item x="579"/>
        <item x="580"/>
        <item x="581"/>
        <item x="582"/>
        <item x="485"/>
        <item x="583"/>
        <item x="584"/>
        <item x="585"/>
        <item x="586"/>
        <item x="587"/>
        <item x="588"/>
        <item x="589"/>
        <item x="590"/>
        <item x="591"/>
        <item x="592"/>
        <item x="486"/>
        <item x="593"/>
        <item x="594"/>
        <item x="595"/>
        <item x="596"/>
        <item x="487"/>
        <item x="488"/>
        <item x="489"/>
        <item x="490"/>
        <item x="491"/>
        <item x="492"/>
        <item x="493"/>
        <item x="476"/>
        <item x="494"/>
        <item x="495"/>
        <item x="496"/>
        <item x="497"/>
        <item x="498"/>
        <item x="499"/>
        <item x="500"/>
        <item x="501"/>
        <item x="502"/>
        <item x="477"/>
        <item x="503"/>
        <item x="504"/>
        <item x="505"/>
        <item x="506"/>
        <item x="507"/>
        <item x="508"/>
        <item x="509"/>
        <item x="510"/>
        <item x="511"/>
        <item x="512"/>
        <item x="478"/>
        <item x="513"/>
        <item x="514"/>
        <item x="515"/>
        <item x="516"/>
        <item x="517"/>
        <item x="518"/>
        <item x="519"/>
        <item x="520"/>
        <item x="521"/>
        <item x="522"/>
        <item x="479"/>
        <item x="523"/>
        <item x="524"/>
        <item x="525"/>
        <item x="526"/>
        <item x="527"/>
        <item x="528"/>
        <item x="529"/>
        <item x="530"/>
        <item x="531"/>
        <item x="532"/>
        <item x="480"/>
        <item x="533"/>
        <item x="534"/>
        <item x="535"/>
        <item x="536"/>
        <item x="537"/>
        <item x="538"/>
        <item x="539"/>
        <item x="540"/>
        <item x="541"/>
        <item x="542"/>
        <item x="481"/>
        <item x="543"/>
        <item x="544"/>
        <item x="545"/>
        <item x="546"/>
        <item x="547"/>
        <item x="548"/>
        <item x="549"/>
        <item x="550"/>
        <item x="551"/>
        <item x="552"/>
        <item x="482"/>
        <item x="553"/>
        <item x="554"/>
        <item x="555"/>
        <item x="556"/>
        <item x="557"/>
        <item x="558"/>
        <item x="559"/>
        <item x="560"/>
        <item x="561"/>
        <item x="562"/>
        <item x="483"/>
        <item x="563"/>
        <item x="564"/>
        <item x="565"/>
        <item x="566"/>
        <item x="567"/>
        <item x="568"/>
        <item x="569"/>
        <item x="570"/>
        <item x="571"/>
        <item x="572"/>
        <item x="1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"/>
        <item x="23"/>
        <item x="24"/>
        <item x="25"/>
        <item x="26"/>
        <item x="27"/>
        <item x="28"/>
        <item x="29"/>
        <item x="30"/>
        <item x="31"/>
        <item x="32"/>
        <item x="3"/>
        <item x="33"/>
        <item x="34"/>
        <item x="35"/>
        <item x="36"/>
        <item x="37"/>
        <item x="38"/>
        <item x="39"/>
        <item x="40"/>
        <item x="41"/>
        <item x="4"/>
        <item x="42"/>
        <item x="43"/>
        <item x="44"/>
        <item x="5"/>
        <item x="45"/>
        <item x="46"/>
        <item x="47"/>
        <item x="48"/>
        <item x="49"/>
        <item x="50"/>
        <item x="51"/>
        <item x="6"/>
        <item x="474"/>
        <item x="606"/>
        <item x="597"/>
        <item x="52"/>
        <item x="216"/>
        <item x="187"/>
        <item x="207"/>
        <item x="370"/>
        <item x="350"/>
        <item x="243"/>
        <item x="264"/>
        <item x="292"/>
        <item x="208"/>
        <item x="209"/>
        <item x="210"/>
        <item x="211"/>
        <item x="212"/>
        <item x="213"/>
        <item x="214"/>
        <item x="215"/>
        <item x="53"/>
        <item x="62"/>
        <item x="140"/>
        <item x="141"/>
        <item x="142"/>
        <item x="143"/>
        <item x="144"/>
        <item x="145"/>
        <item x="146"/>
        <item x="63"/>
        <item x="147"/>
        <item x="148"/>
        <item x="149"/>
        <item x="150"/>
        <item x="151"/>
        <item x="152"/>
        <item x="153"/>
        <item x="154"/>
        <item x="64"/>
        <item x="155"/>
        <item x="156"/>
        <item x="157"/>
        <item x="158"/>
        <item x="159"/>
        <item x="160"/>
        <item x="161"/>
        <item x="65"/>
        <item x="162"/>
        <item x="163"/>
        <item x="164"/>
        <item x="165"/>
        <item x="166"/>
        <item x="167"/>
        <item x="168"/>
        <item x="66"/>
        <item x="169"/>
        <item x="170"/>
        <item x="171"/>
        <item x="172"/>
        <item x="173"/>
        <item x="174"/>
        <item x="175"/>
        <item x="176"/>
        <item x="177"/>
        <item x="67"/>
        <item x="178"/>
        <item x="179"/>
        <item x="180"/>
        <item x="181"/>
        <item x="182"/>
        <item x="183"/>
        <item x="184"/>
        <item x="185"/>
        <item x="68"/>
        <item x="186"/>
        <item x="69"/>
        <item x="70"/>
        <item x="71"/>
        <item x="54"/>
        <item x="72"/>
        <item x="73"/>
        <item x="74"/>
        <item x="75"/>
        <item x="76"/>
        <item x="77"/>
        <item x="78"/>
        <item x="79"/>
        <item x="80"/>
        <item x="81"/>
        <item x="55"/>
        <item x="82"/>
        <item x="83"/>
        <item x="84"/>
        <item x="85"/>
        <item x="86"/>
        <item x="87"/>
        <item x="88"/>
        <item x="89"/>
        <item x="90"/>
        <item x="56"/>
        <item x="91"/>
        <item x="92"/>
        <item x="93"/>
        <item x="94"/>
        <item x="95"/>
        <item x="57"/>
        <item x="96"/>
        <item x="97"/>
        <item x="98"/>
        <item x="99"/>
        <item x="100"/>
        <item x="101"/>
        <item x="102"/>
        <item x="58"/>
        <item x="103"/>
        <item x="104"/>
        <item x="105"/>
        <item x="106"/>
        <item x="107"/>
        <item x="108"/>
        <item x="109"/>
        <item x="110"/>
        <item x="111"/>
        <item x="59"/>
        <item x="112"/>
        <item x="113"/>
        <item x="114"/>
        <item x="115"/>
        <item x="116"/>
        <item x="117"/>
        <item x="118"/>
        <item x="119"/>
        <item x="120"/>
        <item x="60"/>
        <item x="121"/>
        <item x="122"/>
        <item x="123"/>
        <item x="124"/>
        <item x="125"/>
        <item x="126"/>
        <item x="127"/>
        <item x="128"/>
        <item x="129"/>
        <item x="61"/>
        <item x="130"/>
        <item x="131"/>
        <item x="132"/>
        <item x="133"/>
        <item x="134"/>
        <item x="135"/>
        <item x="136"/>
        <item x="137"/>
        <item x="138"/>
        <item x="139"/>
        <item x="217"/>
        <item x="226"/>
        <item x="227"/>
        <item x="228"/>
        <item x="229"/>
        <item x="230"/>
        <item x="231"/>
        <item x="232"/>
        <item x="233"/>
        <item x="234"/>
        <item x="235"/>
        <item x="218"/>
        <item x="236"/>
        <item x="237"/>
        <item x="238"/>
        <item x="239"/>
        <item x="240"/>
        <item x="241"/>
        <item x="242"/>
        <item x="219"/>
        <item x="220"/>
        <item x="221"/>
        <item x="222"/>
        <item x="223"/>
        <item x="224"/>
        <item x="225"/>
        <item x="244"/>
        <item x="253"/>
        <item x="254"/>
        <item x="255"/>
        <item x="256"/>
        <item x="257"/>
        <item x="258"/>
        <item x="259"/>
        <item x="260"/>
        <item x="261"/>
        <item x="262"/>
        <item x="245"/>
        <item x="263"/>
        <item x="246"/>
        <item x="247"/>
        <item x="248"/>
        <item x="249"/>
        <item x="250"/>
        <item x="251"/>
        <item x="252"/>
        <item x="351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52"/>
        <item x="353"/>
        <item x="354"/>
        <item x="355"/>
        <item x="356"/>
        <item x="357"/>
        <item x="293"/>
        <item x="301"/>
        <item x="302"/>
        <item x="303"/>
        <item x="304"/>
        <item x="305"/>
        <item x="306"/>
        <item x="307"/>
        <item x="308"/>
        <item x="309"/>
        <item x="294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295"/>
        <item x="329"/>
        <item x="330"/>
        <item x="331"/>
        <item x="332"/>
        <item x="333"/>
        <item x="334"/>
        <item x="296"/>
        <item x="335"/>
        <item x="336"/>
        <item x="337"/>
        <item x="338"/>
        <item x="339"/>
        <item x="340"/>
        <item x="341"/>
        <item x="342"/>
        <item x="297"/>
        <item x="343"/>
        <item x="344"/>
        <item x="345"/>
        <item x="346"/>
        <item x="347"/>
        <item x="348"/>
        <item x="298"/>
        <item x="349"/>
        <item x="299"/>
        <item x="300"/>
        <item x="265"/>
        <item x="274"/>
        <item x="275"/>
        <item x="276"/>
        <item x="277"/>
        <item x="278"/>
        <item x="279"/>
        <item x="280"/>
        <item x="281"/>
        <item x="282"/>
        <item x="283"/>
        <item x="266"/>
        <item x="284"/>
        <item x="285"/>
        <item x="286"/>
        <item x="287"/>
        <item x="288"/>
        <item x="289"/>
        <item x="290"/>
        <item x="291"/>
        <item x="267"/>
        <item x="268"/>
        <item x="269"/>
        <item x="270"/>
        <item x="271"/>
        <item x="272"/>
        <item x="273"/>
        <item x="598"/>
        <item x="599"/>
        <item x="600"/>
        <item x="601"/>
        <item x="602"/>
        <item x="603"/>
        <item x="604"/>
        <item x="605"/>
        <item x="0"/>
      </items>
    </pivotField>
    <pivotField name="Etapa"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/>
    <pivotField compact="0" numFmtId="1" outline="0" showAll="0"/>
    <pivotField name="Tip Ansamblu" compact="0" outline="0" showAll="0" defaultSubtotal="0">
      <items count="4">
        <item x="0"/>
        <item x="1"/>
        <item x="2"/>
        <item x="3"/>
      </items>
    </pivotField>
    <pivotField axis="axisRow" compact="0" outline="0" showAll="0" defaultSubtotal="0">
      <items count="110">
        <item x="0"/>
        <item x="82"/>
        <item x="5"/>
        <item x="9"/>
        <item x="13"/>
        <item x="15"/>
        <item x="16"/>
        <item x="17"/>
        <item x="19"/>
        <item x="21"/>
        <item x="22"/>
        <item x="23"/>
        <item x="24"/>
        <item x="26"/>
        <item x="29"/>
        <item x="34"/>
        <item x="35"/>
        <item x="36"/>
        <item x="38"/>
        <item x="39"/>
        <item x="40"/>
        <item x="41"/>
        <item x="42"/>
        <item x="47"/>
        <item x="48"/>
        <item x="49"/>
        <item x="50"/>
        <item x="51"/>
        <item x="52"/>
        <item x="54"/>
        <item x="59"/>
        <item x="62"/>
        <item x="63"/>
        <item x="65"/>
        <item x="67"/>
        <item x="68"/>
        <item x="69"/>
        <item x="71"/>
        <item x="72"/>
        <item x="75"/>
        <item x="78"/>
        <item x="79"/>
        <item x="80"/>
        <item x="81"/>
        <item x="85"/>
        <item x="86"/>
        <item x="87"/>
        <item x="88"/>
        <item x="92"/>
        <item x="93"/>
        <item x="98"/>
        <item x="99"/>
        <item x="101"/>
        <item x="102"/>
        <item x="104"/>
        <item x="105"/>
        <item x="108"/>
        <item x="109"/>
        <item x="1"/>
        <item x="2"/>
        <item x="3"/>
        <item x="4"/>
        <item x="6"/>
        <item x="7"/>
        <item x="8"/>
        <item x="10"/>
        <item x="11"/>
        <item x="12"/>
        <item x="14"/>
        <item x="18"/>
        <item x="20"/>
        <item x="25"/>
        <item x="27"/>
        <item x="28"/>
        <item x="30"/>
        <item x="31"/>
        <item x="32"/>
        <item x="33"/>
        <item x="37"/>
        <item x="43"/>
        <item x="44"/>
        <item x="45"/>
        <item x="46"/>
        <item x="53"/>
        <item x="55"/>
        <item x="56"/>
        <item x="57"/>
        <item x="58"/>
        <item x="60"/>
        <item x="61"/>
        <item x="64"/>
        <item x="66"/>
        <item x="70"/>
        <item x="73"/>
        <item x="74"/>
        <item x="76"/>
        <item x="77"/>
        <item x="83"/>
        <item x="84"/>
        <item x="89"/>
        <item x="90"/>
        <item x="91"/>
        <item x="94"/>
        <item x="95"/>
        <item x="96"/>
        <item x="97"/>
        <item x="100"/>
        <item x="103"/>
        <item x="106"/>
        <item x="107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compact="0" outline="0" showAll="0"/>
    <pivotField compact="0" outline="0" showAll="0"/>
    <pivotField compact="0" outline="0" showAll="0"/>
    <pivotField dataField="1" compact="0" outline="0" showAll="0" defaultSubtotal="0"/>
    <pivotField compact="0" numFmtId="2" outline="0" showAll="0"/>
    <pivotField compact="0" numFmtId="2" outline="0" showAll="0"/>
    <pivotField compact="0" outline="0" showAll="0"/>
    <pivotField dataField="1" compact="0" numFmtId="2" outline="0" showAll="0"/>
    <pivotField compact="0" outline="0" showAll="0" defaultSubtotal="0"/>
    <pivotField compact="0" numFmtId="2" outline="0" showAll="0"/>
    <pivotField compact="0" numFmtId="2" outline="0" showAll="0"/>
  </pivotFields>
  <rowFields count="4">
    <field x="1"/>
    <field x="4"/>
    <field x="8"/>
    <field x="9"/>
  </rowFields>
  <rowItems count="215">
    <i>
      <x/>
      <x/>
      <x/>
      <x/>
    </i>
    <i r="1">
      <x v="1"/>
      <x v="2"/>
      <x v="1"/>
    </i>
    <i r="2">
      <x v="3"/>
      <x v="3"/>
    </i>
    <i r="2">
      <x v="58"/>
      <x v="1"/>
    </i>
    <i r="2">
      <x v="59"/>
      <x v="1"/>
    </i>
    <i r="2">
      <x v="60"/>
      <x v="1"/>
    </i>
    <i r="2">
      <x v="61"/>
      <x v="2"/>
    </i>
    <i r="2">
      <x v="62"/>
      <x v="1"/>
    </i>
    <i r="2">
      <x v="63"/>
      <x v="1"/>
    </i>
    <i r="2">
      <x v="64"/>
      <x v="1"/>
    </i>
    <i r="1">
      <x v="2"/>
      <x v="4"/>
      <x v="1"/>
    </i>
    <i r="2">
      <x v="5"/>
      <x v="1"/>
    </i>
    <i r="2">
      <x v="6"/>
      <x v="4"/>
    </i>
    <i r="2">
      <x v="7"/>
      <x v="1"/>
    </i>
    <i r="2">
      <x v="8"/>
      <x v="1"/>
    </i>
    <i r="2">
      <x v="9"/>
      <x v="1"/>
    </i>
    <i r="2">
      <x v="10"/>
      <x v="4"/>
    </i>
    <i r="2">
      <x v="11"/>
      <x v="4"/>
    </i>
    <i r="2">
      <x v="12"/>
      <x v="1"/>
    </i>
    <i r="2">
      <x v="13"/>
      <x v="1"/>
    </i>
    <i r="2">
      <x v="14"/>
      <x v="4"/>
    </i>
    <i r="2">
      <x v="15"/>
      <x v="5"/>
    </i>
    <i r="2">
      <x v="58"/>
      <x v="1"/>
    </i>
    <i r="2">
      <x v="59"/>
      <x v="1"/>
    </i>
    <i r="2">
      <x v="60"/>
      <x v="1"/>
    </i>
    <i r="2">
      <x v="61"/>
      <x v="2"/>
    </i>
    <i r="2">
      <x v="65"/>
      <x v="1"/>
    </i>
    <i r="2">
      <x v="66"/>
      <x v="1"/>
    </i>
    <i r="2">
      <x v="67"/>
      <x v="1"/>
    </i>
    <i r="2">
      <x v="68"/>
      <x v="1"/>
    </i>
    <i r="2">
      <x v="69"/>
      <x v="1"/>
    </i>
    <i r="2">
      <x v="70"/>
      <x v="1"/>
    </i>
    <i r="2">
      <x v="71"/>
      <x v="2"/>
    </i>
    <i r="2">
      <x v="72"/>
      <x v="4"/>
    </i>
    <i r="2">
      <x v="73"/>
      <x v="4"/>
    </i>
    <i r="2">
      <x v="74"/>
      <x v="4"/>
    </i>
    <i r="2">
      <x v="75"/>
      <x v="1"/>
    </i>
    <i r="2">
      <x v="76"/>
      <x v="1"/>
    </i>
    <i r="2">
      <x v="77"/>
      <x v="1"/>
    </i>
    <i r="1">
      <x v="3"/>
      <x v="16"/>
      <x v="4"/>
    </i>
    <i r="2">
      <x v="17"/>
      <x v="4"/>
    </i>
    <i r="2">
      <x v="18"/>
      <x v="4"/>
    </i>
    <i r="2">
      <x v="19"/>
      <x v="4"/>
    </i>
    <i r="2">
      <x v="20"/>
      <x v="4"/>
    </i>
    <i r="2">
      <x v="21"/>
      <x v="4"/>
    </i>
    <i r="2">
      <x v="22"/>
      <x v="4"/>
    </i>
    <i r="2">
      <x v="23"/>
      <x v="4"/>
    </i>
    <i r="2">
      <x v="24"/>
      <x v="4"/>
    </i>
    <i r="2">
      <x v="25"/>
      <x v="6"/>
    </i>
    <i r="2">
      <x v="59"/>
      <x v="1"/>
    </i>
    <i r="2">
      <x v="73"/>
      <x v="1"/>
    </i>
    <i r="3">
      <x v="4"/>
    </i>
    <i r="2">
      <x v="78"/>
      <x v="4"/>
    </i>
    <i r="2">
      <x v="79"/>
      <x v="4"/>
    </i>
    <i r="2">
      <x v="80"/>
      <x v="4"/>
    </i>
    <i r="2">
      <x v="81"/>
      <x v="4"/>
    </i>
    <i r="2">
      <x v="82"/>
      <x v="4"/>
    </i>
    <i r="1">
      <x v="4"/>
      <x v="16"/>
      <x v="4"/>
    </i>
    <i r="2">
      <x v="18"/>
      <x v="4"/>
    </i>
    <i r="2">
      <x v="19"/>
      <x v="4"/>
    </i>
    <i r="2">
      <x v="21"/>
      <x v="4"/>
    </i>
    <i r="2">
      <x v="26"/>
      <x v="4"/>
    </i>
    <i r="2">
      <x v="27"/>
      <x v="4"/>
    </i>
    <i r="2">
      <x v="28"/>
      <x v="7"/>
    </i>
    <i r="2">
      <x v="59"/>
      <x v="1"/>
    </i>
    <i r="2">
      <x v="73"/>
      <x v="1"/>
    </i>
    <i r="2">
      <x v="78"/>
      <x v="4"/>
    </i>
    <i r="1">
      <x v="5"/>
      <x v="8"/>
      <x v="1"/>
    </i>
    <i r="2">
      <x v="29"/>
      <x v="1"/>
    </i>
    <i r="2">
      <x v="30"/>
      <x v="1"/>
    </i>
    <i r="2">
      <x v="31"/>
      <x v="10"/>
    </i>
    <i r="2">
      <x v="58"/>
      <x v="1"/>
    </i>
    <i r="2">
      <x v="59"/>
      <x v="1"/>
    </i>
    <i r="2">
      <x v="60"/>
      <x v="1"/>
    </i>
    <i r="2">
      <x v="83"/>
      <x v="1"/>
    </i>
    <i r="3">
      <x v="9"/>
    </i>
    <i r="2">
      <x v="84"/>
      <x v="1"/>
    </i>
    <i r="2">
      <x v="85"/>
      <x v="8"/>
    </i>
    <i r="2">
      <x v="86"/>
      <x v="1"/>
    </i>
    <i r="2">
      <x v="87"/>
      <x v="1"/>
    </i>
    <i r="2">
      <x v="88"/>
      <x v="1"/>
    </i>
    <i r="2">
      <x v="89"/>
      <x v="1"/>
    </i>
    <i r="1">
      <x v="6"/>
      <x v="8"/>
      <x v="1"/>
    </i>
    <i r="2">
      <x v="29"/>
      <x v="1"/>
    </i>
    <i r="2">
      <x v="30"/>
      <x v="1"/>
    </i>
    <i r="2">
      <x v="32"/>
      <x v="11"/>
    </i>
    <i r="2">
      <x v="58"/>
      <x v="1"/>
    </i>
    <i r="2">
      <x v="59"/>
      <x v="1"/>
    </i>
    <i r="2">
      <x v="60"/>
      <x v="1"/>
    </i>
    <i r="2">
      <x v="83"/>
      <x v="1"/>
    </i>
    <i r="3">
      <x v="9"/>
    </i>
    <i r="2">
      <x v="84"/>
      <x v="1"/>
    </i>
    <i r="2">
      <x v="85"/>
      <x v="8"/>
    </i>
    <i r="2">
      <x v="86"/>
      <x v="1"/>
    </i>
    <i r="2">
      <x v="87"/>
      <x v="1"/>
    </i>
    <i r="2">
      <x v="88"/>
      <x v="1"/>
    </i>
    <i r="2">
      <x v="89"/>
      <x v="1"/>
    </i>
    <i r="1">
      <x v="7"/>
      <x v="8"/>
      <x v="1"/>
    </i>
    <i r="2">
      <x v="33"/>
      <x v="1"/>
    </i>
    <i r="2">
      <x v="34"/>
      <x v="1"/>
    </i>
    <i r="2">
      <x v="35"/>
      <x v="8"/>
    </i>
    <i r="2">
      <x v="36"/>
      <x v="12"/>
    </i>
    <i r="2">
      <x v="58"/>
      <x v="1"/>
    </i>
    <i r="2">
      <x v="59"/>
      <x v="1"/>
    </i>
    <i r="2">
      <x v="60"/>
      <x v="1"/>
    </i>
    <i r="2">
      <x v="67"/>
      <x v="1"/>
    </i>
    <i r="2">
      <x v="83"/>
      <x v="9"/>
    </i>
    <i r="2">
      <x v="84"/>
      <x v="1"/>
    </i>
    <i r="2">
      <x v="86"/>
      <x v="1"/>
    </i>
    <i r="2">
      <x v="88"/>
      <x v="1"/>
    </i>
    <i r="2">
      <x v="89"/>
      <x v="1"/>
    </i>
    <i r="2">
      <x v="90"/>
      <x v="1"/>
    </i>
    <i r="2">
      <x v="91"/>
      <x v="1"/>
    </i>
    <i r="1">
      <x v="8"/>
      <x v="8"/>
      <x v="1"/>
    </i>
    <i r="2">
      <x v="29"/>
      <x v="1"/>
    </i>
    <i r="2">
      <x v="34"/>
      <x v="1"/>
    </i>
    <i r="2">
      <x v="35"/>
      <x v="8"/>
    </i>
    <i r="2">
      <x v="37"/>
      <x v="13"/>
    </i>
    <i r="2">
      <x v="58"/>
      <x v="1"/>
    </i>
    <i r="2">
      <x v="59"/>
      <x v="1"/>
    </i>
    <i r="2">
      <x v="60"/>
      <x v="1"/>
    </i>
    <i r="2">
      <x v="83"/>
      <x v="9"/>
    </i>
    <i r="2">
      <x v="84"/>
      <x v="1"/>
    </i>
    <i r="2">
      <x v="86"/>
      <x v="1"/>
    </i>
    <i r="2">
      <x v="88"/>
      <x v="1"/>
    </i>
    <i r="2">
      <x v="89"/>
      <x v="1"/>
    </i>
    <i r="2">
      <x v="90"/>
      <x v="1"/>
    </i>
    <i r="2">
      <x v="92"/>
      <x v="1"/>
    </i>
    <i r="1">
      <x v="9"/>
      <x v="38"/>
      <x v="1"/>
    </i>
    <i r="2">
      <x v="39"/>
      <x v="14"/>
    </i>
    <i r="2">
      <x v="58"/>
      <x v="1"/>
    </i>
    <i r="2">
      <x v="59"/>
      <x v="1"/>
    </i>
    <i r="2">
      <x v="60"/>
      <x v="1"/>
    </i>
    <i r="2">
      <x v="61"/>
      <x v="2"/>
    </i>
    <i r="2">
      <x v="64"/>
      <x v="1"/>
    </i>
    <i r="2">
      <x v="67"/>
      <x v="1"/>
    </i>
    <i r="2">
      <x v="77"/>
      <x v="1"/>
    </i>
    <i r="2">
      <x v="84"/>
      <x v="1"/>
    </i>
    <i r="2">
      <x v="91"/>
      <x v="1"/>
    </i>
    <i r="2">
      <x v="93"/>
      <x v="2"/>
    </i>
    <i r="2">
      <x v="94"/>
      <x v="8"/>
    </i>
    <i r="1">
      <x v="10"/>
      <x v="1"/>
      <x v="1"/>
    </i>
    <i r="2">
      <x v="2"/>
      <x v="1"/>
    </i>
    <i r="2">
      <x v="5"/>
      <x v="1"/>
    </i>
    <i r="2">
      <x v="30"/>
      <x v="1"/>
    </i>
    <i r="2">
      <x v="38"/>
      <x v="1"/>
    </i>
    <i r="2">
      <x v="40"/>
      <x v="8"/>
    </i>
    <i r="2">
      <x v="41"/>
      <x v="1"/>
    </i>
    <i r="2">
      <x v="42"/>
      <x v="15"/>
    </i>
    <i r="2">
      <x v="43"/>
      <x v="15"/>
    </i>
    <i r="2">
      <x v="44"/>
      <x v="1"/>
    </i>
    <i r="2">
      <x v="45"/>
      <x v="15"/>
    </i>
    <i r="2">
      <x v="46"/>
      <x v="16"/>
    </i>
    <i r="2">
      <x v="58"/>
      <x v="1"/>
    </i>
    <i r="2">
      <x v="59"/>
      <x v="1"/>
    </i>
    <i r="2">
      <x v="60"/>
      <x v="1"/>
    </i>
    <i r="2">
      <x v="63"/>
      <x v="1"/>
    </i>
    <i r="2">
      <x v="64"/>
      <x v="1"/>
    </i>
    <i r="2">
      <x v="68"/>
      <x v="1"/>
    </i>
    <i r="2">
      <x v="84"/>
      <x v="1"/>
    </i>
    <i r="2">
      <x v="88"/>
      <x v="1"/>
    </i>
    <i r="2">
      <x v="89"/>
      <x v="1"/>
    </i>
    <i r="2">
      <x v="90"/>
      <x v="1"/>
    </i>
    <i r="2">
      <x v="92"/>
      <x v="1"/>
    </i>
    <i r="2">
      <x v="95"/>
      <x v="8"/>
    </i>
    <i r="2">
      <x v="96"/>
      <x v="8"/>
    </i>
    <i r="2">
      <x v="97"/>
      <x v="1"/>
    </i>
    <i r="2">
      <x v="98"/>
      <x v="1"/>
    </i>
    <i r="1">
      <x v="11"/>
      <x v="2"/>
      <x v="1"/>
    </i>
    <i r="2">
      <x v="5"/>
      <x v="1"/>
    </i>
    <i r="2">
      <x v="9"/>
      <x v="1"/>
    </i>
    <i r="2">
      <x v="38"/>
      <x v="1"/>
    </i>
    <i r="2">
      <x v="41"/>
      <x v="1"/>
    </i>
    <i r="2">
      <x v="42"/>
      <x v="15"/>
    </i>
    <i r="2">
      <x v="44"/>
      <x v="1"/>
    </i>
    <i r="2">
      <x v="47"/>
      <x v="1"/>
    </i>
    <i r="2">
      <x v="48"/>
      <x v="1"/>
    </i>
    <i r="2">
      <x v="49"/>
      <x v="1"/>
    </i>
    <i r="2">
      <x v="50"/>
      <x v="15"/>
    </i>
    <i r="2">
      <x v="51"/>
      <x v="15"/>
    </i>
    <i r="2">
      <x v="52"/>
      <x v="15"/>
    </i>
    <i r="2">
      <x v="53"/>
      <x v="15"/>
    </i>
    <i r="2">
      <x v="54"/>
      <x v="1"/>
    </i>
    <i r="2">
      <x v="55"/>
      <x v="15"/>
    </i>
    <i r="2">
      <x v="56"/>
      <x v="17"/>
    </i>
    <i r="2">
      <x v="58"/>
      <x v="1"/>
    </i>
    <i r="2">
      <x v="59"/>
      <x v="1"/>
    </i>
    <i r="2">
      <x v="60"/>
      <x v="1"/>
    </i>
    <i r="2">
      <x v="63"/>
      <x v="1"/>
    </i>
    <i r="2">
      <x v="64"/>
      <x v="1"/>
    </i>
    <i r="2">
      <x v="67"/>
      <x v="1"/>
    </i>
    <i r="2">
      <x v="77"/>
      <x v="1"/>
    </i>
    <i r="2">
      <x v="84"/>
      <x v="1"/>
    </i>
    <i r="2">
      <x v="90"/>
      <x v="1"/>
    </i>
    <i r="2">
      <x v="91"/>
      <x v="1"/>
    </i>
    <i r="2">
      <x v="94"/>
      <x v="8"/>
    </i>
    <i r="2">
      <x v="98"/>
      <x v="1"/>
    </i>
    <i r="2">
      <x v="99"/>
      <x v="1"/>
    </i>
    <i r="2">
      <x v="100"/>
      <x v="8"/>
    </i>
    <i r="2">
      <x v="101"/>
      <x v="8"/>
    </i>
    <i r="2">
      <x v="102"/>
      <x v="8"/>
    </i>
    <i r="2">
      <x v="103"/>
      <x v="8"/>
    </i>
    <i r="2">
      <x v="104"/>
      <x v="1"/>
    </i>
    <i r="2">
      <x v="105"/>
      <x v="1"/>
    </i>
    <i r="2">
      <x v="106"/>
      <x v="8"/>
    </i>
    <i r="2">
      <x v="107"/>
      <x v="8"/>
    </i>
    <i r="2">
      <x v="108"/>
      <x v="1"/>
    </i>
    <i r="2">
      <x v="109"/>
      <x v="8"/>
    </i>
    <i r="1">
      <x v="12"/>
      <x v="57"/>
      <x v="18"/>
    </i>
    <i r="2">
      <x v="58"/>
      <x v="1"/>
    </i>
    <i r="2">
      <x v="59"/>
      <x v="1"/>
    </i>
    <i r="2">
      <x v="64"/>
      <x v="1"/>
    </i>
    <i r="2">
      <x v="77"/>
      <x v="1"/>
    </i>
    <i r="2">
      <x v="84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Masa neta proiect [Kg]" fld="17" baseField="9" baseItem="2"/>
    <dataField name="Lungimi totale profile [m]" fld="13" baseField="9" baseItem="2"/>
  </dataFields>
  <formats count="75">
    <format dxfId="338">
      <pivotArea field="-2" type="button" dataOnly="0" labelOnly="1" outline="0" axis="axisCol" fieldPosition="0"/>
    </format>
    <format dxfId="337">
      <pivotArea field="-2" type="button" dataOnly="0" labelOnly="1" outline="0" axis="axisCol" fieldPosition="0"/>
    </format>
    <format dxfId="336">
      <pivotArea field="3" type="button" dataOnly="0" labelOnly="1" outline="0"/>
    </format>
    <format dxfId="335">
      <pivotArea field="3" type="button" dataOnly="0" labelOnly="1" outline="0"/>
    </format>
    <format dxfId="334">
      <pivotArea field="7" type="button" dataOnly="0" labelOnly="1" outline="0"/>
    </format>
    <format dxfId="333">
      <pivotArea field="3" type="button" dataOnly="0" labelOnly="1" outline="0"/>
    </format>
    <format dxfId="332">
      <pivotArea field="7" type="button" dataOnly="0" labelOnly="1" outline="0"/>
    </format>
    <format dxfId="331">
      <pivotArea field="3" type="button" dataOnly="0" labelOnly="1" outline="0"/>
    </format>
    <format dxfId="330">
      <pivotArea field="7" type="button" dataOnly="0" labelOnly="1" outline="0"/>
    </format>
    <format dxfId="329">
      <pivotArea field="3" type="button" dataOnly="0" labelOnly="1" outline="0"/>
    </format>
    <format dxfId="328">
      <pivotArea field="7" type="button" dataOnly="0" labelOnly="1" outline="0"/>
    </format>
    <format dxfId="327">
      <pivotArea field="3" type="button" dataOnly="0" labelOnly="1" outline="0"/>
    </format>
    <format dxfId="326">
      <pivotArea field="7" type="button" dataOnly="0" labelOnly="1" outline="0"/>
    </format>
    <format dxfId="325">
      <pivotArea field="3" type="button" dataOnly="0" labelOnly="1" outline="0"/>
    </format>
    <format dxfId="324">
      <pivotArea field="7" type="button" dataOnly="0" labelOnly="1" outline="0"/>
    </format>
    <format dxfId="323">
      <pivotArea field="3" type="button" dataOnly="0" labelOnly="1" outline="0"/>
    </format>
    <format dxfId="322">
      <pivotArea field="7" type="button" dataOnly="0" labelOnly="1" outline="0"/>
    </format>
    <format dxfId="321">
      <pivotArea type="all" dataOnly="0" outline="0" fieldPosition="0"/>
    </format>
    <format dxfId="320">
      <pivotArea field="4" type="button" dataOnly="0" labelOnly="1" outline="0" axis="axisRow" fieldPosition="1"/>
    </format>
    <format dxfId="319">
      <pivotArea field="4" type="button" dataOnly="0" labelOnly="1" outline="0" axis="axisRow" fieldPosition="1"/>
    </format>
    <format dxfId="318">
      <pivotArea type="origin" dataOnly="0" labelOnly="1" outline="0" fieldPosition="0"/>
    </format>
    <format dxfId="317">
      <pivotArea field="3" type="button" dataOnly="0" labelOnly="1" outline="0"/>
    </format>
    <format dxfId="316">
      <pivotArea field="7" type="button" dataOnly="0" labelOnly="1" outline="0"/>
    </format>
    <format dxfId="315">
      <pivotArea field="4" type="button" dataOnly="0" labelOnly="1" outline="0" axis="axisRow" fieldPosition="1"/>
    </format>
    <format dxfId="314">
      <pivotArea field="-2" type="button" dataOnly="0" labelOnly="1" outline="0" axis="axisCol" fieldPosition="0"/>
    </format>
    <format dxfId="313">
      <pivotArea type="topRight" dataOnly="0" labelOnly="1" outline="0" fieldPosition="0"/>
    </format>
    <format dxfId="312">
      <pivotArea type="origin" dataOnly="0" labelOnly="1" outline="0" fieldPosition="0"/>
    </format>
    <format dxfId="311">
      <pivotArea field="3" type="button" dataOnly="0" labelOnly="1" outline="0"/>
    </format>
    <format dxfId="310">
      <pivotArea field="7" type="button" dataOnly="0" labelOnly="1" outline="0"/>
    </format>
    <format dxfId="309">
      <pivotArea field="4" type="button" dataOnly="0" labelOnly="1" outline="0" axis="axisRow" fieldPosition="1"/>
    </format>
    <format dxfId="308">
      <pivotArea field="-2" type="button" dataOnly="0" labelOnly="1" outline="0" axis="axisCol" fieldPosition="0"/>
    </format>
    <format dxfId="307">
      <pivotArea type="topRight" dataOnly="0" labelOnly="1" outline="0" fieldPosition="0"/>
    </format>
    <format dxfId="306">
      <pivotArea type="origin" dataOnly="0" labelOnly="1" outline="0" fieldPosition="0"/>
    </format>
    <format dxfId="305">
      <pivotArea field="3" type="button" dataOnly="0" labelOnly="1" outline="0"/>
    </format>
    <format dxfId="304">
      <pivotArea field="7" type="button" dataOnly="0" labelOnly="1" outline="0"/>
    </format>
    <format dxfId="303">
      <pivotArea field="-2" type="button" dataOnly="0" labelOnly="1" outline="0" axis="axisCol" fieldPosition="0"/>
    </format>
    <format dxfId="302">
      <pivotArea type="topRight" dataOnly="0" labelOnly="1" outline="0" fieldPosition="0"/>
    </format>
    <format dxfId="301">
      <pivotArea type="origin" dataOnly="0" labelOnly="1" outline="0" fieldPosition="0"/>
    </format>
    <format dxfId="300">
      <pivotArea field="3" type="button" dataOnly="0" labelOnly="1" outline="0"/>
    </format>
    <format dxfId="299">
      <pivotArea field="7" type="button" dataOnly="0" labelOnly="1" outline="0"/>
    </format>
    <format dxfId="298">
      <pivotArea field="-2" type="button" dataOnly="0" labelOnly="1" outline="0" axis="axisCol" fieldPosition="0"/>
    </format>
    <format dxfId="297">
      <pivotArea type="topRight" dataOnly="0" labelOnly="1" outline="0" fieldPosition="0"/>
    </format>
    <format dxfId="296">
      <pivotArea field="0" type="button" dataOnly="0" labelOnly="1" outline="0"/>
    </format>
    <format dxfId="295">
      <pivotArea field="0" type="button" dataOnly="0" labelOnly="1" outline="0"/>
    </format>
    <format dxfId="294">
      <pivotArea field="9" type="button" dataOnly="0" labelOnly="1" outline="0" axis="axisRow" fieldPosition="3"/>
    </format>
    <format dxfId="293">
      <pivotArea field="1" type="button" dataOnly="0" labelOnly="1" outline="0" axis="axisRow" fieldPosition="0"/>
    </format>
    <format dxfId="292">
      <pivotArea field="4" type="button" dataOnly="0" labelOnly="1" outline="0" axis="axisRow" fieldPosition="1"/>
    </format>
    <format dxfId="291">
      <pivotArea field="8" type="button" dataOnly="0" labelOnly="1" outline="0" axis="axisRow" fieldPosition="2"/>
    </format>
    <format dxfId="290">
      <pivotArea field="9" type="button" dataOnly="0" labelOnly="1" outline="0" axis="axisRow" fieldPosition="3"/>
    </format>
    <format dxfId="28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8">
      <pivotArea field="1" type="button" dataOnly="0" labelOnly="1" outline="0" axis="axisRow" fieldPosition="0"/>
    </format>
    <format dxfId="287">
      <pivotArea field="4" type="button" dataOnly="0" labelOnly="1" outline="0" axis="axisRow" fieldPosition="1"/>
    </format>
    <format dxfId="286">
      <pivotArea field="8" type="button" dataOnly="0" labelOnly="1" outline="0" axis="axisRow" fieldPosition="2"/>
    </format>
    <format dxfId="285">
      <pivotArea field="9" type="button" dataOnly="0" labelOnly="1" outline="0" axis="axisRow" fieldPosition="3"/>
    </format>
    <format dxfId="28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9">
      <pivotArea outline="0" collapsedLevelsAreSubtotals="1" fieldPosition="0"/>
    </format>
    <format dxfId="278">
      <pivotArea field="1" type="button" dataOnly="0" labelOnly="1" outline="0" axis="axisRow" fieldPosition="0"/>
    </format>
    <format dxfId="277">
      <pivotArea field="4" type="button" dataOnly="0" labelOnly="1" outline="0" axis="axisRow" fieldPosition="1"/>
    </format>
    <format dxfId="276">
      <pivotArea field="8" type="button" dataOnly="0" labelOnly="1" outline="0" axis="axisRow" fieldPosition="2"/>
    </format>
    <format dxfId="275">
      <pivotArea field="9" type="button" dataOnly="0" labelOnly="1" outline="0" axis="axisRow" fieldPosition="3"/>
    </format>
    <format dxfId="274">
      <pivotArea dataOnly="0" labelOnly="1" grandRow="1" outline="0" fieldPosition="0"/>
    </format>
    <format dxfId="27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2">
      <pivotArea dataOnly="0" labelOnly="1" outline="0" fieldPosition="0">
        <references count="1">
          <reference field="1" count="0"/>
        </references>
      </pivotArea>
    </format>
    <format dxfId="271">
      <pivotArea outline="0" collapsedLevelsAreSubtotals="1" fieldPosition="0"/>
    </format>
    <format dxfId="270">
      <pivotArea field="1" type="button" dataOnly="0" labelOnly="1" outline="0" axis="axisRow" fieldPosition="0"/>
    </format>
    <format dxfId="269">
      <pivotArea field="4" type="button" dataOnly="0" labelOnly="1" outline="0" axis="axisRow" fieldPosition="1"/>
    </format>
    <format dxfId="268">
      <pivotArea field="8" type="button" dataOnly="0" labelOnly="1" outline="0" axis="axisRow" fieldPosition="2"/>
    </format>
    <format dxfId="267">
      <pivotArea field="9" type="button" dataOnly="0" labelOnly="1" outline="0" axis="axisRow" fieldPosition="3"/>
    </format>
    <format dxfId="266">
      <pivotArea dataOnly="0" labelOnly="1" outline="0" fieldPosition="0">
        <references count="1">
          <reference field="1" count="0"/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66"/>
  </sheetPr>
  <dimension ref="A1:K35"/>
  <sheetViews>
    <sheetView workbookViewId="0">
      <pane ySplit="12" topLeftCell="A13" activePane="bottomLeft" state="frozen"/>
      <selection activeCell="B41" sqref="B41"/>
      <selection pane="bottomLeft" activeCell="B41" sqref="B41"/>
    </sheetView>
  </sheetViews>
  <sheetFormatPr defaultColWidth="9.140625" defaultRowHeight="12.75" x14ac:dyDescent="0.2"/>
  <cols>
    <col min="1" max="1" width="4.7109375" style="62" customWidth="1"/>
    <col min="2" max="2" width="28.5703125" style="62" customWidth="1"/>
    <col min="3" max="3" width="11.7109375" style="62" customWidth="1"/>
    <col min="4" max="4" width="5.5703125" style="62" customWidth="1"/>
    <col min="5" max="5" width="5.140625" style="62" customWidth="1"/>
    <col min="6" max="6" width="8.7109375" style="62" customWidth="1"/>
    <col min="7" max="7" width="4.85546875" style="63" customWidth="1"/>
    <col min="8" max="8" width="10.28515625" style="62" customWidth="1"/>
    <col min="9" max="9" width="7.5703125" style="62" customWidth="1"/>
    <col min="10" max="10" width="10" style="62" customWidth="1"/>
    <col min="11" max="14" width="9.140625" style="62" customWidth="1"/>
    <col min="15" max="16384" width="9.140625" style="62"/>
  </cols>
  <sheetData>
    <row r="1" spans="1:11" x14ac:dyDescent="0.2">
      <c r="A1" s="518"/>
      <c r="B1" s="518"/>
      <c r="C1" s="518"/>
      <c r="D1" s="518"/>
      <c r="E1" s="518"/>
      <c r="F1" s="518"/>
      <c r="G1" s="8"/>
      <c r="H1" s="35"/>
      <c r="I1" s="35"/>
      <c r="J1" s="30"/>
      <c r="K1" s="28"/>
    </row>
    <row r="2" spans="1:11" x14ac:dyDescent="0.2">
      <c r="A2" s="8"/>
      <c r="B2" s="30"/>
      <c r="C2" s="528" t="s">
        <v>75</v>
      </c>
      <c r="D2" s="528"/>
      <c r="E2" s="528"/>
      <c r="F2" s="528"/>
      <c r="G2" s="528"/>
      <c r="H2" s="528"/>
      <c r="I2" s="528"/>
      <c r="J2" s="31"/>
      <c r="K2" s="28"/>
    </row>
    <row r="3" spans="1:11" x14ac:dyDescent="0.2">
      <c r="A3" s="10"/>
      <c r="B3" s="31"/>
      <c r="C3" s="13">
        <f>CENTR!J4</f>
        <v>0</v>
      </c>
      <c r="D3" s="13"/>
      <c r="E3" s="14" t="s">
        <v>158</v>
      </c>
      <c r="F3" s="519">
        <f>CENTR!L4</f>
        <v>0</v>
      </c>
      <c r="G3" s="519"/>
      <c r="H3" s="519"/>
      <c r="I3" s="519"/>
      <c r="K3" s="28"/>
    </row>
    <row r="4" spans="1:11" x14ac:dyDescent="0.2">
      <c r="A4" s="10"/>
      <c r="B4" s="31"/>
      <c r="J4" s="30"/>
      <c r="K4" s="28"/>
    </row>
    <row r="5" spans="1:11" ht="12.75" customHeight="1" x14ac:dyDescent="0.2">
      <c r="A5" s="521" t="s">
        <v>26</v>
      </c>
      <c r="B5" s="521"/>
      <c r="C5" s="514" t="str">
        <f>CENTR!G6</f>
        <v>CON-A</v>
      </c>
      <c r="D5" s="514"/>
      <c r="E5" s="514"/>
      <c r="F5" s="514"/>
      <c r="G5" s="514"/>
      <c r="H5" s="514"/>
      <c r="I5" s="514"/>
      <c r="J5" s="10"/>
      <c r="K5" s="10"/>
    </row>
    <row r="6" spans="1:11" ht="12.75" customHeight="1" x14ac:dyDescent="0.2">
      <c r="A6" s="522" t="s">
        <v>54</v>
      </c>
      <c r="B6" s="522"/>
      <c r="C6" s="520" t="str">
        <f>CENTR!G7</f>
        <v>Honeywell</v>
      </c>
      <c r="D6" s="520"/>
      <c r="E6" s="520"/>
      <c r="F6" s="520"/>
      <c r="G6" s="520"/>
      <c r="H6" s="520"/>
      <c r="I6" s="520"/>
      <c r="J6" s="10"/>
      <c r="K6" s="10"/>
    </row>
    <row r="7" spans="1:11" ht="12.75" customHeight="1" x14ac:dyDescent="0.2">
      <c r="A7" s="523" t="s">
        <v>60</v>
      </c>
      <c r="B7" s="523"/>
      <c r="C7" s="515" t="e">
        <f>CENTR!#REF!</f>
        <v>#REF!</v>
      </c>
      <c r="D7" s="515"/>
      <c r="E7" s="515"/>
      <c r="F7" s="515"/>
      <c r="G7" s="515"/>
      <c r="H7" s="515"/>
      <c r="I7" s="515"/>
      <c r="J7" s="10"/>
      <c r="K7" s="10"/>
    </row>
    <row r="8" spans="1:11" ht="12.75" customHeight="1" x14ac:dyDescent="0.2">
      <c r="A8" s="524" t="s">
        <v>64</v>
      </c>
      <c r="B8" s="524"/>
      <c r="C8" s="516" t="str">
        <f>CENTR!G8</f>
        <v>103522.23 kg (inclusiv adaos 3%)</v>
      </c>
      <c r="D8" s="516"/>
      <c r="E8" s="516"/>
      <c r="F8" s="516"/>
      <c r="G8" s="516"/>
      <c r="H8" s="516"/>
      <c r="I8" s="516"/>
      <c r="J8" s="10"/>
      <c r="K8" s="10"/>
    </row>
    <row r="9" spans="1:11" ht="12.75" customHeight="1" x14ac:dyDescent="0.2">
      <c r="A9" s="526" t="s">
        <v>167</v>
      </c>
      <c r="B9" s="526"/>
      <c r="C9" s="527">
        <f>SUBTOTAL(9,I13:I34)</f>
        <v>14</v>
      </c>
      <c r="D9" s="527"/>
      <c r="E9" s="527"/>
      <c r="F9" s="527"/>
      <c r="G9" s="527"/>
      <c r="H9" s="527"/>
      <c r="I9" s="527"/>
      <c r="J9" s="10"/>
      <c r="K9" s="10"/>
    </row>
    <row r="10" spans="1:11" ht="12.75" customHeight="1" x14ac:dyDescent="0.2">
      <c r="A10" s="525" t="s">
        <v>63</v>
      </c>
      <c r="B10" s="525"/>
      <c r="C10" s="517" t="str">
        <f>CENTR!G10</f>
        <v>614</v>
      </c>
      <c r="D10" s="517"/>
      <c r="E10" s="517"/>
      <c r="F10" s="517"/>
      <c r="G10" s="517"/>
      <c r="H10" s="517"/>
      <c r="I10" s="517"/>
      <c r="J10" s="10"/>
      <c r="K10" s="10"/>
    </row>
    <row r="11" spans="1:11" ht="12.75" customHeight="1" x14ac:dyDescent="0.2">
      <c r="A11" s="8"/>
      <c r="B11" s="8"/>
      <c r="C11" s="35"/>
      <c r="D11" s="35"/>
      <c r="E11" s="33"/>
      <c r="F11" s="7"/>
      <c r="G11" s="33"/>
      <c r="H11" s="7"/>
      <c r="I11" s="10"/>
      <c r="J11" s="10"/>
      <c r="K11" s="10"/>
    </row>
    <row r="12" spans="1:11" ht="25.5" x14ac:dyDescent="0.2">
      <c r="A12" s="64" t="s">
        <v>5</v>
      </c>
      <c r="B12" s="64" t="s">
        <v>76</v>
      </c>
      <c r="C12" s="64" t="s">
        <v>72</v>
      </c>
      <c r="D12" s="64"/>
      <c r="E12" s="64" t="s">
        <v>74</v>
      </c>
      <c r="F12" s="65" t="s">
        <v>80</v>
      </c>
      <c r="G12" s="65"/>
      <c r="H12" s="65" t="s">
        <v>81</v>
      </c>
      <c r="I12" s="64" t="s">
        <v>166</v>
      </c>
      <c r="J12" s="65" t="s">
        <v>77</v>
      </c>
    </row>
    <row r="13" spans="1:11" x14ac:dyDescent="0.2">
      <c r="A13" s="66">
        <v>1</v>
      </c>
      <c r="B13" s="67" t="s">
        <v>75</v>
      </c>
      <c r="C13" s="67" t="s">
        <v>73</v>
      </c>
      <c r="D13" s="67" t="s">
        <v>74</v>
      </c>
      <c r="E13" s="69" t="str">
        <f>C8</f>
        <v>103522.23 kg (inclusiv adaos 3%)</v>
      </c>
      <c r="F13" s="70">
        <f>CENTR!J4</f>
        <v>0</v>
      </c>
      <c r="G13" s="71" t="str">
        <f>E3</f>
        <v>-1/</v>
      </c>
      <c r="H13" s="99">
        <f>CENTR!L4</f>
        <v>0</v>
      </c>
      <c r="I13" s="66">
        <v>1</v>
      </c>
      <c r="J13" s="67"/>
    </row>
    <row r="14" spans="1:11" x14ac:dyDescent="0.2">
      <c r="A14" s="66">
        <v>2</v>
      </c>
      <c r="B14" s="67" t="s">
        <v>112</v>
      </c>
      <c r="C14" s="67" t="s">
        <v>73</v>
      </c>
      <c r="D14" s="67" t="s">
        <v>74</v>
      </c>
      <c r="E14" s="69" t="s">
        <v>53</v>
      </c>
      <c r="F14" s="236"/>
      <c r="G14" s="71"/>
      <c r="H14" s="99"/>
      <c r="I14" s="66">
        <v>1</v>
      </c>
      <c r="J14" s="67"/>
    </row>
    <row r="15" spans="1:11" x14ac:dyDescent="0.2">
      <c r="A15" s="66">
        <v>3</v>
      </c>
      <c r="B15" s="67" t="s">
        <v>71</v>
      </c>
      <c r="C15" s="67" t="s">
        <v>73</v>
      </c>
      <c r="D15" s="67" t="s">
        <v>74</v>
      </c>
      <c r="E15" s="69" t="s">
        <v>53</v>
      </c>
      <c r="F15" s="70"/>
      <c r="G15" s="71"/>
      <c r="H15" s="99"/>
      <c r="I15" s="66">
        <v>1</v>
      </c>
      <c r="J15" s="67"/>
    </row>
    <row r="16" spans="1:11" x14ac:dyDescent="0.2">
      <c r="A16" s="66">
        <v>4</v>
      </c>
      <c r="B16" s="67" t="s">
        <v>78</v>
      </c>
      <c r="C16" s="67" t="s">
        <v>73</v>
      </c>
      <c r="D16" s="67" t="s">
        <v>74</v>
      </c>
      <c r="E16" s="69" t="str">
        <f>CENTR!G8</f>
        <v>103522.23 kg (inclusiv adaos 3%)</v>
      </c>
      <c r="F16" s="70">
        <f>CENTR!J4</f>
        <v>0</v>
      </c>
      <c r="G16" s="71">
        <f>CENTR!K4</f>
        <v>0</v>
      </c>
      <c r="H16" s="99">
        <f>CENTR!L4</f>
        <v>0</v>
      </c>
      <c r="I16" s="66">
        <v>1</v>
      </c>
      <c r="J16" s="67"/>
    </row>
    <row r="17" spans="1:10" x14ac:dyDescent="0.2">
      <c r="A17" s="66">
        <v>5</v>
      </c>
      <c r="B17" s="67" t="s">
        <v>79</v>
      </c>
      <c r="C17" s="67" t="s">
        <v>73</v>
      </c>
      <c r="D17" s="67" t="s">
        <v>74</v>
      </c>
      <c r="E17" s="69" t="e">
        <f>#REF!</f>
        <v>#REF!</v>
      </c>
      <c r="F17" s="70">
        <f>CENTR!J4</f>
        <v>0</v>
      </c>
      <c r="G17" s="71" t="e">
        <f>#REF!</f>
        <v>#REF!</v>
      </c>
      <c r="H17" s="99">
        <f>CENTR!L4</f>
        <v>0</v>
      </c>
      <c r="I17" s="66">
        <v>1</v>
      </c>
      <c r="J17" s="67"/>
    </row>
    <row r="18" spans="1:10" x14ac:dyDescent="0.2">
      <c r="A18" s="66">
        <v>6</v>
      </c>
      <c r="B18" s="67" t="s">
        <v>22</v>
      </c>
      <c r="C18" s="67" t="s">
        <v>73</v>
      </c>
      <c r="D18" s="67" t="s">
        <v>74</v>
      </c>
      <c r="E18" s="69" t="str">
        <f>AP!C9</f>
        <v>103522.23 kg (inclusiv adaos 3%)</v>
      </c>
      <c r="F18" s="70">
        <f>CENTR!J4</f>
        <v>0</v>
      </c>
      <c r="G18" s="71" t="str">
        <f>AP!D4</f>
        <v>-4/</v>
      </c>
      <c r="H18" s="99">
        <f>CENTR!L4</f>
        <v>0</v>
      </c>
      <c r="I18" s="66">
        <v>1</v>
      </c>
      <c r="J18" s="67"/>
    </row>
    <row r="19" spans="1:10" x14ac:dyDescent="0.2">
      <c r="A19" s="66">
        <v>7</v>
      </c>
      <c r="B19" s="67" t="s">
        <v>121</v>
      </c>
      <c r="C19" s="67" t="s">
        <v>73</v>
      </c>
      <c r="D19" s="67" t="s">
        <v>74</v>
      </c>
      <c r="E19" s="69" t="str">
        <f>AP!C9</f>
        <v>103522.23 kg (inclusiv adaos 3%)</v>
      </c>
      <c r="F19" s="70">
        <f>CENTR!J4</f>
        <v>0</v>
      </c>
      <c r="G19" s="71" t="str">
        <f>PC!E3</f>
        <v>-5/</v>
      </c>
      <c r="H19" s="70">
        <f>CENTR!L4</f>
        <v>0</v>
      </c>
      <c r="I19" s="66">
        <v>1</v>
      </c>
      <c r="J19" s="67"/>
    </row>
    <row r="20" spans="1:10" x14ac:dyDescent="0.2">
      <c r="A20" s="66">
        <v>8</v>
      </c>
      <c r="B20" s="67" t="s">
        <v>155</v>
      </c>
      <c r="C20" s="67" t="s">
        <v>73</v>
      </c>
      <c r="D20" s="67" t="s">
        <v>74</v>
      </c>
      <c r="E20" s="69" t="str">
        <f>AP!C9</f>
        <v>103522.23 kg (inclusiv adaos 3%)</v>
      </c>
      <c r="F20" s="70">
        <f>CENTR!J4</f>
        <v>0</v>
      </c>
      <c r="G20" s="71" t="str">
        <f>'SM01'!D3</f>
        <v>-6/</v>
      </c>
      <c r="H20" s="70">
        <f>CENTR!L4</f>
        <v>0</v>
      </c>
      <c r="I20" s="66">
        <v>1</v>
      </c>
      <c r="J20" s="67"/>
    </row>
    <row r="21" spans="1:10" x14ac:dyDescent="0.2">
      <c r="A21" s="66">
        <v>9</v>
      </c>
      <c r="B21" s="67" t="s">
        <v>156</v>
      </c>
      <c r="C21" s="67" t="s">
        <v>73</v>
      </c>
      <c r="D21" s="67" t="s">
        <v>74</v>
      </c>
      <c r="E21" s="69" t="str">
        <f>AP!C9</f>
        <v>103522.23 kg (inclusiv adaos 3%)</v>
      </c>
      <c r="F21" s="70">
        <f>CENTR!J4</f>
        <v>0</v>
      </c>
      <c r="G21" s="71" t="str">
        <f>'SM02'!D3</f>
        <v>-7/</v>
      </c>
      <c r="H21" s="70">
        <f>CENTR!L4</f>
        <v>0</v>
      </c>
      <c r="I21" s="66">
        <v>1</v>
      </c>
      <c r="J21" s="67"/>
    </row>
    <row r="22" spans="1:10" x14ac:dyDescent="0.2">
      <c r="A22" s="66">
        <v>10</v>
      </c>
      <c r="B22" s="67" t="s">
        <v>157</v>
      </c>
      <c r="C22" s="67" t="s">
        <v>73</v>
      </c>
      <c r="D22" s="67" t="s">
        <v>74</v>
      </c>
      <c r="E22" s="69" t="str">
        <f>AP!C9</f>
        <v>103522.23 kg (inclusiv adaos 3%)</v>
      </c>
      <c r="F22" s="70">
        <f>CENTR!J4</f>
        <v>0</v>
      </c>
      <c r="G22" s="71" t="str">
        <f>'SM03'!D3</f>
        <v>-8/</v>
      </c>
      <c r="H22" s="70">
        <f>CENTR!L4</f>
        <v>0</v>
      </c>
      <c r="I22" s="66">
        <v>1</v>
      </c>
      <c r="J22" s="67"/>
    </row>
    <row r="23" spans="1:10" x14ac:dyDescent="0.2">
      <c r="A23" s="66">
        <v>11</v>
      </c>
      <c r="B23" s="67" t="s">
        <v>82</v>
      </c>
      <c r="C23" s="67" t="s">
        <v>73</v>
      </c>
      <c r="D23" s="67" t="s">
        <v>74</v>
      </c>
      <c r="E23" s="69" t="str">
        <f>PP!F9</f>
        <v>103522.23 kg (inclusiv adaos 3%)</v>
      </c>
      <c r="F23" s="70">
        <f>CENTR!J4</f>
        <v>0</v>
      </c>
      <c r="G23" s="71" t="str">
        <f>PP!K4</f>
        <v>-9/</v>
      </c>
      <c r="H23" s="99">
        <f>CENTR!L4</f>
        <v>0</v>
      </c>
      <c r="I23" s="66">
        <v>1</v>
      </c>
      <c r="J23" s="67"/>
    </row>
    <row r="24" spans="1:10" x14ac:dyDescent="0.2">
      <c r="A24" s="66">
        <v>12</v>
      </c>
      <c r="B24" s="67" t="s">
        <v>190</v>
      </c>
      <c r="C24" s="67" t="s">
        <v>73</v>
      </c>
      <c r="D24" s="67" t="s">
        <v>74</v>
      </c>
      <c r="E24" s="69" t="str">
        <f>CENTR!G8</f>
        <v>103522.23 kg (inclusiv adaos 3%)</v>
      </c>
      <c r="F24" s="255">
        <f>CENTR!J4</f>
        <v>0</v>
      </c>
      <c r="G24" s="71" t="str">
        <f>P00!K4</f>
        <v>-10/</v>
      </c>
      <c r="H24" s="99">
        <f>CENTR!L4</f>
        <v>0</v>
      </c>
      <c r="I24" s="66">
        <v>1</v>
      </c>
      <c r="J24" s="67"/>
    </row>
    <row r="25" spans="1:10" x14ac:dyDescent="0.2">
      <c r="A25" s="66">
        <v>13</v>
      </c>
      <c r="B25" s="67" t="s">
        <v>189</v>
      </c>
      <c r="C25" s="67" t="s">
        <v>73</v>
      </c>
      <c r="D25" s="67" t="s">
        <v>74</v>
      </c>
      <c r="E25" s="69" t="s">
        <v>53</v>
      </c>
      <c r="F25" s="70"/>
      <c r="G25" s="72"/>
      <c r="H25" s="100" t="s">
        <v>188</v>
      </c>
      <c r="I25" s="66">
        <v>1</v>
      </c>
      <c r="J25" s="67"/>
    </row>
    <row r="26" spans="1:10" x14ac:dyDescent="0.2">
      <c r="A26" s="66">
        <v>14</v>
      </c>
      <c r="B26" s="67"/>
      <c r="C26" s="67"/>
      <c r="D26" s="67"/>
      <c r="E26" s="69"/>
      <c r="F26" s="70"/>
      <c r="G26" s="72"/>
      <c r="H26" s="100"/>
      <c r="I26" s="66"/>
      <c r="J26" s="67"/>
    </row>
    <row r="27" spans="1:10" x14ac:dyDescent="0.2">
      <c r="A27" s="66">
        <v>15</v>
      </c>
      <c r="B27" s="67"/>
      <c r="C27" s="67"/>
      <c r="D27" s="67"/>
      <c r="E27" s="69"/>
      <c r="F27" s="70"/>
      <c r="G27" s="72"/>
      <c r="H27" s="100"/>
      <c r="I27" s="66"/>
      <c r="J27" s="67"/>
    </row>
    <row r="28" spans="1:10" x14ac:dyDescent="0.2">
      <c r="A28" s="66">
        <v>16</v>
      </c>
      <c r="B28" s="67"/>
      <c r="C28" s="67"/>
      <c r="D28" s="67"/>
      <c r="E28" s="69"/>
      <c r="F28" s="70"/>
      <c r="G28" s="72"/>
      <c r="H28" s="100"/>
      <c r="I28" s="66"/>
      <c r="J28" s="67"/>
    </row>
    <row r="29" spans="1:10" x14ac:dyDescent="0.2">
      <c r="A29" s="66">
        <v>17</v>
      </c>
      <c r="B29" s="67"/>
      <c r="C29" s="67"/>
      <c r="D29" s="67"/>
      <c r="E29" s="69"/>
      <c r="F29" s="70"/>
      <c r="G29" s="72"/>
      <c r="H29" s="100"/>
      <c r="I29" s="66"/>
      <c r="J29" s="67"/>
    </row>
    <row r="30" spans="1:10" x14ac:dyDescent="0.2">
      <c r="A30" s="66">
        <v>18</v>
      </c>
      <c r="B30" s="67"/>
      <c r="C30" s="67"/>
      <c r="D30" s="67"/>
      <c r="E30" s="69"/>
      <c r="F30" s="70"/>
      <c r="G30" s="72"/>
      <c r="H30" s="100"/>
      <c r="I30" s="66"/>
      <c r="J30" s="67"/>
    </row>
    <row r="31" spans="1:10" x14ac:dyDescent="0.2">
      <c r="A31" s="66">
        <v>19</v>
      </c>
      <c r="B31" s="67"/>
      <c r="C31" s="67"/>
      <c r="D31" s="67"/>
      <c r="E31" s="69"/>
      <c r="F31" s="70"/>
      <c r="G31" s="72"/>
      <c r="H31" s="100"/>
      <c r="I31" s="66"/>
      <c r="J31" s="67"/>
    </row>
    <row r="32" spans="1:10" x14ac:dyDescent="0.2">
      <c r="A32" s="66">
        <v>20</v>
      </c>
      <c r="B32" s="67" t="s">
        <v>83</v>
      </c>
      <c r="C32" s="67" t="s">
        <v>183</v>
      </c>
      <c r="D32" s="67" t="s">
        <v>74</v>
      </c>
      <c r="E32" s="69" t="str">
        <f>CENTR!G8</f>
        <v>103522.23 kg (inclusiv adaos 3%)</v>
      </c>
      <c r="F32" s="70">
        <f>CENTR!J4</f>
        <v>0</v>
      </c>
      <c r="G32" s="71" t="e">
        <f>'P01'!#REF!</f>
        <v>#REF!</v>
      </c>
      <c r="H32" s="100">
        <f>CENTR!L4</f>
        <v>0</v>
      </c>
      <c r="I32" s="66">
        <v>1</v>
      </c>
      <c r="J32" s="67"/>
    </row>
    <row r="33" spans="1:10" x14ac:dyDescent="0.2">
      <c r="A33" s="66">
        <v>21</v>
      </c>
      <c r="B33" s="67"/>
      <c r="C33" s="67"/>
      <c r="D33" s="67"/>
      <c r="E33" s="69"/>
      <c r="F33" s="70"/>
      <c r="G33" s="71"/>
      <c r="H33" s="70"/>
      <c r="I33" s="66"/>
      <c r="J33" s="67"/>
    </row>
    <row r="34" spans="1:10" x14ac:dyDescent="0.2">
      <c r="A34" s="66">
        <v>22</v>
      </c>
      <c r="B34" s="67"/>
      <c r="C34" s="67"/>
      <c r="D34" s="67"/>
      <c r="E34" s="69"/>
      <c r="F34" s="70"/>
      <c r="G34" s="71"/>
      <c r="H34" s="70"/>
      <c r="I34" s="66"/>
      <c r="J34" s="67"/>
    </row>
    <row r="35" spans="1:10" x14ac:dyDescent="0.2">
      <c r="A35" s="68"/>
      <c r="E35" s="63"/>
    </row>
  </sheetData>
  <autoFilter ref="A12:J34" xr:uid="{00000000-0009-0000-0000-000000000000}"/>
  <mergeCells count="15">
    <mergeCell ref="C5:I5"/>
    <mergeCell ref="C7:I7"/>
    <mergeCell ref="C8:I8"/>
    <mergeCell ref="C10:I10"/>
    <mergeCell ref="A1:F1"/>
    <mergeCell ref="F3:I3"/>
    <mergeCell ref="C6:I6"/>
    <mergeCell ref="A5:B5"/>
    <mergeCell ref="A6:B6"/>
    <mergeCell ref="A7:B7"/>
    <mergeCell ref="A8:B8"/>
    <mergeCell ref="A10:B10"/>
    <mergeCell ref="A9:B9"/>
    <mergeCell ref="C9:I9"/>
    <mergeCell ref="C2:I2"/>
  </mergeCells>
  <pageMargins left="0.39370078740157499" right="0.39370078740157499" top="0.39370078740157499" bottom="0.39370078740157499" header="0.196850393700787" footer="0.118110236220472"/>
  <pageSetup paperSize="9" orientation="portrait" verticalDpi="4294967293" r:id="rId1"/>
  <headerFooter>
    <oddHeader>&amp;R&amp;D</oddHeader>
    <oddFooter>&amp;LÎntocmit: Ing. Mihalesc Calin&amp;C&amp;P/&amp;N&amp;R
Aprobat: Dir. Raul Serbanel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2" tint="-0.499984740745262"/>
    <pageSetUpPr fitToPage="1"/>
  </sheetPr>
  <dimension ref="A2:G30"/>
  <sheetViews>
    <sheetView workbookViewId="0">
      <selection activeCell="C26" sqref="C26"/>
    </sheetView>
  </sheetViews>
  <sheetFormatPr defaultColWidth="9.140625" defaultRowHeight="15" x14ac:dyDescent="0.25"/>
  <cols>
    <col min="1" max="1" width="16.140625" style="73" customWidth="1"/>
    <col min="2" max="2" width="42.85546875" style="73" bestFit="1" customWidth="1"/>
    <col min="3" max="3" width="25.5703125" style="73" customWidth="1"/>
    <col min="4" max="4" width="5.85546875" style="73" customWidth="1"/>
    <col min="5" max="5" width="16.5703125" style="73" customWidth="1"/>
    <col min="6" max="6" width="24.140625" style="73" bestFit="1" customWidth="1"/>
    <col min="7" max="7" width="25.28515625" style="73" bestFit="1" customWidth="1"/>
    <col min="8" max="16384" width="9.140625" style="73"/>
  </cols>
  <sheetData>
    <row r="2" spans="1:7" x14ac:dyDescent="0.25">
      <c r="C2" s="31"/>
      <c r="D2" s="31"/>
      <c r="E2" s="31"/>
      <c r="F2" s="31"/>
      <c r="G2" s="31"/>
    </row>
    <row r="5" spans="1:7" x14ac:dyDescent="0.25">
      <c r="A5" s="529" t="s">
        <v>84</v>
      </c>
      <c r="B5" s="529"/>
      <c r="C5" s="529"/>
      <c r="D5" s="529"/>
      <c r="E5" s="529"/>
      <c r="F5" s="529"/>
      <c r="G5" s="529"/>
    </row>
    <row r="6" spans="1:7" x14ac:dyDescent="0.25">
      <c r="B6" s="74"/>
      <c r="C6" s="91"/>
      <c r="D6" s="52"/>
      <c r="E6" s="532"/>
      <c r="F6" s="532"/>
    </row>
    <row r="7" spans="1:7" x14ac:dyDescent="0.25">
      <c r="B7" s="74"/>
      <c r="E7" s="74"/>
      <c r="F7" s="74"/>
    </row>
    <row r="8" spans="1:7" x14ac:dyDescent="0.25">
      <c r="B8" s="74"/>
      <c r="E8" s="75" t="s">
        <v>85</v>
      </c>
      <c r="F8" s="76"/>
    </row>
    <row r="9" spans="1:7" x14ac:dyDescent="0.25">
      <c r="B9" s="74"/>
      <c r="E9" s="74"/>
      <c r="F9" s="239"/>
    </row>
    <row r="11" spans="1:7" ht="15.75" thickBot="1" x14ac:dyDescent="0.3">
      <c r="A11" s="77" t="s">
        <v>86</v>
      </c>
      <c r="B11" s="77" t="s">
        <v>87</v>
      </c>
      <c r="C11" s="77" t="s">
        <v>88</v>
      </c>
      <c r="D11" s="77" t="s">
        <v>89</v>
      </c>
      <c r="E11" s="77" t="s">
        <v>90</v>
      </c>
      <c r="F11" s="77" t="s">
        <v>91</v>
      </c>
      <c r="G11" s="77" t="s">
        <v>92</v>
      </c>
    </row>
    <row r="12" spans="1:7" ht="52.5" customHeight="1" thickTop="1" x14ac:dyDescent="0.25">
      <c r="A12" s="530"/>
      <c r="B12" s="78"/>
      <c r="C12" s="79"/>
      <c r="D12" s="80" t="s">
        <v>93</v>
      </c>
      <c r="E12" s="238"/>
      <c r="F12" s="81"/>
      <c r="G12" s="74"/>
    </row>
    <row r="13" spans="1:7" ht="15.75" thickBot="1" x14ac:dyDescent="0.3">
      <c r="A13" s="531"/>
      <c r="B13" s="82" t="s">
        <v>94</v>
      </c>
      <c r="C13" s="82"/>
      <c r="D13" s="83"/>
      <c r="E13" s="77"/>
      <c r="F13" s="84" t="s">
        <v>95</v>
      </c>
      <c r="G13" s="82" t="s">
        <v>96</v>
      </c>
    </row>
    <row r="14" spans="1:7" ht="15.75" thickTop="1" x14ac:dyDescent="0.25">
      <c r="A14" s="531"/>
      <c r="B14" s="85" t="s">
        <v>97</v>
      </c>
      <c r="C14" s="85"/>
      <c r="D14" s="86" t="s">
        <v>98</v>
      </c>
      <c r="E14" s="86"/>
    </row>
    <row r="15" spans="1:7" x14ac:dyDescent="0.25">
      <c r="A15" s="531"/>
      <c r="B15" s="73" t="s">
        <v>99</v>
      </c>
      <c r="D15" s="80" t="s">
        <v>98</v>
      </c>
      <c r="E15" s="80"/>
    </row>
    <row r="16" spans="1:7" x14ac:dyDescent="0.25">
      <c r="A16" s="531"/>
      <c r="B16" s="73" t="s">
        <v>100</v>
      </c>
      <c r="D16" s="80" t="s">
        <v>98</v>
      </c>
      <c r="E16" s="80"/>
    </row>
    <row r="17" spans="1:7" x14ac:dyDescent="0.25">
      <c r="A17" s="531"/>
    </row>
    <row r="18" spans="1:7" ht="15.75" thickBot="1" x14ac:dyDescent="0.3">
      <c r="A18" s="531"/>
      <c r="B18" s="82" t="s">
        <v>101</v>
      </c>
      <c r="C18" s="82"/>
      <c r="D18" s="83" t="s">
        <v>89</v>
      </c>
      <c r="E18" s="77" t="s">
        <v>102</v>
      </c>
      <c r="F18" s="84" t="s">
        <v>95</v>
      </c>
      <c r="G18" s="82" t="s">
        <v>96</v>
      </c>
    </row>
    <row r="19" spans="1:7" ht="15.75" thickTop="1" x14ac:dyDescent="0.25">
      <c r="A19" s="531"/>
      <c r="B19" s="85" t="s">
        <v>103</v>
      </c>
      <c r="C19" s="85"/>
      <c r="D19" s="86" t="s">
        <v>98</v>
      </c>
      <c r="E19" s="86"/>
      <c r="F19" s="87"/>
    </row>
    <row r="20" spans="1:7" x14ac:dyDescent="0.25">
      <c r="A20" s="531"/>
      <c r="B20" s="73" t="s">
        <v>104</v>
      </c>
      <c r="D20" s="80" t="s">
        <v>98</v>
      </c>
      <c r="E20" s="80"/>
      <c r="F20" s="87"/>
    </row>
    <row r="21" spans="1:7" x14ac:dyDescent="0.25">
      <c r="A21" s="531"/>
      <c r="B21" s="73" t="s">
        <v>105</v>
      </c>
      <c r="D21" s="80" t="s">
        <v>98</v>
      </c>
      <c r="E21" s="80"/>
      <c r="F21" s="88"/>
    </row>
    <row r="23" spans="1:7" x14ac:dyDescent="0.25">
      <c r="B23" s="89"/>
    </row>
    <row r="27" spans="1:7" x14ac:dyDescent="0.25">
      <c r="A27" s="74" t="s">
        <v>106</v>
      </c>
      <c r="B27" s="74"/>
      <c r="E27" s="74" t="s">
        <v>107</v>
      </c>
    </row>
    <row r="28" spans="1:7" x14ac:dyDescent="0.25">
      <c r="A28" s="74"/>
      <c r="B28" s="74"/>
      <c r="E28" s="74"/>
    </row>
    <row r="29" spans="1:7" ht="13.5" customHeight="1" x14ac:dyDescent="0.25">
      <c r="A29" s="90" t="s">
        <v>108</v>
      </c>
      <c r="E29" s="73" t="s">
        <v>109</v>
      </c>
    </row>
    <row r="30" spans="1:7" x14ac:dyDescent="0.25">
      <c r="A30" s="73" t="s">
        <v>110</v>
      </c>
      <c r="E30" s="73" t="s">
        <v>111</v>
      </c>
    </row>
  </sheetData>
  <mergeCells count="3">
    <mergeCell ref="A5:G5"/>
    <mergeCell ref="A12:A21"/>
    <mergeCell ref="E6:F6"/>
  </mergeCells>
  <pageMargins left="0.59055118110236227" right="0.19685039370078741" top="0.31496062992125984" bottom="0.74803149606299213" header="0.31496062992125984" footer="0.31496062992125984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FFFF"/>
  </sheetPr>
  <dimension ref="A2:Q198"/>
  <sheetViews>
    <sheetView zoomScale="85" zoomScaleNormal="85" workbookViewId="0">
      <selection activeCell="A6" sqref="A6:N6"/>
    </sheetView>
  </sheetViews>
  <sheetFormatPr defaultColWidth="9.140625" defaultRowHeight="12.75" x14ac:dyDescent="0.2"/>
  <cols>
    <col min="1" max="1" width="30.140625" style="101" customWidth="1"/>
    <col min="2" max="2" width="15.28515625" style="101" customWidth="1"/>
    <col min="3" max="3" width="10" style="101" customWidth="1"/>
    <col min="4" max="4" width="15.28515625" style="102" customWidth="1"/>
    <col min="5" max="5" width="2.7109375" style="102" customWidth="1"/>
    <col min="6" max="6" width="2.7109375" style="103" customWidth="1"/>
    <col min="7" max="7" width="19.140625" style="101" bestFit="1" customWidth="1"/>
    <col min="8" max="8" width="9.7109375" style="101" customWidth="1"/>
    <col min="9" max="9" width="9.85546875" style="104" bestFit="1" customWidth="1"/>
    <col min="10" max="10" width="11.28515625" style="101" bestFit="1" customWidth="1"/>
    <col min="11" max="11" width="13.140625" style="101" bestFit="1" customWidth="1"/>
    <col min="12" max="12" width="10.28515625" style="101" bestFit="1" customWidth="1"/>
    <col min="13" max="13" width="10.42578125" style="101" customWidth="1"/>
    <col min="14" max="14" width="33.28515625" style="101" customWidth="1"/>
    <col min="15" max="15" width="0.28515625" style="101" customWidth="1"/>
    <col min="16" max="16" width="39.5703125" style="101" customWidth="1"/>
    <col min="17" max="17" width="8.85546875" style="101" customWidth="1"/>
    <col min="18" max="16384" width="9.140625" style="101"/>
  </cols>
  <sheetData>
    <row r="2" spans="1:15" x14ac:dyDescent="0.2">
      <c r="N2" s="104"/>
    </row>
    <row r="3" spans="1:15" ht="13.5" thickBot="1" x14ac:dyDescent="0.25">
      <c r="N3" s="105"/>
    </row>
    <row r="6" spans="1:15" x14ac:dyDescent="0.2">
      <c r="A6" s="537"/>
      <c r="B6" s="537"/>
      <c r="C6" s="537"/>
      <c r="D6" s="537"/>
      <c r="E6" s="537"/>
      <c r="F6" s="537"/>
      <c r="G6" s="537"/>
      <c r="H6" s="537"/>
      <c r="I6" s="537"/>
      <c r="J6" s="537"/>
      <c r="K6" s="537"/>
      <c r="L6" s="537"/>
      <c r="M6" s="537"/>
      <c r="N6" s="537"/>
      <c r="O6" s="104"/>
    </row>
    <row r="7" spans="1:15" x14ac:dyDescent="0.2">
      <c r="A7" s="537"/>
      <c r="B7" s="537"/>
      <c r="C7" s="537"/>
      <c r="D7" s="537"/>
      <c r="E7" s="537"/>
      <c r="F7" s="537"/>
      <c r="G7" s="537"/>
      <c r="H7" s="537"/>
      <c r="I7" s="537"/>
      <c r="J7" s="537"/>
      <c r="K7" s="537"/>
      <c r="L7" s="537"/>
      <c r="M7" s="537"/>
      <c r="N7" s="537"/>
    </row>
    <row r="8" spans="1:15" x14ac:dyDescent="0.2">
      <c r="A8" s="538"/>
      <c r="B8" s="538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7"/>
      <c r="N8" s="107"/>
    </row>
    <row r="9" spans="1:15" x14ac:dyDescent="0.2">
      <c r="A9" s="538"/>
      <c r="B9" s="538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7"/>
      <c r="N9" s="107"/>
    </row>
    <row r="10" spans="1:15" x14ac:dyDescent="0.2">
      <c r="A10" s="538"/>
      <c r="B10" s="538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7"/>
      <c r="N10" s="107"/>
    </row>
    <row r="11" spans="1:15" x14ac:dyDescent="0.2">
      <c r="A11" s="538"/>
      <c r="B11" s="538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7"/>
      <c r="N11" s="107"/>
    </row>
    <row r="12" spans="1:15" ht="13.5" thickBot="1" x14ac:dyDescent="0.25">
      <c r="A12" s="107"/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  <c r="N12" s="107"/>
    </row>
    <row r="13" spans="1:15" x14ac:dyDescent="0.2">
      <c r="A13" s="108"/>
      <c r="B13" s="109"/>
      <c r="C13" s="110"/>
      <c r="D13" s="111"/>
      <c r="E13" s="107"/>
      <c r="F13" s="107"/>
      <c r="G13" s="107"/>
      <c r="H13" s="107"/>
      <c r="I13" s="107"/>
      <c r="J13" s="107"/>
      <c r="K13" s="107"/>
      <c r="L13" s="107"/>
      <c r="M13" s="107"/>
      <c r="N13" s="107"/>
    </row>
    <row r="14" spans="1:15" x14ac:dyDescent="0.2">
      <c r="A14" s="112"/>
      <c r="B14" s="113"/>
      <c r="C14" s="114"/>
      <c r="D14" s="111"/>
      <c r="E14" s="107"/>
      <c r="F14" s="107"/>
      <c r="G14" s="107"/>
      <c r="H14" s="107"/>
      <c r="I14" s="107"/>
      <c r="J14" s="107"/>
      <c r="K14" s="107"/>
      <c r="L14" s="107"/>
      <c r="M14" s="107"/>
      <c r="N14" s="107"/>
    </row>
    <row r="15" spans="1:15" x14ac:dyDescent="0.2">
      <c r="A15" s="112"/>
      <c r="B15" s="113"/>
      <c r="C15" s="114"/>
      <c r="D15" s="111"/>
      <c r="E15" s="107"/>
      <c r="F15" s="107"/>
      <c r="G15" s="107"/>
      <c r="H15" s="107"/>
      <c r="I15" s="107"/>
      <c r="J15" s="107"/>
      <c r="K15" s="107"/>
      <c r="L15" s="107"/>
      <c r="M15" s="107"/>
      <c r="N15" s="107"/>
    </row>
    <row r="16" spans="1:15" x14ac:dyDescent="0.2">
      <c r="A16" s="112"/>
      <c r="B16" s="113"/>
      <c r="C16" s="114"/>
      <c r="D16" s="111"/>
      <c r="F16" s="107"/>
      <c r="G16" s="107"/>
      <c r="H16" s="115"/>
      <c r="I16" s="107"/>
      <c r="J16" s="107"/>
      <c r="K16" s="107"/>
      <c r="L16" s="107"/>
      <c r="M16" s="107"/>
      <c r="N16" s="107"/>
    </row>
    <row r="17" spans="1:15" ht="13.5" thickBot="1" x14ac:dyDescent="0.25">
      <c r="A17" s="116"/>
      <c r="B17" s="117"/>
      <c r="C17" s="118"/>
      <c r="D17" s="111"/>
      <c r="E17" s="107"/>
      <c r="F17" s="107"/>
      <c r="G17" s="107"/>
      <c r="H17" s="107"/>
      <c r="I17" s="107"/>
      <c r="J17" s="107"/>
      <c r="K17" s="107"/>
      <c r="L17" s="107"/>
      <c r="M17" s="107"/>
      <c r="N17" s="107"/>
    </row>
    <row r="18" spans="1:15" ht="9" customHeight="1" thickBot="1" x14ac:dyDescent="0.25">
      <c r="A18" s="107"/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  <c r="N18" s="107"/>
    </row>
    <row r="19" spans="1:15" ht="5.25" customHeight="1" x14ac:dyDescent="0.2">
      <c r="A19" s="119"/>
      <c r="B19" s="119"/>
      <c r="C19" s="119"/>
      <c r="D19" s="119"/>
      <c r="E19" s="120"/>
      <c r="F19" s="107"/>
      <c r="G19" s="121"/>
      <c r="H19" s="119"/>
      <c r="I19" s="119"/>
      <c r="J19" s="119"/>
      <c r="K19" s="119"/>
      <c r="L19" s="119"/>
      <c r="M19" s="119"/>
      <c r="N19" s="119"/>
      <c r="O19" s="122"/>
    </row>
    <row r="20" spans="1:15" s="125" customFormat="1" x14ac:dyDescent="0.2">
      <c r="A20" s="533"/>
      <c r="B20" s="533"/>
      <c r="C20" s="533"/>
      <c r="D20" s="533"/>
      <c r="E20" s="123"/>
      <c r="F20" s="124"/>
      <c r="G20" s="534"/>
      <c r="H20" s="533"/>
      <c r="I20" s="533"/>
      <c r="J20" s="533"/>
      <c r="K20" s="533"/>
      <c r="L20" s="533"/>
      <c r="M20" s="533"/>
      <c r="N20" s="533"/>
      <c r="O20" s="123"/>
    </row>
    <row r="21" spans="1:15" ht="6" customHeight="1" x14ac:dyDescent="0.2">
      <c r="D21" s="101"/>
      <c r="E21" s="126"/>
      <c r="F21" s="124"/>
      <c r="G21" s="127"/>
      <c r="H21" s="128"/>
      <c r="I21" s="128"/>
      <c r="J21" s="128"/>
      <c r="K21" s="128"/>
      <c r="L21" s="128"/>
      <c r="M21" s="128"/>
      <c r="N21" s="128"/>
      <c r="O21" s="126"/>
    </row>
    <row r="22" spans="1:15" ht="13.5" thickBot="1" x14ac:dyDescent="0.25">
      <c r="A22" s="129"/>
      <c r="B22" s="129"/>
      <c r="C22" s="129"/>
      <c r="D22" s="130"/>
      <c r="E22" s="131"/>
      <c r="F22" s="124"/>
      <c r="G22" s="127"/>
      <c r="H22" s="128"/>
      <c r="I22" s="132"/>
      <c r="J22" s="133"/>
      <c r="K22" s="134"/>
      <c r="L22" s="135"/>
      <c r="M22" s="135"/>
      <c r="N22" s="135"/>
      <c r="O22" s="126"/>
    </row>
    <row r="23" spans="1:15" x14ac:dyDescent="0.2">
      <c r="A23" s="136"/>
      <c r="B23" s="137"/>
      <c r="C23" s="138"/>
      <c r="D23" s="139"/>
      <c r="E23" s="140"/>
      <c r="F23" s="124"/>
      <c r="G23" s="141"/>
      <c r="H23" s="142"/>
      <c r="I23" s="143"/>
      <c r="J23" s="143"/>
      <c r="K23" s="144"/>
      <c r="L23" s="145"/>
      <c r="M23" s="146"/>
      <c r="N23" s="147"/>
      <c r="O23" s="122"/>
    </row>
    <row r="24" spans="1:15" x14ac:dyDescent="0.2">
      <c r="A24" s="107"/>
      <c r="B24" s="148"/>
      <c r="C24" s="138"/>
      <c r="D24" s="149"/>
      <c r="E24" s="140"/>
      <c r="F24" s="124"/>
      <c r="G24" s="150"/>
      <c r="H24" s="151"/>
      <c r="I24" s="152"/>
      <c r="J24" s="152"/>
      <c r="K24" s="153"/>
      <c r="L24" s="154"/>
      <c r="M24" s="155"/>
      <c r="N24" s="156"/>
      <c r="O24" s="126"/>
    </row>
    <row r="25" spans="1:15" x14ac:dyDescent="0.2">
      <c r="A25" s="107"/>
      <c r="B25" s="148"/>
      <c r="C25" s="138"/>
      <c r="D25" s="149"/>
      <c r="E25" s="140"/>
      <c r="F25" s="124"/>
      <c r="G25" s="150"/>
      <c r="H25" s="151"/>
      <c r="I25" s="152"/>
      <c r="J25" s="152"/>
      <c r="K25" s="153"/>
      <c r="L25" s="154"/>
      <c r="M25" s="155"/>
      <c r="N25" s="156"/>
      <c r="O25" s="126"/>
    </row>
    <row r="26" spans="1:15" x14ac:dyDescent="0.2">
      <c r="A26" s="136"/>
      <c r="B26" s="157"/>
      <c r="C26" s="138"/>
      <c r="D26" s="139"/>
      <c r="E26" s="140"/>
      <c r="F26" s="124"/>
      <c r="G26" s="150"/>
      <c r="H26" s="151"/>
      <c r="I26" s="152"/>
      <c r="J26" s="152"/>
      <c r="K26" s="153"/>
      <c r="L26" s="154"/>
      <c r="M26" s="158"/>
      <c r="N26" s="156"/>
      <c r="O26" s="126"/>
    </row>
    <row r="27" spans="1:15" x14ac:dyDescent="0.2">
      <c r="A27" s="136"/>
      <c r="B27" s="157"/>
      <c r="C27" s="138"/>
      <c r="D27" s="139"/>
      <c r="E27" s="140"/>
      <c r="F27" s="124"/>
      <c r="G27" s="150"/>
      <c r="H27" s="151"/>
      <c r="I27" s="152"/>
      <c r="J27" s="152"/>
      <c r="K27" s="153"/>
      <c r="L27" s="154"/>
      <c r="M27" s="155"/>
      <c r="N27" s="156"/>
      <c r="O27" s="126"/>
    </row>
    <row r="28" spans="1:15" x14ac:dyDescent="0.2">
      <c r="A28" s="136"/>
      <c r="B28" s="157"/>
      <c r="C28" s="138"/>
      <c r="D28" s="139"/>
      <c r="E28" s="140"/>
      <c r="F28" s="124"/>
      <c r="G28" s="150"/>
      <c r="H28" s="151"/>
      <c r="I28" s="152"/>
      <c r="J28" s="152"/>
      <c r="K28" s="153"/>
      <c r="L28" s="154"/>
      <c r="M28" s="155"/>
      <c r="N28" s="156"/>
      <c r="O28" s="126"/>
    </row>
    <row r="29" spans="1:15" x14ac:dyDescent="0.2">
      <c r="A29" s="136"/>
      <c r="B29" s="157"/>
      <c r="C29" s="138"/>
      <c r="D29" s="139"/>
      <c r="E29" s="140"/>
      <c r="F29" s="124"/>
      <c r="G29" s="150"/>
      <c r="H29" s="151"/>
      <c r="I29" s="152"/>
      <c r="J29" s="152"/>
      <c r="K29" s="153"/>
      <c r="L29" s="154"/>
      <c r="M29" s="158"/>
      <c r="N29" s="156"/>
      <c r="O29" s="126"/>
    </row>
    <row r="30" spans="1:15" x14ac:dyDescent="0.2">
      <c r="A30" s="136"/>
      <c r="B30" s="137"/>
      <c r="C30" s="138"/>
      <c r="D30" s="139"/>
      <c r="E30" s="140"/>
      <c r="F30" s="124"/>
      <c r="G30" s="150"/>
      <c r="H30" s="151"/>
      <c r="I30" s="152"/>
      <c r="J30" s="152"/>
      <c r="K30" s="153"/>
      <c r="L30" s="154"/>
      <c r="M30" s="158"/>
      <c r="N30" s="156"/>
      <c r="O30" s="126"/>
    </row>
    <row r="31" spans="1:15" x14ac:dyDescent="0.2">
      <c r="A31" s="159"/>
      <c r="B31" s="160"/>
      <c r="C31" s="161"/>
      <c r="D31" s="162"/>
      <c r="E31" s="140"/>
      <c r="F31" s="124"/>
      <c r="G31" s="150"/>
      <c r="H31" s="151"/>
      <c r="I31" s="152"/>
      <c r="J31" s="152"/>
      <c r="K31" s="153"/>
      <c r="L31" s="154"/>
      <c r="M31" s="158"/>
      <c r="N31" s="156"/>
      <c r="O31" s="126"/>
    </row>
    <row r="32" spans="1:15" x14ac:dyDescent="0.2">
      <c r="A32" s="163"/>
      <c r="B32" s="164"/>
      <c r="C32" s="165"/>
      <c r="D32" s="166"/>
      <c r="E32" s="140"/>
      <c r="F32" s="124"/>
      <c r="G32" s="150"/>
      <c r="H32" s="151"/>
      <c r="I32" s="152"/>
      <c r="J32" s="152"/>
      <c r="K32" s="153"/>
      <c r="L32" s="154"/>
      <c r="M32" s="158"/>
      <c r="N32" s="156"/>
      <c r="O32" s="126"/>
    </row>
    <row r="33" spans="1:17" x14ac:dyDescent="0.2">
      <c r="A33" s="107"/>
      <c r="B33" s="167"/>
      <c r="C33" s="138"/>
      <c r="D33" s="149"/>
      <c r="E33" s="140"/>
      <c r="F33" s="168"/>
      <c r="G33" s="150"/>
      <c r="H33" s="151"/>
      <c r="I33" s="152"/>
      <c r="J33" s="152"/>
      <c r="K33" s="153"/>
      <c r="L33" s="154"/>
      <c r="M33" s="158"/>
      <c r="N33" s="156"/>
      <c r="O33" s="126"/>
    </row>
    <row r="34" spans="1:17" x14ac:dyDescent="0.2">
      <c r="A34" s="136"/>
      <c r="B34" s="157"/>
      <c r="C34" s="138"/>
      <c r="D34" s="139"/>
      <c r="E34" s="140"/>
      <c r="F34" s="124"/>
      <c r="G34" s="150"/>
      <c r="H34" s="151"/>
      <c r="I34" s="152"/>
      <c r="J34" s="152"/>
      <c r="K34" s="153"/>
      <c r="L34" s="154"/>
      <c r="M34" s="158"/>
      <c r="N34" s="156"/>
      <c r="O34" s="126"/>
    </row>
    <row r="35" spans="1:17" x14ac:dyDescent="0.2">
      <c r="A35" s="136"/>
      <c r="B35" s="157"/>
      <c r="C35" s="138"/>
      <c r="D35" s="139"/>
      <c r="E35" s="140"/>
      <c r="F35" s="168"/>
      <c r="G35" s="150"/>
      <c r="H35" s="151"/>
      <c r="I35" s="152"/>
      <c r="J35" s="152"/>
      <c r="K35" s="153"/>
      <c r="L35" s="154"/>
      <c r="M35" s="158"/>
      <c r="N35" s="156"/>
      <c r="O35" s="126"/>
    </row>
    <row r="36" spans="1:17" ht="13.5" thickBot="1" x14ac:dyDescent="0.25">
      <c r="A36" s="107"/>
      <c r="B36" s="167"/>
      <c r="C36" s="138"/>
      <c r="D36" s="169"/>
      <c r="E36" s="140"/>
      <c r="F36" s="168"/>
      <c r="G36" s="150"/>
      <c r="H36" s="151"/>
      <c r="I36" s="152"/>
      <c r="J36" s="152"/>
      <c r="K36" s="153"/>
      <c r="L36" s="154"/>
      <c r="M36" s="158"/>
      <c r="N36" s="156"/>
      <c r="O36" s="126"/>
    </row>
    <row r="37" spans="1:17" ht="13.5" thickTop="1" x14ac:dyDescent="0.2">
      <c r="A37" s="136"/>
      <c r="B37" s="167"/>
      <c r="C37" s="138"/>
      <c r="D37" s="139"/>
      <c r="E37" s="170"/>
      <c r="F37" s="168"/>
      <c r="G37" s="150"/>
      <c r="H37" s="151"/>
      <c r="I37" s="152"/>
      <c r="J37" s="152"/>
      <c r="K37" s="153"/>
      <c r="L37" s="154"/>
      <c r="M37" s="155"/>
      <c r="N37" s="156"/>
      <c r="O37" s="126"/>
    </row>
    <row r="38" spans="1:17" x14ac:dyDescent="0.2">
      <c r="B38" s="171"/>
      <c r="C38" s="128"/>
      <c r="D38" s="172"/>
      <c r="E38" s="173"/>
      <c r="G38" s="150"/>
      <c r="H38" s="151"/>
      <c r="I38" s="152"/>
      <c r="J38" s="152"/>
      <c r="K38" s="153"/>
      <c r="L38" s="154"/>
      <c r="M38" s="158"/>
      <c r="N38" s="156"/>
      <c r="O38" s="126"/>
    </row>
    <row r="39" spans="1:17" x14ac:dyDescent="0.2">
      <c r="A39" s="107"/>
      <c r="B39" s="174"/>
      <c r="C39" s="128"/>
      <c r="D39" s="172"/>
      <c r="E39" s="173"/>
      <c r="G39" s="150"/>
      <c r="H39" s="151"/>
      <c r="I39" s="152"/>
      <c r="J39" s="152"/>
      <c r="K39" s="153"/>
      <c r="L39" s="154"/>
      <c r="M39" s="158"/>
      <c r="N39" s="156"/>
      <c r="O39" s="126"/>
    </row>
    <row r="40" spans="1:17" x14ac:dyDescent="0.2">
      <c r="C40" s="128"/>
      <c r="D40" s="172"/>
      <c r="E40" s="173"/>
      <c r="F40" s="175"/>
      <c r="G40" s="176"/>
      <c r="H40" s="151"/>
      <c r="I40" s="152"/>
      <c r="J40" s="152"/>
      <c r="K40" s="153"/>
      <c r="L40" s="154"/>
      <c r="M40" s="158"/>
      <c r="N40" s="156"/>
      <c r="O40" s="177"/>
      <c r="P40" s="178"/>
      <c r="Q40" s="104"/>
    </row>
    <row r="41" spans="1:17" x14ac:dyDescent="0.2">
      <c r="A41" s="107"/>
      <c r="B41" s="535"/>
      <c r="C41" s="535"/>
      <c r="D41" s="179"/>
      <c r="E41" s="173"/>
      <c r="F41" s="175"/>
      <c r="G41" s="176"/>
      <c r="H41" s="151"/>
      <c r="I41" s="152"/>
      <c r="J41" s="152"/>
      <c r="K41" s="153"/>
      <c r="L41" s="154"/>
      <c r="M41" s="158"/>
      <c r="N41" s="156"/>
      <c r="O41" s="177"/>
      <c r="P41" s="178"/>
      <c r="Q41" s="104"/>
    </row>
    <row r="42" spans="1:17" ht="13.5" thickBot="1" x14ac:dyDescent="0.25">
      <c r="D42" s="172"/>
      <c r="E42" s="173"/>
      <c r="F42" s="175"/>
      <c r="G42" s="150"/>
      <c r="H42" s="151"/>
      <c r="I42" s="152"/>
      <c r="J42" s="152"/>
      <c r="K42" s="153"/>
      <c r="L42" s="154"/>
      <c r="M42" s="155"/>
      <c r="N42" s="156"/>
      <c r="O42" s="177"/>
      <c r="P42" s="178"/>
      <c r="Q42" s="104"/>
    </row>
    <row r="43" spans="1:17" ht="13.5" thickBot="1" x14ac:dyDescent="0.25">
      <c r="A43" s="136"/>
      <c r="D43" s="180"/>
      <c r="E43" s="173"/>
      <c r="F43" s="175"/>
      <c r="G43" s="150"/>
      <c r="H43" s="151"/>
      <c r="I43" s="152"/>
      <c r="J43" s="152"/>
      <c r="K43" s="153"/>
      <c r="L43" s="154"/>
      <c r="M43" s="158"/>
      <c r="N43" s="156"/>
      <c r="O43" s="177"/>
      <c r="P43" s="178"/>
      <c r="Q43" s="104"/>
    </row>
    <row r="44" spans="1:17" ht="13.5" thickBot="1" x14ac:dyDescent="0.25">
      <c r="A44" s="181"/>
      <c r="B44" s="181"/>
      <c r="C44" s="181"/>
      <c r="D44" s="182"/>
      <c r="E44" s="183"/>
      <c r="G44" s="176"/>
      <c r="H44" s="151"/>
      <c r="I44" s="152"/>
      <c r="J44" s="152"/>
      <c r="K44" s="153"/>
      <c r="L44" s="154"/>
      <c r="M44" s="155"/>
      <c r="N44" s="156"/>
      <c r="O44" s="177"/>
      <c r="P44" s="178"/>
      <c r="Q44" s="104"/>
    </row>
    <row r="45" spans="1:17" x14ac:dyDescent="0.2">
      <c r="A45" s="184"/>
      <c r="B45" s="184"/>
      <c r="C45" s="184"/>
      <c r="D45" s="185"/>
      <c r="G45" s="150"/>
      <c r="H45" s="151"/>
      <c r="I45" s="152"/>
      <c r="J45" s="152"/>
      <c r="K45" s="153"/>
      <c r="L45" s="154"/>
      <c r="M45" s="158"/>
      <c r="N45" s="156"/>
      <c r="O45" s="177"/>
      <c r="P45" s="178"/>
      <c r="Q45" s="104"/>
    </row>
    <row r="46" spans="1:17" x14ac:dyDescent="0.2">
      <c r="A46" s="536"/>
      <c r="B46" s="536"/>
      <c r="C46" s="536"/>
      <c r="D46" s="536"/>
      <c r="G46" s="186"/>
      <c r="H46" s="187"/>
      <c r="I46" s="152"/>
      <c r="J46" s="152"/>
      <c r="K46" s="153"/>
      <c r="L46" s="154"/>
      <c r="M46" s="158"/>
      <c r="N46" s="156"/>
      <c r="O46" s="177"/>
      <c r="P46" s="178"/>
      <c r="Q46" s="104"/>
    </row>
    <row r="47" spans="1:17" x14ac:dyDescent="0.2">
      <c r="A47" s="188"/>
      <c r="B47" s="188"/>
      <c r="C47" s="188"/>
      <c r="D47" s="189"/>
      <c r="G47" s="186"/>
      <c r="H47" s="187"/>
      <c r="I47" s="152"/>
      <c r="J47" s="152"/>
      <c r="K47" s="153"/>
      <c r="L47" s="154"/>
      <c r="M47" s="158"/>
      <c r="N47" s="156"/>
      <c r="O47" s="177"/>
      <c r="P47" s="178"/>
      <c r="Q47" s="104"/>
    </row>
    <row r="48" spans="1:17" x14ac:dyDescent="0.2">
      <c r="A48" s="188"/>
      <c r="B48" s="188"/>
      <c r="C48" s="188"/>
      <c r="D48" s="190"/>
      <c r="G48" s="186"/>
      <c r="H48" s="187"/>
      <c r="I48" s="152"/>
      <c r="J48" s="152"/>
      <c r="K48" s="153"/>
      <c r="L48" s="154"/>
      <c r="M48" s="155"/>
      <c r="N48" s="156"/>
      <c r="O48" s="177"/>
      <c r="P48" s="178"/>
      <c r="Q48" s="104"/>
    </row>
    <row r="49" spans="1:17" x14ac:dyDescent="0.2">
      <c r="A49" s="188"/>
      <c r="B49" s="191"/>
      <c r="C49" s="191"/>
      <c r="D49" s="192"/>
      <c r="G49" s="186"/>
      <c r="H49" s="187"/>
      <c r="I49" s="152"/>
      <c r="J49" s="152"/>
      <c r="K49" s="153"/>
      <c r="L49" s="154"/>
      <c r="M49" s="158"/>
      <c r="N49" s="156"/>
      <c r="O49" s="177"/>
      <c r="P49" s="178"/>
      <c r="Q49" s="104"/>
    </row>
    <row r="50" spans="1:17" x14ac:dyDescent="0.2">
      <c r="A50" s="188"/>
      <c r="B50" s="188"/>
      <c r="C50" s="188"/>
      <c r="D50" s="190"/>
      <c r="G50" s="186"/>
      <c r="H50" s="187"/>
      <c r="I50" s="152"/>
      <c r="J50" s="152"/>
      <c r="K50" s="153"/>
      <c r="L50" s="154"/>
      <c r="M50" s="155"/>
      <c r="N50" s="156"/>
      <c r="O50" s="177"/>
      <c r="P50" s="178"/>
      <c r="Q50" s="104"/>
    </row>
    <row r="51" spans="1:17" x14ac:dyDescent="0.2">
      <c r="A51" s="188"/>
      <c r="B51" s="188"/>
      <c r="C51" s="188"/>
      <c r="D51" s="190"/>
      <c r="G51" s="186"/>
      <c r="H51" s="187"/>
      <c r="I51" s="152"/>
      <c r="J51" s="152"/>
      <c r="K51" s="153"/>
      <c r="L51" s="154"/>
      <c r="M51" s="158"/>
      <c r="N51" s="156"/>
      <c r="O51" s="177"/>
      <c r="P51" s="178"/>
      <c r="Q51" s="104"/>
    </row>
    <row r="52" spans="1:17" x14ac:dyDescent="0.2">
      <c r="A52" s="188"/>
      <c r="B52" s="191"/>
      <c r="C52" s="191"/>
      <c r="D52" s="192"/>
      <c r="G52" s="186"/>
      <c r="H52" s="187"/>
      <c r="I52" s="152"/>
      <c r="J52" s="152"/>
      <c r="K52" s="153"/>
      <c r="L52" s="154"/>
      <c r="M52" s="193"/>
      <c r="N52" s="156"/>
      <c r="O52" s="177"/>
      <c r="P52" s="178"/>
      <c r="Q52" s="104"/>
    </row>
    <row r="53" spans="1:17" x14ac:dyDescent="0.2">
      <c r="A53" s="188"/>
      <c r="B53" s="188"/>
      <c r="C53" s="188"/>
      <c r="D53" s="190"/>
      <c r="G53" s="186"/>
      <c r="H53" s="187"/>
      <c r="I53" s="152"/>
      <c r="J53" s="152"/>
      <c r="K53" s="153"/>
      <c r="L53" s="154"/>
      <c r="M53" s="193"/>
      <c r="N53" s="156"/>
      <c r="O53" s="177"/>
      <c r="P53" s="178"/>
      <c r="Q53" s="104"/>
    </row>
    <row r="54" spans="1:17" x14ac:dyDescent="0.2">
      <c r="A54" s="188"/>
      <c r="B54" s="188"/>
      <c r="C54" s="188"/>
      <c r="D54" s="190"/>
      <c r="G54" s="186"/>
      <c r="H54" s="187"/>
      <c r="I54" s="152"/>
      <c r="J54" s="152"/>
      <c r="K54" s="153"/>
      <c r="L54" s="154"/>
      <c r="M54" s="193"/>
      <c r="N54" s="156"/>
      <c r="O54" s="177"/>
      <c r="P54" s="178"/>
      <c r="Q54" s="104"/>
    </row>
    <row r="55" spans="1:17" x14ac:dyDescent="0.2">
      <c r="A55" s="188"/>
      <c r="B55" s="191"/>
      <c r="C55" s="191"/>
      <c r="D55" s="192"/>
      <c r="G55" s="150"/>
      <c r="H55" s="187"/>
      <c r="I55" s="194"/>
      <c r="J55" s="187"/>
      <c r="K55" s="153"/>
      <c r="L55" s="154"/>
      <c r="M55" s="193"/>
      <c r="N55" s="156"/>
      <c r="O55" s="177"/>
      <c r="P55" s="178"/>
      <c r="Q55" s="104"/>
    </row>
    <row r="56" spans="1:17" x14ac:dyDescent="0.2">
      <c r="G56" s="195"/>
      <c r="H56" s="187"/>
      <c r="I56" s="194"/>
      <c r="J56" s="196"/>
      <c r="K56" s="197"/>
      <c r="L56" s="154"/>
      <c r="M56" s="193"/>
      <c r="N56" s="156"/>
      <c r="O56" s="177"/>
      <c r="P56" s="178"/>
      <c r="Q56" s="104"/>
    </row>
    <row r="57" spans="1:17" hidden="1" x14ac:dyDescent="0.2">
      <c r="G57" s="195"/>
      <c r="H57" s="187"/>
      <c r="I57" s="194"/>
      <c r="J57" s="196"/>
      <c r="K57" s="197"/>
      <c r="L57" s="154"/>
      <c r="M57" s="193"/>
      <c r="N57" s="156"/>
      <c r="O57" s="177"/>
      <c r="P57" s="178"/>
      <c r="Q57" s="104"/>
    </row>
    <row r="58" spans="1:17" hidden="1" x14ac:dyDescent="0.2">
      <c r="G58" s="195"/>
      <c r="H58" s="187"/>
      <c r="I58" s="194"/>
      <c r="J58" s="196"/>
      <c r="K58" s="197"/>
      <c r="L58" s="154"/>
      <c r="M58" s="193"/>
      <c r="N58" s="156"/>
      <c r="O58" s="177"/>
      <c r="P58" s="178"/>
      <c r="Q58" s="104"/>
    </row>
    <row r="59" spans="1:17" ht="13.5" hidden="1" thickBot="1" x14ac:dyDescent="0.25">
      <c r="G59" s="198"/>
      <c r="H59" s="199"/>
      <c r="I59" s="200"/>
      <c r="J59" s="201"/>
      <c r="K59" s="202"/>
      <c r="L59" s="203"/>
      <c r="M59" s="204"/>
      <c r="N59" s="205"/>
      <c r="O59" s="177"/>
      <c r="P59" s="178"/>
      <c r="Q59" s="104"/>
    </row>
    <row r="60" spans="1:17" hidden="1" x14ac:dyDescent="0.2">
      <c r="G60" s="195"/>
      <c r="H60" s="187"/>
      <c r="I60" s="206"/>
      <c r="J60" s="196"/>
      <c r="K60" s="197"/>
      <c r="L60" s="154"/>
      <c r="M60" s="193"/>
      <c r="N60" s="156"/>
      <c r="O60" s="177"/>
      <c r="P60" s="178"/>
      <c r="Q60" s="104"/>
    </row>
    <row r="61" spans="1:17" hidden="1" x14ac:dyDescent="0.2">
      <c r="G61" s="195"/>
      <c r="H61" s="187"/>
      <c r="I61" s="206"/>
      <c r="J61" s="196"/>
      <c r="K61" s="197"/>
      <c r="L61" s="154"/>
      <c r="M61" s="193"/>
      <c r="N61" s="156"/>
      <c r="O61" s="177"/>
      <c r="P61" s="178"/>
      <c r="Q61" s="104"/>
    </row>
    <row r="62" spans="1:17" hidden="1" x14ac:dyDescent="0.2">
      <c r="G62" s="195"/>
      <c r="H62" s="187"/>
      <c r="I62" s="206"/>
      <c r="J62" s="196"/>
      <c r="K62" s="197"/>
      <c r="L62" s="154"/>
      <c r="M62" s="193"/>
      <c r="N62" s="156"/>
      <c r="O62" s="177"/>
      <c r="P62" s="178"/>
      <c r="Q62" s="104"/>
    </row>
    <row r="63" spans="1:17" hidden="1" x14ac:dyDescent="0.2">
      <c r="G63" s="195"/>
      <c r="H63" s="187"/>
      <c r="I63" s="206"/>
      <c r="J63" s="196"/>
      <c r="K63" s="197"/>
      <c r="L63" s="154"/>
      <c r="M63" s="193"/>
      <c r="N63" s="156"/>
      <c r="O63" s="177"/>
      <c r="P63" s="178"/>
      <c r="Q63" s="104"/>
    </row>
    <row r="64" spans="1:17" hidden="1" x14ac:dyDescent="0.2">
      <c r="G64" s="195"/>
      <c r="H64" s="187"/>
      <c r="I64" s="206"/>
      <c r="J64" s="196"/>
      <c r="K64" s="197"/>
      <c r="L64" s="154"/>
      <c r="M64" s="193"/>
      <c r="N64" s="156"/>
      <c r="O64" s="177"/>
      <c r="P64" s="178"/>
      <c r="Q64" s="104"/>
    </row>
    <row r="65" spans="7:17" hidden="1" x14ac:dyDescent="0.2">
      <c r="G65" s="195"/>
      <c r="H65" s="187"/>
      <c r="I65" s="206"/>
      <c r="J65" s="196"/>
      <c r="K65" s="197"/>
      <c r="L65" s="154"/>
      <c r="M65" s="193"/>
      <c r="N65" s="156"/>
      <c r="O65" s="177"/>
      <c r="P65" s="178"/>
      <c r="Q65" s="104"/>
    </row>
    <row r="66" spans="7:17" hidden="1" x14ac:dyDescent="0.2">
      <c r="G66" s="195"/>
      <c r="H66" s="187"/>
      <c r="I66" s="206"/>
      <c r="J66" s="196"/>
      <c r="K66" s="197"/>
      <c r="L66" s="154"/>
      <c r="M66" s="193"/>
      <c r="N66" s="156"/>
      <c r="O66" s="177"/>
      <c r="P66" s="178"/>
      <c r="Q66" s="104"/>
    </row>
    <row r="67" spans="7:17" hidden="1" x14ac:dyDescent="0.2">
      <c r="G67" s="195"/>
      <c r="H67" s="187"/>
      <c r="I67" s="206"/>
      <c r="J67" s="196"/>
      <c r="K67" s="197"/>
      <c r="L67" s="154"/>
      <c r="M67" s="193"/>
      <c r="N67" s="156"/>
      <c r="O67" s="177"/>
      <c r="P67" s="178"/>
      <c r="Q67" s="104"/>
    </row>
    <row r="68" spans="7:17" hidden="1" x14ac:dyDescent="0.2">
      <c r="G68" s="195"/>
      <c r="H68" s="187"/>
      <c r="I68" s="206"/>
      <c r="J68" s="196"/>
      <c r="K68" s="197"/>
      <c r="L68" s="154"/>
      <c r="M68" s="193"/>
      <c r="N68" s="156"/>
      <c r="O68" s="177"/>
      <c r="P68" s="178"/>
      <c r="Q68" s="104"/>
    </row>
    <row r="69" spans="7:17" hidden="1" x14ac:dyDescent="0.2">
      <c r="G69" s="195"/>
      <c r="H69" s="187"/>
      <c r="I69" s="206"/>
      <c r="J69" s="196"/>
      <c r="K69" s="197"/>
      <c r="L69" s="154"/>
      <c r="M69" s="193"/>
      <c r="N69" s="156"/>
      <c r="O69" s="177"/>
      <c r="P69" s="178"/>
      <c r="Q69" s="104"/>
    </row>
    <row r="70" spans="7:17" hidden="1" x14ac:dyDescent="0.2">
      <c r="G70" s="195"/>
      <c r="H70" s="187"/>
      <c r="I70" s="206"/>
      <c r="J70" s="196"/>
      <c r="K70" s="197"/>
      <c r="L70" s="154"/>
      <c r="M70" s="193"/>
      <c r="N70" s="156"/>
      <c r="O70" s="177"/>
      <c r="P70" s="178"/>
      <c r="Q70" s="104"/>
    </row>
    <row r="71" spans="7:17" hidden="1" x14ac:dyDescent="0.2">
      <c r="G71" s="195"/>
      <c r="H71" s="187"/>
      <c r="I71" s="206"/>
      <c r="J71" s="196"/>
      <c r="K71" s="197"/>
      <c r="L71" s="154"/>
      <c r="M71" s="193"/>
      <c r="N71" s="156"/>
      <c r="O71" s="177"/>
      <c r="P71" s="178"/>
      <c r="Q71" s="104"/>
    </row>
    <row r="72" spans="7:17" hidden="1" x14ac:dyDescent="0.2">
      <c r="G72" s="195"/>
      <c r="H72" s="187"/>
      <c r="I72" s="206"/>
      <c r="J72" s="196"/>
      <c r="K72" s="197"/>
      <c r="L72" s="154"/>
      <c r="M72" s="193"/>
      <c r="N72" s="156"/>
      <c r="O72" s="177"/>
      <c r="P72" s="178"/>
      <c r="Q72" s="104"/>
    </row>
    <row r="73" spans="7:17" hidden="1" x14ac:dyDescent="0.2">
      <c r="G73" s="195"/>
      <c r="H73" s="187"/>
      <c r="I73" s="206"/>
      <c r="J73" s="196"/>
      <c r="K73" s="197"/>
      <c r="L73" s="154"/>
      <c r="M73" s="193"/>
      <c r="N73" s="156"/>
      <c r="O73" s="177"/>
      <c r="P73" s="178"/>
      <c r="Q73" s="104"/>
    </row>
    <row r="74" spans="7:17" hidden="1" x14ac:dyDescent="0.2">
      <c r="G74" s="195"/>
      <c r="H74" s="187"/>
      <c r="I74" s="206"/>
      <c r="J74" s="196"/>
      <c r="K74" s="197"/>
      <c r="L74" s="154"/>
      <c r="M74" s="193"/>
      <c r="N74" s="156"/>
      <c r="O74" s="177"/>
      <c r="P74" s="178"/>
      <c r="Q74" s="104"/>
    </row>
    <row r="75" spans="7:17" ht="13.5" hidden="1" thickBot="1" x14ac:dyDescent="0.25">
      <c r="G75" s="198"/>
      <c r="H75" s="199"/>
      <c r="I75" s="207"/>
      <c r="J75" s="201"/>
      <c r="K75" s="202"/>
      <c r="L75" s="203"/>
      <c r="M75" s="204"/>
      <c r="N75" s="205"/>
      <c r="O75" s="208"/>
      <c r="P75" s="178"/>
      <c r="Q75" s="104"/>
    </row>
    <row r="76" spans="7:17" x14ac:dyDescent="0.2">
      <c r="G76" s="209"/>
      <c r="H76" s="210"/>
      <c r="I76" s="211"/>
      <c r="J76" s="212"/>
      <c r="K76" s="213"/>
      <c r="L76" s="214"/>
      <c r="M76" s="135"/>
      <c r="N76" s="135"/>
      <c r="O76" s="177"/>
      <c r="P76" s="178"/>
      <c r="Q76" s="104"/>
    </row>
    <row r="77" spans="7:17" ht="13.5" thickBot="1" x14ac:dyDescent="0.25">
      <c r="G77" s="215"/>
      <c r="H77" s="216"/>
      <c r="I77" s="217"/>
      <c r="J77" s="218"/>
      <c r="K77" s="219"/>
      <c r="L77" s="220"/>
      <c r="M77" s="220"/>
      <c r="N77" s="220"/>
      <c r="O77" s="177"/>
      <c r="P77" s="178"/>
      <c r="Q77" s="104"/>
    </row>
    <row r="78" spans="7:17" ht="13.5" thickBot="1" x14ac:dyDescent="0.25">
      <c r="G78" s="221"/>
      <c r="H78" s="222"/>
      <c r="I78" s="223"/>
      <c r="J78" s="224"/>
      <c r="K78" s="134"/>
      <c r="L78" s="135"/>
      <c r="M78" s="135"/>
      <c r="N78" s="135"/>
      <c r="O78" s="177"/>
      <c r="P78" s="178"/>
      <c r="Q78" s="104"/>
    </row>
    <row r="79" spans="7:17" ht="13.5" thickBot="1" x14ac:dyDescent="0.25">
      <c r="G79" s="225"/>
      <c r="H79" s="226"/>
      <c r="I79" s="227"/>
      <c r="J79" s="228"/>
      <c r="K79" s="228"/>
      <c r="L79" s="229"/>
      <c r="M79" s="229"/>
      <c r="N79" s="229"/>
      <c r="O79" s="208"/>
      <c r="P79" s="178"/>
      <c r="Q79" s="104"/>
    </row>
    <row r="80" spans="7:17" x14ac:dyDescent="0.2">
      <c r="G80" s="178"/>
      <c r="H80" s="178"/>
      <c r="L80" s="102"/>
      <c r="M80" s="102"/>
      <c r="N80" s="102"/>
      <c r="O80" s="175"/>
      <c r="P80" s="178"/>
      <c r="Q80" s="104"/>
    </row>
    <row r="81" spans="7:17" x14ac:dyDescent="0.2">
      <c r="G81" s="178"/>
      <c r="H81" s="178"/>
      <c r="L81" s="102"/>
      <c r="M81" s="102"/>
      <c r="N81" s="102"/>
      <c r="O81" s="175"/>
      <c r="P81" s="178"/>
      <c r="Q81" s="104"/>
    </row>
    <row r="82" spans="7:17" x14ac:dyDescent="0.2">
      <c r="G82" s="178"/>
      <c r="H82" s="178"/>
      <c r="L82" s="102"/>
      <c r="M82" s="102"/>
      <c r="N82" s="102"/>
      <c r="O82" s="175"/>
      <c r="P82" s="178"/>
      <c r="Q82" s="104"/>
    </row>
    <row r="83" spans="7:17" x14ac:dyDescent="0.2">
      <c r="G83" s="178"/>
      <c r="H83" s="178"/>
      <c r="L83" s="102"/>
      <c r="M83" s="102"/>
      <c r="N83" s="102"/>
      <c r="O83" s="175"/>
      <c r="P83" s="178"/>
      <c r="Q83" s="104"/>
    </row>
    <row r="84" spans="7:17" x14ac:dyDescent="0.2">
      <c r="L84" s="102"/>
      <c r="M84" s="102"/>
      <c r="N84" s="102"/>
      <c r="O84" s="175"/>
      <c r="P84" s="178"/>
      <c r="Q84" s="104"/>
    </row>
    <row r="85" spans="7:17" x14ac:dyDescent="0.2">
      <c r="K85" s="230"/>
      <c r="L85" s="231"/>
      <c r="M85" s="232"/>
      <c r="N85" s="232"/>
      <c r="O85" s="103"/>
      <c r="P85" s="233"/>
      <c r="Q85" s="234"/>
    </row>
    <row r="86" spans="7:17" x14ac:dyDescent="0.2">
      <c r="K86" s="230"/>
      <c r="L86" s="231"/>
      <c r="M86" s="232"/>
      <c r="N86" s="232"/>
      <c r="O86" s="103"/>
      <c r="P86" s="233"/>
      <c r="Q86" s="234"/>
    </row>
    <row r="87" spans="7:17" x14ac:dyDescent="0.2">
      <c r="K87" s="125"/>
      <c r="L87" s="232"/>
      <c r="M87" s="232"/>
      <c r="N87" s="232"/>
      <c r="O87" s="103"/>
      <c r="P87" s="233"/>
      <c r="Q87" s="234"/>
    </row>
    <row r="88" spans="7:17" x14ac:dyDescent="0.2">
      <c r="L88" s="102"/>
      <c r="M88" s="102"/>
      <c r="N88" s="102"/>
      <c r="O88" s="103"/>
      <c r="P88" s="178"/>
      <c r="Q88" s="104"/>
    </row>
    <row r="89" spans="7:17" x14ac:dyDescent="0.2">
      <c r="L89" s="102"/>
      <c r="M89" s="102"/>
      <c r="N89" s="102"/>
      <c r="O89" s="103"/>
      <c r="P89" s="178"/>
      <c r="Q89" s="104"/>
    </row>
    <row r="114" spans="9:9" x14ac:dyDescent="0.2">
      <c r="I114" s="101"/>
    </row>
    <row r="115" spans="9:9" x14ac:dyDescent="0.2">
      <c r="I115" s="101"/>
    </row>
    <row r="116" spans="9:9" x14ac:dyDescent="0.2">
      <c r="I116" s="101"/>
    </row>
    <row r="117" spans="9:9" x14ac:dyDescent="0.2">
      <c r="I117" s="101"/>
    </row>
    <row r="118" spans="9:9" x14ac:dyDescent="0.2">
      <c r="I118" s="101"/>
    </row>
    <row r="119" spans="9:9" x14ac:dyDescent="0.2">
      <c r="I119" s="101"/>
    </row>
    <row r="120" spans="9:9" x14ac:dyDescent="0.2">
      <c r="I120" s="101"/>
    </row>
    <row r="121" spans="9:9" x14ac:dyDescent="0.2">
      <c r="I121" s="101"/>
    </row>
    <row r="122" spans="9:9" x14ac:dyDescent="0.2">
      <c r="I122" s="101"/>
    </row>
    <row r="123" spans="9:9" x14ac:dyDescent="0.2">
      <c r="I123" s="101"/>
    </row>
    <row r="124" spans="9:9" x14ac:dyDescent="0.2">
      <c r="I124" s="101"/>
    </row>
    <row r="125" spans="9:9" x14ac:dyDescent="0.2">
      <c r="I125" s="101"/>
    </row>
    <row r="126" spans="9:9" x14ac:dyDescent="0.2">
      <c r="I126" s="101"/>
    </row>
    <row r="127" spans="9:9" x14ac:dyDescent="0.2">
      <c r="I127" s="101"/>
    </row>
    <row r="128" spans="9:9" x14ac:dyDescent="0.2">
      <c r="I128" s="101"/>
    </row>
    <row r="129" spans="9:9" x14ac:dyDescent="0.2">
      <c r="I129" s="101"/>
    </row>
    <row r="130" spans="9:9" x14ac:dyDescent="0.2">
      <c r="I130" s="101"/>
    </row>
    <row r="131" spans="9:9" x14ac:dyDescent="0.2">
      <c r="I131" s="101"/>
    </row>
    <row r="132" spans="9:9" x14ac:dyDescent="0.2">
      <c r="I132" s="101"/>
    </row>
    <row r="133" spans="9:9" x14ac:dyDescent="0.2">
      <c r="I133" s="101"/>
    </row>
    <row r="134" spans="9:9" x14ac:dyDescent="0.2">
      <c r="I134" s="101"/>
    </row>
    <row r="135" spans="9:9" x14ac:dyDescent="0.2">
      <c r="I135" s="101"/>
    </row>
    <row r="136" spans="9:9" x14ac:dyDescent="0.2">
      <c r="I136" s="101"/>
    </row>
    <row r="137" spans="9:9" x14ac:dyDescent="0.2">
      <c r="I137" s="101"/>
    </row>
    <row r="138" spans="9:9" x14ac:dyDescent="0.2">
      <c r="I138" s="101"/>
    </row>
    <row r="139" spans="9:9" x14ac:dyDescent="0.2">
      <c r="I139" s="101"/>
    </row>
    <row r="140" spans="9:9" x14ac:dyDescent="0.2">
      <c r="I140" s="101"/>
    </row>
    <row r="141" spans="9:9" x14ac:dyDescent="0.2">
      <c r="I141" s="101"/>
    </row>
    <row r="142" spans="9:9" x14ac:dyDescent="0.2">
      <c r="I142" s="101"/>
    </row>
    <row r="143" spans="9:9" x14ac:dyDescent="0.2">
      <c r="I143" s="101"/>
    </row>
    <row r="144" spans="9:9" x14ac:dyDescent="0.2">
      <c r="I144" s="101"/>
    </row>
    <row r="145" spans="9:9" x14ac:dyDescent="0.2">
      <c r="I145" s="101"/>
    </row>
    <row r="146" spans="9:9" x14ac:dyDescent="0.2">
      <c r="I146" s="101"/>
    </row>
    <row r="147" spans="9:9" x14ac:dyDescent="0.2">
      <c r="I147" s="101"/>
    </row>
    <row r="148" spans="9:9" x14ac:dyDescent="0.2">
      <c r="I148" s="101"/>
    </row>
    <row r="149" spans="9:9" x14ac:dyDescent="0.2">
      <c r="I149" s="101"/>
    </row>
    <row r="150" spans="9:9" x14ac:dyDescent="0.2">
      <c r="I150" s="101"/>
    </row>
    <row r="151" spans="9:9" x14ac:dyDescent="0.2">
      <c r="I151" s="101"/>
    </row>
    <row r="152" spans="9:9" x14ac:dyDescent="0.2">
      <c r="I152" s="101"/>
    </row>
    <row r="153" spans="9:9" x14ac:dyDescent="0.2">
      <c r="I153" s="101"/>
    </row>
    <row r="154" spans="9:9" x14ac:dyDescent="0.2">
      <c r="I154" s="101"/>
    </row>
    <row r="155" spans="9:9" x14ac:dyDescent="0.2">
      <c r="I155" s="101"/>
    </row>
    <row r="156" spans="9:9" x14ac:dyDescent="0.2">
      <c r="I156" s="101"/>
    </row>
    <row r="157" spans="9:9" x14ac:dyDescent="0.2">
      <c r="I157" s="101"/>
    </row>
    <row r="158" spans="9:9" x14ac:dyDescent="0.2">
      <c r="I158" s="101"/>
    </row>
    <row r="159" spans="9:9" x14ac:dyDescent="0.2">
      <c r="I159" s="101"/>
    </row>
    <row r="160" spans="9:9" x14ac:dyDescent="0.2">
      <c r="I160" s="101"/>
    </row>
    <row r="161" spans="9:9" x14ac:dyDescent="0.2">
      <c r="I161" s="101"/>
    </row>
    <row r="162" spans="9:9" x14ac:dyDescent="0.2">
      <c r="I162" s="101"/>
    </row>
    <row r="163" spans="9:9" x14ac:dyDescent="0.2">
      <c r="I163" s="101"/>
    </row>
    <row r="164" spans="9:9" x14ac:dyDescent="0.2">
      <c r="I164" s="101"/>
    </row>
    <row r="165" spans="9:9" x14ac:dyDescent="0.2">
      <c r="I165" s="101"/>
    </row>
    <row r="166" spans="9:9" x14ac:dyDescent="0.2">
      <c r="I166" s="101"/>
    </row>
    <row r="167" spans="9:9" x14ac:dyDescent="0.2">
      <c r="I167" s="101"/>
    </row>
    <row r="168" spans="9:9" x14ac:dyDescent="0.2">
      <c r="I168" s="101"/>
    </row>
    <row r="169" spans="9:9" x14ac:dyDescent="0.2">
      <c r="I169" s="101"/>
    </row>
    <row r="170" spans="9:9" x14ac:dyDescent="0.2">
      <c r="I170" s="101"/>
    </row>
    <row r="171" spans="9:9" x14ac:dyDescent="0.2">
      <c r="I171" s="101"/>
    </row>
    <row r="172" spans="9:9" x14ac:dyDescent="0.2">
      <c r="I172" s="101"/>
    </row>
    <row r="175" spans="9:9" x14ac:dyDescent="0.2">
      <c r="I175" s="101"/>
    </row>
    <row r="176" spans="9:9" x14ac:dyDescent="0.2">
      <c r="I176" s="101"/>
    </row>
    <row r="177" spans="9:9" x14ac:dyDescent="0.2">
      <c r="I177" s="101"/>
    </row>
    <row r="178" spans="9:9" x14ac:dyDescent="0.2">
      <c r="I178" s="101"/>
    </row>
    <row r="179" spans="9:9" x14ac:dyDescent="0.2">
      <c r="I179" s="101"/>
    </row>
    <row r="180" spans="9:9" x14ac:dyDescent="0.2">
      <c r="I180" s="101"/>
    </row>
    <row r="181" spans="9:9" x14ac:dyDescent="0.2">
      <c r="I181" s="101"/>
    </row>
    <row r="182" spans="9:9" x14ac:dyDescent="0.2">
      <c r="I182" s="101"/>
    </row>
    <row r="183" spans="9:9" x14ac:dyDescent="0.2">
      <c r="I183" s="101"/>
    </row>
    <row r="184" spans="9:9" x14ac:dyDescent="0.2">
      <c r="I184" s="101"/>
    </row>
    <row r="185" spans="9:9" x14ac:dyDescent="0.2">
      <c r="I185" s="101"/>
    </row>
    <row r="186" spans="9:9" x14ac:dyDescent="0.2">
      <c r="I186" s="101"/>
    </row>
    <row r="187" spans="9:9" x14ac:dyDescent="0.2">
      <c r="I187" s="101"/>
    </row>
    <row r="188" spans="9:9" x14ac:dyDescent="0.2">
      <c r="I188" s="101"/>
    </row>
    <row r="189" spans="9:9" x14ac:dyDescent="0.2">
      <c r="I189" s="101"/>
    </row>
    <row r="190" spans="9:9" x14ac:dyDescent="0.2">
      <c r="I190" s="101"/>
    </row>
    <row r="191" spans="9:9" x14ac:dyDescent="0.2">
      <c r="I191" s="101"/>
    </row>
    <row r="192" spans="9:9" x14ac:dyDescent="0.2">
      <c r="I192" s="101"/>
    </row>
    <row r="193" spans="9:9" x14ac:dyDescent="0.2">
      <c r="I193" s="101"/>
    </row>
    <row r="194" spans="9:9" x14ac:dyDescent="0.2">
      <c r="I194" s="101"/>
    </row>
    <row r="195" spans="9:9" x14ac:dyDescent="0.2">
      <c r="I195" s="101"/>
    </row>
    <row r="196" spans="9:9" x14ac:dyDescent="0.2">
      <c r="I196" s="101"/>
    </row>
    <row r="197" spans="9:9" x14ac:dyDescent="0.2">
      <c r="I197" s="101"/>
    </row>
    <row r="198" spans="9:9" x14ac:dyDescent="0.2">
      <c r="I198" s="101"/>
    </row>
  </sheetData>
  <sheetProtection formatCells="0" formatColumns="0" formatRows="0" insertColumns="0" insertRows="0" insertHyperlinks="0" deleteColumns="0" deleteRows="0" sort="0" autoFilter="0" pivotTables="0"/>
  <mergeCells count="10">
    <mergeCell ref="A20:D20"/>
    <mergeCell ref="G20:N20"/>
    <mergeCell ref="B41:C41"/>
    <mergeCell ref="A46:D46"/>
    <mergeCell ref="A6:N6"/>
    <mergeCell ref="A7:N7"/>
    <mergeCell ref="A8:B8"/>
    <mergeCell ref="A9:B9"/>
    <mergeCell ref="A10:B10"/>
    <mergeCell ref="A11:B11"/>
  </mergeCells>
  <printOptions horizontalCentered="1"/>
  <pageMargins left="0.59055118110236227" right="0.59055118110236227" top="0.59055118110236227" bottom="0.39370078740157483" header="0.39370078740157483" footer="0.19685039370078741"/>
  <pageSetup paperSize="9" scale="70" orientation="landscape" blackAndWhite="1" horizontalDpi="1200" verticalDpi="1200" r:id="rId1"/>
  <headerFooter alignWithMargins="0">
    <oddFooter>&amp;LAZOMA Confidential&amp;CANTECALCUL&amp;R&amp;P from 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>
    <tabColor rgb="FFFF0000"/>
  </sheetPr>
  <dimension ref="A1:Z3190"/>
  <sheetViews>
    <sheetView topLeftCell="C1" zoomScaleNormal="100" workbookViewId="0">
      <pane ySplit="12" topLeftCell="A13" activePane="bottomLeft" state="frozen"/>
      <selection pane="bottomLeft" activeCell="I22" sqref="I22:I23"/>
    </sheetView>
  </sheetViews>
  <sheetFormatPr defaultColWidth="9.140625" defaultRowHeight="12.75" x14ac:dyDescent="0.2"/>
  <cols>
    <col min="1" max="1" width="14.140625" style="8" hidden="1" customWidth="1"/>
    <col min="2" max="2" width="12.7109375" style="398" hidden="1" customWidth="1"/>
    <col min="3" max="3" width="10.140625" style="30" customWidth="1"/>
    <col min="4" max="4" width="14.7109375" style="8" customWidth="1"/>
    <col min="5" max="5" width="11.7109375" style="389" bestFit="1" customWidth="1"/>
    <col min="6" max="6" width="7.140625" style="8" customWidth="1"/>
    <col min="7" max="7" width="12.42578125" style="7" customWidth="1"/>
    <col min="8" max="8" width="26.140625" style="389" customWidth="1"/>
    <col min="9" max="9" width="17.85546875" style="8" customWidth="1"/>
    <col min="10" max="10" width="15.5703125" style="30" customWidth="1"/>
    <col min="11" max="11" width="7.42578125" style="8" customWidth="1"/>
    <col min="12" max="12" width="10" style="28" customWidth="1"/>
    <col min="13" max="13" width="7.7109375" style="28" customWidth="1"/>
    <col min="14" max="14" width="8.7109375" style="28" customWidth="1"/>
    <col min="15" max="15" width="7.85546875" style="311" customWidth="1"/>
    <col min="16" max="16" width="9.5703125" style="311" customWidth="1"/>
    <col min="17" max="17" width="6.42578125" style="8" customWidth="1"/>
    <col min="18" max="18" width="12.7109375" style="311" customWidth="1"/>
    <col min="19" max="19" width="10.140625" style="299" hidden="1" customWidth="1"/>
    <col min="20" max="20" width="5.42578125" style="311" hidden="1" customWidth="1"/>
    <col min="21" max="21" width="6.5703125" style="311" hidden="1" customWidth="1"/>
    <col min="22" max="22" width="11" style="289" hidden="1" customWidth="1"/>
    <col min="23" max="23" width="11.5703125" style="289" hidden="1" customWidth="1"/>
    <col min="24" max="24" width="10.140625" style="289" customWidth="1"/>
    <col min="25" max="25" width="9.5703125" style="289" bestFit="1" customWidth="1"/>
    <col min="26" max="26" width="9.140625" style="289"/>
    <col min="27" max="16384" width="9.140625" style="30"/>
  </cols>
  <sheetData>
    <row r="1" spans="1:26" x14ac:dyDescent="0.2">
      <c r="A1" s="545"/>
      <c r="B1" s="546"/>
      <c r="C1" s="545"/>
      <c r="D1" s="545"/>
      <c r="E1" s="545"/>
      <c r="F1" s="547"/>
      <c r="G1" s="545"/>
      <c r="H1" s="365"/>
      <c r="I1" s="303"/>
      <c r="J1" s="365"/>
      <c r="K1" s="366"/>
      <c r="L1" s="304"/>
      <c r="M1" s="304"/>
      <c r="N1" s="304"/>
      <c r="O1" s="307"/>
      <c r="P1" s="307"/>
      <c r="Q1" s="307"/>
      <c r="R1" s="307"/>
      <c r="S1" s="367"/>
      <c r="T1" s="368"/>
      <c r="U1" s="306"/>
    </row>
    <row r="2" spans="1:26" x14ac:dyDescent="0.2">
      <c r="A2" s="303"/>
      <c r="B2" s="417"/>
      <c r="C2" s="365"/>
      <c r="D2" s="303"/>
      <c r="E2" s="369"/>
      <c r="F2" s="303"/>
      <c r="G2" s="295"/>
      <c r="H2" s="369"/>
      <c r="I2" s="303"/>
      <c r="J2" s="365"/>
      <c r="K2" s="366"/>
      <c r="L2" s="304"/>
      <c r="M2" s="304"/>
      <c r="N2" s="304"/>
      <c r="O2" s="306"/>
      <c r="P2" s="306"/>
      <c r="Q2" s="303"/>
      <c r="R2" s="306"/>
      <c r="S2" s="306"/>
      <c r="T2" s="306"/>
      <c r="U2" s="306"/>
    </row>
    <row r="3" spans="1:26" x14ac:dyDescent="0.2">
      <c r="A3" s="317"/>
      <c r="B3" s="418"/>
      <c r="C3" s="296"/>
      <c r="D3" s="303"/>
      <c r="E3" s="296"/>
      <c r="F3" s="303"/>
      <c r="G3" s="296"/>
      <c r="H3" s="296"/>
      <c r="I3" s="554" t="s">
        <v>56</v>
      </c>
      <c r="J3" s="554"/>
      <c r="K3" s="554"/>
      <c r="L3" s="555"/>
      <c r="M3" s="555"/>
      <c r="N3" s="555"/>
      <c r="O3" s="554"/>
      <c r="P3" s="296"/>
      <c r="Q3" s="296"/>
      <c r="R3" s="296"/>
      <c r="S3" s="365"/>
      <c r="T3" s="317"/>
      <c r="U3" s="306"/>
    </row>
    <row r="4" spans="1:26" x14ac:dyDescent="0.2">
      <c r="A4" s="317"/>
      <c r="B4" s="418"/>
      <c r="C4" s="296"/>
      <c r="D4" s="317"/>
      <c r="E4" s="370"/>
      <c r="F4" s="317"/>
      <c r="G4" s="295"/>
      <c r="H4" s="369"/>
      <c r="I4" s="303"/>
      <c r="J4" s="371"/>
      <c r="K4" s="372"/>
      <c r="L4" s="553"/>
      <c r="M4" s="553"/>
      <c r="N4" s="373"/>
      <c r="O4" s="306"/>
      <c r="P4" s="306"/>
      <c r="Q4" s="303"/>
      <c r="R4" s="306"/>
      <c r="S4" s="306"/>
      <c r="T4" s="306"/>
      <c r="U4" s="306"/>
    </row>
    <row r="5" spans="1:26" x14ac:dyDescent="0.2">
      <c r="A5" s="317"/>
      <c r="B5" s="418"/>
      <c r="C5" s="296"/>
      <c r="D5" s="317"/>
      <c r="E5" s="370"/>
      <c r="F5" s="317"/>
      <c r="G5" s="320"/>
      <c r="H5" s="370"/>
      <c r="I5" s="303"/>
      <c r="J5" s="365"/>
      <c r="K5" s="303"/>
      <c r="L5" s="304"/>
      <c r="M5" s="304"/>
      <c r="N5" s="556" t="s">
        <v>198</v>
      </c>
      <c r="O5" s="556"/>
      <c r="P5" s="556"/>
      <c r="Q5" s="564" t="s">
        <v>199</v>
      </c>
      <c r="R5" s="565"/>
      <c r="S5" s="566" t="s">
        <v>81</v>
      </c>
      <c r="T5" s="567"/>
      <c r="U5" s="568"/>
    </row>
    <row r="6" spans="1:26" x14ac:dyDescent="0.2">
      <c r="A6" s="540" t="s">
        <v>26</v>
      </c>
      <c r="B6" s="541"/>
      <c r="C6" s="540"/>
      <c r="D6" s="540"/>
      <c r="E6" s="540"/>
      <c r="F6" s="542"/>
      <c r="G6" s="548" t="s">
        <v>1540</v>
      </c>
      <c r="H6" s="548"/>
      <c r="I6" s="549"/>
      <c r="J6" s="549"/>
      <c r="K6" s="549"/>
      <c r="L6" s="550"/>
      <c r="M6" s="304"/>
      <c r="N6" s="557" t="s">
        <v>53</v>
      </c>
      <c r="O6" s="558"/>
      <c r="P6" s="559"/>
      <c r="Q6" s="569"/>
      <c r="R6" s="570"/>
      <c r="S6" s="374"/>
      <c r="T6" s="375"/>
      <c r="U6" s="376"/>
    </row>
    <row r="7" spans="1:26" x14ac:dyDescent="0.2">
      <c r="A7" s="540" t="s">
        <v>54</v>
      </c>
      <c r="B7" s="541"/>
      <c r="C7" s="540"/>
      <c r="D7" s="540"/>
      <c r="E7" s="540"/>
      <c r="F7" s="542"/>
      <c r="G7" s="551" t="s">
        <v>1541</v>
      </c>
      <c r="H7" s="548"/>
      <c r="I7" s="552"/>
      <c r="J7" s="552"/>
      <c r="K7" s="552"/>
      <c r="L7" s="550"/>
      <c r="M7" s="304"/>
      <c r="N7" s="557"/>
      <c r="O7" s="558"/>
      <c r="P7" s="559"/>
      <c r="Q7" s="571"/>
      <c r="R7" s="572"/>
      <c r="S7" s="374"/>
      <c r="T7" s="375"/>
      <c r="U7" s="376"/>
    </row>
    <row r="8" spans="1:26" x14ac:dyDescent="0.2">
      <c r="A8" s="540" t="s">
        <v>1321</v>
      </c>
      <c r="B8" s="541"/>
      <c r="C8" s="540"/>
      <c r="D8" s="540"/>
      <c r="E8" s="540"/>
      <c r="F8" s="542"/>
      <c r="G8" s="543" t="s">
        <v>1542</v>
      </c>
      <c r="H8" s="544"/>
      <c r="I8" s="543"/>
      <c r="J8" s="543"/>
      <c r="K8" s="543"/>
      <c r="L8" s="543"/>
      <c r="M8" s="304"/>
      <c r="N8" s="557"/>
      <c r="O8" s="558"/>
      <c r="P8" s="559"/>
      <c r="Q8" s="571"/>
      <c r="R8" s="572"/>
      <c r="S8" s="577"/>
      <c r="T8" s="578"/>
      <c r="U8" s="572"/>
    </row>
    <row r="9" spans="1:26" x14ac:dyDescent="0.2">
      <c r="A9" s="560" t="s">
        <v>1352</v>
      </c>
      <c r="B9" s="561"/>
      <c r="C9" s="562"/>
      <c r="D9" s="562"/>
      <c r="E9" s="562"/>
      <c r="F9" s="563"/>
      <c r="G9" s="574" t="s">
        <v>1417</v>
      </c>
      <c r="H9" s="575"/>
      <c r="I9" s="575"/>
      <c r="J9" s="575"/>
      <c r="K9" s="575"/>
      <c r="L9" s="576"/>
      <c r="M9" s="304"/>
      <c r="N9" s="391"/>
      <c r="O9" s="435"/>
      <c r="P9" s="392"/>
      <c r="Q9" s="393"/>
      <c r="R9" s="394"/>
      <c r="S9" s="395"/>
      <c r="T9" s="396"/>
      <c r="U9" s="394"/>
    </row>
    <row r="10" spans="1:26" x14ac:dyDescent="0.2">
      <c r="A10" s="540" t="s">
        <v>548</v>
      </c>
      <c r="B10" s="541"/>
      <c r="C10" s="540"/>
      <c r="D10" s="540"/>
      <c r="E10" s="540"/>
      <c r="F10" s="542"/>
      <c r="G10" s="543" t="s">
        <v>1432</v>
      </c>
      <c r="H10" s="544"/>
      <c r="I10" s="543"/>
      <c r="J10" s="543"/>
      <c r="K10" s="543"/>
      <c r="L10" s="543"/>
      <c r="M10" s="304"/>
      <c r="N10" s="556"/>
      <c r="O10" s="556"/>
      <c r="P10" s="556"/>
      <c r="Q10" s="550"/>
      <c r="R10" s="550"/>
      <c r="S10" s="573"/>
      <c r="T10" s="552"/>
      <c r="U10" s="552"/>
    </row>
    <row r="11" spans="1:26" x14ac:dyDescent="0.2">
      <c r="A11" s="303"/>
      <c r="B11" s="417"/>
      <c r="C11" s="303"/>
      <c r="D11" s="303"/>
      <c r="E11" s="377"/>
      <c r="F11" s="303"/>
      <c r="G11" s="295"/>
      <c r="H11" s="369"/>
      <c r="I11" s="379" t="s">
        <v>1354</v>
      </c>
      <c r="J11" s="480" t="str">
        <f>R2988</f>
        <v>388.28 kg subtotal</v>
      </c>
      <c r="K11" s="378"/>
      <c r="L11" s="379"/>
      <c r="M11" s="378"/>
      <c r="N11" s="378"/>
      <c r="O11" s="308"/>
      <c r="P11" s="378"/>
      <c r="Q11" s="378"/>
      <c r="R11" s="378"/>
      <c r="S11" s="306"/>
      <c r="T11" s="308"/>
      <c r="U11" s="308"/>
    </row>
    <row r="12" spans="1:26" ht="64.5" customHeight="1" x14ac:dyDescent="0.2">
      <c r="A12" s="318" t="s">
        <v>1320</v>
      </c>
      <c r="B12" s="397" t="s">
        <v>1326</v>
      </c>
      <c r="C12" s="318" t="s">
        <v>1325</v>
      </c>
      <c r="D12" s="318" t="s">
        <v>2</v>
      </c>
      <c r="E12" s="380" t="s">
        <v>225</v>
      </c>
      <c r="F12" s="318" t="s">
        <v>12</v>
      </c>
      <c r="G12" s="297" t="s">
        <v>1422</v>
      </c>
      <c r="H12" s="381" t="s">
        <v>23</v>
      </c>
      <c r="I12" s="318" t="s">
        <v>543</v>
      </c>
      <c r="J12" s="318" t="s">
        <v>0</v>
      </c>
      <c r="K12" s="318" t="s">
        <v>3</v>
      </c>
      <c r="L12" s="382" t="s">
        <v>6</v>
      </c>
      <c r="M12" s="383" t="s">
        <v>7</v>
      </c>
      <c r="N12" s="383" t="s">
        <v>1331</v>
      </c>
      <c r="O12" s="309" t="s">
        <v>11</v>
      </c>
      <c r="P12" s="309" t="s">
        <v>10</v>
      </c>
      <c r="Q12" s="318" t="s">
        <v>4</v>
      </c>
      <c r="R12" s="309" t="s">
        <v>1</v>
      </c>
      <c r="S12" s="309" t="s">
        <v>571</v>
      </c>
      <c r="T12" s="309" t="s">
        <v>13</v>
      </c>
      <c r="U12" s="309" t="s">
        <v>24</v>
      </c>
      <c r="V12" s="298"/>
      <c r="W12" s="298"/>
      <c r="X12" s="298"/>
      <c r="Y12" s="298"/>
    </row>
    <row r="13" spans="1:26" ht="3" hidden="1" customHeight="1" x14ac:dyDescent="0.2">
      <c r="A13" s="318"/>
      <c r="B13" s="318"/>
      <c r="C13" s="318"/>
      <c r="D13" s="319"/>
      <c r="E13" s="380"/>
      <c r="F13" s="318"/>
      <c r="G13" s="297"/>
      <c r="H13" s="381"/>
      <c r="I13" s="318"/>
      <c r="J13" s="318"/>
      <c r="K13" s="318"/>
      <c r="L13" s="382"/>
      <c r="M13" s="383"/>
      <c r="N13" s="383"/>
      <c r="O13" s="309"/>
      <c r="P13" s="309"/>
      <c r="Q13" s="318"/>
      <c r="R13" s="309"/>
      <c r="S13" s="323"/>
      <c r="T13" s="309"/>
      <c r="U13" s="309"/>
      <c r="V13" s="298"/>
      <c r="W13" s="286"/>
      <c r="X13" s="286"/>
      <c r="Y13" s="286"/>
      <c r="Z13" s="30"/>
    </row>
    <row r="14" spans="1:26" ht="15" hidden="1" customHeight="1" x14ac:dyDescent="0.2">
      <c r="A14" s="384"/>
      <c r="B14" s="384"/>
      <c r="C14" s="433"/>
      <c r="D14" s="43" t="s">
        <v>1433</v>
      </c>
      <c r="E14" s="498" t="s">
        <v>1543</v>
      </c>
      <c r="F14" s="319">
        <v>12</v>
      </c>
      <c r="G14" s="43" t="s">
        <v>1484</v>
      </c>
      <c r="H14" s="322"/>
      <c r="I14" s="481">
        <v>10</v>
      </c>
      <c r="J14" s="442" t="s">
        <v>1428</v>
      </c>
      <c r="K14" s="442">
        <v>1</v>
      </c>
      <c r="L14" s="482" t="s">
        <v>3451</v>
      </c>
      <c r="M14" s="442">
        <v>440</v>
      </c>
      <c r="N14" s="483"/>
      <c r="O14" s="434">
        <v>5.17</v>
      </c>
      <c r="P14" s="323">
        <f>O14*K14</f>
        <v>5.17</v>
      </c>
      <c r="Q14" s="319">
        <f>K14*F14</f>
        <v>12</v>
      </c>
      <c r="R14" s="427">
        <f>Q14*O14</f>
        <v>62.04</v>
      </c>
      <c r="S14" s="323"/>
      <c r="T14" s="309"/>
      <c r="U14" s="309"/>
      <c r="V14" s="319" t="s">
        <v>1427</v>
      </c>
      <c r="W14" s="444" t="str">
        <f>(SUBSTITUTE(I14,V14,""))</f>
        <v>10</v>
      </c>
      <c r="X14" s="286"/>
      <c r="Y14" s="286"/>
      <c r="Z14" s="30"/>
    </row>
    <row r="15" spans="1:26" ht="15" hidden="1" customHeight="1" x14ac:dyDescent="0.2">
      <c r="A15" s="384"/>
      <c r="B15" s="384"/>
      <c r="C15" s="433"/>
      <c r="D15" s="43" t="s">
        <v>1433</v>
      </c>
      <c r="E15" s="499" t="s">
        <v>1543</v>
      </c>
      <c r="F15" s="319">
        <v>12</v>
      </c>
      <c r="G15" s="43" t="s">
        <v>1485</v>
      </c>
      <c r="H15" s="499"/>
      <c r="I15" s="481">
        <v>5</v>
      </c>
      <c r="J15" s="442" t="s">
        <v>1428</v>
      </c>
      <c r="K15" s="442">
        <v>4</v>
      </c>
      <c r="L15" s="482" t="s">
        <v>3452</v>
      </c>
      <c r="M15" s="442">
        <v>100</v>
      </c>
      <c r="N15" s="483"/>
      <c r="O15" s="434">
        <v>0.24</v>
      </c>
      <c r="P15" s="323">
        <f t="shared" ref="P15:P78" si="0">O15*K15</f>
        <v>0.96</v>
      </c>
      <c r="Q15" s="319">
        <f t="shared" ref="Q15:Q78" si="1">K15*F15</f>
        <v>48</v>
      </c>
      <c r="R15" s="427">
        <f t="shared" ref="R15:R78" si="2">Q15*O15</f>
        <v>11.52</v>
      </c>
      <c r="S15" s="323"/>
      <c r="T15" s="309"/>
      <c r="U15" s="309"/>
      <c r="V15" s="319" t="s">
        <v>3448</v>
      </c>
      <c r="W15" s="444" t="str">
        <f t="shared" ref="W15:W78" si="3">(SUBSTITUTE(I15,V15,""))</f>
        <v>5</v>
      </c>
      <c r="X15" s="286"/>
      <c r="Y15" s="286"/>
      <c r="Z15" s="30"/>
    </row>
    <row r="16" spans="1:26" ht="15" hidden="1" customHeight="1" x14ac:dyDescent="0.2">
      <c r="A16" s="384"/>
      <c r="B16" s="384"/>
      <c r="C16" s="433"/>
      <c r="D16" s="43" t="s">
        <v>1433</v>
      </c>
      <c r="E16" s="499" t="s">
        <v>1543</v>
      </c>
      <c r="F16" s="319">
        <v>12</v>
      </c>
      <c r="G16" s="43" t="s">
        <v>1486</v>
      </c>
      <c r="H16" s="499"/>
      <c r="I16" s="481">
        <v>10</v>
      </c>
      <c r="J16" s="442" t="s">
        <v>1428</v>
      </c>
      <c r="K16" s="442">
        <v>1</v>
      </c>
      <c r="L16" s="482" t="s">
        <v>3453</v>
      </c>
      <c r="M16" s="442">
        <v>440</v>
      </c>
      <c r="N16" s="483"/>
      <c r="O16" s="434">
        <v>7.77</v>
      </c>
      <c r="P16" s="323">
        <f t="shared" si="0"/>
        <v>7.77</v>
      </c>
      <c r="Q16" s="319">
        <f t="shared" si="1"/>
        <v>12</v>
      </c>
      <c r="R16" s="427">
        <f t="shared" si="2"/>
        <v>93.24</v>
      </c>
      <c r="S16" s="323"/>
      <c r="T16" s="309"/>
      <c r="U16" s="309"/>
      <c r="V16" s="319" t="s">
        <v>1427</v>
      </c>
      <c r="W16" s="444" t="str">
        <f t="shared" si="3"/>
        <v>10</v>
      </c>
      <c r="X16" s="286"/>
      <c r="Y16" s="286"/>
      <c r="Z16" s="30"/>
    </row>
    <row r="17" spans="1:26" ht="15" hidden="1" customHeight="1" x14ac:dyDescent="0.2">
      <c r="A17" s="384"/>
      <c r="B17" s="384"/>
      <c r="C17" s="433"/>
      <c r="D17" s="43" t="s">
        <v>1434</v>
      </c>
      <c r="E17" s="499" t="s">
        <v>1543</v>
      </c>
      <c r="F17" s="319">
        <v>552</v>
      </c>
      <c r="G17" s="43" t="s">
        <v>1434</v>
      </c>
      <c r="H17" s="499"/>
      <c r="I17" s="481">
        <v>8</v>
      </c>
      <c r="J17" s="442" t="s">
        <v>1428</v>
      </c>
      <c r="K17" s="442">
        <v>1</v>
      </c>
      <c r="L17" s="482" t="s">
        <v>3454</v>
      </c>
      <c r="M17" s="442">
        <v>50</v>
      </c>
      <c r="N17" s="483"/>
      <c r="O17" s="434">
        <v>0.16</v>
      </c>
      <c r="P17" s="323">
        <f t="shared" si="0"/>
        <v>0.16</v>
      </c>
      <c r="Q17" s="319">
        <f t="shared" si="1"/>
        <v>552</v>
      </c>
      <c r="R17" s="427">
        <f t="shared" si="2"/>
        <v>88.320000000000007</v>
      </c>
      <c r="S17" s="323"/>
      <c r="T17" s="309"/>
      <c r="U17" s="309"/>
      <c r="V17" s="319" t="s">
        <v>3449</v>
      </c>
      <c r="W17" s="444" t="str">
        <f t="shared" si="3"/>
        <v>8</v>
      </c>
      <c r="X17" s="286"/>
      <c r="Y17" s="286"/>
      <c r="Z17" s="30"/>
    </row>
    <row r="18" spans="1:26" ht="15" hidden="1" customHeight="1" x14ac:dyDescent="0.2">
      <c r="A18" s="384"/>
      <c r="B18" s="384"/>
      <c r="C18" s="433"/>
      <c r="D18" s="43" t="s">
        <v>1435</v>
      </c>
      <c r="E18" s="499" t="s">
        <v>1543</v>
      </c>
      <c r="F18" s="319">
        <v>3</v>
      </c>
      <c r="G18" s="43" t="s">
        <v>1487</v>
      </c>
      <c r="H18" s="499"/>
      <c r="I18" s="481">
        <v>10</v>
      </c>
      <c r="J18" s="442" t="s">
        <v>1428</v>
      </c>
      <c r="K18" s="442">
        <v>1</v>
      </c>
      <c r="L18" s="482" t="s">
        <v>3455</v>
      </c>
      <c r="M18" s="442">
        <v>440</v>
      </c>
      <c r="N18" s="483"/>
      <c r="O18" s="434">
        <v>5.54</v>
      </c>
      <c r="P18" s="323">
        <f t="shared" si="0"/>
        <v>5.54</v>
      </c>
      <c r="Q18" s="319">
        <f t="shared" si="1"/>
        <v>3</v>
      </c>
      <c r="R18" s="427">
        <f t="shared" si="2"/>
        <v>16.62</v>
      </c>
      <c r="S18" s="323"/>
      <c r="T18" s="309"/>
      <c r="U18" s="309"/>
      <c r="V18" s="319" t="s">
        <v>1427</v>
      </c>
      <c r="W18" s="444" t="str">
        <f t="shared" si="3"/>
        <v>10</v>
      </c>
      <c r="X18" s="286"/>
      <c r="Y18" s="286"/>
      <c r="Z18" s="30"/>
    </row>
    <row r="19" spans="1:26" ht="15" hidden="1" customHeight="1" x14ac:dyDescent="0.2">
      <c r="A19" s="384"/>
      <c r="B19" s="384"/>
      <c r="C19" s="433"/>
      <c r="D19" s="43" t="s">
        <v>1435</v>
      </c>
      <c r="E19" s="499" t="s">
        <v>1543</v>
      </c>
      <c r="F19" s="319">
        <v>3</v>
      </c>
      <c r="G19" s="43" t="s">
        <v>1485</v>
      </c>
      <c r="H19" s="499"/>
      <c r="I19" s="481">
        <v>5</v>
      </c>
      <c r="J19" s="442" t="s">
        <v>1428</v>
      </c>
      <c r="K19" s="442">
        <v>2</v>
      </c>
      <c r="L19" s="482" t="s">
        <v>3452</v>
      </c>
      <c r="M19" s="442">
        <v>102</v>
      </c>
      <c r="N19" s="483"/>
      <c r="O19" s="434">
        <v>0.24</v>
      </c>
      <c r="P19" s="323">
        <f t="shared" si="0"/>
        <v>0.48</v>
      </c>
      <c r="Q19" s="319">
        <f t="shared" si="1"/>
        <v>6</v>
      </c>
      <c r="R19" s="427">
        <f t="shared" si="2"/>
        <v>1.44</v>
      </c>
      <c r="S19" s="323"/>
      <c r="T19" s="309"/>
      <c r="U19" s="309"/>
      <c r="V19" s="319" t="s">
        <v>3448</v>
      </c>
      <c r="W19" s="444" t="str">
        <f t="shared" si="3"/>
        <v>5</v>
      </c>
      <c r="X19" s="286"/>
      <c r="Y19" s="286"/>
      <c r="Z19" s="30"/>
    </row>
    <row r="20" spans="1:26" ht="15" hidden="1" customHeight="1" x14ac:dyDescent="0.2">
      <c r="A20" s="384"/>
      <c r="B20" s="384"/>
      <c r="C20" s="433"/>
      <c r="D20" s="43" t="s">
        <v>1435</v>
      </c>
      <c r="E20" s="499" t="s">
        <v>1543</v>
      </c>
      <c r="F20" s="319">
        <v>3</v>
      </c>
      <c r="G20" s="43" t="s">
        <v>1488</v>
      </c>
      <c r="H20" s="499"/>
      <c r="I20" s="481">
        <v>5</v>
      </c>
      <c r="J20" s="442" t="s">
        <v>1428</v>
      </c>
      <c r="K20" s="442">
        <v>2</v>
      </c>
      <c r="L20" s="482" t="s">
        <v>3452</v>
      </c>
      <c r="M20" s="442">
        <v>100</v>
      </c>
      <c r="N20" s="483"/>
      <c r="O20" s="434">
        <v>0.24</v>
      </c>
      <c r="P20" s="323">
        <f t="shared" si="0"/>
        <v>0.48</v>
      </c>
      <c r="Q20" s="319">
        <f t="shared" si="1"/>
        <v>6</v>
      </c>
      <c r="R20" s="427">
        <f t="shared" si="2"/>
        <v>1.44</v>
      </c>
      <c r="S20" s="323"/>
      <c r="T20" s="309"/>
      <c r="U20" s="309"/>
      <c r="V20" s="319" t="s">
        <v>3448</v>
      </c>
      <c r="W20" s="444" t="str">
        <f t="shared" si="3"/>
        <v>5</v>
      </c>
      <c r="X20" s="286"/>
      <c r="Y20" s="286"/>
      <c r="Z20" s="30"/>
    </row>
    <row r="21" spans="1:26" ht="15" hidden="1" customHeight="1" x14ac:dyDescent="0.2">
      <c r="A21" s="384"/>
      <c r="B21" s="384"/>
      <c r="C21" s="433"/>
      <c r="D21" s="43" t="s">
        <v>1435</v>
      </c>
      <c r="E21" s="499" t="s">
        <v>1543</v>
      </c>
      <c r="F21" s="319">
        <v>3</v>
      </c>
      <c r="G21" s="43" t="s">
        <v>1489</v>
      </c>
      <c r="H21" s="499"/>
      <c r="I21" s="481">
        <v>10</v>
      </c>
      <c r="J21" s="442" t="s">
        <v>1428</v>
      </c>
      <c r="K21" s="442">
        <v>1</v>
      </c>
      <c r="L21" s="482" t="s">
        <v>3453</v>
      </c>
      <c r="M21" s="442">
        <v>440</v>
      </c>
      <c r="N21" s="483"/>
      <c r="O21" s="434">
        <v>7.77</v>
      </c>
      <c r="P21" s="323">
        <f t="shared" si="0"/>
        <v>7.77</v>
      </c>
      <c r="Q21" s="319">
        <f t="shared" si="1"/>
        <v>3</v>
      </c>
      <c r="R21" s="427">
        <f t="shared" si="2"/>
        <v>23.31</v>
      </c>
      <c r="S21" s="323"/>
      <c r="T21" s="309"/>
      <c r="U21" s="309"/>
      <c r="V21" s="319" t="s">
        <v>1427</v>
      </c>
      <c r="W21" s="444" t="str">
        <f t="shared" si="3"/>
        <v>10</v>
      </c>
      <c r="X21" s="286"/>
      <c r="Y21" s="286"/>
      <c r="Z21" s="30"/>
    </row>
    <row r="22" spans="1:26" ht="15" customHeight="1" x14ac:dyDescent="0.2">
      <c r="A22" s="384"/>
      <c r="B22" s="384"/>
      <c r="C22" s="433"/>
      <c r="D22" s="43" t="s">
        <v>1436</v>
      </c>
      <c r="E22" s="499" t="s">
        <v>1543</v>
      </c>
      <c r="F22" s="319">
        <v>104</v>
      </c>
      <c r="G22" s="43" t="s">
        <v>1436</v>
      </c>
      <c r="H22" s="499"/>
      <c r="I22" s="481" t="s">
        <v>3589</v>
      </c>
      <c r="J22" s="442">
        <v>8.8000000000000007</v>
      </c>
      <c r="K22" s="442">
        <v>1</v>
      </c>
      <c r="L22" s="482" t="s">
        <v>3456</v>
      </c>
      <c r="M22" s="442">
        <v>600</v>
      </c>
      <c r="N22" s="483"/>
      <c r="O22" s="434">
        <v>1.46</v>
      </c>
      <c r="P22" s="323">
        <f t="shared" si="0"/>
        <v>1.46</v>
      </c>
      <c r="Q22" s="319">
        <f t="shared" si="1"/>
        <v>104</v>
      </c>
      <c r="R22" s="427">
        <f t="shared" si="2"/>
        <v>151.84</v>
      </c>
      <c r="S22" s="323"/>
      <c r="T22" s="309"/>
      <c r="U22" s="309"/>
      <c r="V22" s="319" t="s">
        <v>551</v>
      </c>
      <c r="W22" s="444" t="str">
        <f t="shared" si="3"/>
        <v xml:space="preserve"> TIJA 975</v>
      </c>
      <c r="X22" s="286"/>
      <c r="Y22" s="286"/>
      <c r="Z22" s="30"/>
    </row>
    <row r="23" spans="1:26" ht="15" customHeight="1" x14ac:dyDescent="0.2">
      <c r="A23" s="384"/>
      <c r="B23" s="384"/>
      <c r="C23" s="433"/>
      <c r="D23" s="43" t="s">
        <v>1437</v>
      </c>
      <c r="E23" s="499" t="s">
        <v>1543</v>
      </c>
      <c r="F23" s="319">
        <v>48</v>
      </c>
      <c r="G23" s="43" t="s">
        <v>1437</v>
      </c>
      <c r="H23" s="499"/>
      <c r="I23" s="481" t="s">
        <v>3589</v>
      </c>
      <c r="J23" s="442">
        <v>8.8000000000000007</v>
      </c>
      <c r="K23" s="442">
        <v>1</v>
      </c>
      <c r="L23" s="482" t="s">
        <v>3456</v>
      </c>
      <c r="M23" s="442">
        <v>480</v>
      </c>
      <c r="N23" s="483"/>
      <c r="O23" s="434">
        <v>1.1599999999999999</v>
      </c>
      <c r="P23" s="323">
        <f t="shared" si="0"/>
        <v>1.1599999999999999</v>
      </c>
      <c r="Q23" s="319">
        <f t="shared" si="1"/>
        <v>48</v>
      </c>
      <c r="R23" s="427">
        <f t="shared" si="2"/>
        <v>55.679999999999993</v>
      </c>
      <c r="S23" s="323"/>
      <c r="T23" s="309"/>
      <c r="U23" s="309"/>
      <c r="V23" s="319" t="s">
        <v>551</v>
      </c>
      <c r="W23" s="444" t="str">
        <f t="shared" si="3"/>
        <v xml:space="preserve"> TIJA 975</v>
      </c>
      <c r="X23" s="286"/>
      <c r="Y23" s="286"/>
      <c r="Z23" s="30"/>
    </row>
    <row r="24" spans="1:26" ht="15" hidden="1" customHeight="1" x14ac:dyDescent="0.2">
      <c r="A24" s="384"/>
      <c r="B24" s="384"/>
      <c r="C24" s="433"/>
      <c r="D24" s="43" t="s">
        <v>1438</v>
      </c>
      <c r="E24" s="499" t="s">
        <v>1543</v>
      </c>
      <c r="F24" s="319">
        <v>72</v>
      </c>
      <c r="G24" s="43" t="s">
        <v>1438</v>
      </c>
      <c r="H24" s="499"/>
      <c r="I24" s="481">
        <v>5</v>
      </c>
      <c r="J24" s="442" t="s">
        <v>1428</v>
      </c>
      <c r="K24" s="442">
        <v>1</v>
      </c>
      <c r="L24" s="482" t="s">
        <v>3457</v>
      </c>
      <c r="M24" s="442">
        <v>130</v>
      </c>
      <c r="N24" s="483"/>
      <c r="O24" s="434">
        <v>0.36</v>
      </c>
      <c r="P24" s="323">
        <f t="shared" si="0"/>
        <v>0.36</v>
      </c>
      <c r="Q24" s="319">
        <f t="shared" si="1"/>
        <v>72</v>
      </c>
      <c r="R24" s="427">
        <f t="shared" si="2"/>
        <v>25.919999999999998</v>
      </c>
      <c r="S24" s="323"/>
      <c r="T24" s="309"/>
      <c r="U24" s="309"/>
      <c r="V24" s="319" t="s">
        <v>3448</v>
      </c>
      <c r="W24" s="444" t="str">
        <f t="shared" si="3"/>
        <v>5</v>
      </c>
      <c r="X24" s="286"/>
      <c r="Y24" s="286"/>
      <c r="Z24" s="30"/>
    </row>
    <row r="25" spans="1:26" ht="15" hidden="1" customHeight="1" x14ac:dyDescent="0.2">
      <c r="A25" s="384"/>
      <c r="B25" s="384"/>
      <c r="C25" s="433"/>
      <c r="D25" s="43" t="s">
        <v>1439</v>
      </c>
      <c r="E25" s="499" t="s">
        <v>1543</v>
      </c>
      <c r="F25" s="319">
        <v>4</v>
      </c>
      <c r="G25" s="43" t="s">
        <v>1490</v>
      </c>
      <c r="H25" s="499"/>
      <c r="I25" s="481" t="s">
        <v>558</v>
      </c>
      <c r="J25" s="442" t="s">
        <v>1428</v>
      </c>
      <c r="K25" s="442">
        <v>1</v>
      </c>
      <c r="L25" s="482" t="s">
        <v>3456</v>
      </c>
      <c r="M25" s="442">
        <v>7809</v>
      </c>
      <c r="N25" s="483"/>
      <c r="O25" s="434">
        <v>27.28</v>
      </c>
      <c r="P25" s="323">
        <f t="shared" si="0"/>
        <v>27.28</v>
      </c>
      <c r="Q25" s="319">
        <f t="shared" si="1"/>
        <v>4</v>
      </c>
      <c r="R25" s="427">
        <f t="shared" si="2"/>
        <v>109.12</v>
      </c>
      <c r="S25" s="323"/>
      <c r="T25" s="309"/>
      <c r="U25" s="309"/>
      <c r="V25" s="319" t="s">
        <v>558</v>
      </c>
      <c r="W25" s="444" t="str">
        <f t="shared" si="3"/>
        <v/>
      </c>
      <c r="X25" s="286"/>
      <c r="Y25" s="286"/>
      <c r="Z25" s="30"/>
    </row>
    <row r="26" spans="1:26" ht="15" hidden="1" customHeight="1" x14ac:dyDescent="0.2">
      <c r="A26" s="384"/>
      <c r="B26" s="384"/>
      <c r="C26" s="433"/>
      <c r="D26" s="43" t="s">
        <v>1439</v>
      </c>
      <c r="E26" s="499" t="s">
        <v>1543</v>
      </c>
      <c r="F26" s="319">
        <v>4</v>
      </c>
      <c r="G26" s="43" t="s">
        <v>1491</v>
      </c>
      <c r="H26" s="499"/>
      <c r="I26" s="481">
        <v>10</v>
      </c>
      <c r="J26" s="442" t="s">
        <v>1428</v>
      </c>
      <c r="K26" s="442">
        <v>1</v>
      </c>
      <c r="L26" s="482" t="s">
        <v>3458</v>
      </c>
      <c r="M26" s="442">
        <v>195</v>
      </c>
      <c r="N26" s="483"/>
      <c r="O26" s="434">
        <v>1.1299999999999999</v>
      </c>
      <c r="P26" s="323">
        <f t="shared" si="0"/>
        <v>1.1299999999999999</v>
      </c>
      <c r="Q26" s="319">
        <f t="shared" si="1"/>
        <v>4</v>
      </c>
      <c r="R26" s="427">
        <f t="shared" si="2"/>
        <v>4.5199999999999996</v>
      </c>
      <c r="S26" s="323"/>
      <c r="T26" s="309"/>
      <c r="U26" s="309"/>
      <c r="V26" s="319" t="s">
        <v>1427</v>
      </c>
      <c r="W26" s="444" t="str">
        <f t="shared" si="3"/>
        <v>10</v>
      </c>
      <c r="X26" s="286"/>
      <c r="Y26" s="286"/>
      <c r="Z26" s="30"/>
    </row>
    <row r="27" spans="1:26" ht="15" hidden="1" customHeight="1" x14ac:dyDescent="0.2">
      <c r="A27" s="384"/>
      <c r="B27" s="384"/>
      <c r="C27" s="433"/>
      <c r="D27" s="43" t="s">
        <v>1439</v>
      </c>
      <c r="E27" s="499" t="s">
        <v>1543</v>
      </c>
      <c r="F27" s="319">
        <v>4</v>
      </c>
      <c r="G27" s="43" t="s">
        <v>1492</v>
      </c>
      <c r="H27" s="499"/>
      <c r="I27" s="481">
        <v>10</v>
      </c>
      <c r="J27" s="442" t="s">
        <v>1428</v>
      </c>
      <c r="K27" s="442">
        <v>1</v>
      </c>
      <c r="L27" s="482" t="s">
        <v>3457</v>
      </c>
      <c r="M27" s="442">
        <v>180</v>
      </c>
      <c r="N27" s="483"/>
      <c r="O27" s="434">
        <v>0.99</v>
      </c>
      <c r="P27" s="323">
        <f t="shared" si="0"/>
        <v>0.99</v>
      </c>
      <c r="Q27" s="319">
        <f t="shared" si="1"/>
        <v>4</v>
      </c>
      <c r="R27" s="427">
        <f t="shared" si="2"/>
        <v>3.96</v>
      </c>
      <c r="S27" s="323"/>
      <c r="T27" s="309"/>
      <c r="U27" s="309"/>
      <c r="V27" s="319" t="s">
        <v>1427</v>
      </c>
      <c r="W27" s="444" t="str">
        <f t="shared" si="3"/>
        <v>10</v>
      </c>
      <c r="X27" s="286"/>
      <c r="Y27" s="286"/>
      <c r="Z27" s="30"/>
    </row>
    <row r="28" spans="1:26" ht="15" hidden="1" customHeight="1" x14ac:dyDescent="0.2">
      <c r="A28" s="384"/>
      <c r="B28" s="384"/>
      <c r="C28" s="433"/>
      <c r="D28" s="43" t="s">
        <v>1439</v>
      </c>
      <c r="E28" s="499" t="s">
        <v>1543</v>
      </c>
      <c r="F28" s="319">
        <v>4</v>
      </c>
      <c r="G28" s="43" t="s">
        <v>1493</v>
      </c>
      <c r="H28" s="499"/>
      <c r="I28" s="481" t="s">
        <v>558</v>
      </c>
      <c r="J28" s="442" t="s">
        <v>1428</v>
      </c>
      <c r="K28" s="442">
        <v>1</v>
      </c>
      <c r="L28" s="482" t="s">
        <v>3456</v>
      </c>
      <c r="M28" s="442">
        <v>1000</v>
      </c>
      <c r="N28" s="483"/>
      <c r="O28" s="434">
        <v>3.49</v>
      </c>
      <c r="P28" s="323">
        <f t="shared" si="0"/>
        <v>3.49</v>
      </c>
      <c r="Q28" s="319">
        <f t="shared" si="1"/>
        <v>4</v>
      </c>
      <c r="R28" s="427">
        <f t="shared" si="2"/>
        <v>13.96</v>
      </c>
      <c r="S28" s="323"/>
      <c r="T28" s="309"/>
      <c r="U28" s="309"/>
      <c r="V28" s="319" t="s">
        <v>558</v>
      </c>
      <c r="W28" s="444" t="str">
        <f t="shared" si="3"/>
        <v/>
      </c>
      <c r="X28" s="286"/>
      <c r="Y28" s="286"/>
      <c r="Z28" s="30"/>
    </row>
    <row r="29" spans="1:26" ht="15" hidden="1" customHeight="1" x14ac:dyDescent="0.2">
      <c r="A29" s="384"/>
      <c r="B29" s="384"/>
      <c r="C29" s="433"/>
      <c r="D29" s="43" t="s">
        <v>1439</v>
      </c>
      <c r="E29" s="499" t="s">
        <v>1543</v>
      </c>
      <c r="F29" s="319">
        <v>4</v>
      </c>
      <c r="G29" s="43" t="s">
        <v>1494</v>
      </c>
      <c r="H29" s="499"/>
      <c r="I29" s="481" t="s">
        <v>3586</v>
      </c>
      <c r="J29" s="442" t="s">
        <v>1428</v>
      </c>
      <c r="K29" s="442">
        <v>1</v>
      </c>
      <c r="L29" s="482" t="s">
        <v>3456</v>
      </c>
      <c r="M29" s="442">
        <v>255</v>
      </c>
      <c r="N29" s="483"/>
      <c r="O29" s="434">
        <v>1.59</v>
      </c>
      <c r="P29" s="323">
        <f t="shared" si="0"/>
        <v>1.59</v>
      </c>
      <c r="Q29" s="319">
        <f t="shared" si="1"/>
        <v>4</v>
      </c>
      <c r="R29" s="427">
        <f t="shared" si="2"/>
        <v>6.36</v>
      </c>
      <c r="S29" s="323"/>
      <c r="T29" s="309"/>
      <c r="U29" s="309"/>
      <c r="V29" s="319" t="s">
        <v>1538</v>
      </c>
      <c r="W29" s="444" t="str">
        <f t="shared" si="3"/>
        <v xml:space="preserve"> (DIN1478)</v>
      </c>
      <c r="X29" s="286"/>
      <c r="Y29" s="286"/>
      <c r="Z29" s="30"/>
    </row>
    <row r="30" spans="1:26" ht="15" hidden="1" customHeight="1" x14ac:dyDescent="0.2">
      <c r="A30" s="384"/>
      <c r="B30" s="384"/>
      <c r="C30" s="433"/>
      <c r="D30" s="43" t="s">
        <v>1440</v>
      </c>
      <c r="E30" s="499" t="s">
        <v>1543</v>
      </c>
      <c r="F30" s="319">
        <v>60</v>
      </c>
      <c r="G30" s="43" t="s">
        <v>1440</v>
      </c>
      <c r="H30" s="499"/>
      <c r="I30" s="481">
        <v>5</v>
      </c>
      <c r="J30" s="442" t="s">
        <v>1428</v>
      </c>
      <c r="K30" s="442">
        <v>1</v>
      </c>
      <c r="L30" s="482" t="s">
        <v>3457</v>
      </c>
      <c r="M30" s="442">
        <v>70</v>
      </c>
      <c r="N30" s="483"/>
      <c r="O30" s="434">
        <v>0.19</v>
      </c>
      <c r="P30" s="323">
        <f t="shared" si="0"/>
        <v>0.19</v>
      </c>
      <c r="Q30" s="319">
        <f t="shared" si="1"/>
        <v>60</v>
      </c>
      <c r="R30" s="427">
        <f t="shared" si="2"/>
        <v>11.4</v>
      </c>
      <c r="S30" s="323"/>
      <c r="T30" s="309"/>
      <c r="U30" s="309"/>
      <c r="V30" s="319" t="s">
        <v>3448</v>
      </c>
      <c r="W30" s="444" t="str">
        <f t="shared" si="3"/>
        <v>5</v>
      </c>
      <c r="X30" s="286"/>
      <c r="Y30" s="286"/>
      <c r="Z30" s="30"/>
    </row>
    <row r="31" spans="1:26" ht="15" hidden="1" customHeight="1" x14ac:dyDescent="0.2">
      <c r="A31" s="384"/>
      <c r="B31" s="384"/>
      <c r="C31" s="433"/>
      <c r="D31" s="43" t="s">
        <v>1441</v>
      </c>
      <c r="E31" s="499" t="s">
        <v>1543</v>
      </c>
      <c r="F31" s="319">
        <v>16</v>
      </c>
      <c r="G31" s="43" t="s">
        <v>1495</v>
      </c>
      <c r="H31" s="499"/>
      <c r="I31" s="481" t="s">
        <v>558</v>
      </c>
      <c r="J31" s="442" t="s">
        <v>1428</v>
      </c>
      <c r="K31" s="442">
        <v>1</v>
      </c>
      <c r="L31" s="482" t="s">
        <v>3456</v>
      </c>
      <c r="M31" s="442">
        <v>8151</v>
      </c>
      <c r="N31" s="483"/>
      <c r="O31" s="434">
        <v>28.47</v>
      </c>
      <c r="P31" s="323">
        <f t="shared" si="0"/>
        <v>28.47</v>
      </c>
      <c r="Q31" s="319">
        <f t="shared" si="1"/>
        <v>16</v>
      </c>
      <c r="R31" s="427">
        <f t="shared" si="2"/>
        <v>455.52</v>
      </c>
      <c r="S31" s="323"/>
      <c r="T31" s="309"/>
      <c r="U31" s="309"/>
      <c r="V31" s="319" t="s">
        <v>558</v>
      </c>
      <c r="W31" s="444" t="str">
        <f t="shared" si="3"/>
        <v/>
      </c>
      <c r="X31" s="286"/>
      <c r="Y31" s="286"/>
      <c r="Z31" s="30"/>
    </row>
    <row r="32" spans="1:26" ht="15" hidden="1" customHeight="1" x14ac:dyDescent="0.2">
      <c r="A32" s="384"/>
      <c r="B32" s="384"/>
      <c r="C32" s="433"/>
      <c r="D32" s="43" t="s">
        <v>1441</v>
      </c>
      <c r="E32" s="499" t="s">
        <v>1543</v>
      </c>
      <c r="F32" s="319">
        <v>16</v>
      </c>
      <c r="G32" s="43" t="s">
        <v>1491</v>
      </c>
      <c r="H32" s="499"/>
      <c r="I32" s="481">
        <v>10</v>
      </c>
      <c r="J32" s="442" t="s">
        <v>1428</v>
      </c>
      <c r="K32" s="442">
        <v>1</v>
      </c>
      <c r="L32" s="482" t="s">
        <v>3458</v>
      </c>
      <c r="M32" s="442">
        <v>195</v>
      </c>
      <c r="N32" s="483"/>
      <c r="O32" s="434">
        <v>1.1299999999999999</v>
      </c>
      <c r="P32" s="323">
        <f t="shared" si="0"/>
        <v>1.1299999999999999</v>
      </c>
      <c r="Q32" s="319">
        <f t="shared" si="1"/>
        <v>16</v>
      </c>
      <c r="R32" s="427">
        <f t="shared" si="2"/>
        <v>18.079999999999998</v>
      </c>
      <c r="S32" s="323"/>
      <c r="T32" s="309"/>
      <c r="U32" s="309"/>
      <c r="V32" s="319" t="s">
        <v>1427</v>
      </c>
      <c r="W32" s="444" t="str">
        <f t="shared" si="3"/>
        <v>10</v>
      </c>
      <c r="X32" s="286"/>
      <c r="Y32" s="286"/>
      <c r="Z32" s="30"/>
    </row>
    <row r="33" spans="1:26" ht="15" hidden="1" customHeight="1" x14ac:dyDescent="0.2">
      <c r="A33" s="384"/>
      <c r="B33" s="384"/>
      <c r="C33" s="433"/>
      <c r="D33" s="43" t="s">
        <v>1441</v>
      </c>
      <c r="E33" s="499" t="s">
        <v>1543</v>
      </c>
      <c r="F33" s="319">
        <v>16</v>
      </c>
      <c r="G33" s="43" t="s">
        <v>1492</v>
      </c>
      <c r="H33" s="499"/>
      <c r="I33" s="481">
        <v>10</v>
      </c>
      <c r="J33" s="442" t="s">
        <v>1428</v>
      </c>
      <c r="K33" s="442">
        <v>1</v>
      </c>
      <c r="L33" s="482" t="s">
        <v>3457</v>
      </c>
      <c r="M33" s="442">
        <v>180</v>
      </c>
      <c r="N33" s="483"/>
      <c r="O33" s="434">
        <v>0.99</v>
      </c>
      <c r="P33" s="323">
        <f t="shared" si="0"/>
        <v>0.99</v>
      </c>
      <c r="Q33" s="319">
        <f t="shared" si="1"/>
        <v>16</v>
      </c>
      <c r="R33" s="427">
        <f t="shared" si="2"/>
        <v>15.84</v>
      </c>
      <c r="S33" s="323"/>
      <c r="T33" s="309"/>
      <c r="U33" s="309"/>
      <c r="V33" s="319" t="s">
        <v>1427</v>
      </c>
      <c r="W33" s="444" t="str">
        <f t="shared" si="3"/>
        <v>10</v>
      </c>
      <c r="X33" s="286"/>
      <c r="Y33" s="286"/>
      <c r="Z33" s="30"/>
    </row>
    <row r="34" spans="1:26" ht="15" hidden="1" customHeight="1" x14ac:dyDescent="0.2">
      <c r="A34" s="384"/>
      <c r="B34" s="384"/>
      <c r="C34" s="433"/>
      <c r="D34" s="43" t="s">
        <v>1441</v>
      </c>
      <c r="E34" s="499" t="s">
        <v>1543</v>
      </c>
      <c r="F34" s="319">
        <v>16</v>
      </c>
      <c r="G34" s="43" t="s">
        <v>1493</v>
      </c>
      <c r="H34" s="499"/>
      <c r="I34" s="481" t="s">
        <v>558</v>
      </c>
      <c r="J34" s="442" t="s">
        <v>1428</v>
      </c>
      <c r="K34" s="442">
        <v>1</v>
      </c>
      <c r="L34" s="482" t="s">
        <v>3456</v>
      </c>
      <c r="M34" s="442">
        <v>1000</v>
      </c>
      <c r="N34" s="483"/>
      <c r="O34" s="434">
        <v>3.49</v>
      </c>
      <c r="P34" s="323">
        <f t="shared" si="0"/>
        <v>3.49</v>
      </c>
      <c r="Q34" s="319">
        <f t="shared" si="1"/>
        <v>16</v>
      </c>
      <c r="R34" s="427">
        <f t="shared" si="2"/>
        <v>55.84</v>
      </c>
      <c r="S34" s="323"/>
      <c r="T34" s="309"/>
      <c r="U34" s="309"/>
      <c r="V34" s="319" t="s">
        <v>558</v>
      </c>
      <c r="W34" s="444" t="str">
        <f t="shared" si="3"/>
        <v/>
      </c>
      <c r="X34" s="286"/>
      <c r="Y34" s="286"/>
      <c r="Z34" s="30"/>
    </row>
    <row r="35" spans="1:26" ht="15" hidden="1" customHeight="1" x14ac:dyDescent="0.2">
      <c r="A35" s="384"/>
      <c r="B35" s="384"/>
      <c r="C35" s="433"/>
      <c r="D35" s="43" t="s">
        <v>1441</v>
      </c>
      <c r="E35" s="499" t="s">
        <v>1543</v>
      </c>
      <c r="F35" s="319">
        <v>16</v>
      </c>
      <c r="G35" s="43" t="s">
        <v>1494</v>
      </c>
      <c r="H35" s="499"/>
      <c r="I35" s="481" t="s">
        <v>3586</v>
      </c>
      <c r="J35" s="442" t="s">
        <v>1428</v>
      </c>
      <c r="K35" s="442">
        <v>1</v>
      </c>
      <c r="L35" s="482" t="s">
        <v>3456</v>
      </c>
      <c r="M35" s="442">
        <v>255</v>
      </c>
      <c r="N35" s="483"/>
      <c r="O35" s="434">
        <v>1.59</v>
      </c>
      <c r="P35" s="323">
        <f t="shared" si="0"/>
        <v>1.59</v>
      </c>
      <c r="Q35" s="319">
        <f t="shared" si="1"/>
        <v>16</v>
      </c>
      <c r="R35" s="427">
        <f t="shared" si="2"/>
        <v>25.44</v>
      </c>
      <c r="S35" s="323"/>
      <c r="T35" s="309"/>
      <c r="U35" s="309"/>
      <c r="V35" s="319" t="s">
        <v>1538</v>
      </c>
      <c r="W35" s="444" t="str">
        <f t="shared" si="3"/>
        <v xml:space="preserve"> (DIN1478)</v>
      </c>
      <c r="X35" s="286"/>
      <c r="Y35" s="286"/>
      <c r="Z35" s="30"/>
    </row>
    <row r="36" spans="1:26" ht="15" hidden="1" customHeight="1" x14ac:dyDescent="0.2">
      <c r="A36" s="384"/>
      <c r="B36" s="384"/>
      <c r="C36" s="433"/>
      <c r="D36" s="43" t="s">
        <v>1442</v>
      </c>
      <c r="E36" s="499" t="s">
        <v>1543</v>
      </c>
      <c r="F36" s="319">
        <v>6</v>
      </c>
      <c r="G36" s="43" t="s">
        <v>1484</v>
      </c>
      <c r="H36" s="499"/>
      <c r="I36" s="481">
        <v>10</v>
      </c>
      <c r="J36" s="442" t="s">
        <v>1428</v>
      </c>
      <c r="K36" s="442">
        <v>1</v>
      </c>
      <c r="L36" s="482" t="s">
        <v>3451</v>
      </c>
      <c r="M36" s="442">
        <v>440</v>
      </c>
      <c r="N36" s="483"/>
      <c r="O36" s="434">
        <v>5.18</v>
      </c>
      <c r="P36" s="323">
        <f t="shared" si="0"/>
        <v>5.18</v>
      </c>
      <c r="Q36" s="319">
        <f t="shared" si="1"/>
        <v>6</v>
      </c>
      <c r="R36" s="427">
        <f t="shared" si="2"/>
        <v>31.08</v>
      </c>
      <c r="S36" s="323"/>
      <c r="T36" s="309"/>
      <c r="U36" s="309"/>
      <c r="V36" s="319" t="s">
        <v>1427</v>
      </c>
      <c r="W36" s="444" t="str">
        <f t="shared" si="3"/>
        <v>10</v>
      </c>
      <c r="X36" s="286"/>
      <c r="Y36" s="286"/>
      <c r="Z36" s="30"/>
    </row>
    <row r="37" spans="1:26" ht="15" hidden="1" customHeight="1" x14ac:dyDescent="0.2">
      <c r="A37" s="384"/>
      <c r="B37" s="384"/>
      <c r="C37" s="433"/>
      <c r="D37" s="43" t="s">
        <v>1442</v>
      </c>
      <c r="E37" s="499" t="s">
        <v>1543</v>
      </c>
      <c r="F37" s="319">
        <v>6</v>
      </c>
      <c r="G37" s="43" t="s">
        <v>1485</v>
      </c>
      <c r="H37" s="499"/>
      <c r="I37" s="481">
        <v>5</v>
      </c>
      <c r="J37" s="442" t="s">
        <v>1428</v>
      </c>
      <c r="K37" s="442">
        <v>2</v>
      </c>
      <c r="L37" s="482" t="s">
        <v>3452</v>
      </c>
      <c r="M37" s="442">
        <v>102</v>
      </c>
      <c r="N37" s="483"/>
      <c r="O37" s="434">
        <v>0.24</v>
      </c>
      <c r="P37" s="323">
        <f t="shared" si="0"/>
        <v>0.48</v>
      </c>
      <c r="Q37" s="319">
        <f t="shared" si="1"/>
        <v>12</v>
      </c>
      <c r="R37" s="427">
        <f t="shared" si="2"/>
        <v>2.88</v>
      </c>
      <c r="S37" s="323"/>
      <c r="T37" s="309"/>
      <c r="U37" s="309"/>
      <c r="V37" s="319" t="s">
        <v>3448</v>
      </c>
      <c r="W37" s="444" t="str">
        <f t="shared" si="3"/>
        <v>5</v>
      </c>
      <c r="X37" s="286"/>
      <c r="Y37" s="286"/>
      <c r="Z37" s="30"/>
    </row>
    <row r="38" spans="1:26" ht="15" hidden="1" customHeight="1" x14ac:dyDescent="0.2">
      <c r="A38" s="384"/>
      <c r="B38" s="384"/>
      <c r="C38" s="433"/>
      <c r="D38" s="43" t="s">
        <v>1442</v>
      </c>
      <c r="E38" s="499" t="s">
        <v>1543</v>
      </c>
      <c r="F38" s="319">
        <v>6</v>
      </c>
      <c r="G38" s="43" t="s">
        <v>1488</v>
      </c>
      <c r="H38" s="499"/>
      <c r="I38" s="481">
        <v>5</v>
      </c>
      <c r="J38" s="442" t="s">
        <v>1428</v>
      </c>
      <c r="K38" s="442">
        <v>2</v>
      </c>
      <c r="L38" s="482" t="s">
        <v>3452</v>
      </c>
      <c r="M38" s="442">
        <v>100</v>
      </c>
      <c r="N38" s="483"/>
      <c r="O38" s="434">
        <v>0.24</v>
      </c>
      <c r="P38" s="323">
        <f t="shared" si="0"/>
        <v>0.48</v>
      </c>
      <c r="Q38" s="319">
        <f t="shared" si="1"/>
        <v>12</v>
      </c>
      <c r="R38" s="427">
        <f t="shared" si="2"/>
        <v>2.88</v>
      </c>
      <c r="S38" s="323"/>
      <c r="T38" s="309"/>
      <c r="U38" s="309"/>
      <c r="V38" s="319" t="s">
        <v>3448</v>
      </c>
      <c r="W38" s="444" t="str">
        <f t="shared" si="3"/>
        <v>5</v>
      </c>
      <c r="X38" s="286"/>
      <c r="Y38" s="286"/>
      <c r="Z38" s="30"/>
    </row>
    <row r="39" spans="1:26" ht="15" hidden="1" customHeight="1" x14ac:dyDescent="0.2">
      <c r="A39" s="384"/>
      <c r="B39" s="384"/>
      <c r="C39" s="433"/>
      <c r="D39" s="43" t="s">
        <v>1442</v>
      </c>
      <c r="E39" s="499" t="s">
        <v>1543</v>
      </c>
      <c r="F39" s="319">
        <v>6</v>
      </c>
      <c r="G39" s="43" t="s">
        <v>1496</v>
      </c>
      <c r="H39" s="499"/>
      <c r="I39" s="481">
        <v>10</v>
      </c>
      <c r="J39" s="442" t="s">
        <v>1428</v>
      </c>
      <c r="K39" s="442">
        <v>1</v>
      </c>
      <c r="L39" s="482" t="s">
        <v>3453</v>
      </c>
      <c r="M39" s="442">
        <v>440</v>
      </c>
      <c r="N39" s="483"/>
      <c r="O39" s="434">
        <v>7.77</v>
      </c>
      <c r="P39" s="323">
        <f t="shared" si="0"/>
        <v>7.77</v>
      </c>
      <c r="Q39" s="319">
        <f t="shared" si="1"/>
        <v>6</v>
      </c>
      <c r="R39" s="427">
        <f t="shared" si="2"/>
        <v>46.62</v>
      </c>
      <c r="S39" s="323"/>
      <c r="T39" s="309"/>
      <c r="U39" s="309"/>
      <c r="V39" s="319" t="s">
        <v>1427</v>
      </c>
      <c r="W39" s="444" t="str">
        <f t="shared" si="3"/>
        <v>10</v>
      </c>
      <c r="X39" s="286"/>
      <c r="Y39" s="286"/>
      <c r="Z39" s="30"/>
    </row>
    <row r="40" spans="1:26" ht="15" hidden="1" customHeight="1" x14ac:dyDescent="0.2">
      <c r="A40" s="384"/>
      <c r="B40" s="384"/>
      <c r="C40" s="433"/>
      <c r="D40" s="43" t="s">
        <v>1443</v>
      </c>
      <c r="E40" s="499" t="s">
        <v>1543</v>
      </c>
      <c r="F40" s="319">
        <v>2</v>
      </c>
      <c r="G40" s="43" t="s">
        <v>1484</v>
      </c>
      <c r="H40" s="499"/>
      <c r="I40" s="481">
        <v>10</v>
      </c>
      <c r="J40" s="442" t="s">
        <v>1428</v>
      </c>
      <c r="K40" s="442">
        <v>1</v>
      </c>
      <c r="L40" s="482" t="s">
        <v>3451</v>
      </c>
      <c r="M40" s="442">
        <v>440</v>
      </c>
      <c r="N40" s="483"/>
      <c r="O40" s="434">
        <v>5.18</v>
      </c>
      <c r="P40" s="323">
        <f t="shared" si="0"/>
        <v>5.18</v>
      </c>
      <c r="Q40" s="319">
        <f t="shared" si="1"/>
        <v>2</v>
      </c>
      <c r="R40" s="427">
        <f t="shared" si="2"/>
        <v>10.36</v>
      </c>
      <c r="S40" s="323"/>
      <c r="T40" s="309"/>
      <c r="U40" s="309"/>
      <c r="V40" s="319" t="s">
        <v>1427</v>
      </c>
      <c r="W40" s="444" t="str">
        <f t="shared" si="3"/>
        <v>10</v>
      </c>
      <c r="X40" s="286"/>
      <c r="Y40" s="286"/>
      <c r="Z40" s="30"/>
    </row>
    <row r="41" spans="1:26" ht="15" hidden="1" customHeight="1" x14ac:dyDescent="0.2">
      <c r="A41" s="384"/>
      <c r="B41" s="384"/>
      <c r="C41" s="433"/>
      <c r="D41" s="43" t="s">
        <v>1443</v>
      </c>
      <c r="E41" s="499" t="s">
        <v>1543</v>
      </c>
      <c r="F41" s="319">
        <v>2</v>
      </c>
      <c r="G41" s="43" t="s">
        <v>1485</v>
      </c>
      <c r="H41" s="499"/>
      <c r="I41" s="481">
        <v>5</v>
      </c>
      <c r="J41" s="442" t="s">
        <v>1428</v>
      </c>
      <c r="K41" s="442">
        <v>2</v>
      </c>
      <c r="L41" s="482" t="s">
        <v>3452</v>
      </c>
      <c r="M41" s="442">
        <v>102</v>
      </c>
      <c r="N41" s="483"/>
      <c r="O41" s="434">
        <v>0.24</v>
      </c>
      <c r="P41" s="323">
        <f t="shared" si="0"/>
        <v>0.48</v>
      </c>
      <c r="Q41" s="319">
        <f t="shared" si="1"/>
        <v>4</v>
      </c>
      <c r="R41" s="427">
        <f t="shared" si="2"/>
        <v>0.96</v>
      </c>
      <c r="S41" s="323"/>
      <c r="T41" s="309"/>
      <c r="U41" s="309"/>
      <c r="V41" s="319" t="s">
        <v>3448</v>
      </c>
      <c r="W41" s="444" t="str">
        <f t="shared" si="3"/>
        <v>5</v>
      </c>
      <c r="X41" s="286"/>
      <c r="Y41" s="286"/>
      <c r="Z41" s="30"/>
    </row>
    <row r="42" spans="1:26" ht="15" hidden="1" customHeight="1" x14ac:dyDescent="0.2">
      <c r="A42" s="384"/>
      <c r="B42" s="384"/>
      <c r="C42" s="433"/>
      <c r="D42" s="43" t="s">
        <v>1443</v>
      </c>
      <c r="E42" s="499" t="s">
        <v>1543</v>
      </c>
      <c r="F42" s="319">
        <v>2</v>
      </c>
      <c r="G42" s="43" t="s">
        <v>1488</v>
      </c>
      <c r="H42" s="499"/>
      <c r="I42" s="481">
        <v>5</v>
      </c>
      <c r="J42" s="442" t="s">
        <v>1428</v>
      </c>
      <c r="K42" s="442">
        <v>2</v>
      </c>
      <c r="L42" s="482" t="s">
        <v>3452</v>
      </c>
      <c r="M42" s="442">
        <v>100</v>
      </c>
      <c r="N42" s="483"/>
      <c r="O42" s="434">
        <v>0.24</v>
      </c>
      <c r="P42" s="323">
        <f t="shared" si="0"/>
        <v>0.48</v>
      </c>
      <c r="Q42" s="319">
        <f t="shared" si="1"/>
        <v>4</v>
      </c>
      <c r="R42" s="427">
        <f t="shared" si="2"/>
        <v>0.96</v>
      </c>
      <c r="S42" s="323"/>
      <c r="T42" s="309"/>
      <c r="U42" s="309"/>
      <c r="V42" s="319" t="s">
        <v>3448</v>
      </c>
      <c r="W42" s="444" t="str">
        <f t="shared" si="3"/>
        <v>5</v>
      </c>
      <c r="X42" s="286"/>
      <c r="Y42" s="286"/>
      <c r="Z42" s="30"/>
    </row>
    <row r="43" spans="1:26" ht="15" hidden="1" customHeight="1" x14ac:dyDescent="0.2">
      <c r="A43" s="384"/>
      <c r="B43" s="384"/>
      <c r="C43" s="433"/>
      <c r="D43" s="43" t="s">
        <v>1443</v>
      </c>
      <c r="E43" s="499" t="s">
        <v>1543</v>
      </c>
      <c r="F43" s="319">
        <v>2</v>
      </c>
      <c r="G43" s="43" t="s">
        <v>1497</v>
      </c>
      <c r="H43" s="499"/>
      <c r="I43" s="481">
        <v>10</v>
      </c>
      <c r="J43" s="442" t="s">
        <v>1428</v>
      </c>
      <c r="K43" s="442">
        <v>1</v>
      </c>
      <c r="L43" s="482" t="s">
        <v>3453</v>
      </c>
      <c r="M43" s="442">
        <v>440</v>
      </c>
      <c r="N43" s="483"/>
      <c r="O43" s="434">
        <v>7.77</v>
      </c>
      <c r="P43" s="323">
        <f t="shared" si="0"/>
        <v>7.77</v>
      </c>
      <c r="Q43" s="319">
        <f t="shared" si="1"/>
        <v>2</v>
      </c>
      <c r="R43" s="427">
        <f t="shared" si="2"/>
        <v>15.54</v>
      </c>
      <c r="S43" s="323"/>
      <c r="T43" s="309"/>
      <c r="U43" s="309"/>
      <c r="V43" s="319" t="s">
        <v>1427</v>
      </c>
      <c r="W43" s="444" t="str">
        <f t="shared" si="3"/>
        <v>10</v>
      </c>
      <c r="X43" s="286"/>
      <c r="Y43" s="286"/>
      <c r="Z43" s="30"/>
    </row>
    <row r="44" spans="1:26" ht="15" hidden="1" customHeight="1" x14ac:dyDescent="0.2">
      <c r="A44" s="384"/>
      <c r="B44" s="384"/>
      <c r="C44" s="433"/>
      <c r="D44" s="43" t="s">
        <v>1444</v>
      </c>
      <c r="E44" s="499" t="s">
        <v>1543</v>
      </c>
      <c r="F44" s="319">
        <v>4</v>
      </c>
      <c r="G44" s="43" t="s">
        <v>1487</v>
      </c>
      <c r="H44" s="499"/>
      <c r="I44" s="481">
        <v>10</v>
      </c>
      <c r="J44" s="442" t="s">
        <v>1428</v>
      </c>
      <c r="K44" s="442">
        <v>1</v>
      </c>
      <c r="L44" s="482" t="s">
        <v>3455</v>
      </c>
      <c r="M44" s="442">
        <v>440</v>
      </c>
      <c r="N44" s="483"/>
      <c r="O44" s="434">
        <v>5.53</v>
      </c>
      <c r="P44" s="323">
        <f t="shared" si="0"/>
        <v>5.53</v>
      </c>
      <c r="Q44" s="319">
        <f t="shared" si="1"/>
        <v>4</v>
      </c>
      <c r="R44" s="427">
        <f t="shared" si="2"/>
        <v>22.12</v>
      </c>
      <c r="S44" s="323"/>
      <c r="T44" s="309"/>
      <c r="U44" s="309"/>
      <c r="V44" s="319" t="s">
        <v>1427</v>
      </c>
      <c r="W44" s="444" t="str">
        <f t="shared" si="3"/>
        <v>10</v>
      </c>
      <c r="X44" s="286"/>
      <c r="Y44" s="286"/>
      <c r="Z44" s="30"/>
    </row>
    <row r="45" spans="1:26" ht="15" hidden="1" customHeight="1" x14ac:dyDescent="0.2">
      <c r="A45" s="384"/>
      <c r="B45" s="384"/>
      <c r="C45" s="433"/>
      <c r="D45" s="43" t="s">
        <v>1444</v>
      </c>
      <c r="E45" s="499" t="s">
        <v>1543</v>
      </c>
      <c r="F45" s="319">
        <v>4</v>
      </c>
      <c r="G45" s="43" t="s">
        <v>1485</v>
      </c>
      <c r="H45" s="499"/>
      <c r="I45" s="481">
        <v>5</v>
      </c>
      <c r="J45" s="442" t="s">
        <v>1428</v>
      </c>
      <c r="K45" s="442">
        <v>2</v>
      </c>
      <c r="L45" s="482" t="s">
        <v>3452</v>
      </c>
      <c r="M45" s="442">
        <v>102</v>
      </c>
      <c r="N45" s="483"/>
      <c r="O45" s="434">
        <v>0.24</v>
      </c>
      <c r="P45" s="323">
        <f t="shared" si="0"/>
        <v>0.48</v>
      </c>
      <c r="Q45" s="319">
        <f t="shared" si="1"/>
        <v>8</v>
      </c>
      <c r="R45" s="427">
        <f t="shared" si="2"/>
        <v>1.92</v>
      </c>
      <c r="S45" s="323"/>
      <c r="T45" s="309"/>
      <c r="U45" s="309"/>
      <c r="V45" s="319" t="s">
        <v>3448</v>
      </c>
      <c r="W45" s="444" t="str">
        <f t="shared" si="3"/>
        <v>5</v>
      </c>
      <c r="X45" s="286"/>
      <c r="Y45" s="286"/>
      <c r="Z45" s="30"/>
    </row>
    <row r="46" spans="1:26" ht="15" hidden="1" customHeight="1" x14ac:dyDescent="0.2">
      <c r="A46" s="384"/>
      <c r="B46" s="384"/>
      <c r="C46" s="433"/>
      <c r="D46" s="43" t="s">
        <v>1444</v>
      </c>
      <c r="E46" s="499" t="s">
        <v>1543</v>
      </c>
      <c r="F46" s="319">
        <v>4</v>
      </c>
      <c r="G46" s="43" t="s">
        <v>1488</v>
      </c>
      <c r="H46" s="499"/>
      <c r="I46" s="481">
        <v>5</v>
      </c>
      <c r="J46" s="442" t="s">
        <v>1428</v>
      </c>
      <c r="K46" s="442">
        <v>2</v>
      </c>
      <c r="L46" s="482" t="s">
        <v>3452</v>
      </c>
      <c r="M46" s="442">
        <v>100</v>
      </c>
      <c r="N46" s="483"/>
      <c r="O46" s="434">
        <v>0.24</v>
      </c>
      <c r="P46" s="323">
        <f t="shared" si="0"/>
        <v>0.48</v>
      </c>
      <c r="Q46" s="319">
        <f t="shared" si="1"/>
        <v>8</v>
      </c>
      <c r="R46" s="427">
        <f t="shared" si="2"/>
        <v>1.92</v>
      </c>
      <c r="S46" s="323"/>
      <c r="T46" s="309"/>
      <c r="U46" s="309"/>
      <c r="V46" s="319" t="s">
        <v>3448</v>
      </c>
      <c r="W46" s="444" t="str">
        <f t="shared" si="3"/>
        <v>5</v>
      </c>
      <c r="X46" s="286"/>
      <c r="Y46" s="286"/>
      <c r="Z46" s="30"/>
    </row>
    <row r="47" spans="1:26" ht="15" hidden="1" customHeight="1" x14ac:dyDescent="0.2">
      <c r="A47" s="384"/>
      <c r="B47" s="384"/>
      <c r="C47" s="433"/>
      <c r="D47" s="43" t="s">
        <v>1444</v>
      </c>
      <c r="E47" s="499" t="s">
        <v>1543</v>
      </c>
      <c r="F47" s="319">
        <v>4</v>
      </c>
      <c r="G47" s="43" t="s">
        <v>1498</v>
      </c>
      <c r="H47" s="499"/>
      <c r="I47" s="481">
        <v>10</v>
      </c>
      <c r="J47" s="442" t="s">
        <v>1428</v>
      </c>
      <c r="K47" s="442">
        <v>1</v>
      </c>
      <c r="L47" s="482" t="s">
        <v>3453</v>
      </c>
      <c r="M47" s="442">
        <v>440</v>
      </c>
      <c r="N47" s="483"/>
      <c r="O47" s="434">
        <v>7.77</v>
      </c>
      <c r="P47" s="323">
        <f t="shared" si="0"/>
        <v>7.77</v>
      </c>
      <c r="Q47" s="319">
        <f t="shared" si="1"/>
        <v>4</v>
      </c>
      <c r="R47" s="427">
        <f t="shared" si="2"/>
        <v>31.08</v>
      </c>
      <c r="S47" s="323"/>
      <c r="T47" s="309"/>
      <c r="U47" s="309"/>
      <c r="V47" s="319" t="s">
        <v>1427</v>
      </c>
      <c r="W47" s="444" t="str">
        <f t="shared" si="3"/>
        <v>10</v>
      </c>
      <c r="X47" s="286"/>
      <c r="Y47" s="286"/>
      <c r="Z47" s="30"/>
    </row>
    <row r="48" spans="1:26" ht="15" hidden="1" customHeight="1" x14ac:dyDescent="0.2">
      <c r="A48" s="384"/>
      <c r="B48" s="384"/>
      <c r="C48" s="433"/>
      <c r="D48" s="43" t="s">
        <v>1445</v>
      </c>
      <c r="E48" s="499" t="s">
        <v>1543</v>
      </c>
      <c r="F48" s="319">
        <v>6</v>
      </c>
      <c r="G48" s="43" t="s">
        <v>1499</v>
      </c>
      <c r="H48" s="499"/>
      <c r="I48" s="481" t="s">
        <v>865</v>
      </c>
      <c r="J48" s="442" t="s">
        <v>1428</v>
      </c>
      <c r="K48" s="442">
        <v>1</v>
      </c>
      <c r="L48" s="482" t="s">
        <v>3456</v>
      </c>
      <c r="M48" s="442">
        <v>4458</v>
      </c>
      <c r="N48" s="483"/>
      <c r="O48" s="434">
        <v>52.15</v>
      </c>
      <c r="P48" s="323">
        <f t="shared" si="0"/>
        <v>52.15</v>
      </c>
      <c r="Q48" s="319">
        <f t="shared" si="1"/>
        <v>6</v>
      </c>
      <c r="R48" s="427">
        <f t="shared" si="2"/>
        <v>312.89999999999998</v>
      </c>
      <c r="S48" s="323"/>
      <c r="T48" s="309"/>
      <c r="U48" s="309"/>
      <c r="V48" s="319" t="s">
        <v>865</v>
      </c>
      <c r="W48" s="444" t="str">
        <f t="shared" si="3"/>
        <v/>
      </c>
      <c r="X48" s="286"/>
      <c r="Y48" s="286"/>
      <c r="Z48" s="30"/>
    </row>
    <row r="49" spans="1:26" ht="15" hidden="1" customHeight="1" x14ac:dyDescent="0.2">
      <c r="A49" s="384"/>
      <c r="B49" s="384"/>
      <c r="C49" s="433"/>
      <c r="D49" s="43" t="s">
        <v>1445</v>
      </c>
      <c r="E49" s="499" t="s">
        <v>1543</v>
      </c>
      <c r="F49" s="319">
        <v>6</v>
      </c>
      <c r="G49" s="43" t="s">
        <v>1500</v>
      </c>
      <c r="H49" s="499"/>
      <c r="I49" s="481">
        <v>5</v>
      </c>
      <c r="J49" s="442" t="s">
        <v>1428</v>
      </c>
      <c r="K49" s="442">
        <v>4</v>
      </c>
      <c r="L49" s="482" t="s">
        <v>3457</v>
      </c>
      <c r="M49" s="442">
        <v>20</v>
      </c>
      <c r="N49" s="483"/>
      <c r="O49" s="434">
        <v>0.06</v>
      </c>
      <c r="P49" s="323">
        <f t="shared" si="0"/>
        <v>0.24</v>
      </c>
      <c r="Q49" s="319">
        <f t="shared" si="1"/>
        <v>24</v>
      </c>
      <c r="R49" s="427">
        <f t="shared" si="2"/>
        <v>1.44</v>
      </c>
      <c r="S49" s="323"/>
      <c r="T49" s="309"/>
      <c r="U49" s="309"/>
      <c r="V49" s="319" t="s">
        <v>3448</v>
      </c>
      <c r="W49" s="444" t="str">
        <f t="shared" si="3"/>
        <v>5</v>
      </c>
      <c r="X49" s="286"/>
      <c r="Y49" s="286"/>
      <c r="Z49" s="30"/>
    </row>
    <row r="50" spans="1:26" ht="15" hidden="1" customHeight="1" x14ac:dyDescent="0.2">
      <c r="A50" s="384"/>
      <c r="B50" s="384"/>
      <c r="C50" s="433"/>
      <c r="D50" s="43" t="s">
        <v>1445</v>
      </c>
      <c r="E50" s="499" t="s">
        <v>1543</v>
      </c>
      <c r="F50" s="319">
        <v>6</v>
      </c>
      <c r="G50" s="43" t="s">
        <v>1501</v>
      </c>
      <c r="H50" s="499"/>
      <c r="I50" s="481">
        <v>5</v>
      </c>
      <c r="J50" s="442" t="s">
        <v>1428</v>
      </c>
      <c r="K50" s="442">
        <v>2</v>
      </c>
      <c r="L50" s="482" t="s">
        <v>3459</v>
      </c>
      <c r="M50" s="442">
        <v>28</v>
      </c>
      <c r="N50" s="483"/>
      <c r="O50" s="434">
        <v>0.09</v>
      </c>
      <c r="P50" s="323">
        <f t="shared" si="0"/>
        <v>0.18</v>
      </c>
      <c r="Q50" s="319">
        <f t="shared" si="1"/>
        <v>12</v>
      </c>
      <c r="R50" s="427">
        <f t="shared" si="2"/>
        <v>1.08</v>
      </c>
      <c r="S50" s="323"/>
      <c r="T50" s="309"/>
      <c r="U50" s="309"/>
      <c r="V50" s="319" t="s">
        <v>3448</v>
      </c>
      <c r="W50" s="444" t="str">
        <f t="shared" si="3"/>
        <v>5</v>
      </c>
      <c r="X50" s="286"/>
      <c r="Y50" s="286"/>
      <c r="Z50" s="30"/>
    </row>
    <row r="51" spans="1:26" ht="15" hidden="1" customHeight="1" x14ac:dyDescent="0.2">
      <c r="A51" s="384"/>
      <c r="B51" s="384"/>
      <c r="C51" s="433"/>
      <c r="D51" s="43" t="s">
        <v>1445</v>
      </c>
      <c r="E51" s="499" t="s">
        <v>1543</v>
      </c>
      <c r="F51" s="319">
        <v>6</v>
      </c>
      <c r="G51" s="43" t="s">
        <v>1502</v>
      </c>
      <c r="H51" s="499"/>
      <c r="I51" s="481">
        <v>8</v>
      </c>
      <c r="J51" s="442" t="s">
        <v>1428</v>
      </c>
      <c r="K51" s="442">
        <v>2</v>
      </c>
      <c r="L51" s="482" t="s">
        <v>3460</v>
      </c>
      <c r="M51" s="442">
        <v>315</v>
      </c>
      <c r="N51" s="483"/>
      <c r="O51" s="434">
        <v>1.98</v>
      </c>
      <c r="P51" s="323">
        <f t="shared" si="0"/>
        <v>3.96</v>
      </c>
      <c r="Q51" s="319">
        <f t="shared" si="1"/>
        <v>12</v>
      </c>
      <c r="R51" s="427">
        <f t="shared" si="2"/>
        <v>23.759999999999998</v>
      </c>
      <c r="S51" s="323"/>
      <c r="T51" s="309"/>
      <c r="U51" s="309"/>
      <c r="V51" s="319" t="s">
        <v>3449</v>
      </c>
      <c r="W51" s="444" t="str">
        <f t="shared" si="3"/>
        <v>8</v>
      </c>
      <c r="X51" s="286"/>
      <c r="Y51" s="286"/>
      <c r="Z51" s="30"/>
    </row>
    <row r="52" spans="1:26" ht="15" hidden="1" customHeight="1" x14ac:dyDescent="0.2">
      <c r="A52" s="384"/>
      <c r="B52" s="384"/>
      <c r="C52" s="433"/>
      <c r="D52" s="43" t="s">
        <v>1445</v>
      </c>
      <c r="E52" s="499" t="s">
        <v>1543</v>
      </c>
      <c r="F52" s="319">
        <v>6</v>
      </c>
      <c r="G52" s="43" t="s">
        <v>1503</v>
      </c>
      <c r="H52" s="499"/>
      <c r="I52" s="481">
        <v>8</v>
      </c>
      <c r="J52" s="442" t="s">
        <v>1428</v>
      </c>
      <c r="K52" s="442">
        <v>2</v>
      </c>
      <c r="L52" s="482" t="s">
        <v>3460</v>
      </c>
      <c r="M52" s="442">
        <v>315</v>
      </c>
      <c r="N52" s="483"/>
      <c r="O52" s="434">
        <v>1.98</v>
      </c>
      <c r="P52" s="323">
        <f t="shared" si="0"/>
        <v>3.96</v>
      </c>
      <c r="Q52" s="319">
        <f t="shared" si="1"/>
        <v>12</v>
      </c>
      <c r="R52" s="427">
        <f t="shared" si="2"/>
        <v>23.759999999999998</v>
      </c>
      <c r="S52" s="323"/>
      <c r="T52" s="309"/>
      <c r="U52" s="309"/>
      <c r="V52" s="319" t="s">
        <v>3449</v>
      </c>
      <c r="W52" s="444" t="str">
        <f t="shared" si="3"/>
        <v>8</v>
      </c>
      <c r="X52" s="286"/>
      <c r="Y52" s="286"/>
      <c r="Z52" s="30"/>
    </row>
    <row r="53" spans="1:26" ht="15" hidden="1" customHeight="1" x14ac:dyDescent="0.2">
      <c r="A53" s="384"/>
      <c r="B53" s="384"/>
      <c r="C53" s="433"/>
      <c r="D53" s="43" t="s">
        <v>1446</v>
      </c>
      <c r="E53" s="499" t="s">
        <v>1543</v>
      </c>
      <c r="F53" s="319">
        <v>2</v>
      </c>
      <c r="G53" s="43" t="s">
        <v>1504</v>
      </c>
      <c r="H53" s="499"/>
      <c r="I53" s="481" t="s">
        <v>865</v>
      </c>
      <c r="J53" s="442" t="s">
        <v>1428</v>
      </c>
      <c r="K53" s="442">
        <v>1</v>
      </c>
      <c r="L53" s="482" t="s">
        <v>3456</v>
      </c>
      <c r="M53" s="442">
        <v>1882</v>
      </c>
      <c r="N53" s="483"/>
      <c r="O53" s="434">
        <v>22.01</v>
      </c>
      <c r="P53" s="323">
        <f t="shared" si="0"/>
        <v>22.01</v>
      </c>
      <c r="Q53" s="319">
        <f t="shared" si="1"/>
        <v>2</v>
      </c>
      <c r="R53" s="427">
        <f t="shared" si="2"/>
        <v>44.02</v>
      </c>
      <c r="S53" s="323"/>
      <c r="T53" s="309"/>
      <c r="U53" s="309"/>
      <c r="V53" s="319" t="s">
        <v>865</v>
      </c>
      <c r="W53" s="444" t="str">
        <f t="shared" si="3"/>
        <v/>
      </c>
      <c r="X53" s="286"/>
      <c r="Y53" s="286"/>
      <c r="Z53" s="30"/>
    </row>
    <row r="54" spans="1:26" ht="15" hidden="1" customHeight="1" x14ac:dyDescent="0.2">
      <c r="A54" s="384"/>
      <c r="B54" s="384"/>
      <c r="C54" s="433"/>
      <c r="D54" s="43" t="s">
        <v>1446</v>
      </c>
      <c r="E54" s="499" t="s">
        <v>1543</v>
      </c>
      <c r="F54" s="319">
        <v>2</v>
      </c>
      <c r="G54" s="43" t="s">
        <v>1500</v>
      </c>
      <c r="H54" s="499"/>
      <c r="I54" s="481">
        <v>5</v>
      </c>
      <c r="J54" s="442" t="s">
        <v>1428</v>
      </c>
      <c r="K54" s="442">
        <v>4</v>
      </c>
      <c r="L54" s="482" t="s">
        <v>3457</v>
      </c>
      <c r="M54" s="442">
        <v>21</v>
      </c>
      <c r="N54" s="483"/>
      <c r="O54" s="434">
        <v>0.06</v>
      </c>
      <c r="P54" s="323">
        <f t="shared" si="0"/>
        <v>0.24</v>
      </c>
      <c r="Q54" s="319">
        <f t="shared" si="1"/>
        <v>8</v>
      </c>
      <c r="R54" s="427">
        <f t="shared" si="2"/>
        <v>0.48</v>
      </c>
      <c r="S54" s="323"/>
      <c r="T54" s="309"/>
      <c r="U54" s="309"/>
      <c r="V54" s="319" t="s">
        <v>3448</v>
      </c>
      <c r="W54" s="444" t="str">
        <f t="shared" si="3"/>
        <v>5</v>
      </c>
      <c r="X54" s="286"/>
      <c r="Y54" s="286"/>
      <c r="Z54" s="30"/>
    </row>
    <row r="55" spans="1:26" ht="15" hidden="1" customHeight="1" x14ac:dyDescent="0.2">
      <c r="A55" s="384"/>
      <c r="B55" s="384"/>
      <c r="C55" s="433"/>
      <c r="D55" s="43" t="s">
        <v>1446</v>
      </c>
      <c r="E55" s="499" t="s">
        <v>1543</v>
      </c>
      <c r="F55" s="319">
        <v>2</v>
      </c>
      <c r="G55" s="43" t="s">
        <v>1501</v>
      </c>
      <c r="H55" s="499"/>
      <c r="I55" s="481">
        <v>5</v>
      </c>
      <c r="J55" s="442" t="s">
        <v>1428</v>
      </c>
      <c r="K55" s="442">
        <v>2</v>
      </c>
      <c r="L55" s="482" t="s">
        <v>3459</v>
      </c>
      <c r="M55" s="442">
        <v>28</v>
      </c>
      <c r="N55" s="483"/>
      <c r="O55" s="434">
        <v>0.09</v>
      </c>
      <c r="P55" s="323">
        <f t="shared" si="0"/>
        <v>0.18</v>
      </c>
      <c r="Q55" s="319">
        <f t="shared" si="1"/>
        <v>4</v>
      </c>
      <c r="R55" s="427">
        <f t="shared" si="2"/>
        <v>0.36</v>
      </c>
      <c r="S55" s="323"/>
      <c r="T55" s="309"/>
      <c r="U55" s="309"/>
      <c r="V55" s="319" t="s">
        <v>3448</v>
      </c>
      <c r="W55" s="444" t="str">
        <f t="shared" si="3"/>
        <v>5</v>
      </c>
      <c r="X55" s="286"/>
      <c r="Y55" s="286"/>
      <c r="Z55" s="30"/>
    </row>
    <row r="56" spans="1:26" ht="15" hidden="1" customHeight="1" x14ac:dyDescent="0.2">
      <c r="A56" s="384"/>
      <c r="B56" s="384"/>
      <c r="C56" s="433"/>
      <c r="D56" s="43" t="s">
        <v>1446</v>
      </c>
      <c r="E56" s="499" t="s">
        <v>1543</v>
      </c>
      <c r="F56" s="319">
        <v>2</v>
      </c>
      <c r="G56" s="43" t="s">
        <v>1502</v>
      </c>
      <c r="H56" s="499"/>
      <c r="I56" s="481">
        <v>8</v>
      </c>
      <c r="J56" s="442" t="s">
        <v>1428</v>
      </c>
      <c r="K56" s="442">
        <v>2</v>
      </c>
      <c r="L56" s="482" t="s">
        <v>3460</v>
      </c>
      <c r="M56" s="442">
        <v>315</v>
      </c>
      <c r="N56" s="483"/>
      <c r="O56" s="434">
        <v>1.98</v>
      </c>
      <c r="P56" s="323">
        <f t="shared" si="0"/>
        <v>3.96</v>
      </c>
      <c r="Q56" s="319">
        <f t="shared" si="1"/>
        <v>4</v>
      </c>
      <c r="R56" s="427">
        <f t="shared" si="2"/>
        <v>7.92</v>
      </c>
      <c r="S56" s="323"/>
      <c r="T56" s="309"/>
      <c r="U56" s="309"/>
      <c r="V56" s="319" t="s">
        <v>3449</v>
      </c>
      <c r="W56" s="444" t="str">
        <f t="shared" si="3"/>
        <v>8</v>
      </c>
      <c r="X56" s="286"/>
      <c r="Y56" s="286"/>
      <c r="Z56" s="30"/>
    </row>
    <row r="57" spans="1:26" ht="15" hidden="1" customHeight="1" x14ac:dyDescent="0.2">
      <c r="A57" s="384"/>
      <c r="B57" s="384"/>
      <c r="C57" s="433"/>
      <c r="D57" s="43" t="s">
        <v>1446</v>
      </c>
      <c r="E57" s="499" t="s">
        <v>1543</v>
      </c>
      <c r="F57" s="319">
        <v>2</v>
      </c>
      <c r="G57" s="43" t="s">
        <v>1503</v>
      </c>
      <c r="H57" s="499"/>
      <c r="I57" s="481">
        <v>8</v>
      </c>
      <c r="J57" s="442" t="s">
        <v>1428</v>
      </c>
      <c r="K57" s="442">
        <v>2</v>
      </c>
      <c r="L57" s="482" t="s">
        <v>3460</v>
      </c>
      <c r="M57" s="442">
        <v>315</v>
      </c>
      <c r="N57" s="483"/>
      <c r="O57" s="434">
        <v>1.98</v>
      </c>
      <c r="P57" s="323">
        <f t="shared" si="0"/>
        <v>3.96</v>
      </c>
      <c r="Q57" s="319">
        <f t="shared" si="1"/>
        <v>4</v>
      </c>
      <c r="R57" s="427">
        <f t="shared" si="2"/>
        <v>7.92</v>
      </c>
      <c r="S57" s="323"/>
      <c r="T57" s="309"/>
      <c r="U57" s="309"/>
      <c r="V57" s="319" t="s">
        <v>3449</v>
      </c>
      <c r="W57" s="444" t="str">
        <f t="shared" si="3"/>
        <v>8</v>
      </c>
      <c r="X57" s="286"/>
      <c r="Y57" s="286"/>
      <c r="Z57" s="30"/>
    </row>
    <row r="58" spans="1:26" ht="15" hidden="1" customHeight="1" x14ac:dyDescent="0.2">
      <c r="A58" s="384"/>
      <c r="B58" s="384"/>
      <c r="C58" s="433"/>
      <c r="D58" s="43" t="s">
        <v>1447</v>
      </c>
      <c r="E58" s="499" t="s">
        <v>1543</v>
      </c>
      <c r="F58" s="319">
        <v>6</v>
      </c>
      <c r="G58" s="43" t="s">
        <v>1447</v>
      </c>
      <c r="H58" s="499"/>
      <c r="I58" s="481">
        <v>10</v>
      </c>
      <c r="J58" s="442" t="s">
        <v>1428</v>
      </c>
      <c r="K58" s="442">
        <v>1</v>
      </c>
      <c r="L58" s="482" t="s">
        <v>3451</v>
      </c>
      <c r="M58" s="442">
        <v>440</v>
      </c>
      <c r="N58" s="483"/>
      <c r="O58" s="434">
        <v>5.18</v>
      </c>
      <c r="P58" s="323">
        <f t="shared" si="0"/>
        <v>5.18</v>
      </c>
      <c r="Q58" s="319">
        <f t="shared" si="1"/>
        <v>6</v>
      </c>
      <c r="R58" s="427">
        <f t="shared" si="2"/>
        <v>31.08</v>
      </c>
      <c r="S58" s="323"/>
      <c r="T58" s="309"/>
      <c r="U58" s="309"/>
      <c r="V58" s="319" t="s">
        <v>1427</v>
      </c>
      <c r="W58" s="444" t="str">
        <f t="shared" si="3"/>
        <v>10</v>
      </c>
      <c r="X58" s="286"/>
      <c r="Y58" s="286"/>
      <c r="Z58" s="30"/>
    </row>
    <row r="59" spans="1:26" ht="15" hidden="1" customHeight="1" x14ac:dyDescent="0.2">
      <c r="A59" s="384"/>
      <c r="B59" s="384"/>
      <c r="C59" s="433"/>
      <c r="D59" s="43" t="s">
        <v>1448</v>
      </c>
      <c r="E59" s="499" t="s">
        <v>1543</v>
      </c>
      <c r="F59" s="319">
        <v>2</v>
      </c>
      <c r="G59" s="43" t="s">
        <v>1484</v>
      </c>
      <c r="H59" s="499"/>
      <c r="I59" s="481">
        <v>10</v>
      </c>
      <c r="J59" s="442" t="s">
        <v>1428</v>
      </c>
      <c r="K59" s="442">
        <v>1</v>
      </c>
      <c r="L59" s="482" t="s">
        <v>3451</v>
      </c>
      <c r="M59" s="442">
        <v>440</v>
      </c>
      <c r="N59" s="483"/>
      <c r="O59" s="434">
        <v>5.18</v>
      </c>
      <c r="P59" s="323">
        <f t="shared" si="0"/>
        <v>5.18</v>
      </c>
      <c r="Q59" s="319">
        <f t="shared" si="1"/>
        <v>2</v>
      </c>
      <c r="R59" s="427">
        <f t="shared" si="2"/>
        <v>10.36</v>
      </c>
      <c r="S59" s="323"/>
      <c r="T59" s="309"/>
      <c r="U59" s="309"/>
      <c r="V59" s="319" t="s">
        <v>1427</v>
      </c>
      <c r="W59" s="444" t="str">
        <f t="shared" si="3"/>
        <v>10</v>
      </c>
      <c r="X59" s="286"/>
      <c r="Y59" s="286"/>
      <c r="Z59" s="30"/>
    </row>
    <row r="60" spans="1:26" ht="15" hidden="1" customHeight="1" x14ac:dyDescent="0.2">
      <c r="A60" s="384"/>
      <c r="B60" s="384"/>
      <c r="C60" s="433"/>
      <c r="D60" s="43" t="s">
        <v>1448</v>
      </c>
      <c r="E60" s="499" t="s">
        <v>1543</v>
      </c>
      <c r="F60" s="319">
        <v>2</v>
      </c>
      <c r="G60" s="43" t="s">
        <v>1485</v>
      </c>
      <c r="H60" s="499"/>
      <c r="I60" s="481">
        <v>5</v>
      </c>
      <c r="J60" s="442" t="s">
        <v>1428</v>
      </c>
      <c r="K60" s="442">
        <v>2</v>
      </c>
      <c r="L60" s="482" t="s">
        <v>3452</v>
      </c>
      <c r="M60" s="442">
        <v>102</v>
      </c>
      <c r="N60" s="483"/>
      <c r="O60" s="434">
        <v>0.24</v>
      </c>
      <c r="P60" s="323">
        <f t="shared" si="0"/>
        <v>0.48</v>
      </c>
      <c r="Q60" s="319">
        <f t="shared" si="1"/>
        <v>4</v>
      </c>
      <c r="R60" s="427">
        <f t="shared" si="2"/>
        <v>0.96</v>
      </c>
      <c r="S60" s="323"/>
      <c r="T60" s="309"/>
      <c r="U60" s="309"/>
      <c r="V60" s="319" t="s">
        <v>3448</v>
      </c>
      <c r="W60" s="444" t="str">
        <f t="shared" si="3"/>
        <v>5</v>
      </c>
      <c r="X60" s="286"/>
      <c r="Y60" s="286"/>
      <c r="Z60" s="30"/>
    </row>
    <row r="61" spans="1:26" ht="15" hidden="1" customHeight="1" x14ac:dyDescent="0.2">
      <c r="A61" s="384"/>
      <c r="B61" s="384"/>
      <c r="C61" s="433"/>
      <c r="D61" s="43" t="s">
        <v>1448</v>
      </c>
      <c r="E61" s="499" t="s">
        <v>1543</v>
      </c>
      <c r="F61" s="319">
        <v>2</v>
      </c>
      <c r="G61" s="43" t="s">
        <v>1488</v>
      </c>
      <c r="H61" s="499"/>
      <c r="I61" s="481">
        <v>5</v>
      </c>
      <c r="J61" s="442" t="s">
        <v>1428</v>
      </c>
      <c r="K61" s="442">
        <v>2</v>
      </c>
      <c r="L61" s="482" t="s">
        <v>3452</v>
      </c>
      <c r="M61" s="442">
        <v>100</v>
      </c>
      <c r="N61" s="483"/>
      <c r="O61" s="434">
        <v>0.24</v>
      </c>
      <c r="P61" s="323">
        <f t="shared" si="0"/>
        <v>0.48</v>
      </c>
      <c r="Q61" s="319">
        <f t="shared" si="1"/>
        <v>4</v>
      </c>
      <c r="R61" s="427">
        <f t="shared" si="2"/>
        <v>0.96</v>
      </c>
      <c r="S61" s="323"/>
      <c r="T61" s="309"/>
      <c r="U61" s="309"/>
      <c r="V61" s="319" t="s">
        <v>3448</v>
      </c>
      <c r="W61" s="444" t="str">
        <f t="shared" si="3"/>
        <v>5</v>
      </c>
      <c r="X61" s="286"/>
      <c r="Y61" s="286"/>
      <c r="Z61" s="30"/>
    </row>
    <row r="62" spans="1:26" ht="15" hidden="1" customHeight="1" x14ac:dyDescent="0.2">
      <c r="A62" s="384"/>
      <c r="B62" s="384"/>
      <c r="C62" s="433"/>
      <c r="D62" s="43" t="s">
        <v>1448</v>
      </c>
      <c r="E62" s="499" t="s">
        <v>1543</v>
      </c>
      <c r="F62" s="319">
        <v>2</v>
      </c>
      <c r="G62" s="43" t="s">
        <v>1505</v>
      </c>
      <c r="H62" s="499"/>
      <c r="I62" s="481">
        <v>10</v>
      </c>
      <c r="J62" s="442" t="s">
        <v>1428</v>
      </c>
      <c r="K62" s="442">
        <v>1</v>
      </c>
      <c r="L62" s="482" t="s">
        <v>3453</v>
      </c>
      <c r="M62" s="442">
        <v>440</v>
      </c>
      <c r="N62" s="483"/>
      <c r="O62" s="434">
        <v>7.77</v>
      </c>
      <c r="P62" s="323">
        <f t="shared" si="0"/>
        <v>7.77</v>
      </c>
      <c r="Q62" s="319">
        <f t="shared" si="1"/>
        <v>2</v>
      </c>
      <c r="R62" s="427">
        <f t="shared" si="2"/>
        <v>15.54</v>
      </c>
      <c r="S62" s="323"/>
      <c r="T62" s="309"/>
      <c r="U62" s="309"/>
      <c r="V62" s="319" t="s">
        <v>1427</v>
      </c>
      <c r="W62" s="444" t="str">
        <f t="shared" si="3"/>
        <v>10</v>
      </c>
      <c r="X62" s="286"/>
      <c r="Y62" s="286"/>
      <c r="Z62" s="30"/>
    </row>
    <row r="63" spans="1:26" ht="15" hidden="1" customHeight="1" x14ac:dyDescent="0.2">
      <c r="A63" s="384"/>
      <c r="B63" s="384"/>
      <c r="C63" s="433"/>
      <c r="D63" s="43" t="s">
        <v>1449</v>
      </c>
      <c r="E63" s="499" t="s">
        <v>1543</v>
      </c>
      <c r="F63" s="319">
        <v>3</v>
      </c>
      <c r="G63" s="43" t="s">
        <v>1484</v>
      </c>
      <c r="H63" s="499"/>
      <c r="I63" s="481">
        <v>10</v>
      </c>
      <c r="J63" s="442" t="s">
        <v>1428</v>
      </c>
      <c r="K63" s="442">
        <v>1</v>
      </c>
      <c r="L63" s="482" t="s">
        <v>3451</v>
      </c>
      <c r="M63" s="442">
        <v>440</v>
      </c>
      <c r="N63" s="483"/>
      <c r="O63" s="434">
        <v>5.18</v>
      </c>
      <c r="P63" s="323">
        <f t="shared" si="0"/>
        <v>5.18</v>
      </c>
      <c r="Q63" s="319">
        <f t="shared" si="1"/>
        <v>3</v>
      </c>
      <c r="R63" s="427">
        <f t="shared" si="2"/>
        <v>15.54</v>
      </c>
      <c r="S63" s="323"/>
      <c r="T63" s="309"/>
      <c r="U63" s="309"/>
      <c r="V63" s="319" t="s">
        <v>1427</v>
      </c>
      <c r="W63" s="444" t="str">
        <f t="shared" si="3"/>
        <v>10</v>
      </c>
      <c r="X63" s="286"/>
      <c r="Y63" s="286"/>
      <c r="Z63" s="30"/>
    </row>
    <row r="64" spans="1:26" ht="15" hidden="1" customHeight="1" x14ac:dyDescent="0.2">
      <c r="A64" s="384"/>
      <c r="B64" s="384"/>
      <c r="C64" s="433"/>
      <c r="D64" s="43" t="s">
        <v>1449</v>
      </c>
      <c r="E64" s="499" t="s">
        <v>1543</v>
      </c>
      <c r="F64" s="319">
        <v>3</v>
      </c>
      <c r="G64" s="43" t="s">
        <v>1485</v>
      </c>
      <c r="H64" s="499"/>
      <c r="I64" s="481">
        <v>5</v>
      </c>
      <c r="J64" s="442" t="s">
        <v>1428</v>
      </c>
      <c r="K64" s="442">
        <v>4</v>
      </c>
      <c r="L64" s="482" t="s">
        <v>3452</v>
      </c>
      <c r="M64" s="442">
        <v>100</v>
      </c>
      <c r="N64" s="483"/>
      <c r="O64" s="434">
        <v>0.24</v>
      </c>
      <c r="P64" s="323">
        <f t="shared" si="0"/>
        <v>0.96</v>
      </c>
      <c r="Q64" s="319">
        <f t="shared" si="1"/>
        <v>12</v>
      </c>
      <c r="R64" s="427">
        <f t="shared" si="2"/>
        <v>2.88</v>
      </c>
      <c r="S64" s="323"/>
      <c r="T64" s="309"/>
      <c r="U64" s="309"/>
      <c r="V64" s="319" t="s">
        <v>3448</v>
      </c>
      <c r="W64" s="444" t="str">
        <f t="shared" si="3"/>
        <v>5</v>
      </c>
      <c r="X64" s="286"/>
      <c r="Y64" s="286"/>
      <c r="Z64" s="30"/>
    </row>
    <row r="65" spans="1:26" ht="15" hidden="1" customHeight="1" x14ac:dyDescent="0.2">
      <c r="A65" s="384"/>
      <c r="B65" s="384"/>
      <c r="C65" s="433"/>
      <c r="D65" s="43" t="s">
        <v>1449</v>
      </c>
      <c r="E65" s="499" t="s">
        <v>1543</v>
      </c>
      <c r="F65" s="319">
        <v>3</v>
      </c>
      <c r="G65" s="43" t="s">
        <v>1506</v>
      </c>
      <c r="H65" s="499"/>
      <c r="I65" s="481">
        <v>10</v>
      </c>
      <c r="J65" s="442" t="s">
        <v>1428</v>
      </c>
      <c r="K65" s="442">
        <v>1</v>
      </c>
      <c r="L65" s="482" t="s">
        <v>3453</v>
      </c>
      <c r="M65" s="442">
        <v>440</v>
      </c>
      <c r="N65" s="483"/>
      <c r="O65" s="434">
        <v>7.77</v>
      </c>
      <c r="P65" s="323">
        <f t="shared" si="0"/>
        <v>7.77</v>
      </c>
      <c r="Q65" s="319">
        <f t="shared" si="1"/>
        <v>3</v>
      </c>
      <c r="R65" s="427">
        <f t="shared" si="2"/>
        <v>23.31</v>
      </c>
      <c r="S65" s="323"/>
      <c r="T65" s="309"/>
      <c r="U65" s="309"/>
      <c r="V65" s="319" t="s">
        <v>1427</v>
      </c>
      <c r="W65" s="444" t="str">
        <f t="shared" si="3"/>
        <v>10</v>
      </c>
      <c r="X65" s="286"/>
      <c r="Y65" s="286"/>
      <c r="Z65" s="30"/>
    </row>
    <row r="66" spans="1:26" ht="15" hidden="1" customHeight="1" x14ac:dyDescent="0.2">
      <c r="A66" s="384"/>
      <c r="B66" s="384"/>
      <c r="C66" s="433"/>
      <c r="D66" s="43" t="s">
        <v>1450</v>
      </c>
      <c r="E66" s="499" t="s">
        <v>1543</v>
      </c>
      <c r="F66" s="319">
        <v>12</v>
      </c>
      <c r="G66" s="43" t="s">
        <v>1507</v>
      </c>
      <c r="H66" s="499"/>
      <c r="I66" s="481" t="s">
        <v>558</v>
      </c>
      <c r="J66" s="442" t="s">
        <v>1428</v>
      </c>
      <c r="K66" s="442">
        <v>1</v>
      </c>
      <c r="L66" s="482" t="s">
        <v>3456</v>
      </c>
      <c r="M66" s="442">
        <v>7134</v>
      </c>
      <c r="N66" s="483"/>
      <c r="O66" s="434">
        <v>24.92</v>
      </c>
      <c r="P66" s="323">
        <f t="shared" si="0"/>
        <v>24.92</v>
      </c>
      <c r="Q66" s="319">
        <f t="shared" si="1"/>
        <v>12</v>
      </c>
      <c r="R66" s="427">
        <f t="shared" si="2"/>
        <v>299.04000000000002</v>
      </c>
      <c r="S66" s="323"/>
      <c r="T66" s="309"/>
      <c r="U66" s="309"/>
      <c r="V66" s="319" t="s">
        <v>558</v>
      </c>
      <c r="W66" s="444" t="str">
        <f t="shared" si="3"/>
        <v/>
      </c>
      <c r="X66" s="286"/>
      <c r="Y66" s="286"/>
      <c r="Z66" s="30"/>
    </row>
    <row r="67" spans="1:26" ht="15" hidden="1" customHeight="1" x14ac:dyDescent="0.2">
      <c r="A67" s="384"/>
      <c r="B67" s="384"/>
      <c r="C67" s="433"/>
      <c r="D67" s="43" t="s">
        <v>1450</v>
      </c>
      <c r="E67" s="499" t="s">
        <v>1543</v>
      </c>
      <c r="F67" s="319">
        <v>12</v>
      </c>
      <c r="G67" s="43" t="s">
        <v>1491</v>
      </c>
      <c r="H67" s="499"/>
      <c r="I67" s="481">
        <v>10</v>
      </c>
      <c r="J67" s="442" t="s">
        <v>1428</v>
      </c>
      <c r="K67" s="442">
        <v>1</v>
      </c>
      <c r="L67" s="482" t="s">
        <v>3458</v>
      </c>
      <c r="M67" s="442">
        <v>195</v>
      </c>
      <c r="N67" s="483"/>
      <c r="O67" s="434">
        <v>1.1299999999999999</v>
      </c>
      <c r="P67" s="323">
        <f t="shared" si="0"/>
        <v>1.1299999999999999</v>
      </c>
      <c r="Q67" s="319">
        <f t="shared" si="1"/>
        <v>12</v>
      </c>
      <c r="R67" s="427">
        <f t="shared" si="2"/>
        <v>13.559999999999999</v>
      </c>
      <c r="S67" s="323"/>
      <c r="T67" s="309"/>
      <c r="U67" s="309"/>
      <c r="V67" s="319" t="s">
        <v>1427</v>
      </c>
      <c r="W67" s="444" t="str">
        <f t="shared" si="3"/>
        <v>10</v>
      </c>
      <c r="X67" s="286"/>
      <c r="Y67" s="286"/>
      <c r="Z67" s="30"/>
    </row>
    <row r="68" spans="1:26" ht="15" hidden="1" customHeight="1" x14ac:dyDescent="0.2">
      <c r="A68" s="384"/>
      <c r="B68" s="384"/>
      <c r="C68" s="433"/>
      <c r="D68" s="43" t="s">
        <v>1450</v>
      </c>
      <c r="E68" s="499" t="s">
        <v>1543</v>
      </c>
      <c r="F68" s="319">
        <v>12</v>
      </c>
      <c r="G68" s="43" t="s">
        <v>1492</v>
      </c>
      <c r="H68" s="499"/>
      <c r="I68" s="481">
        <v>10</v>
      </c>
      <c r="J68" s="442" t="s">
        <v>1428</v>
      </c>
      <c r="K68" s="442">
        <v>1</v>
      </c>
      <c r="L68" s="482" t="s">
        <v>3457</v>
      </c>
      <c r="M68" s="442">
        <v>180</v>
      </c>
      <c r="N68" s="483"/>
      <c r="O68" s="434">
        <v>0.99</v>
      </c>
      <c r="P68" s="323">
        <f t="shared" si="0"/>
        <v>0.99</v>
      </c>
      <c r="Q68" s="319">
        <f t="shared" si="1"/>
        <v>12</v>
      </c>
      <c r="R68" s="427">
        <f t="shared" si="2"/>
        <v>11.879999999999999</v>
      </c>
      <c r="S68" s="323"/>
      <c r="T68" s="309"/>
      <c r="U68" s="309"/>
      <c r="V68" s="319" t="s">
        <v>1427</v>
      </c>
      <c r="W68" s="444" t="str">
        <f t="shared" si="3"/>
        <v>10</v>
      </c>
      <c r="X68" s="286"/>
      <c r="Y68" s="286"/>
      <c r="Z68" s="30"/>
    </row>
    <row r="69" spans="1:26" ht="15" hidden="1" customHeight="1" x14ac:dyDescent="0.2">
      <c r="A69" s="384"/>
      <c r="B69" s="384"/>
      <c r="C69" s="433"/>
      <c r="D69" s="43" t="s">
        <v>1450</v>
      </c>
      <c r="E69" s="499" t="s">
        <v>1543</v>
      </c>
      <c r="F69" s="319">
        <v>12</v>
      </c>
      <c r="G69" s="43" t="s">
        <v>1493</v>
      </c>
      <c r="H69" s="499"/>
      <c r="I69" s="481" t="s">
        <v>558</v>
      </c>
      <c r="J69" s="442" t="s">
        <v>1428</v>
      </c>
      <c r="K69" s="442">
        <v>1</v>
      </c>
      <c r="L69" s="482" t="s">
        <v>3456</v>
      </c>
      <c r="M69" s="442">
        <v>1000</v>
      </c>
      <c r="N69" s="483"/>
      <c r="O69" s="434">
        <v>3.49</v>
      </c>
      <c r="P69" s="323">
        <f t="shared" si="0"/>
        <v>3.49</v>
      </c>
      <c r="Q69" s="319">
        <f t="shared" si="1"/>
        <v>12</v>
      </c>
      <c r="R69" s="427">
        <f t="shared" si="2"/>
        <v>41.88</v>
      </c>
      <c r="S69" s="323"/>
      <c r="T69" s="309"/>
      <c r="U69" s="309"/>
      <c r="V69" s="319" t="s">
        <v>558</v>
      </c>
      <c r="W69" s="444" t="str">
        <f t="shared" si="3"/>
        <v/>
      </c>
      <c r="X69" s="286"/>
      <c r="Y69" s="286"/>
      <c r="Z69" s="30"/>
    </row>
    <row r="70" spans="1:26" ht="15" hidden="1" customHeight="1" x14ac:dyDescent="0.2">
      <c r="A70" s="384"/>
      <c r="B70" s="384"/>
      <c r="C70" s="433"/>
      <c r="D70" s="43" t="s">
        <v>1450</v>
      </c>
      <c r="E70" s="499" t="s">
        <v>1543</v>
      </c>
      <c r="F70" s="319">
        <v>12</v>
      </c>
      <c r="G70" s="43" t="s">
        <v>1494</v>
      </c>
      <c r="H70" s="499"/>
      <c r="I70" s="481" t="s">
        <v>3586</v>
      </c>
      <c r="J70" s="442" t="s">
        <v>1428</v>
      </c>
      <c r="K70" s="442">
        <v>1</v>
      </c>
      <c r="L70" s="482" t="s">
        <v>3456</v>
      </c>
      <c r="M70" s="442">
        <v>255</v>
      </c>
      <c r="N70" s="483"/>
      <c r="O70" s="434">
        <v>1.59</v>
      </c>
      <c r="P70" s="323">
        <f t="shared" si="0"/>
        <v>1.59</v>
      </c>
      <c r="Q70" s="319">
        <f t="shared" si="1"/>
        <v>12</v>
      </c>
      <c r="R70" s="427">
        <f t="shared" si="2"/>
        <v>19.080000000000002</v>
      </c>
      <c r="S70" s="323"/>
      <c r="T70" s="309"/>
      <c r="U70" s="309"/>
      <c r="V70" s="319" t="s">
        <v>1538</v>
      </c>
      <c r="W70" s="444" t="str">
        <f t="shared" si="3"/>
        <v xml:space="preserve"> (DIN1478)</v>
      </c>
      <c r="X70" s="286"/>
      <c r="Y70" s="286"/>
      <c r="Z70" s="30"/>
    </row>
    <row r="71" spans="1:26" ht="15" hidden="1" customHeight="1" x14ac:dyDescent="0.2">
      <c r="A71" s="384"/>
      <c r="B71" s="384"/>
      <c r="C71" s="433"/>
      <c r="D71" s="43" t="s">
        <v>1451</v>
      </c>
      <c r="E71" s="499" t="s">
        <v>1543</v>
      </c>
      <c r="F71" s="319">
        <v>6</v>
      </c>
      <c r="G71" s="43" t="s">
        <v>1484</v>
      </c>
      <c r="H71" s="499"/>
      <c r="I71" s="481">
        <v>10</v>
      </c>
      <c r="J71" s="442" t="s">
        <v>1428</v>
      </c>
      <c r="K71" s="442">
        <v>1</v>
      </c>
      <c r="L71" s="482" t="s">
        <v>3451</v>
      </c>
      <c r="M71" s="442">
        <v>440</v>
      </c>
      <c r="N71" s="483"/>
      <c r="O71" s="434">
        <v>5.18</v>
      </c>
      <c r="P71" s="323">
        <f t="shared" si="0"/>
        <v>5.18</v>
      </c>
      <c r="Q71" s="319">
        <f t="shared" si="1"/>
        <v>6</v>
      </c>
      <c r="R71" s="427">
        <f t="shared" si="2"/>
        <v>31.08</v>
      </c>
      <c r="S71" s="323"/>
      <c r="T71" s="309"/>
      <c r="U71" s="309"/>
      <c r="V71" s="319" t="s">
        <v>1427</v>
      </c>
      <c r="W71" s="444" t="str">
        <f t="shared" si="3"/>
        <v>10</v>
      </c>
      <c r="X71" s="286"/>
      <c r="Y71" s="286"/>
      <c r="Z71" s="30"/>
    </row>
    <row r="72" spans="1:26" ht="15" hidden="1" customHeight="1" x14ac:dyDescent="0.2">
      <c r="A72" s="384"/>
      <c r="B72" s="384"/>
      <c r="C72" s="433"/>
      <c r="D72" s="43" t="s">
        <v>1451</v>
      </c>
      <c r="E72" s="499" t="s">
        <v>1543</v>
      </c>
      <c r="F72" s="319">
        <v>6</v>
      </c>
      <c r="G72" s="43" t="s">
        <v>1485</v>
      </c>
      <c r="H72" s="499"/>
      <c r="I72" s="481">
        <v>5</v>
      </c>
      <c r="J72" s="442" t="s">
        <v>1428</v>
      </c>
      <c r="K72" s="442">
        <v>2</v>
      </c>
      <c r="L72" s="482" t="s">
        <v>3452</v>
      </c>
      <c r="M72" s="442">
        <v>102</v>
      </c>
      <c r="N72" s="483"/>
      <c r="O72" s="434">
        <v>0.24</v>
      </c>
      <c r="P72" s="323">
        <f t="shared" si="0"/>
        <v>0.48</v>
      </c>
      <c r="Q72" s="319">
        <f t="shared" si="1"/>
        <v>12</v>
      </c>
      <c r="R72" s="427">
        <f t="shared" si="2"/>
        <v>2.88</v>
      </c>
      <c r="S72" s="323"/>
      <c r="T72" s="309"/>
      <c r="U72" s="309"/>
      <c r="V72" s="319" t="s">
        <v>3448</v>
      </c>
      <c r="W72" s="444" t="str">
        <f t="shared" si="3"/>
        <v>5</v>
      </c>
      <c r="X72" s="286"/>
      <c r="Y72" s="286"/>
      <c r="Z72" s="30"/>
    </row>
    <row r="73" spans="1:26" ht="15" hidden="1" customHeight="1" x14ac:dyDescent="0.2">
      <c r="A73" s="384"/>
      <c r="B73" s="384"/>
      <c r="C73" s="433"/>
      <c r="D73" s="43" t="s">
        <v>1451</v>
      </c>
      <c r="E73" s="499" t="s">
        <v>1543</v>
      </c>
      <c r="F73" s="319">
        <v>6</v>
      </c>
      <c r="G73" s="43" t="s">
        <v>1488</v>
      </c>
      <c r="H73" s="499"/>
      <c r="I73" s="481">
        <v>5</v>
      </c>
      <c r="J73" s="442" t="s">
        <v>1428</v>
      </c>
      <c r="K73" s="442">
        <v>2</v>
      </c>
      <c r="L73" s="482" t="s">
        <v>3452</v>
      </c>
      <c r="M73" s="442">
        <v>100</v>
      </c>
      <c r="N73" s="483"/>
      <c r="O73" s="434">
        <v>0.24</v>
      </c>
      <c r="P73" s="323">
        <f t="shared" si="0"/>
        <v>0.48</v>
      </c>
      <c r="Q73" s="319">
        <f t="shared" si="1"/>
        <v>12</v>
      </c>
      <c r="R73" s="427">
        <f t="shared" si="2"/>
        <v>2.88</v>
      </c>
      <c r="S73" s="323"/>
      <c r="T73" s="309"/>
      <c r="U73" s="309"/>
      <c r="V73" s="319" t="s">
        <v>3448</v>
      </c>
      <c r="W73" s="444" t="str">
        <f t="shared" si="3"/>
        <v>5</v>
      </c>
      <c r="X73" s="286"/>
      <c r="Y73" s="286"/>
      <c r="Z73" s="30"/>
    </row>
    <row r="74" spans="1:26" ht="15" hidden="1" customHeight="1" x14ac:dyDescent="0.2">
      <c r="A74" s="384"/>
      <c r="B74" s="384"/>
      <c r="C74" s="433"/>
      <c r="D74" s="43" t="s">
        <v>1451</v>
      </c>
      <c r="E74" s="499" t="s">
        <v>1543</v>
      </c>
      <c r="F74" s="319">
        <v>6</v>
      </c>
      <c r="G74" s="43" t="s">
        <v>1508</v>
      </c>
      <c r="H74" s="499"/>
      <c r="I74" s="481">
        <v>10</v>
      </c>
      <c r="J74" s="442" t="s">
        <v>1428</v>
      </c>
      <c r="K74" s="442">
        <v>1</v>
      </c>
      <c r="L74" s="482" t="s">
        <v>3453</v>
      </c>
      <c r="M74" s="442">
        <v>440</v>
      </c>
      <c r="N74" s="483"/>
      <c r="O74" s="434">
        <v>7.77</v>
      </c>
      <c r="P74" s="323">
        <f t="shared" si="0"/>
        <v>7.77</v>
      </c>
      <c r="Q74" s="319">
        <f t="shared" si="1"/>
        <v>6</v>
      </c>
      <c r="R74" s="427">
        <f t="shared" si="2"/>
        <v>46.62</v>
      </c>
      <c r="S74" s="323"/>
      <c r="T74" s="309"/>
      <c r="U74" s="309"/>
      <c r="V74" s="319" t="s">
        <v>1427</v>
      </c>
      <c r="W74" s="444" t="str">
        <f t="shared" si="3"/>
        <v>10</v>
      </c>
      <c r="X74" s="286"/>
      <c r="Y74" s="286"/>
      <c r="Z74" s="30"/>
    </row>
    <row r="75" spans="1:26" ht="15" hidden="1" customHeight="1" x14ac:dyDescent="0.2">
      <c r="A75" s="384"/>
      <c r="B75" s="384"/>
      <c r="C75" s="433"/>
      <c r="D75" s="43" t="s">
        <v>1452</v>
      </c>
      <c r="E75" s="499" t="s">
        <v>1543</v>
      </c>
      <c r="F75" s="319">
        <v>18</v>
      </c>
      <c r="G75" s="43" t="s">
        <v>1484</v>
      </c>
      <c r="H75" s="499"/>
      <c r="I75" s="481">
        <v>10</v>
      </c>
      <c r="J75" s="442" t="s">
        <v>1428</v>
      </c>
      <c r="K75" s="442">
        <v>1</v>
      </c>
      <c r="L75" s="482" t="s">
        <v>3451</v>
      </c>
      <c r="M75" s="442">
        <v>440</v>
      </c>
      <c r="N75" s="483"/>
      <c r="O75" s="434">
        <v>5.18</v>
      </c>
      <c r="P75" s="323">
        <f t="shared" si="0"/>
        <v>5.18</v>
      </c>
      <c r="Q75" s="319">
        <f t="shared" si="1"/>
        <v>18</v>
      </c>
      <c r="R75" s="427">
        <f t="shared" si="2"/>
        <v>93.24</v>
      </c>
      <c r="S75" s="323"/>
      <c r="T75" s="309"/>
      <c r="U75" s="309"/>
      <c r="V75" s="319" t="s">
        <v>1427</v>
      </c>
      <c r="W75" s="444" t="str">
        <f t="shared" si="3"/>
        <v>10</v>
      </c>
      <c r="X75" s="286"/>
      <c r="Y75" s="286"/>
      <c r="Z75" s="30"/>
    </row>
    <row r="76" spans="1:26" ht="15" hidden="1" customHeight="1" x14ac:dyDescent="0.2">
      <c r="A76" s="384"/>
      <c r="B76" s="384"/>
      <c r="C76" s="433"/>
      <c r="D76" s="43" t="s">
        <v>1452</v>
      </c>
      <c r="E76" s="499" t="s">
        <v>1543</v>
      </c>
      <c r="F76" s="319">
        <v>18</v>
      </c>
      <c r="G76" s="43" t="s">
        <v>1485</v>
      </c>
      <c r="H76" s="499"/>
      <c r="I76" s="481">
        <v>5</v>
      </c>
      <c r="J76" s="442" t="s">
        <v>1428</v>
      </c>
      <c r="K76" s="442">
        <v>4</v>
      </c>
      <c r="L76" s="482" t="s">
        <v>3452</v>
      </c>
      <c r="M76" s="442">
        <v>100</v>
      </c>
      <c r="N76" s="483"/>
      <c r="O76" s="434">
        <v>0.24</v>
      </c>
      <c r="P76" s="323">
        <f t="shared" si="0"/>
        <v>0.96</v>
      </c>
      <c r="Q76" s="319">
        <f t="shared" si="1"/>
        <v>72</v>
      </c>
      <c r="R76" s="427">
        <f t="shared" si="2"/>
        <v>17.28</v>
      </c>
      <c r="S76" s="323"/>
      <c r="T76" s="309"/>
      <c r="U76" s="309"/>
      <c r="V76" s="319" t="s">
        <v>3448</v>
      </c>
      <c r="W76" s="444" t="str">
        <f t="shared" si="3"/>
        <v>5</v>
      </c>
      <c r="X76" s="286"/>
      <c r="Y76" s="286"/>
      <c r="Z76" s="30"/>
    </row>
    <row r="77" spans="1:26" ht="15" hidden="1" customHeight="1" x14ac:dyDescent="0.2">
      <c r="A77" s="384"/>
      <c r="B77" s="384"/>
      <c r="C77" s="433"/>
      <c r="D77" s="43" t="s">
        <v>1452</v>
      </c>
      <c r="E77" s="499" t="s">
        <v>1543</v>
      </c>
      <c r="F77" s="319">
        <v>18</v>
      </c>
      <c r="G77" s="43" t="s">
        <v>1509</v>
      </c>
      <c r="H77" s="499"/>
      <c r="I77" s="481">
        <v>10</v>
      </c>
      <c r="J77" s="442" t="s">
        <v>1428</v>
      </c>
      <c r="K77" s="442">
        <v>1</v>
      </c>
      <c r="L77" s="482" t="s">
        <v>3453</v>
      </c>
      <c r="M77" s="442">
        <v>440</v>
      </c>
      <c r="N77" s="483"/>
      <c r="O77" s="434">
        <v>7.77</v>
      </c>
      <c r="P77" s="323">
        <f t="shared" si="0"/>
        <v>7.77</v>
      </c>
      <c r="Q77" s="319">
        <f t="shared" si="1"/>
        <v>18</v>
      </c>
      <c r="R77" s="427">
        <f t="shared" si="2"/>
        <v>139.85999999999999</v>
      </c>
      <c r="S77" s="323"/>
      <c r="T77" s="309"/>
      <c r="U77" s="309"/>
      <c r="V77" s="319" t="s">
        <v>1427</v>
      </c>
      <c r="W77" s="444" t="str">
        <f t="shared" si="3"/>
        <v>10</v>
      </c>
      <c r="X77" s="286"/>
      <c r="Y77" s="286"/>
      <c r="Z77" s="30"/>
    </row>
    <row r="78" spans="1:26" ht="15" hidden="1" customHeight="1" x14ac:dyDescent="0.2">
      <c r="A78" s="384"/>
      <c r="B78" s="384"/>
      <c r="C78" s="433"/>
      <c r="D78" s="43" t="s">
        <v>1453</v>
      </c>
      <c r="E78" s="499" t="s">
        <v>1543</v>
      </c>
      <c r="F78" s="319">
        <v>3</v>
      </c>
      <c r="G78" s="43" t="s">
        <v>1484</v>
      </c>
      <c r="H78" s="499"/>
      <c r="I78" s="481">
        <v>10</v>
      </c>
      <c r="J78" s="442" t="s">
        <v>1428</v>
      </c>
      <c r="K78" s="442">
        <v>1</v>
      </c>
      <c r="L78" s="482" t="s">
        <v>3451</v>
      </c>
      <c r="M78" s="442">
        <v>440</v>
      </c>
      <c r="N78" s="483"/>
      <c r="O78" s="434">
        <v>5.18</v>
      </c>
      <c r="P78" s="323">
        <f t="shared" si="0"/>
        <v>5.18</v>
      </c>
      <c r="Q78" s="319">
        <f t="shared" si="1"/>
        <v>3</v>
      </c>
      <c r="R78" s="427">
        <f t="shared" si="2"/>
        <v>15.54</v>
      </c>
      <c r="S78" s="323"/>
      <c r="T78" s="309"/>
      <c r="U78" s="309"/>
      <c r="V78" s="319" t="s">
        <v>1427</v>
      </c>
      <c r="W78" s="444" t="str">
        <f t="shared" si="3"/>
        <v>10</v>
      </c>
      <c r="X78" s="286"/>
      <c r="Y78" s="286"/>
      <c r="Z78" s="30"/>
    </row>
    <row r="79" spans="1:26" ht="15" hidden="1" customHeight="1" x14ac:dyDescent="0.2">
      <c r="A79" s="384"/>
      <c r="B79" s="384"/>
      <c r="C79" s="433"/>
      <c r="D79" s="43" t="s">
        <v>1453</v>
      </c>
      <c r="E79" s="499" t="s">
        <v>1543</v>
      </c>
      <c r="F79" s="319">
        <v>3</v>
      </c>
      <c r="G79" s="43" t="s">
        <v>1485</v>
      </c>
      <c r="H79" s="499"/>
      <c r="I79" s="481">
        <v>5</v>
      </c>
      <c r="J79" s="442" t="s">
        <v>1428</v>
      </c>
      <c r="K79" s="442">
        <v>4</v>
      </c>
      <c r="L79" s="482" t="s">
        <v>3452</v>
      </c>
      <c r="M79" s="442">
        <v>100</v>
      </c>
      <c r="N79" s="483"/>
      <c r="O79" s="434">
        <v>0.24</v>
      </c>
      <c r="P79" s="323">
        <f t="shared" ref="P79:P142" si="4">O79*K79</f>
        <v>0.96</v>
      </c>
      <c r="Q79" s="319">
        <f t="shared" ref="Q79:Q142" si="5">K79*F79</f>
        <v>12</v>
      </c>
      <c r="R79" s="427">
        <f t="shared" ref="R79:R142" si="6">Q79*O79</f>
        <v>2.88</v>
      </c>
      <c r="S79" s="323"/>
      <c r="T79" s="309"/>
      <c r="U79" s="309"/>
      <c r="V79" s="319" t="s">
        <v>3448</v>
      </c>
      <c r="W79" s="444" t="str">
        <f t="shared" ref="W79:W142" si="7">(SUBSTITUTE(I79,V79,""))</f>
        <v>5</v>
      </c>
      <c r="X79" s="286"/>
      <c r="Y79" s="286"/>
      <c r="Z79" s="30"/>
    </row>
    <row r="80" spans="1:26" ht="15" hidden="1" customHeight="1" x14ac:dyDescent="0.2">
      <c r="A80" s="384"/>
      <c r="B80" s="384"/>
      <c r="C80" s="433"/>
      <c r="D80" s="43" t="s">
        <v>1453</v>
      </c>
      <c r="E80" s="499" t="s">
        <v>1543</v>
      </c>
      <c r="F80" s="319">
        <v>3</v>
      </c>
      <c r="G80" s="43" t="s">
        <v>1506</v>
      </c>
      <c r="H80" s="499"/>
      <c r="I80" s="481">
        <v>10</v>
      </c>
      <c r="J80" s="442" t="s">
        <v>1428</v>
      </c>
      <c r="K80" s="442">
        <v>1</v>
      </c>
      <c r="L80" s="482" t="s">
        <v>3453</v>
      </c>
      <c r="M80" s="442">
        <v>440</v>
      </c>
      <c r="N80" s="483"/>
      <c r="O80" s="434">
        <v>7.77</v>
      </c>
      <c r="P80" s="323">
        <f t="shared" si="4"/>
        <v>7.77</v>
      </c>
      <c r="Q80" s="319">
        <f t="shared" si="5"/>
        <v>3</v>
      </c>
      <c r="R80" s="427">
        <f t="shared" si="6"/>
        <v>23.31</v>
      </c>
      <c r="S80" s="323"/>
      <c r="T80" s="309"/>
      <c r="U80" s="309"/>
      <c r="V80" s="319" t="s">
        <v>1427</v>
      </c>
      <c r="W80" s="444" t="str">
        <f t="shared" si="7"/>
        <v>10</v>
      </c>
      <c r="X80" s="286"/>
      <c r="Y80" s="286"/>
      <c r="Z80" s="30"/>
    </row>
    <row r="81" spans="1:26" ht="15" hidden="1" customHeight="1" x14ac:dyDescent="0.2">
      <c r="A81" s="384"/>
      <c r="B81" s="384"/>
      <c r="C81" s="433"/>
      <c r="D81" s="43" t="s">
        <v>1454</v>
      </c>
      <c r="E81" s="499" t="s">
        <v>1543</v>
      </c>
      <c r="F81" s="319">
        <v>18</v>
      </c>
      <c r="G81" s="43" t="s">
        <v>1510</v>
      </c>
      <c r="H81" s="499"/>
      <c r="I81" s="481" t="s">
        <v>877</v>
      </c>
      <c r="J81" s="442" t="s">
        <v>1428</v>
      </c>
      <c r="K81" s="442">
        <v>1</v>
      </c>
      <c r="L81" s="482" t="s">
        <v>3456</v>
      </c>
      <c r="M81" s="442">
        <v>4246</v>
      </c>
      <c r="N81" s="483"/>
      <c r="O81" s="434">
        <v>62.99</v>
      </c>
      <c r="P81" s="323">
        <f t="shared" si="4"/>
        <v>62.99</v>
      </c>
      <c r="Q81" s="319">
        <f t="shared" si="5"/>
        <v>18</v>
      </c>
      <c r="R81" s="427">
        <f t="shared" si="6"/>
        <v>1133.82</v>
      </c>
      <c r="S81" s="323"/>
      <c r="T81" s="309"/>
      <c r="U81" s="309"/>
      <c r="V81" s="319" t="s">
        <v>877</v>
      </c>
      <c r="W81" s="444" t="str">
        <f t="shared" si="7"/>
        <v/>
      </c>
      <c r="X81" s="286"/>
      <c r="Y81" s="286"/>
      <c r="Z81" s="30"/>
    </row>
    <row r="82" spans="1:26" ht="15" hidden="1" customHeight="1" x14ac:dyDescent="0.2">
      <c r="A82" s="384"/>
      <c r="B82" s="384"/>
      <c r="C82" s="433"/>
      <c r="D82" s="43" t="s">
        <v>1454</v>
      </c>
      <c r="E82" s="499" t="s">
        <v>1543</v>
      </c>
      <c r="F82" s="319">
        <v>18</v>
      </c>
      <c r="G82" s="43" t="s">
        <v>1511</v>
      </c>
      <c r="H82" s="499"/>
      <c r="I82" s="481">
        <v>5</v>
      </c>
      <c r="J82" s="442" t="s">
        <v>1428</v>
      </c>
      <c r="K82" s="442">
        <v>4</v>
      </c>
      <c r="L82" s="482" t="s">
        <v>3461</v>
      </c>
      <c r="M82" s="442">
        <v>30</v>
      </c>
      <c r="N82" s="483"/>
      <c r="O82" s="434">
        <v>0.11</v>
      </c>
      <c r="P82" s="323">
        <f t="shared" si="4"/>
        <v>0.44</v>
      </c>
      <c r="Q82" s="319">
        <f t="shared" si="5"/>
        <v>72</v>
      </c>
      <c r="R82" s="427">
        <f t="shared" si="6"/>
        <v>7.92</v>
      </c>
      <c r="S82" s="323"/>
      <c r="T82" s="309"/>
      <c r="U82" s="309"/>
      <c r="V82" s="319" t="s">
        <v>3448</v>
      </c>
      <c r="W82" s="444" t="str">
        <f t="shared" si="7"/>
        <v>5</v>
      </c>
      <c r="X82" s="286"/>
      <c r="Y82" s="286"/>
      <c r="Z82" s="30"/>
    </row>
    <row r="83" spans="1:26" ht="15" hidden="1" customHeight="1" x14ac:dyDescent="0.2">
      <c r="A83" s="384"/>
      <c r="B83" s="384"/>
      <c r="C83" s="433"/>
      <c r="D83" s="43" t="s">
        <v>1454</v>
      </c>
      <c r="E83" s="499" t="s">
        <v>1543</v>
      </c>
      <c r="F83" s="319">
        <v>18</v>
      </c>
      <c r="G83" s="43" t="s">
        <v>1512</v>
      </c>
      <c r="H83" s="499"/>
      <c r="I83" s="481">
        <v>8</v>
      </c>
      <c r="J83" s="442" t="s">
        <v>1428</v>
      </c>
      <c r="K83" s="442">
        <v>2</v>
      </c>
      <c r="L83" s="482" t="s">
        <v>3451</v>
      </c>
      <c r="M83" s="442">
        <v>315</v>
      </c>
      <c r="N83" s="483"/>
      <c r="O83" s="434">
        <v>2.97</v>
      </c>
      <c r="P83" s="323">
        <f t="shared" si="4"/>
        <v>5.94</v>
      </c>
      <c r="Q83" s="319">
        <f t="shared" si="5"/>
        <v>36</v>
      </c>
      <c r="R83" s="427">
        <f t="shared" si="6"/>
        <v>106.92</v>
      </c>
      <c r="S83" s="323"/>
      <c r="T83" s="309"/>
      <c r="U83" s="309"/>
      <c r="V83" s="319" t="s">
        <v>3449</v>
      </c>
      <c r="W83" s="444" t="str">
        <f t="shared" si="7"/>
        <v>8</v>
      </c>
      <c r="X83" s="286"/>
      <c r="Y83" s="286"/>
      <c r="Z83" s="30"/>
    </row>
    <row r="84" spans="1:26" ht="15" hidden="1" customHeight="1" x14ac:dyDescent="0.2">
      <c r="A84" s="384"/>
      <c r="B84" s="384"/>
      <c r="C84" s="433"/>
      <c r="D84" s="43" t="s">
        <v>1454</v>
      </c>
      <c r="E84" s="499" t="s">
        <v>1543</v>
      </c>
      <c r="F84" s="319">
        <v>18</v>
      </c>
      <c r="G84" s="43" t="s">
        <v>1513</v>
      </c>
      <c r="H84" s="499"/>
      <c r="I84" s="481">
        <v>8</v>
      </c>
      <c r="J84" s="442" t="s">
        <v>1428</v>
      </c>
      <c r="K84" s="442">
        <v>2</v>
      </c>
      <c r="L84" s="482" t="s">
        <v>3451</v>
      </c>
      <c r="M84" s="442">
        <v>315</v>
      </c>
      <c r="N84" s="483"/>
      <c r="O84" s="434">
        <v>2.97</v>
      </c>
      <c r="P84" s="323">
        <f t="shared" si="4"/>
        <v>5.94</v>
      </c>
      <c r="Q84" s="319">
        <f t="shared" si="5"/>
        <v>36</v>
      </c>
      <c r="R84" s="427">
        <f t="shared" si="6"/>
        <v>106.92</v>
      </c>
      <c r="S84" s="323"/>
      <c r="T84" s="309"/>
      <c r="U84" s="309"/>
      <c r="V84" s="319" t="s">
        <v>3449</v>
      </c>
      <c r="W84" s="444" t="str">
        <f t="shared" si="7"/>
        <v>8</v>
      </c>
      <c r="X84" s="286"/>
      <c r="Y84" s="286"/>
      <c r="Z84" s="30"/>
    </row>
    <row r="85" spans="1:26" ht="15" hidden="1" customHeight="1" x14ac:dyDescent="0.2">
      <c r="A85" s="384"/>
      <c r="B85" s="384"/>
      <c r="C85" s="433"/>
      <c r="D85" s="43" t="s">
        <v>1454</v>
      </c>
      <c r="E85" s="499" t="s">
        <v>1543</v>
      </c>
      <c r="F85" s="319">
        <v>18</v>
      </c>
      <c r="G85" s="43" t="s">
        <v>1514</v>
      </c>
      <c r="H85" s="499"/>
      <c r="I85" s="481">
        <v>5</v>
      </c>
      <c r="J85" s="442" t="s">
        <v>1428</v>
      </c>
      <c r="K85" s="442">
        <v>2</v>
      </c>
      <c r="L85" s="482" t="s">
        <v>3460</v>
      </c>
      <c r="M85" s="442">
        <v>28</v>
      </c>
      <c r="N85" s="483"/>
      <c r="O85" s="434">
        <v>0.11</v>
      </c>
      <c r="P85" s="323">
        <f t="shared" si="4"/>
        <v>0.22</v>
      </c>
      <c r="Q85" s="319">
        <f t="shared" si="5"/>
        <v>36</v>
      </c>
      <c r="R85" s="427">
        <f t="shared" si="6"/>
        <v>3.96</v>
      </c>
      <c r="S85" s="323"/>
      <c r="T85" s="309"/>
      <c r="U85" s="309"/>
      <c r="V85" s="319" t="s">
        <v>3448</v>
      </c>
      <c r="W85" s="444" t="str">
        <f t="shared" si="7"/>
        <v>5</v>
      </c>
      <c r="X85" s="286"/>
      <c r="Y85" s="286"/>
      <c r="Z85" s="30"/>
    </row>
    <row r="86" spans="1:26" ht="15" hidden="1" customHeight="1" x14ac:dyDescent="0.2">
      <c r="A86" s="384"/>
      <c r="B86" s="384"/>
      <c r="C86" s="433"/>
      <c r="D86" s="43" t="s">
        <v>1455</v>
      </c>
      <c r="E86" s="499" t="s">
        <v>1543</v>
      </c>
      <c r="F86" s="319">
        <v>4</v>
      </c>
      <c r="G86" s="43" t="s">
        <v>1484</v>
      </c>
      <c r="H86" s="499"/>
      <c r="I86" s="481">
        <v>10</v>
      </c>
      <c r="J86" s="442" t="s">
        <v>1428</v>
      </c>
      <c r="K86" s="442">
        <v>1</v>
      </c>
      <c r="L86" s="482" t="s">
        <v>3451</v>
      </c>
      <c r="M86" s="442">
        <v>440</v>
      </c>
      <c r="N86" s="483"/>
      <c r="O86" s="434">
        <v>5.18</v>
      </c>
      <c r="P86" s="323">
        <f t="shared" si="4"/>
        <v>5.18</v>
      </c>
      <c r="Q86" s="319">
        <f t="shared" si="5"/>
        <v>4</v>
      </c>
      <c r="R86" s="427">
        <f t="shared" si="6"/>
        <v>20.72</v>
      </c>
      <c r="S86" s="323"/>
      <c r="T86" s="309"/>
      <c r="U86" s="309"/>
      <c r="V86" s="319" t="s">
        <v>1427</v>
      </c>
      <c r="W86" s="444" t="str">
        <f t="shared" si="7"/>
        <v>10</v>
      </c>
      <c r="X86" s="286"/>
      <c r="Y86" s="286"/>
      <c r="Z86" s="30"/>
    </row>
    <row r="87" spans="1:26" ht="15" hidden="1" customHeight="1" x14ac:dyDescent="0.2">
      <c r="A87" s="384"/>
      <c r="B87" s="384"/>
      <c r="C87" s="433"/>
      <c r="D87" s="43" t="s">
        <v>1455</v>
      </c>
      <c r="E87" s="499" t="s">
        <v>1543</v>
      </c>
      <c r="F87" s="319">
        <v>4</v>
      </c>
      <c r="G87" s="43" t="s">
        <v>1485</v>
      </c>
      <c r="H87" s="499"/>
      <c r="I87" s="481">
        <v>5</v>
      </c>
      <c r="J87" s="442" t="s">
        <v>1428</v>
      </c>
      <c r="K87" s="442">
        <v>2</v>
      </c>
      <c r="L87" s="482" t="s">
        <v>3452</v>
      </c>
      <c r="M87" s="442">
        <v>102</v>
      </c>
      <c r="N87" s="483"/>
      <c r="O87" s="434">
        <v>0.24</v>
      </c>
      <c r="P87" s="323">
        <f t="shared" si="4"/>
        <v>0.48</v>
      </c>
      <c r="Q87" s="319">
        <f t="shared" si="5"/>
        <v>8</v>
      </c>
      <c r="R87" s="427">
        <f t="shared" si="6"/>
        <v>1.92</v>
      </c>
      <c r="S87" s="323"/>
      <c r="T87" s="309"/>
      <c r="U87" s="309"/>
      <c r="V87" s="319" t="s">
        <v>3448</v>
      </c>
      <c r="W87" s="444" t="str">
        <f t="shared" si="7"/>
        <v>5</v>
      </c>
      <c r="X87" s="286"/>
      <c r="Y87" s="286"/>
      <c r="Z87" s="30"/>
    </row>
    <row r="88" spans="1:26" ht="15" hidden="1" customHeight="1" x14ac:dyDescent="0.2">
      <c r="A88" s="384"/>
      <c r="B88" s="384"/>
      <c r="C88" s="433"/>
      <c r="D88" s="43" t="s">
        <v>1455</v>
      </c>
      <c r="E88" s="499" t="s">
        <v>1543</v>
      </c>
      <c r="F88" s="319">
        <v>4</v>
      </c>
      <c r="G88" s="43" t="s">
        <v>1488</v>
      </c>
      <c r="H88" s="499"/>
      <c r="I88" s="481">
        <v>5</v>
      </c>
      <c r="J88" s="442" t="s">
        <v>1428</v>
      </c>
      <c r="K88" s="442">
        <v>2</v>
      </c>
      <c r="L88" s="482" t="s">
        <v>3452</v>
      </c>
      <c r="M88" s="442">
        <v>100</v>
      </c>
      <c r="N88" s="483"/>
      <c r="O88" s="434">
        <v>0.24</v>
      </c>
      <c r="P88" s="323">
        <f t="shared" si="4"/>
        <v>0.48</v>
      </c>
      <c r="Q88" s="319">
        <f t="shared" si="5"/>
        <v>8</v>
      </c>
      <c r="R88" s="427">
        <f t="shared" si="6"/>
        <v>1.92</v>
      </c>
      <c r="S88" s="323"/>
      <c r="T88" s="309"/>
      <c r="U88" s="309"/>
      <c r="V88" s="319" t="s">
        <v>3448</v>
      </c>
      <c r="W88" s="444" t="str">
        <f t="shared" si="7"/>
        <v>5</v>
      </c>
      <c r="X88" s="286"/>
      <c r="Y88" s="286"/>
      <c r="Z88" s="30"/>
    </row>
    <row r="89" spans="1:26" ht="15" hidden="1" customHeight="1" x14ac:dyDescent="0.2">
      <c r="A89" s="384"/>
      <c r="B89" s="384"/>
      <c r="C89" s="433"/>
      <c r="D89" s="43" t="s">
        <v>1455</v>
      </c>
      <c r="E89" s="499" t="s">
        <v>1543</v>
      </c>
      <c r="F89" s="319">
        <v>4</v>
      </c>
      <c r="G89" s="43" t="s">
        <v>1515</v>
      </c>
      <c r="H89" s="499"/>
      <c r="I89" s="481">
        <v>10</v>
      </c>
      <c r="J89" s="442" t="s">
        <v>1428</v>
      </c>
      <c r="K89" s="442">
        <v>1</v>
      </c>
      <c r="L89" s="482" t="s">
        <v>3453</v>
      </c>
      <c r="M89" s="442">
        <v>440</v>
      </c>
      <c r="N89" s="483"/>
      <c r="O89" s="434">
        <v>7.77</v>
      </c>
      <c r="P89" s="323">
        <f t="shared" si="4"/>
        <v>7.77</v>
      </c>
      <c r="Q89" s="319">
        <f t="shared" si="5"/>
        <v>4</v>
      </c>
      <c r="R89" s="427">
        <f t="shared" si="6"/>
        <v>31.08</v>
      </c>
      <c r="S89" s="323"/>
      <c r="T89" s="309"/>
      <c r="U89" s="309"/>
      <c r="V89" s="319" t="s">
        <v>1427</v>
      </c>
      <c r="W89" s="444" t="str">
        <f t="shared" si="7"/>
        <v>10</v>
      </c>
      <c r="X89" s="286"/>
      <c r="Y89" s="286"/>
      <c r="Z89" s="30"/>
    </row>
    <row r="90" spans="1:26" ht="15" hidden="1" customHeight="1" x14ac:dyDescent="0.2">
      <c r="A90" s="384"/>
      <c r="B90" s="384"/>
      <c r="C90" s="433"/>
      <c r="D90" s="43" t="s">
        <v>1456</v>
      </c>
      <c r="E90" s="499" t="s">
        <v>1543</v>
      </c>
      <c r="F90" s="319">
        <v>4</v>
      </c>
      <c r="G90" s="43" t="s">
        <v>1484</v>
      </c>
      <c r="H90" s="499"/>
      <c r="I90" s="481">
        <v>10</v>
      </c>
      <c r="J90" s="442" t="s">
        <v>1428</v>
      </c>
      <c r="K90" s="442">
        <v>1</v>
      </c>
      <c r="L90" s="482" t="s">
        <v>3451</v>
      </c>
      <c r="M90" s="442">
        <v>440</v>
      </c>
      <c r="N90" s="483"/>
      <c r="O90" s="434">
        <v>5.18</v>
      </c>
      <c r="P90" s="323">
        <f t="shared" si="4"/>
        <v>5.18</v>
      </c>
      <c r="Q90" s="319">
        <f t="shared" si="5"/>
        <v>4</v>
      </c>
      <c r="R90" s="427">
        <f t="shared" si="6"/>
        <v>20.72</v>
      </c>
      <c r="S90" s="323"/>
      <c r="T90" s="309"/>
      <c r="U90" s="309"/>
      <c r="V90" s="319" t="s">
        <v>1427</v>
      </c>
      <c r="W90" s="444" t="str">
        <f t="shared" si="7"/>
        <v>10</v>
      </c>
      <c r="X90" s="286"/>
      <c r="Y90" s="286"/>
      <c r="Z90" s="30"/>
    </row>
    <row r="91" spans="1:26" ht="15" hidden="1" customHeight="1" x14ac:dyDescent="0.2">
      <c r="A91" s="384"/>
      <c r="B91" s="384"/>
      <c r="C91" s="433"/>
      <c r="D91" s="43" t="s">
        <v>1456</v>
      </c>
      <c r="E91" s="499" t="s">
        <v>1543</v>
      </c>
      <c r="F91" s="319">
        <v>4</v>
      </c>
      <c r="G91" s="43" t="s">
        <v>1485</v>
      </c>
      <c r="H91" s="499"/>
      <c r="I91" s="481">
        <v>5</v>
      </c>
      <c r="J91" s="442" t="s">
        <v>1428</v>
      </c>
      <c r="K91" s="442">
        <v>2</v>
      </c>
      <c r="L91" s="482" t="s">
        <v>3452</v>
      </c>
      <c r="M91" s="442">
        <v>102</v>
      </c>
      <c r="N91" s="483"/>
      <c r="O91" s="434">
        <v>0.24</v>
      </c>
      <c r="P91" s="323">
        <f t="shared" si="4"/>
        <v>0.48</v>
      </c>
      <c r="Q91" s="319">
        <f t="shared" si="5"/>
        <v>8</v>
      </c>
      <c r="R91" s="427">
        <f t="shared" si="6"/>
        <v>1.92</v>
      </c>
      <c r="S91" s="323"/>
      <c r="T91" s="309"/>
      <c r="U91" s="309"/>
      <c r="V91" s="319" t="s">
        <v>3448</v>
      </c>
      <c r="W91" s="444" t="str">
        <f t="shared" si="7"/>
        <v>5</v>
      </c>
      <c r="X91" s="286"/>
      <c r="Y91" s="286"/>
      <c r="Z91" s="30"/>
    </row>
    <row r="92" spans="1:26" ht="15" hidden="1" customHeight="1" x14ac:dyDescent="0.2">
      <c r="A92" s="384"/>
      <c r="B92" s="384"/>
      <c r="C92" s="433"/>
      <c r="D92" s="43" t="s">
        <v>1456</v>
      </c>
      <c r="E92" s="499" t="s">
        <v>1543</v>
      </c>
      <c r="F92" s="319">
        <v>4</v>
      </c>
      <c r="G92" s="43" t="s">
        <v>1488</v>
      </c>
      <c r="H92" s="499"/>
      <c r="I92" s="481">
        <v>5</v>
      </c>
      <c r="J92" s="442" t="s">
        <v>1428</v>
      </c>
      <c r="K92" s="442">
        <v>2</v>
      </c>
      <c r="L92" s="482" t="s">
        <v>3452</v>
      </c>
      <c r="M92" s="442">
        <v>100</v>
      </c>
      <c r="N92" s="483"/>
      <c r="O92" s="434">
        <v>0.24</v>
      </c>
      <c r="P92" s="323">
        <f t="shared" si="4"/>
        <v>0.48</v>
      </c>
      <c r="Q92" s="319">
        <f t="shared" si="5"/>
        <v>8</v>
      </c>
      <c r="R92" s="427">
        <f t="shared" si="6"/>
        <v>1.92</v>
      </c>
      <c r="S92" s="323"/>
      <c r="T92" s="309"/>
      <c r="U92" s="309"/>
      <c r="V92" s="319" t="s">
        <v>3448</v>
      </c>
      <c r="W92" s="444" t="str">
        <f t="shared" si="7"/>
        <v>5</v>
      </c>
      <c r="X92" s="286"/>
      <c r="Y92" s="286"/>
      <c r="Z92" s="30"/>
    </row>
    <row r="93" spans="1:26" ht="15" hidden="1" customHeight="1" x14ac:dyDescent="0.2">
      <c r="A93" s="384"/>
      <c r="B93" s="384"/>
      <c r="C93" s="433"/>
      <c r="D93" s="43" t="s">
        <v>1456</v>
      </c>
      <c r="E93" s="499" t="s">
        <v>1543</v>
      </c>
      <c r="F93" s="319">
        <v>4</v>
      </c>
      <c r="G93" s="43" t="s">
        <v>1497</v>
      </c>
      <c r="H93" s="499"/>
      <c r="I93" s="481">
        <v>10</v>
      </c>
      <c r="J93" s="442" t="s">
        <v>1428</v>
      </c>
      <c r="K93" s="442">
        <v>1</v>
      </c>
      <c r="L93" s="482" t="s">
        <v>3453</v>
      </c>
      <c r="M93" s="442">
        <v>440</v>
      </c>
      <c r="N93" s="483"/>
      <c r="O93" s="434">
        <v>7.77</v>
      </c>
      <c r="P93" s="323">
        <f t="shared" si="4"/>
        <v>7.77</v>
      </c>
      <c r="Q93" s="319">
        <f t="shared" si="5"/>
        <v>4</v>
      </c>
      <c r="R93" s="427">
        <f t="shared" si="6"/>
        <v>31.08</v>
      </c>
      <c r="S93" s="323"/>
      <c r="T93" s="309"/>
      <c r="U93" s="309"/>
      <c r="V93" s="319" t="s">
        <v>1427</v>
      </c>
      <c r="W93" s="444" t="str">
        <f t="shared" si="7"/>
        <v>10</v>
      </c>
      <c r="X93" s="286"/>
      <c r="Y93" s="286"/>
      <c r="Z93" s="30"/>
    </row>
    <row r="94" spans="1:26" ht="15" hidden="1" customHeight="1" x14ac:dyDescent="0.2">
      <c r="A94" s="384"/>
      <c r="B94" s="384"/>
      <c r="C94" s="433"/>
      <c r="D94" s="43" t="s">
        <v>1457</v>
      </c>
      <c r="E94" s="499" t="s">
        <v>1543</v>
      </c>
      <c r="F94" s="319">
        <v>4</v>
      </c>
      <c r="G94" s="43" t="s">
        <v>1516</v>
      </c>
      <c r="H94" s="499"/>
      <c r="I94" s="481" t="s">
        <v>865</v>
      </c>
      <c r="J94" s="442" t="s">
        <v>1428</v>
      </c>
      <c r="K94" s="442">
        <v>1</v>
      </c>
      <c r="L94" s="482" t="s">
        <v>3456</v>
      </c>
      <c r="M94" s="442">
        <v>1762</v>
      </c>
      <c r="N94" s="483"/>
      <c r="O94" s="434">
        <v>20.61</v>
      </c>
      <c r="P94" s="323">
        <f t="shared" si="4"/>
        <v>20.61</v>
      </c>
      <c r="Q94" s="319">
        <f t="shared" si="5"/>
        <v>4</v>
      </c>
      <c r="R94" s="427">
        <f t="shared" si="6"/>
        <v>82.44</v>
      </c>
      <c r="S94" s="323"/>
      <c r="T94" s="309"/>
      <c r="U94" s="309"/>
      <c r="V94" s="319" t="s">
        <v>865</v>
      </c>
      <c r="W94" s="444" t="str">
        <f t="shared" si="7"/>
        <v/>
      </c>
      <c r="X94" s="286"/>
      <c r="Y94" s="286"/>
      <c r="Z94" s="30"/>
    </row>
    <row r="95" spans="1:26" ht="15" hidden="1" customHeight="1" x14ac:dyDescent="0.2">
      <c r="A95" s="384"/>
      <c r="B95" s="384"/>
      <c r="C95" s="433"/>
      <c r="D95" s="43" t="s">
        <v>1457</v>
      </c>
      <c r="E95" s="499" t="s">
        <v>1543</v>
      </c>
      <c r="F95" s="319">
        <v>4</v>
      </c>
      <c r="G95" s="43" t="s">
        <v>1500</v>
      </c>
      <c r="H95" s="499"/>
      <c r="I95" s="481">
        <v>5</v>
      </c>
      <c r="J95" s="442" t="s">
        <v>1428</v>
      </c>
      <c r="K95" s="442">
        <v>4</v>
      </c>
      <c r="L95" s="482" t="s">
        <v>3457</v>
      </c>
      <c r="M95" s="442">
        <v>21</v>
      </c>
      <c r="N95" s="483"/>
      <c r="O95" s="434">
        <v>0.06</v>
      </c>
      <c r="P95" s="323">
        <f t="shared" si="4"/>
        <v>0.24</v>
      </c>
      <c r="Q95" s="319">
        <f t="shared" si="5"/>
        <v>16</v>
      </c>
      <c r="R95" s="427">
        <f t="shared" si="6"/>
        <v>0.96</v>
      </c>
      <c r="S95" s="323"/>
      <c r="T95" s="309"/>
      <c r="U95" s="309"/>
      <c r="V95" s="319" t="s">
        <v>3448</v>
      </c>
      <c r="W95" s="444" t="str">
        <f t="shared" si="7"/>
        <v>5</v>
      </c>
      <c r="X95" s="286"/>
      <c r="Y95" s="286"/>
      <c r="Z95" s="30"/>
    </row>
    <row r="96" spans="1:26" ht="15" hidden="1" customHeight="1" x14ac:dyDescent="0.2">
      <c r="A96" s="384"/>
      <c r="B96" s="384"/>
      <c r="C96" s="433"/>
      <c r="D96" s="43" t="s">
        <v>1457</v>
      </c>
      <c r="E96" s="499" t="s">
        <v>1543</v>
      </c>
      <c r="F96" s="319">
        <v>4</v>
      </c>
      <c r="G96" s="43" t="s">
        <v>1501</v>
      </c>
      <c r="H96" s="499"/>
      <c r="I96" s="481">
        <v>5</v>
      </c>
      <c r="J96" s="442" t="s">
        <v>1428</v>
      </c>
      <c r="K96" s="442">
        <v>2</v>
      </c>
      <c r="L96" s="482" t="s">
        <v>3459</v>
      </c>
      <c r="M96" s="442">
        <v>28</v>
      </c>
      <c r="N96" s="483"/>
      <c r="O96" s="434">
        <v>0.09</v>
      </c>
      <c r="P96" s="323">
        <f t="shared" si="4"/>
        <v>0.18</v>
      </c>
      <c r="Q96" s="319">
        <f t="shared" si="5"/>
        <v>8</v>
      </c>
      <c r="R96" s="427">
        <f t="shared" si="6"/>
        <v>0.72</v>
      </c>
      <c r="S96" s="323"/>
      <c r="T96" s="309"/>
      <c r="U96" s="309"/>
      <c r="V96" s="319" t="s">
        <v>3448</v>
      </c>
      <c r="W96" s="444" t="str">
        <f t="shared" si="7"/>
        <v>5</v>
      </c>
      <c r="X96" s="286"/>
      <c r="Y96" s="286"/>
      <c r="Z96" s="30"/>
    </row>
    <row r="97" spans="1:26" ht="15" hidden="1" customHeight="1" x14ac:dyDescent="0.2">
      <c r="A97" s="384"/>
      <c r="B97" s="384"/>
      <c r="C97" s="433"/>
      <c r="D97" s="43" t="s">
        <v>1457</v>
      </c>
      <c r="E97" s="499" t="s">
        <v>1543</v>
      </c>
      <c r="F97" s="319">
        <v>4</v>
      </c>
      <c r="G97" s="43" t="s">
        <v>1502</v>
      </c>
      <c r="H97" s="499"/>
      <c r="I97" s="481">
        <v>8</v>
      </c>
      <c r="J97" s="442" t="s">
        <v>1428</v>
      </c>
      <c r="K97" s="442">
        <v>2</v>
      </c>
      <c r="L97" s="482" t="s">
        <v>3460</v>
      </c>
      <c r="M97" s="442">
        <v>315</v>
      </c>
      <c r="N97" s="483"/>
      <c r="O97" s="434">
        <v>1.98</v>
      </c>
      <c r="P97" s="323">
        <f t="shared" si="4"/>
        <v>3.96</v>
      </c>
      <c r="Q97" s="319">
        <f t="shared" si="5"/>
        <v>8</v>
      </c>
      <c r="R97" s="427">
        <f t="shared" si="6"/>
        <v>15.84</v>
      </c>
      <c r="S97" s="323"/>
      <c r="T97" s="309"/>
      <c r="U97" s="309"/>
      <c r="V97" s="319" t="s">
        <v>3449</v>
      </c>
      <c r="W97" s="444" t="str">
        <f t="shared" si="7"/>
        <v>8</v>
      </c>
      <c r="X97" s="286"/>
      <c r="Y97" s="286"/>
      <c r="Z97" s="30"/>
    </row>
    <row r="98" spans="1:26" ht="15" hidden="1" customHeight="1" x14ac:dyDescent="0.2">
      <c r="A98" s="384"/>
      <c r="B98" s="384"/>
      <c r="C98" s="433"/>
      <c r="D98" s="43" t="s">
        <v>1457</v>
      </c>
      <c r="E98" s="499" t="s">
        <v>1543</v>
      </c>
      <c r="F98" s="319">
        <v>4</v>
      </c>
      <c r="G98" s="43" t="s">
        <v>1503</v>
      </c>
      <c r="H98" s="499"/>
      <c r="I98" s="481">
        <v>8</v>
      </c>
      <c r="J98" s="442" t="s">
        <v>1428</v>
      </c>
      <c r="K98" s="442">
        <v>2</v>
      </c>
      <c r="L98" s="482" t="s">
        <v>3460</v>
      </c>
      <c r="M98" s="442">
        <v>315</v>
      </c>
      <c r="N98" s="483"/>
      <c r="O98" s="434">
        <v>1.98</v>
      </c>
      <c r="P98" s="323">
        <f t="shared" si="4"/>
        <v>3.96</v>
      </c>
      <c r="Q98" s="319">
        <f t="shared" si="5"/>
        <v>8</v>
      </c>
      <c r="R98" s="427">
        <f t="shared" si="6"/>
        <v>15.84</v>
      </c>
      <c r="S98" s="323"/>
      <c r="T98" s="309"/>
      <c r="U98" s="309"/>
      <c r="V98" s="319" t="s">
        <v>3449</v>
      </c>
      <c r="W98" s="444" t="str">
        <f t="shared" si="7"/>
        <v>8</v>
      </c>
      <c r="X98" s="286"/>
      <c r="Y98" s="286"/>
      <c r="Z98" s="30"/>
    </row>
    <row r="99" spans="1:26" ht="15" hidden="1" customHeight="1" x14ac:dyDescent="0.2">
      <c r="A99" s="384"/>
      <c r="B99" s="384"/>
      <c r="C99" s="433"/>
      <c r="D99" s="43" t="s">
        <v>1458</v>
      </c>
      <c r="E99" s="499" t="s">
        <v>1543</v>
      </c>
      <c r="F99" s="319">
        <v>8</v>
      </c>
      <c r="G99" s="43" t="s">
        <v>1517</v>
      </c>
      <c r="H99" s="499"/>
      <c r="I99" s="481" t="s">
        <v>558</v>
      </c>
      <c r="J99" s="442" t="s">
        <v>1428</v>
      </c>
      <c r="K99" s="442">
        <v>1</v>
      </c>
      <c r="L99" s="482" t="s">
        <v>3456</v>
      </c>
      <c r="M99" s="442">
        <v>7709</v>
      </c>
      <c r="N99" s="483"/>
      <c r="O99" s="434">
        <v>26.93</v>
      </c>
      <c r="P99" s="323">
        <f t="shared" si="4"/>
        <v>26.93</v>
      </c>
      <c r="Q99" s="319">
        <f t="shared" si="5"/>
        <v>8</v>
      </c>
      <c r="R99" s="427">
        <f t="shared" si="6"/>
        <v>215.44</v>
      </c>
      <c r="S99" s="323"/>
      <c r="T99" s="309"/>
      <c r="U99" s="309"/>
      <c r="V99" s="319" t="s">
        <v>558</v>
      </c>
      <c r="W99" s="444" t="str">
        <f t="shared" si="7"/>
        <v/>
      </c>
      <c r="X99" s="286"/>
      <c r="Y99" s="286"/>
      <c r="Z99" s="30"/>
    </row>
    <row r="100" spans="1:26" ht="15" hidden="1" customHeight="1" x14ac:dyDescent="0.2">
      <c r="A100" s="384"/>
      <c r="B100" s="384"/>
      <c r="C100" s="433"/>
      <c r="D100" s="43" t="s">
        <v>1458</v>
      </c>
      <c r="E100" s="499" t="s">
        <v>1543</v>
      </c>
      <c r="F100" s="319">
        <v>8</v>
      </c>
      <c r="G100" s="43" t="s">
        <v>1491</v>
      </c>
      <c r="H100" s="499"/>
      <c r="I100" s="481">
        <v>10</v>
      </c>
      <c r="J100" s="442" t="s">
        <v>1428</v>
      </c>
      <c r="K100" s="442">
        <v>1</v>
      </c>
      <c r="L100" s="482" t="s">
        <v>3458</v>
      </c>
      <c r="M100" s="442">
        <v>195</v>
      </c>
      <c r="N100" s="483"/>
      <c r="O100" s="434">
        <v>1.1299999999999999</v>
      </c>
      <c r="P100" s="323">
        <f t="shared" si="4"/>
        <v>1.1299999999999999</v>
      </c>
      <c r="Q100" s="319">
        <f t="shared" si="5"/>
        <v>8</v>
      </c>
      <c r="R100" s="427">
        <f t="shared" si="6"/>
        <v>9.0399999999999991</v>
      </c>
      <c r="S100" s="323"/>
      <c r="T100" s="309"/>
      <c r="U100" s="309"/>
      <c r="V100" s="319" t="s">
        <v>1427</v>
      </c>
      <c r="W100" s="444" t="str">
        <f t="shared" si="7"/>
        <v>10</v>
      </c>
      <c r="X100" s="286"/>
      <c r="Y100" s="286"/>
      <c r="Z100" s="30"/>
    </row>
    <row r="101" spans="1:26" ht="15" hidden="1" customHeight="1" x14ac:dyDescent="0.2">
      <c r="A101" s="384"/>
      <c r="B101" s="384"/>
      <c r="C101" s="433"/>
      <c r="D101" s="43" t="s">
        <v>1458</v>
      </c>
      <c r="E101" s="499" t="s">
        <v>1543</v>
      </c>
      <c r="F101" s="319">
        <v>8</v>
      </c>
      <c r="G101" s="43" t="s">
        <v>1492</v>
      </c>
      <c r="H101" s="499"/>
      <c r="I101" s="481">
        <v>10</v>
      </c>
      <c r="J101" s="442" t="s">
        <v>1428</v>
      </c>
      <c r="K101" s="442">
        <v>1</v>
      </c>
      <c r="L101" s="482" t="s">
        <v>3457</v>
      </c>
      <c r="M101" s="442">
        <v>180</v>
      </c>
      <c r="N101" s="483"/>
      <c r="O101" s="434">
        <v>0.99</v>
      </c>
      <c r="P101" s="323">
        <f t="shared" si="4"/>
        <v>0.99</v>
      </c>
      <c r="Q101" s="319">
        <f t="shared" si="5"/>
        <v>8</v>
      </c>
      <c r="R101" s="427">
        <f t="shared" si="6"/>
        <v>7.92</v>
      </c>
      <c r="S101" s="323"/>
      <c r="T101" s="309"/>
      <c r="U101" s="309"/>
      <c r="V101" s="319" t="s">
        <v>1427</v>
      </c>
      <c r="W101" s="444" t="str">
        <f t="shared" si="7"/>
        <v>10</v>
      </c>
      <c r="X101" s="286"/>
      <c r="Y101" s="286"/>
      <c r="Z101" s="30"/>
    </row>
    <row r="102" spans="1:26" ht="15" hidden="1" customHeight="1" x14ac:dyDescent="0.2">
      <c r="A102" s="384"/>
      <c r="B102" s="384"/>
      <c r="C102" s="433"/>
      <c r="D102" s="43" t="s">
        <v>1458</v>
      </c>
      <c r="E102" s="499" t="s">
        <v>1543</v>
      </c>
      <c r="F102" s="319">
        <v>8</v>
      </c>
      <c r="G102" s="43" t="s">
        <v>1493</v>
      </c>
      <c r="H102" s="499"/>
      <c r="I102" s="481" t="s">
        <v>558</v>
      </c>
      <c r="J102" s="442" t="s">
        <v>1428</v>
      </c>
      <c r="K102" s="442">
        <v>1</v>
      </c>
      <c r="L102" s="482" t="s">
        <v>3456</v>
      </c>
      <c r="M102" s="442">
        <v>1000</v>
      </c>
      <c r="N102" s="483"/>
      <c r="O102" s="434">
        <v>3.49</v>
      </c>
      <c r="P102" s="323">
        <f t="shared" si="4"/>
        <v>3.49</v>
      </c>
      <c r="Q102" s="319">
        <f t="shared" si="5"/>
        <v>8</v>
      </c>
      <c r="R102" s="427">
        <f t="shared" si="6"/>
        <v>27.92</v>
      </c>
      <c r="S102" s="323"/>
      <c r="T102" s="309"/>
      <c r="U102" s="309"/>
      <c r="V102" s="319" t="s">
        <v>558</v>
      </c>
      <c r="W102" s="444" t="str">
        <f t="shared" si="7"/>
        <v/>
      </c>
      <c r="X102" s="286"/>
      <c r="Y102" s="286"/>
      <c r="Z102" s="30"/>
    </row>
    <row r="103" spans="1:26" ht="15" hidden="1" customHeight="1" x14ac:dyDescent="0.2">
      <c r="A103" s="384"/>
      <c r="B103" s="384"/>
      <c r="C103" s="433"/>
      <c r="D103" s="43" t="s">
        <v>1458</v>
      </c>
      <c r="E103" s="499" t="s">
        <v>1543</v>
      </c>
      <c r="F103" s="319">
        <v>8</v>
      </c>
      <c r="G103" s="43" t="s">
        <v>1494</v>
      </c>
      <c r="H103" s="499"/>
      <c r="I103" s="481" t="s">
        <v>3586</v>
      </c>
      <c r="J103" s="442" t="s">
        <v>1428</v>
      </c>
      <c r="K103" s="442">
        <v>1</v>
      </c>
      <c r="L103" s="482" t="s">
        <v>3456</v>
      </c>
      <c r="M103" s="442">
        <v>255</v>
      </c>
      <c r="N103" s="483"/>
      <c r="O103" s="434">
        <v>1.59</v>
      </c>
      <c r="P103" s="323">
        <f t="shared" si="4"/>
        <v>1.59</v>
      </c>
      <c r="Q103" s="319">
        <f t="shared" si="5"/>
        <v>8</v>
      </c>
      <c r="R103" s="427">
        <f t="shared" si="6"/>
        <v>12.72</v>
      </c>
      <c r="S103" s="323"/>
      <c r="T103" s="309"/>
      <c r="U103" s="309"/>
      <c r="V103" s="319" t="s">
        <v>1538</v>
      </c>
      <c r="W103" s="444" t="str">
        <f t="shared" si="7"/>
        <v xml:space="preserve"> (DIN1478)</v>
      </c>
      <c r="X103" s="286"/>
      <c r="Y103" s="286"/>
      <c r="Z103" s="30"/>
    </row>
    <row r="104" spans="1:26" ht="15" hidden="1" customHeight="1" x14ac:dyDescent="0.2">
      <c r="A104" s="384"/>
      <c r="B104" s="384"/>
      <c r="C104" s="433"/>
      <c r="D104" s="43" t="s">
        <v>1459</v>
      </c>
      <c r="E104" s="499" t="s">
        <v>1543</v>
      </c>
      <c r="F104" s="319">
        <v>30</v>
      </c>
      <c r="G104" s="43" t="s">
        <v>1518</v>
      </c>
      <c r="H104" s="499"/>
      <c r="I104" s="481" t="s">
        <v>558</v>
      </c>
      <c r="J104" s="442" t="s">
        <v>1428</v>
      </c>
      <c r="K104" s="442">
        <v>1</v>
      </c>
      <c r="L104" s="482" t="s">
        <v>3456</v>
      </c>
      <c r="M104" s="442">
        <v>3223</v>
      </c>
      <c r="N104" s="483"/>
      <c r="O104" s="434">
        <v>11.26</v>
      </c>
      <c r="P104" s="323">
        <f t="shared" si="4"/>
        <v>11.26</v>
      </c>
      <c r="Q104" s="319">
        <f t="shared" si="5"/>
        <v>30</v>
      </c>
      <c r="R104" s="427">
        <f t="shared" si="6"/>
        <v>337.8</v>
      </c>
      <c r="S104" s="323"/>
      <c r="T104" s="309"/>
      <c r="U104" s="309"/>
      <c r="V104" s="319" t="s">
        <v>558</v>
      </c>
      <c r="W104" s="444" t="str">
        <f t="shared" si="7"/>
        <v/>
      </c>
      <c r="X104" s="286"/>
      <c r="Y104" s="286"/>
      <c r="Z104" s="30"/>
    </row>
    <row r="105" spans="1:26" ht="15" hidden="1" customHeight="1" x14ac:dyDescent="0.2">
      <c r="A105" s="384"/>
      <c r="B105" s="384"/>
      <c r="C105" s="433"/>
      <c r="D105" s="43" t="s">
        <v>1459</v>
      </c>
      <c r="E105" s="499" t="s">
        <v>1543</v>
      </c>
      <c r="F105" s="319">
        <v>30</v>
      </c>
      <c r="G105" s="43" t="s">
        <v>1491</v>
      </c>
      <c r="H105" s="499"/>
      <c r="I105" s="481">
        <v>10</v>
      </c>
      <c r="J105" s="442" t="s">
        <v>1428</v>
      </c>
      <c r="K105" s="442">
        <v>1</v>
      </c>
      <c r="L105" s="482" t="s">
        <v>3458</v>
      </c>
      <c r="M105" s="442">
        <v>195</v>
      </c>
      <c r="N105" s="483"/>
      <c r="O105" s="434">
        <v>1.1299999999999999</v>
      </c>
      <c r="P105" s="323">
        <f t="shared" si="4"/>
        <v>1.1299999999999999</v>
      </c>
      <c r="Q105" s="319">
        <f t="shared" si="5"/>
        <v>30</v>
      </c>
      <c r="R105" s="427">
        <f t="shared" si="6"/>
        <v>33.9</v>
      </c>
      <c r="S105" s="323"/>
      <c r="T105" s="309"/>
      <c r="U105" s="309"/>
      <c r="V105" s="319" t="s">
        <v>1427</v>
      </c>
      <c r="W105" s="444" t="str">
        <f t="shared" si="7"/>
        <v>10</v>
      </c>
      <c r="X105" s="286"/>
      <c r="Y105" s="286"/>
      <c r="Z105" s="30"/>
    </row>
    <row r="106" spans="1:26" ht="15" hidden="1" customHeight="1" x14ac:dyDescent="0.2">
      <c r="A106" s="384"/>
      <c r="B106" s="384"/>
      <c r="C106" s="433"/>
      <c r="D106" s="43" t="s">
        <v>1459</v>
      </c>
      <c r="E106" s="499" t="s">
        <v>1543</v>
      </c>
      <c r="F106" s="319">
        <v>30</v>
      </c>
      <c r="G106" s="43" t="s">
        <v>1492</v>
      </c>
      <c r="H106" s="499"/>
      <c r="I106" s="481">
        <v>10</v>
      </c>
      <c r="J106" s="442" t="s">
        <v>1428</v>
      </c>
      <c r="K106" s="442">
        <v>1</v>
      </c>
      <c r="L106" s="482" t="s">
        <v>3457</v>
      </c>
      <c r="M106" s="442">
        <v>180</v>
      </c>
      <c r="N106" s="483"/>
      <c r="O106" s="434">
        <v>0.99</v>
      </c>
      <c r="P106" s="323">
        <f t="shared" si="4"/>
        <v>0.99</v>
      </c>
      <c r="Q106" s="319">
        <f t="shared" si="5"/>
        <v>30</v>
      </c>
      <c r="R106" s="427">
        <f t="shared" si="6"/>
        <v>29.7</v>
      </c>
      <c r="S106" s="323"/>
      <c r="T106" s="309"/>
      <c r="U106" s="309"/>
      <c r="V106" s="319" t="s">
        <v>1427</v>
      </c>
      <c r="W106" s="444" t="str">
        <f t="shared" si="7"/>
        <v>10</v>
      </c>
      <c r="X106" s="286"/>
      <c r="Y106" s="286"/>
      <c r="Z106" s="30"/>
    </row>
    <row r="107" spans="1:26" ht="15" hidden="1" customHeight="1" x14ac:dyDescent="0.2">
      <c r="A107" s="384"/>
      <c r="B107" s="384"/>
      <c r="C107" s="433"/>
      <c r="D107" s="43" t="s">
        <v>1459</v>
      </c>
      <c r="E107" s="499" t="s">
        <v>1543</v>
      </c>
      <c r="F107" s="319">
        <v>30</v>
      </c>
      <c r="G107" s="43" t="s">
        <v>1493</v>
      </c>
      <c r="H107" s="499"/>
      <c r="I107" s="481" t="s">
        <v>558</v>
      </c>
      <c r="J107" s="442" t="s">
        <v>1428</v>
      </c>
      <c r="K107" s="442">
        <v>1</v>
      </c>
      <c r="L107" s="482" t="s">
        <v>3456</v>
      </c>
      <c r="M107" s="442">
        <v>1000</v>
      </c>
      <c r="N107" s="483"/>
      <c r="O107" s="434">
        <v>3.49</v>
      </c>
      <c r="P107" s="323">
        <f t="shared" si="4"/>
        <v>3.49</v>
      </c>
      <c r="Q107" s="319">
        <f t="shared" si="5"/>
        <v>30</v>
      </c>
      <c r="R107" s="427">
        <f t="shared" si="6"/>
        <v>104.7</v>
      </c>
      <c r="S107" s="323"/>
      <c r="T107" s="309"/>
      <c r="U107" s="309"/>
      <c r="V107" s="319" t="s">
        <v>558</v>
      </c>
      <c r="W107" s="444" t="str">
        <f t="shared" si="7"/>
        <v/>
      </c>
      <c r="X107" s="286"/>
      <c r="Y107" s="286"/>
      <c r="Z107" s="30"/>
    </row>
    <row r="108" spans="1:26" ht="15" hidden="1" customHeight="1" x14ac:dyDescent="0.2">
      <c r="A108" s="384"/>
      <c r="B108" s="384"/>
      <c r="C108" s="433"/>
      <c r="D108" s="43" t="s">
        <v>1459</v>
      </c>
      <c r="E108" s="499" t="s">
        <v>1543</v>
      </c>
      <c r="F108" s="319">
        <v>30</v>
      </c>
      <c r="G108" s="43" t="s">
        <v>1494</v>
      </c>
      <c r="H108" s="499"/>
      <c r="I108" s="481" t="s">
        <v>3586</v>
      </c>
      <c r="J108" s="442" t="s">
        <v>1428</v>
      </c>
      <c r="K108" s="442">
        <v>1</v>
      </c>
      <c r="L108" s="482" t="s">
        <v>3456</v>
      </c>
      <c r="M108" s="442">
        <v>255</v>
      </c>
      <c r="N108" s="483"/>
      <c r="O108" s="434">
        <v>1.59</v>
      </c>
      <c r="P108" s="323">
        <f t="shared" si="4"/>
        <v>1.59</v>
      </c>
      <c r="Q108" s="319">
        <f t="shared" si="5"/>
        <v>30</v>
      </c>
      <c r="R108" s="427">
        <f t="shared" si="6"/>
        <v>47.7</v>
      </c>
      <c r="S108" s="323"/>
      <c r="T108" s="309"/>
      <c r="U108" s="309"/>
      <c r="V108" s="319" t="s">
        <v>1538</v>
      </c>
      <c r="W108" s="444" t="str">
        <f t="shared" si="7"/>
        <v xml:space="preserve"> (DIN1478)</v>
      </c>
      <c r="X108" s="286"/>
      <c r="Y108" s="286"/>
      <c r="Z108" s="30"/>
    </row>
    <row r="109" spans="1:26" ht="15" hidden="1" customHeight="1" x14ac:dyDescent="0.2">
      <c r="A109" s="384"/>
      <c r="B109" s="384"/>
      <c r="C109" s="433"/>
      <c r="D109" s="43" t="s">
        <v>1460</v>
      </c>
      <c r="E109" s="499" t="s">
        <v>1543</v>
      </c>
      <c r="F109" s="319">
        <v>6</v>
      </c>
      <c r="G109" s="43" t="s">
        <v>1519</v>
      </c>
      <c r="H109" s="499"/>
      <c r="I109" s="481" t="s">
        <v>558</v>
      </c>
      <c r="J109" s="442" t="s">
        <v>1428</v>
      </c>
      <c r="K109" s="442">
        <v>1</v>
      </c>
      <c r="L109" s="482" t="s">
        <v>3456</v>
      </c>
      <c r="M109" s="442">
        <v>3085</v>
      </c>
      <c r="N109" s="483"/>
      <c r="O109" s="434">
        <v>10.78</v>
      </c>
      <c r="P109" s="323">
        <f t="shared" si="4"/>
        <v>10.78</v>
      </c>
      <c r="Q109" s="319">
        <f t="shared" si="5"/>
        <v>6</v>
      </c>
      <c r="R109" s="427">
        <f t="shared" si="6"/>
        <v>64.679999999999993</v>
      </c>
      <c r="S109" s="323"/>
      <c r="T109" s="309"/>
      <c r="U109" s="309"/>
      <c r="V109" s="319" t="s">
        <v>558</v>
      </c>
      <c r="W109" s="444" t="str">
        <f t="shared" si="7"/>
        <v/>
      </c>
      <c r="X109" s="286"/>
      <c r="Y109" s="286"/>
      <c r="Z109" s="30"/>
    </row>
    <row r="110" spans="1:26" ht="15" hidden="1" customHeight="1" x14ac:dyDescent="0.2">
      <c r="A110" s="384"/>
      <c r="B110" s="384"/>
      <c r="C110" s="433"/>
      <c r="D110" s="43" t="s">
        <v>1460</v>
      </c>
      <c r="E110" s="499" t="s">
        <v>1543</v>
      </c>
      <c r="F110" s="319">
        <v>6</v>
      </c>
      <c r="G110" s="43" t="s">
        <v>1491</v>
      </c>
      <c r="H110" s="499"/>
      <c r="I110" s="481">
        <v>10</v>
      </c>
      <c r="J110" s="442" t="s">
        <v>1428</v>
      </c>
      <c r="K110" s="442">
        <v>1</v>
      </c>
      <c r="L110" s="482" t="s">
        <v>3458</v>
      </c>
      <c r="M110" s="442">
        <v>195</v>
      </c>
      <c r="N110" s="483"/>
      <c r="O110" s="434">
        <v>1.1299999999999999</v>
      </c>
      <c r="P110" s="323">
        <f t="shared" si="4"/>
        <v>1.1299999999999999</v>
      </c>
      <c r="Q110" s="319">
        <f t="shared" si="5"/>
        <v>6</v>
      </c>
      <c r="R110" s="427">
        <f t="shared" si="6"/>
        <v>6.7799999999999994</v>
      </c>
      <c r="S110" s="323"/>
      <c r="T110" s="309"/>
      <c r="U110" s="309"/>
      <c r="V110" s="319" t="s">
        <v>1427</v>
      </c>
      <c r="W110" s="444" t="str">
        <f t="shared" si="7"/>
        <v>10</v>
      </c>
      <c r="X110" s="286"/>
      <c r="Y110" s="286"/>
      <c r="Z110" s="30"/>
    </row>
    <row r="111" spans="1:26" ht="15" hidden="1" customHeight="1" x14ac:dyDescent="0.2">
      <c r="A111" s="384"/>
      <c r="B111" s="384"/>
      <c r="C111" s="433"/>
      <c r="D111" s="43" t="s">
        <v>1460</v>
      </c>
      <c r="E111" s="499" t="s">
        <v>1543</v>
      </c>
      <c r="F111" s="319">
        <v>6</v>
      </c>
      <c r="G111" s="43" t="s">
        <v>1492</v>
      </c>
      <c r="H111" s="499"/>
      <c r="I111" s="481">
        <v>10</v>
      </c>
      <c r="J111" s="442" t="s">
        <v>1428</v>
      </c>
      <c r="K111" s="442">
        <v>1</v>
      </c>
      <c r="L111" s="482" t="s">
        <v>3457</v>
      </c>
      <c r="M111" s="442">
        <v>180</v>
      </c>
      <c r="N111" s="483"/>
      <c r="O111" s="434">
        <v>0.99</v>
      </c>
      <c r="P111" s="323">
        <f t="shared" si="4"/>
        <v>0.99</v>
      </c>
      <c r="Q111" s="319">
        <f t="shared" si="5"/>
        <v>6</v>
      </c>
      <c r="R111" s="427">
        <f t="shared" si="6"/>
        <v>5.9399999999999995</v>
      </c>
      <c r="S111" s="323"/>
      <c r="T111" s="309"/>
      <c r="U111" s="309"/>
      <c r="V111" s="319" t="s">
        <v>1427</v>
      </c>
      <c r="W111" s="444" t="str">
        <f t="shared" si="7"/>
        <v>10</v>
      </c>
      <c r="X111" s="286"/>
      <c r="Y111" s="286"/>
      <c r="Z111" s="30"/>
    </row>
    <row r="112" spans="1:26" ht="15" hidden="1" customHeight="1" x14ac:dyDescent="0.2">
      <c r="A112" s="384"/>
      <c r="B112" s="384"/>
      <c r="C112" s="433"/>
      <c r="D112" s="43" t="s">
        <v>1460</v>
      </c>
      <c r="E112" s="499" t="s">
        <v>1543</v>
      </c>
      <c r="F112" s="319">
        <v>6</v>
      </c>
      <c r="G112" s="43" t="s">
        <v>1493</v>
      </c>
      <c r="H112" s="499"/>
      <c r="I112" s="481" t="s">
        <v>558</v>
      </c>
      <c r="J112" s="442" t="s">
        <v>1428</v>
      </c>
      <c r="K112" s="442">
        <v>1</v>
      </c>
      <c r="L112" s="482" t="s">
        <v>3456</v>
      </c>
      <c r="M112" s="442">
        <v>1000</v>
      </c>
      <c r="N112" s="483"/>
      <c r="O112" s="434">
        <v>3.49</v>
      </c>
      <c r="P112" s="323">
        <f t="shared" si="4"/>
        <v>3.49</v>
      </c>
      <c r="Q112" s="319">
        <f t="shared" si="5"/>
        <v>6</v>
      </c>
      <c r="R112" s="427">
        <f t="shared" si="6"/>
        <v>20.94</v>
      </c>
      <c r="S112" s="323"/>
      <c r="T112" s="309"/>
      <c r="U112" s="309"/>
      <c r="V112" s="319" t="s">
        <v>558</v>
      </c>
      <c r="W112" s="444" t="str">
        <f t="shared" si="7"/>
        <v/>
      </c>
      <c r="X112" s="286"/>
      <c r="Y112" s="286"/>
      <c r="Z112" s="30"/>
    </row>
    <row r="113" spans="1:26" ht="15" hidden="1" customHeight="1" x14ac:dyDescent="0.2">
      <c r="A113" s="384"/>
      <c r="B113" s="384"/>
      <c r="C113" s="433"/>
      <c r="D113" s="43" t="s">
        <v>1460</v>
      </c>
      <c r="E113" s="499" t="s">
        <v>1543</v>
      </c>
      <c r="F113" s="319">
        <v>6</v>
      </c>
      <c r="G113" s="43" t="s">
        <v>1494</v>
      </c>
      <c r="H113" s="499"/>
      <c r="I113" s="481" t="s">
        <v>3586</v>
      </c>
      <c r="J113" s="442" t="s">
        <v>1428</v>
      </c>
      <c r="K113" s="442">
        <v>1</v>
      </c>
      <c r="L113" s="482" t="s">
        <v>3456</v>
      </c>
      <c r="M113" s="442">
        <v>255</v>
      </c>
      <c r="N113" s="483"/>
      <c r="O113" s="434">
        <v>1.59</v>
      </c>
      <c r="P113" s="323">
        <f t="shared" si="4"/>
        <v>1.59</v>
      </c>
      <c r="Q113" s="319">
        <f t="shared" si="5"/>
        <v>6</v>
      </c>
      <c r="R113" s="427">
        <f t="shared" si="6"/>
        <v>9.5400000000000009</v>
      </c>
      <c r="S113" s="323"/>
      <c r="T113" s="309"/>
      <c r="U113" s="309"/>
      <c r="V113" s="319" t="s">
        <v>1538</v>
      </c>
      <c r="W113" s="444" t="str">
        <f t="shared" si="7"/>
        <v xml:space="preserve"> (DIN1478)</v>
      </c>
      <c r="X113" s="286"/>
      <c r="Y113" s="286"/>
      <c r="Z113" s="30"/>
    </row>
    <row r="114" spans="1:26" ht="15" hidden="1" customHeight="1" x14ac:dyDescent="0.2">
      <c r="A114" s="384"/>
      <c r="B114" s="384"/>
      <c r="C114" s="433"/>
      <c r="D114" s="43" t="s">
        <v>1461</v>
      </c>
      <c r="E114" s="499" t="s">
        <v>1543</v>
      </c>
      <c r="F114" s="319">
        <v>6</v>
      </c>
      <c r="G114" s="43" t="s">
        <v>1520</v>
      </c>
      <c r="H114" s="499"/>
      <c r="I114" s="481" t="s">
        <v>558</v>
      </c>
      <c r="J114" s="442" t="s">
        <v>1428</v>
      </c>
      <c r="K114" s="442">
        <v>1</v>
      </c>
      <c r="L114" s="482" t="s">
        <v>3456</v>
      </c>
      <c r="M114" s="442">
        <v>3205</v>
      </c>
      <c r="N114" s="483"/>
      <c r="O114" s="434">
        <v>11.2</v>
      </c>
      <c r="P114" s="323">
        <f t="shared" si="4"/>
        <v>11.2</v>
      </c>
      <c r="Q114" s="319">
        <f t="shared" si="5"/>
        <v>6</v>
      </c>
      <c r="R114" s="427">
        <f t="shared" si="6"/>
        <v>67.199999999999989</v>
      </c>
      <c r="S114" s="323"/>
      <c r="T114" s="309"/>
      <c r="U114" s="309"/>
      <c r="V114" s="319" t="s">
        <v>558</v>
      </c>
      <c r="W114" s="444" t="str">
        <f t="shared" si="7"/>
        <v/>
      </c>
      <c r="X114" s="286"/>
      <c r="Y114" s="286"/>
      <c r="Z114" s="30"/>
    </row>
    <row r="115" spans="1:26" ht="15" hidden="1" customHeight="1" x14ac:dyDescent="0.2">
      <c r="A115" s="384"/>
      <c r="B115" s="384"/>
      <c r="C115" s="433"/>
      <c r="D115" s="43" t="s">
        <v>1461</v>
      </c>
      <c r="E115" s="499" t="s">
        <v>1543</v>
      </c>
      <c r="F115" s="319">
        <v>6</v>
      </c>
      <c r="G115" s="43" t="s">
        <v>1491</v>
      </c>
      <c r="H115" s="499"/>
      <c r="I115" s="481">
        <v>10</v>
      </c>
      <c r="J115" s="442" t="s">
        <v>1428</v>
      </c>
      <c r="K115" s="442">
        <v>1</v>
      </c>
      <c r="L115" s="482" t="s">
        <v>3458</v>
      </c>
      <c r="M115" s="442">
        <v>195</v>
      </c>
      <c r="N115" s="483"/>
      <c r="O115" s="434">
        <v>1.1299999999999999</v>
      </c>
      <c r="P115" s="323">
        <f t="shared" si="4"/>
        <v>1.1299999999999999</v>
      </c>
      <c r="Q115" s="319">
        <f t="shared" si="5"/>
        <v>6</v>
      </c>
      <c r="R115" s="427">
        <f t="shared" si="6"/>
        <v>6.7799999999999994</v>
      </c>
      <c r="S115" s="323"/>
      <c r="T115" s="309"/>
      <c r="U115" s="309"/>
      <c r="V115" s="319" t="s">
        <v>1427</v>
      </c>
      <c r="W115" s="444" t="str">
        <f t="shared" si="7"/>
        <v>10</v>
      </c>
      <c r="X115" s="286"/>
      <c r="Y115" s="286"/>
      <c r="Z115" s="30"/>
    </row>
    <row r="116" spans="1:26" ht="15" hidden="1" customHeight="1" x14ac:dyDescent="0.2">
      <c r="A116" s="384"/>
      <c r="B116" s="384"/>
      <c r="C116" s="433"/>
      <c r="D116" s="43" t="s">
        <v>1461</v>
      </c>
      <c r="E116" s="499" t="s">
        <v>1543</v>
      </c>
      <c r="F116" s="319">
        <v>6</v>
      </c>
      <c r="G116" s="43" t="s">
        <v>1492</v>
      </c>
      <c r="H116" s="499"/>
      <c r="I116" s="481">
        <v>10</v>
      </c>
      <c r="J116" s="442" t="s">
        <v>1428</v>
      </c>
      <c r="K116" s="442">
        <v>1</v>
      </c>
      <c r="L116" s="482" t="s">
        <v>3457</v>
      </c>
      <c r="M116" s="442">
        <v>180</v>
      </c>
      <c r="N116" s="483"/>
      <c r="O116" s="434">
        <v>0.99</v>
      </c>
      <c r="P116" s="323">
        <f t="shared" si="4"/>
        <v>0.99</v>
      </c>
      <c r="Q116" s="319">
        <f t="shared" si="5"/>
        <v>6</v>
      </c>
      <c r="R116" s="427">
        <f t="shared" si="6"/>
        <v>5.9399999999999995</v>
      </c>
      <c r="S116" s="323"/>
      <c r="T116" s="309"/>
      <c r="U116" s="309"/>
      <c r="V116" s="319" t="s">
        <v>1427</v>
      </c>
      <c r="W116" s="444" t="str">
        <f t="shared" si="7"/>
        <v>10</v>
      </c>
      <c r="X116" s="286"/>
      <c r="Y116" s="286"/>
      <c r="Z116" s="30"/>
    </row>
    <row r="117" spans="1:26" ht="15" hidden="1" customHeight="1" x14ac:dyDescent="0.2">
      <c r="A117" s="384"/>
      <c r="B117" s="384"/>
      <c r="C117" s="433"/>
      <c r="D117" s="43" t="s">
        <v>1461</v>
      </c>
      <c r="E117" s="499" t="s">
        <v>1543</v>
      </c>
      <c r="F117" s="319">
        <v>6</v>
      </c>
      <c r="G117" s="43" t="s">
        <v>1493</v>
      </c>
      <c r="H117" s="499"/>
      <c r="I117" s="481" t="s">
        <v>558</v>
      </c>
      <c r="J117" s="442" t="s">
        <v>1428</v>
      </c>
      <c r="K117" s="442">
        <v>1</v>
      </c>
      <c r="L117" s="482" t="s">
        <v>3456</v>
      </c>
      <c r="M117" s="442">
        <v>1000</v>
      </c>
      <c r="N117" s="483"/>
      <c r="O117" s="434">
        <v>3.49</v>
      </c>
      <c r="P117" s="323">
        <f t="shared" si="4"/>
        <v>3.49</v>
      </c>
      <c r="Q117" s="319">
        <f t="shared" si="5"/>
        <v>6</v>
      </c>
      <c r="R117" s="427">
        <f t="shared" si="6"/>
        <v>20.94</v>
      </c>
      <c r="S117" s="323"/>
      <c r="T117" s="309"/>
      <c r="U117" s="309"/>
      <c r="V117" s="319" t="s">
        <v>558</v>
      </c>
      <c r="W117" s="444" t="str">
        <f t="shared" si="7"/>
        <v/>
      </c>
      <c r="X117" s="286"/>
      <c r="Y117" s="286"/>
      <c r="Z117" s="30"/>
    </row>
    <row r="118" spans="1:26" ht="15" hidden="1" customHeight="1" x14ac:dyDescent="0.2">
      <c r="A118" s="384"/>
      <c r="B118" s="384"/>
      <c r="C118" s="433"/>
      <c r="D118" s="43" t="s">
        <v>1461</v>
      </c>
      <c r="E118" s="499" t="s">
        <v>1543</v>
      </c>
      <c r="F118" s="319">
        <v>6</v>
      </c>
      <c r="G118" s="43" t="s">
        <v>1494</v>
      </c>
      <c r="H118" s="499"/>
      <c r="I118" s="481" t="s">
        <v>3586</v>
      </c>
      <c r="J118" s="442" t="s">
        <v>1428</v>
      </c>
      <c r="K118" s="442">
        <v>1</v>
      </c>
      <c r="L118" s="482" t="s">
        <v>3456</v>
      </c>
      <c r="M118" s="442">
        <v>255</v>
      </c>
      <c r="N118" s="483"/>
      <c r="O118" s="434">
        <v>1.59</v>
      </c>
      <c r="P118" s="323">
        <f t="shared" si="4"/>
        <v>1.59</v>
      </c>
      <c r="Q118" s="319">
        <f t="shared" si="5"/>
        <v>6</v>
      </c>
      <c r="R118" s="427">
        <f t="shared" si="6"/>
        <v>9.5400000000000009</v>
      </c>
      <c r="S118" s="323"/>
      <c r="T118" s="309"/>
      <c r="U118" s="309"/>
      <c r="V118" s="319" t="s">
        <v>1538</v>
      </c>
      <c r="W118" s="444" t="str">
        <f t="shared" si="7"/>
        <v xml:space="preserve"> (DIN1478)</v>
      </c>
      <c r="X118" s="286"/>
      <c r="Y118" s="286"/>
      <c r="Z118" s="30"/>
    </row>
    <row r="119" spans="1:26" ht="15" hidden="1" customHeight="1" x14ac:dyDescent="0.2">
      <c r="A119" s="384"/>
      <c r="B119" s="384"/>
      <c r="C119" s="433"/>
      <c r="D119" s="43" t="s">
        <v>1462</v>
      </c>
      <c r="E119" s="499" t="s">
        <v>1543</v>
      </c>
      <c r="F119" s="319">
        <v>12</v>
      </c>
      <c r="G119" s="43" t="s">
        <v>1484</v>
      </c>
      <c r="H119" s="499"/>
      <c r="I119" s="481">
        <v>10</v>
      </c>
      <c r="J119" s="442" t="s">
        <v>1428</v>
      </c>
      <c r="K119" s="442">
        <v>1</v>
      </c>
      <c r="L119" s="482" t="s">
        <v>3451</v>
      </c>
      <c r="M119" s="442">
        <v>440</v>
      </c>
      <c r="N119" s="483"/>
      <c r="O119" s="434">
        <v>5.18</v>
      </c>
      <c r="P119" s="323">
        <f t="shared" si="4"/>
        <v>5.18</v>
      </c>
      <c r="Q119" s="319">
        <f t="shared" si="5"/>
        <v>12</v>
      </c>
      <c r="R119" s="427">
        <f t="shared" si="6"/>
        <v>62.16</v>
      </c>
      <c r="S119" s="323"/>
      <c r="T119" s="309"/>
      <c r="U119" s="309"/>
      <c r="V119" s="319" t="s">
        <v>1427</v>
      </c>
      <c r="W119" s="444" t="str">
        <f t="shared" si="7"/>
        <v>10</v>
      </c>
      <c r="X119" s="286"/>
      <c r="Y119" s="286"/>
      <c r="Z119" s="30"/>
    </row>
    <row r="120" spans="1:26" ht="15" hidden="1" customHeight="1" x14ac:dyDescent="0.2">
      <c r="A120" s="384"/>
      <c r="B120" s="384"/>
      <c r="C120" s="433"/>
      <c r="D120" s="43" t="s">
        <v>1462</v>
      </c>
      <c r="E120" s="499" t="s">
        <v>1543</v>
      </c>
      <c r="F120" s="319">
        <v>12</v>
      </c>
      <c r="G120" s="43" t="s">
        <v>1485</v>
      </c>
      <c r="H120" s="499"/>
      <c r="I120" s="481">
        <v>5</v>
      </c>
      <c r="J120" s="442" t="s">
        <v>1428</v>
      </c>
      <c r="K120" s="442">
        <v>4</v>
      </c>
      <c r="L120" s="482" t="s">
        <v>3452</v>
      </c>
      <c r="M120" s="442">
        <v>100</v>
      </c>
      <c r="N120" s="483"/>
      <c r="O120" s="434">
        <v>0.24</v>
      </c>
      <c r="P120" s="323">
        <f t="shared" si="4"/>
        <v>0.96</v>
      </c>
      <c r="Q120" s="319">
        <f t="shared" si="5"/>
        <v>48</v>
      </c>
      <c r="R120" s="427">
        <f t="shared" si="6"/>
        <v>11.52</v>
      </c>
      <c r="S120" s="323"/>
      <c r="T120" s="309"/>
      <c r="U120" s="309"/>
      <c r="V120" s="319" t="s">
        <v>3448</v>
      </c>
      <c r="W120" s="444" t="str">
        <f t="shared" si="7"/>
        <v>5</v>
      </c>
      <c r="X120" s="286"/>
      <c r="Y120" s="286"/>
      <c r="Z120" s="30"/>
    </row>
    <row r="121" spans="1:26" ht="15" hidden="1" customHeight="1" x14ac:dyDescent="0.2">
      <c r="A121" s="384"/>
      <c r="B121" s="384"/>
      <c r="C121" s="433"/>
      <c r="D121" s="43" t="s">
        <v>1462</v>
      </c>
      <c r="E121" s="499" t="s">
        <v>1543</v>
      </c>
      <c r="F121" s="319">
        <v>12</v>
      </c>
      <c r="G121" s="43" t="s">
        <v>1521</v>
      </c>
      <c r="H121" s="499"/>
      <c r="I121" s="481">
        <v>10</v>
      </c>
      <c r="J121" s="442" t="s">
        <v>1428</v>
      </c>
      <c r="K121" s="442">
        <v>1</v>
      </c>
      <c r="L121" s="482" t="s">
        <v>3453</v>
      </c>
      <c r="M121" s="442">
        <v>440</v>
      </c>
      <c r="N121" s="483"/>
      <c r="O121" s="434">
        <v>7.77</v>
      </c>
      <c r="P121" s="323">
        <f t="shared" si="4"/>
        <v>7.77</v>
      </c>
      <c r="Q121" s="319">
        <f t="shared" si="5"/>
        <v>12</v>
      </c>
      <c r="R121" s="427">
        <f t="shared" si="6"/>
        <v>93.24</v>
      </c>
      <c r="S121" s="323"/>
      <c r="T121" s="309"/>
      <c r="U121" s="309"/>
      <c r="V121" s="319" t="s">
        <v>1427</v>
      </c>
      <c r="W121" s="444" t="str">
        <f t="shared" si="7"/>
        <v>10</v>
      </c>
      <c r="X121" s="286"/>
      <c r="Y121" s="286"/>
      <c r="Z121" s="30"/>
    </row>
    <row r="122" spans="1:26" ht="15" hidden="1" customHeight="1" x14ac:dyDescent="0.2">
      <c r="A122" s="384"/>
      <c r="B122" s="384"/>
      <c r="C122" s="433"/>
      <c r="D122" s="43" t="s">
        <v>1463</v>
      </c>
      <c r="E122" s="499" t="s">
        <v>1543</v>
      </c>
      <c r="F122" s="319">
        <v>12</v>
      </c>
      <c r="G122" s="43" t="s">
        <v>1487</v>
      </c>
      <c r="H122" s="499"/>
      <c r="I122" s="481">
        <v>10</v>
      </c>
      <c r="J122" s="442" t="s">
        <v>1428</v>
      </c>
      <c r="K122" s="442">
        <v>1</v>
      </c>
      <c r="L122" s="482" t="s">
        <v>3455</v>
      </c>
      <c r="M122" s="442">
        <v>440</v>
      </c>
      <c r="N122" s="483"/>
      <c r="O122" s="434">
        <v>5.53</v>
      </c>
      <c r="P122" s="323">
        <f t="shared" si="4"/>
        <v>5.53</v>
      </c>
      <c r="Q122" s="319">
        <f t="shared" si="5"/>
        <v>12</v>
      </c>
      <c r="R122" s="427">
        <f t="shared" si="6"/>
        <v>66.36</v>
      </c>
      <c r="S122" s="323"/>
      <c r="T122" s="309"/>
      <c r="U122" s="309"/>
      <c r="V122" s="319" t="s">
        <v>1427</v>
      </c>
      <c r="W122" s="444" t="str">
        <f t="shared" si="7"/>
        <v>10</v>
      </c>
      <c r="X122" s="286"/>
      <c r="Y122" s="286"/>
      <c r="Z122" s="30"/>
    </row>
    <row r="123" spans="1:26" ht="15" hidden="1" customHeight="1" x14ac:dyDescent="0.2">
      <c r="A123" s="384"/>
      <c r="B123" s="384"/>
      <c r="C123" s="433"/>
      <c r="D123" s="43" t="s">
        <v>1463</v>
      </c>
      <c r="E123" s="499" t="s">
        <v>1543</v>
      </c>
      <c r="F123" s="319">
        <v>12</v>
      </c>
      <c r="G123" s="43" t="s">
        <v>1485</v>
      </c>
      <c r="H123" s="499"/>
      <c r="I123" s="481">
        <v>5</v>
      </c>
      <c r="J123" s="442" t="s">
        <v>1428</v>
      </c>
      <c r="K123" s="442">
        <v>4</v>
      </c>
      <c r="L123" s="482" t="s">
        <v>3452</v>
      </c>
      <c r="M123" s="442">
        <v>100</v>
      </c>
      <c r="N123" s="483"/>
      <c r="O123" s="434">
        <v>0.24</v>
      </c>
      <c r="P123" s="323">
        <f t="shared" si="4"/>
        <v>0.96</v>
      </c>
      <c r="Q123" s="319">
        <f t="shared" si="5"/>
        <v>48</v>
      </c>
      <c r="R123" s="427">
        <f t="shared" si="6"/>
        <v>11.52</v>
      </c>
      <c r="S123" s="323"/>
      <c r="T123" s="309"/>
      <c r="U123" s="309"/>
      <c r="V123" s="319" t="s">
        <v>3448</v>
      </c>
      <c r="W123" s="444" t="str">
        <f t="shared" si="7"/>
        <v>5</v>
      </c>
      <c r="X123" s="286"/>
      <c r="Y123" s="286"/>
      <c r="Z123" s="30"/>
    </row>
    <row r="124" spans="1:26" ht="15" hidden="1" customHeight="1" x14ac:dyDescent="0.2">
      <c r="A124" s="384"/>
      <c r="B124" s="384"/>
      <c r="C124" s="433"/>
      <c r="D124" s="43" t="s">
        <v>1463</v>
      </c>
      <c r="E124" s="499" t="s">
        <v>1543</v>
      </c>
      <c r="F124" s="319">
        <v>12</v>
      </c>
      <c r="G124" s="43" t="s">
        <v>1498</v>
      </c>
      <c r="H124" s="499"/>
      <c r="I124" s="481">
        <v>10</v>
      </c>
      <c r="J124" s="442" t="s">
        <v>1428</v>
      </c>
      <c r="K124" s="442">
        <v>1</v>
      </c>
      <c r="L124" s="482" t="s">
        <v>3453</v>
      </c>
      <c r="M124" s="442">
        <v>440</v>
      </c>
      <c r="N124" s="483"/>
      <c r="O124" s="434">
        <v>7.77</v>
      </c>
      <c r="P124" s="323">
        <f t="shared" si="4"/>
        <v>7.77</v>
      </c>
      <c r="Q124" s="319">
        <f t="shared" si="5"/>
        <v>12</v>
      </c>
      <c r="R124" s="427">
        <f t="shared" si="6"/>
        <v>93.24</v>
      </c>
      <c r="S124" s="323"/>
      <c r="T124" s="309"/>
      <c r="U124" s="309"/>
      <c r="V124" s="319" t="s">
        <v>1427</v>
      </c>
      <c r="W124" s="444" t="str">
        <f t="shared" si="7"/>
        <v>10</v>
      </c>
      <c r="X124" s="286"/>
      <c r="Y124" s="286"/>
      <c r="Z124" s="30"/>
    </row>
    <row r="125" spans="1:26" ht="15" hidden="1" customHeight="1" x14ac:dyDescent="0.2">
      <c r="A125" s="384"/>
      <c r="B125" s="384"/>
      <c r="C125" s="433"/>
      <c r="D125" s="43" t="s">
        <v>1464</v>
      </c>
      <c r="E125" s="499" t="s">
        <v>1543</v>
      </c>
      <c r="F125" s="319">
        <v>4</v>
      </c>
      <c r="G125" s="43" t="s">
        <v>1522</v>
      </c>
      <c r="H125" s="499"/>
      <c r="I125" s="481" t="s">
        <v>558</v>
      </c>
      <c r="J125" s="442" t="s">
        <v>1428</v>
      </c>
      <c r="K125" s="442">
        <v>1</v>
      </c>
      <c r="L125" s="482" t="s">
        <v>3456</v>
      </c>
      <c r="M125" s="442">
        <v>7871</v>
      </c>
      <c r="N125" s="483"/>
      <c r="O125" s="434">
        <v>27.49</v>
      </c>
      <c r="P125" s="323">
        <f t="shared" si="4"/>
        <v>27.49</v>
      </c>
      <c r="Q125" s="319">
        <f t="shared" si="5"/>
        <v>4</v>
      </c>
      <c r="R125" s="427">
        <f t="shared" si="6"/>
        <v>109.96</v>
      </c>
      <c r="S125" s="323"/>
      <c r="T125" s="309"/>
      <c r="U125" s="309"/>
      <c r="V125" s="319" t="s">
        <v>558</v>
      </c>
      <c r="W125" s="444" t="str">
        <f t="shared" si="7"/>
        <v/>
      </c>
      <c r="X125" s="286"/>
      <c r="Y125" s="286"/>
      <c r="Z125" s="30"/>
    </row>
    <row r="126" spans="1:26" ht="15" hidden="1" customHeight="1" x14ac:dyDescent="0.2">
      <c r="A126" s="384"/>
      <c r="B126" s="384"/>
      <c r="C126" s="433"/>
      <c r="D126" s="43" t="s">
        <v>1464</v>
      </c>
      <c r="E126" s="499" t="s">
        <v>1543</v>
      </c>
      <c r="F126" s="319">
        <v>4</v>
      </c>
      <c r="G126" s="43" t="s">
        <v>1491</v>
      </c>
      <c r="H126" s="499"/>
      <c r="I126" s="481">
        <v>10</v>
      </c>
      <c r="J126" s="442" t="s">
        <v>1428</v>
      </c>
      <c r="K126" s="442">
        <v>1</v>
      </c>
      <c r="L126" s="482" t="s">
        <v>3458</v>
      </c>
      <c r="M126" s="442">
        <v>195</v>
      </c>
      <c r="N126" s="483"/>
      <c r="O126" s="434">
        <v>1.1299999999999999</v>
      </c>
      <c r="P126" s="323">
        <f t="shared" si="4"/>
        <v>1.1299999999999999</v>
      </c>
      <c r="Q126" s="319">
        <f t="shared" si="5"/>
        <v>4</v>
      </c>
      <c r="R126" s="427">
        <f t="shared" si="6"/>
        <v>4.5199999999999996</v>
      </c>
      <c r="S126" s="323"/>
      <c r="T126" s="309"/>
      <c r="U126" s="309"/>
      <c r="V126" s="319" t="s">
        <v>1427</v>
      </c>
      <c r="W126" s="444" t="str">
        <f t="shared" si="7"/>
        <v>10</v>
      </c>
      <c r="X126" s="286"/>
      <c r="Y126" s="286"/>
      <c r="Z126" s="30"/>
    </row>
    <row r="127" spans="1:26" ht="15" hidden="1" customHeight="1" x14ac:dyDescent="0.2">
      <c r="A127" s="384"/>
      <c r="B127" s="384"/>
      <c r="C127" s="433"/>
      <c r="D127" s="43" t="s">
        <v>1464</v>
      </c>
      <c r="E127" s="499" t="s">
        <v>1543</v>
      </c>
      <c r="F127" s="319">
        <v>4</v>
      </c>
      <c r="G127" s="43" t="s">
        <v>1492</v>
      </c>
      <c r="H127" s="499"/>
      <c r="I127" s="481">
        <v>10</v>
      </c>
      <c r="J127" s="442" t="s">
        <v>1428</v>
      </c>
      <c r="K127" s="442">
        <v>1</v>
      </c>
      <c r="L127" s="482" t="s">
        <v>3457</v>
      </c>
      <c r="M127" s="442">
        <v>180</v>
      </c>
      <c r="N127" s="483"/>
      <c r="O127" s="434">
        <v>0.99</v>
      </c>
      <c r="P127" s="323">
        <f t="shared" si="4"/>
        <v>0.99</v>
      </c>
      <c r="Q127" s="319">
        <f t="shared" si="5"/>
        <v>4</v>
      </c>
      <c r="R127" s="427">
        <f t="shared" si="6"/>
        <v>3.96</v>
      </c>
      <c r="S127" s="323"/>
      <c r="T127" s="309"/>
      <c r="U127" s="309"/>
      <c r="V127" s="319" t="s">
        <v>1427</v>
      </c>
      <c r="W127" s="444" t="str">
        <f t="shared" si="7"/>
        <v>10</v>
      </c>
      <c r="X127" s="286"/>
      <c r="Y127" s="286"/>
      <c r="Z127" s="30"/>
    </row>
    <row r="128" spans="1:26" ht="15" hidden="1" customHeight="1" x14ac:dyDescent="0.2">
      <c r="A128" s="384"/>
      <c r="B128" s="384"/>
      <c r="C128" s="433"/>
      <c r="D128" s="43" t="s">
        <v>1464</v>
      </c>
      <c r="E128" s="499" t="s">
        <v>1543</v>
      </c>
      <c r="F128" s="319">
        <v>4</v>
      </c>
      <c r="G128" s="43" t="s">
        <v>1493</v>
      </c>
      <c r="H128" s="499"/>
      <c r="I128" s="481" t="s">
        <v>558</v>
      </c>
      <c r="J128" s="442" t="s">
        <v>1428</v>
      </c>
      <c r="K128" s="442">
        <v>1</v>
      </c>
      <c r="L128" s="482" t="s">
        <v>3456</v>
      </c>
      <c r="M128" s="442">
        <v>1000</v>
      </c>
      <c r="N128" s="483"/>
      <c r="O128" s="434">
        <v>3.49</v>
      </c>
      <c r="P128" s="323">
        <f t="shared" si="4"/>
        <v>3.49</v>
      </c>
      <c r="Q128" s="319">
        <f t="shared" si="5"/>
        <v>4</v>
      </c>
      <c r="R128" s="427">
        <f t="shared" si="6"/>
        <v>13.96</v>
      </c>
      <c r="S128" s="323"/>
      <c r="T128" s="309"/>
      <c r="U128" s="309"/>
      <c r="V128" s="319" t="s">
        <v>558</v>
      </c>
      <c r="W128" s="444" t="str">
        <f t="shared" si="7"/>
        <v/>
      </c>
      <c r="X128" s="286"/>
      <c r="Y128" s="286"/>
      <c r="Z128" s="30"/>
    </row>
    <row r="129" spans="1:26" ht="15" hidden="1" customHeight="1" x14ac:dyDescent="0.2">
      <c r="A129" s="384"/>
      <c r="B129" s="384"/>
      <c r="C129" s="433"/>
      <c r="D129" s="43" t="s">
        <v>1464</v>
      </c>
      <c r="E129" s="499" t="s">
        <v>1543</v>
      </c>
      <c r="F129" s="319">
        <v>4</v>
      </c>
      <c r="G129" s="43" t="s">
        <v>1494</v>
      </c>
      <c r="H129" s="499"/>
      <c r="I129" s="481" t="s">
        <v>3586</v>
      </c>
      <c r="J129" s="442" t="s">
        <v>1428</v>
      </c>
      <c r="K129" s="442">
        <v>1</v>
      </c>
      <c r="L129" s="482" t="s">
        <v>3456</v>
      </c>
      <c r="M129" s="442">
        <v>255</v>
      </c>
      <c r="N129" s="483"/>
      <c r="O129" s="434">
        <v>1.59</v>
      </c>
      <c r="P129" s="323">
        <f t="shared" si="4"/>
        <v>1.59</v>
      </c>
      <c r="Q129" s="319">
        <f t="shared" si="5"/>
        <v>4</v>
      </c>
      <c r="R129" s="427">
        <f t="shared" si="6"/>
        <v>6.36</v>
      </c>
      <c r="S129" s="323"/>
      <c r="T129" s="309"/>
      <c r="U129" s="309"/>
      <c r="V129" s="319" t="s">
        <v>1538</v>
      </c>
      <c r="W129" s="444" t="str">
        <f t="shared" si="7"/>
        <v xml:space="preserve"> (DIN1478)</v>
      </c>
      <c r="X129" s="286"/>
      <c r="Y129" s="286"/>
      <c r="Z129" s="30"/>
    </row>
    <row r="130" spans="1:26" ht="15" hidden="1" customHeight="1" x14ac:dyDescent="0.2">
      <c r="A130" s="384"/>
      <c r="B130" s="384"/>
      <c r="C130" s="433"/>
      <c r="D130" s="43" t="s">
        <v>1465</v>
      </c>
      <c r="E130" s="499" t="s">
        <v>1543</v>
      </c>
      <c r="F130" s="319">
        <v>12</v>
      </c>
      <c r="G130" s="43" t="s">
        <v>1487</v>
      </c>
      <c r="H130" s="499"/>
      <c r="I130" s="481">
        <v>10</v>
      </c>
      <c r="J130" s="442" t="s">
        <v>1428</v>
      </c>
      <c r="K130" s="442">
        <v>1</v>
      </c>
      <c r="L130" s="482" t="s">
        <v>3455</v>
      </c>
      <c r="M130" s="442">
        <v>440</v>
      </c>
      <c r="N130" s="483"/>
      <c r="O130" s="434">
        <v>5.53</v>
      </c>
      <c r="P130" s="323">
        <f t="shared" si="4"/>
        <v>5.53</v>
      </c>
      <c r="Q130" s="319">
        <f t="shared" si="5"/>
        <v>12</v>
      </c>
      <c r="R130" s="427">
        <f t="shared" si="6"/>
        <v>66.36</v>
      </c>
      <c r="S130" s="323"/>
      <c r="T130" s="309"/>
      <c r="U130" s="309"/>
      <c r="V130" s="319" t="s">
        <v>1427</v>
      </c>
      <c r="W130" s="444" t="str">
        <f t="shared" si="7"/>
        <v>10</v>
      </c>
      <c r="X130" s="286"/>
      <c r="Y130" s="286"/>
      <c r="Z130" s="30"/>
    </row>
    <row r="131" spans="1:26" ht="15" hidden="1" customHeight="1" x14ac:dyDescent="0.2">
      <c r="A131" s="384"/>
      <c r="B131" s="384"/>
      <c r="C131" s="433"/>
      <c r="D131" s="43" t="s">
        <v>1465</v>
      </c>
      <c r="E131" s="499" t="s">
        <v>1543</v>
      </c>
      <c r="F131" s="319">
        <v>12</v>
      </c>
      <c r="G131" s="43" t="s">
        <v>1485</v>
      </c>
      <c r="H131" s="499"/>
      <c r="I131" s="481">
        <v>5</v>
      </c>
      <c r="J131" s="442" t="s">
        <v>1428</v>
      </c>
      <c r="K131" s="442">
        <v>4</v>
      </c>
      <c r="L131" s="482" t="s">
        <v>3452</v>
      </c>
      <c r="M131" s="442">
        <v>100</v>
      </c>
      <c r="N131" s="483"/>
      <c r="O131" s="434">
        <v>0.24</v>
      </c>
      <c r="P131" s="323">
        <f t="shared" si="4"/>
        <v>0.96</v>
      </c>
      <c r="Q131" s="319">
        <f t="shared" si="5"/>
        <v>48</v>
      </c>
      <c r="R131" s="427">
        <f t="shared" si="6"/>
        <v>11.52</v>
      </c>
      <c r="S131" s="323"/>
      <c r="T131" s="309"/>
      <c r="U131" s="309"/>
      <c r="V131" s="319" t="s">
        <v>3448</v>
      </c>
      <c r="W131" s="444" t="str">
        <f t="shared" si="7"/>
        <v>5</v>
      </c>
      <c r="X131" s="286"/>
      <c r="Y131" s="286"/>
      <c r="Z131" s="30"/>
    </row>
    <row r="132" spans="1:26" ht="15" hidden="1" customHeight="1" x14ac:dyDescent="0.2">
      <c r="A132" s="384"/>
      <c r="B132" s="384"/>
      <c r="C132" s="433"/>
      <c r="D132" s="43" t="s">
        <v>1465</v>
      </c>
      <c r="E132" s="499" t="s">
        <v>1543</v>
      </c>
      <c r="F132" s="319">
        <v>12</v>
      </c>
      <c r="G132" s="43" t="s">
        <v>1523</v>
      </c>
      <c r="H132" s="499"/>
      <c r="I132" s="481">
        <v>10</v>
      </c>
      <c r="J132" s="442" t="s">
        <v>1428</v>
      </c>
      <c r="K132" s="442">
        <v>1</v>
      </c>
      <c r="L132" s="482" t="s">
        <v>3453</v>
      </c>
      <c r="M132" s="442">
        <v>440</v>
      </c>
      <c r="N132" s="483"/>
      <c r="O132" s="434">
        <v>7.77</v>
      </c>
      <c r="P132" s="323">
        <f t="shared" si="4"/>
        <v>7.77</v>
      </c>
      <c r="Q132" s="319">
        <f t="shared" si="5"/>
        <v>12</v>
      </c>
      <c r="R132" s="427">
        <f t="shared" si="6"/>
        <v>93.24</v>
      </c>
      <c r="S132" s="323"/>
      <c r="T132" s="309"/>
      <c r="U132" s="309"/>
      <c r="V132" s="319" t="s">
        <v>1427</v>
      </c>
      <c r="W132" s="444" t="str">
        <f t="shared" si="7"/>
        <v>10</v>
      </c>
      <c r="X132" s="286"/>
      <c r="Y132" s="286"/>
      <c r="Z132" s="30"/>
    </row>
    <row r="133" spans="1:26" ht="15" customHeight="1" x14ac:dyDescent="0.2">
      <c r="A133" s="384"/>
      <c r="B133" s="384"/>
      <c r="C133" s="433"/>
      <c r="D133" s="43" t="s">
        <v>1466</v>
      </c>
      <c r="E133" s="499" t="s">
        <v>1543</v>
      </c>
      <c r="F133" s="319">
        <v>52</v>
      </c>
      <c r="G133" s="43" t="s">
        <v>1466</v>
      </c>
      <c r="H133" s="499"/>
      <c r="I133" s="481" t="s">
        <v>3589</v>
      </c>
      <c r="J133" s="442">
        <v>8.8000000000000007</v>
      </c>
      <c r="K133" s="442">
        <v>1</v>
      </c>
      <c r="L133" s="482" t="s">
        <v>3456</v>
      </c>
      <c r="M133" s="442">
        <v>570</v>
      </c>
      <c r="N133" s="483"/>
      <c r="O133" s="434">
        <v>1.38</v>
      </c>
      <c r="P133" s="323">
        <f t="shared" si="4"/>
        <v>1.38</v>
      </c>
      <c r="Q133" s="319">
        <f t="shared" si="5"/>
        <v>52</v>
      </c>
      <c r="R133" s="427">
        <f t="shared" si="6"/>
        <v>71.759999999999991</v>
      </c>
      <c r="S133" s="323"/>
      <c r="T133" s="309"/>
      <c r="U133" s="309"/>
      <c r="V133" s="319" t="s">
        <v>551</v>
      </c>
      <c r="W133" s="444" t="str">
        <f t="shared" si="7"/>
        <v xml:space="preserve"> TIJA 975</v>
      </c>
      <c r="X133" s="286"/>
      <c r="Y133" s="286"/>
      <c r="Z133" s="30"/>
    </row>
    <row r="134" spans="1:26" ht="15" hidden="1" customHeight="1" x14ac:dyDescent="0.2">
      <c r="A134" s="384"/>
      <c r="B134" s="384"/>
      <c r="C134" s="433"/>
      <c r="D134" s="43" t="s">
        <v>1467</v>
      </c>
      <c r="E134" s="499" t="s">
        <v>1543</v>
      </c>
      <c r="F134" s="319">
        <v>6</v>
      </c>
      <c r="G134" s="43" t="s">
        <v>1524</v>
      </c>
      <c r="H134" s="499"/>
      <c r="I134" s="481" t="s">
        <v>865</v>
      </c>
      <c r="J134" s="442" t="s">
        <v>1428</v>
      </c>
      <c r="K134" s="442">
        <v>1</v>
      </c>
      <c r="L134" s="482" t="s">
        <v>3456</v>
      </c>
      <c r="M134" s="442">
        <v>1770</v>
      </c>
      <c r="N134" s="483"/>
      <c r="O134" s="434">
        <v>20.7</v>
      </c>
      <c r="P134" s="323">
        <f t="shared" si="4"/>
        <v>20.7</v>
      </c>
      <c r="Q134" s="319">
        <f t="shared" si="5"/>
        <v>6</v>
      </c>
      <c r="R134" s="427">
        <f t="shared" si="6"/>
        <v>124.19999999999999</v>
      </c>
      <c r="S134" s="323"/>
      <c r="T134" s="309"/>
      <c r="U134" s="309"/>
      <c r="V134" s="319" t="s">
        <v>865</v>
      </c>
      <c r="W134" s="444" t="str">
        <f t="shared" si="7"/>
        <v/>
      </c>
      <c r="X134" s="286"/>
      <c r="Y134" s="286"/>
      <c r="Z134" s="30"/>
    </row>
    <row r="135" spans="1:26" ht="15" hidden="1" customHeight="1" x14ac:dyDescent="0.2">
      <c r="A135" s="384"/>
      <c r="B135" s="384"/>
      <c r="C135" s="433"/>
      <c r="D135" s="43" t="s">
        <v>1467</v>
      </c>
      <c r="E135" s="499" t="s">
        <v>1543</v>
      </c>
      <c r="F135" s="319">
        <v>6</v>
      </c>
      <c r="G135" s="43" t="s">
        <v>1500</v>
      </c>
      <c r="H135" s="499"/>
      <c r="I135" s="481">
        <v>5</v>
      </c>
      <c r="J135" s="442" t="s">
        <v>1428</v>
      </c>
      <c r="K135" s="442">
        <v>4</v>
      </c>
      <c r="L135" s="482" t="s">
        <v>3457</v>
      </c>
      <c r="M135" s="442">
        <v>20</v>
      </c>
      <c r="N135" s="483"/>
      <c r="O135" s="434">
        <v>0.06</v>
      </c>
      <c r="P135" s="323">
        <f t="shared" si="4"/>
        <v>0.24</v>
      </c>
      <c r="Q135" s="319">
        <f t="shared" si="5"/>
        <v>24</v>
      </c>
      <c r="R135" s="427">
        <f t="shared" si="6"/>
        <v>1.44</v>
      </c>
      <c r="S135" s="323"/>
      <c r="T135" s="309"/>
      <c r="U135" s="309"/>
      <c r="V135" s="319" t="s">
        <v>3448</v>
      </c>
      <c r="W135" s="444" t="str">
        <f t="shared" si="7"/>
        <v>5</v>
      </c>
      <c r="X135" s="286"/>
      <c r="Y135" s="286"/>
      <c r="Z135" s="30"/>
    </row>
    <row r="136" spans="1:26" ht="15" hidden="1" customHeight="1" x14ac:dyDescent="0.2">
      <c r="A136" s="384"/>
      <c r="B136" s="384"/>
      <c r="C136" s="433"/>
      <c r="D136" s="43" t="s">
        <v>1467</v>
      </c>
      <c r="E136" s="499" t="s">
        <v>1543</v>
      </c>
      <c r="F136" s="319">
        <v>6</v>
      </c>
      <c r="G136" s="43" t="s">
        <v>1501</v>
      </c>
      <c r="H136" s="499"/>
      <c r="I136" s="481">
        <v>5</v>
      </c>
      <c r="J136" s="442" t="s">
        <v>1428</v>
      </c>
      <c r="K136" s="442">
        <v>2</v>
      </c>
      <c r="L136" s="482" t="s">
        <v>3459</v>
      </c>
      <c r="M136" s="442">
        <v>28</v>
      </c>
      <c r="N136" s="483"/>
      <c r="O136" s="434">
        <v>0.09</v>
      </c>
      <c r="P136" s="323">
        <f t="shared" si="4"/>
        <v>0.18</v>
      </c>
      <c r="Q136" s="319">
        <f t="shared" si="5"/>
        <v>12</v>
      </c>
      <c r="R136" s="427">
        <f t="shared" si="6"/>
        <v>1.08</v>
      </c>
      <c r="S136" s="323"/>
      <c r="T136" s="309"/>
      <c r="U136" s="309"/>
      <c r="V136" s="319" t="s">
        <v>3448</v>
      </c>
      <c r="W136" s="444" t="str">
        <f t="shared" si="7"/>
        <v>5</v>
      </c>
      <c r="X136" s="286"/>
      <c r="Y136" s="286"/>
      <c r="Z136" s="30"/>
    </row>
    <row r="137" spans="1:26" ht="15" hidden="1" customHeight="1" x14ac:dyDescent="0.2">
      <c r="A137" s="384"/>
      <c r="B137" s="384"/>
      <c r="C137" s="433"/>
      <c r="D137" s="43" t="s">
        <v>1467</v>
      </c>
      <c r="E137" s="499" t="s">
        <v>1543</v>
      </c>
      <c r="F137" s="319">
        <v>6</v>
      </c>
      <c r="G137" s="43" t="s">
        <v>1502</v>
      </c>
      <c r="H137" s="499"/>
      <c r="I137" s="481">
        <v>8</v>
      </c>
      <c r="J137" s="442" t="s">
        <v>1428</v>
      </c>
      <c r="K137" s="442">
        <v>2</v>
      </c>
      <c r="L137" s="482" t="s">
        <v>3460</v>
      </c>
      <c r="M137" s="442">
        <v>315</v>
      </c>
      <c r="N137" s="483"/>
      <c r="O137" s="434">
        <v>1.98</v>
      </c>
      <c r="P137" s="323">
        <f t="shared" si="4"/>
        <v>3.96</v>
      </c>
      <c r="Q137" s="319">
        <f t="shared" si="5"/>
        <v>12</v>
      </c>
      <c r="R137" s="427">
        <f t="shared" si="6"/>
        <v>23.759999999999998</v>
      </c>
      <c r="S137" s="323"/>
      <c r="T137" s="309"/>
      <c r="U137" s="309"/>
      <c r="V137" s="319" t="s">
        <v>3449</v>
      </c>
      <c r="W137" s="444" t="str">
        <f t="shared" si="7"/>
        <v>8</v>
      </c>
      <c r="X137" s="286"/>
      <c r="Y137" s="286"/>
      <c r="Z137" s="30"/>
    </row>
    <row r="138" spans="1:26" ht="15" hidden="1" customHeight="1" x14ac:dyDescent="0.2">
      <c r="A138" s="384"/>
      <c r="B138" s="384"/>
      <c r="C138" s="433"/>
      <c r="D138" s="43" t="s">
        <v>1467</v>
      </c>
      <c r="E138" s="499" t="s">
        <v>1543</v>
      </c>
      <c r="F138" s="319">
        <v>6</v>
      </c>
      <c r="G138" s="43" t="s">
        <v>1503</v>
      </c>
      <c r="H138" s="499"/>
      <c r="I138" s="481">
        <v>8</v>
      </c>
      <c r="J138" s="442" t="s">
        <v>1428</v>
      </c>
      <c r="K138" s="442">
        <v>2</v>
      </c>
      <c r="L138" s="482" t="s">
        <v>3460</v>
      </c>
      <c r="M138" s="442">
        <v>315</v>
      </c>
      <c r="N138" s="483"/>
      <c r="O138" s="434">
        <v>1.98</v>
      </c>
      <c r="P138" s="323">
        <f t="shared" si="4"/>
        <v>3.96</v>
      </c>
      <c r="Q138" s="319">
        <f t="shared" si="5"/>
        <v>12</v>
      </c>
      <c r="R138" s="427">
        <f t="shared" si="6"/>
        <v>23.759999999999998</v>
      </c>
      <c r="S138" s="323"/>
      <c r="T138" s="309"/>
      <c r="U138" s="309"/>
      <c r="V138" s="319" t="s">
        <v>3449</v>
      </c>
      <c r="W138" s="444" t="str">
        <f t="shared" si="7"/>
        <v>8</v>
      </c>
      <c r="X138" s="286"/>
      <c r="Y138" s="286"/>
      <c r="Z138" s="30"/>
    </row>
    <row r="139" spans="1:26" ht="15" hidden="1" customHeight="1" x14ac:dyDescent="0.2">
      <c r="A139" s="384"/>
      <c r="B139" s="384"/>
      <c r="C139" s="433"/>
      <c r="D139" s="43" t="s">
        <v>1468</v>
      </c>
      <c r="E139" s="499" t="s">
        <v>1543</v>
      </c>
      <c r="F139" s="319">
        <v>12</v>
      </c>
      <c r="G139" s="43" t="s">
        <v>1525</v>
      </c>
      <c r="H139" s="499"/>
      <c r="I139" s="481" t="s">
        <v>558</v>
      </c>
      <c r="J139" s="442" t="s">
        <v>1428</v>
      </c>
      <c r="K139" s="442">
        <v>1</v>
      </c>
      <c r="L139" s="482" t="s">
        <v>3456</v>
      </c>
      <c r="M139" s="442">
        <v>6882</v>
      </c>
      <c r="N139" s="483"/>
      <c r="O139" s="434">
        <v>24.04</v>
      </c>
      <c r="P139" s="323">
        <f t="shared" si="4"/>
        <v>24.04</v>
      </c>
      <c r="Q139" s="319">
        <f t="shared" si="5"/>
        <v>12</v>
      </c>
      <c r="R139" s="427">
        <f t="shared" si="6"/>
        <v>288.48</v>
      </c>
      <c r="S139" s="323"/>
      <c r="T139" s="309"/>
      <c r="U139" s="309"/>
      <c r="V139" s="319" t="s">
        <v>558</v>
      </c>
      <c r="W139" s="444" t="str">
        <f t="shared" si="7"/>
        <v/>
      </c>
      <c r="X139" s="286"/>
      <c r="Y139" s="286"/>
      <c r="Z139" s="30"/>
    </row>
    <row r="140" spans="1:26" ht="15" hidden="1" customHeight="1" x14ac:dyDescent="0.2">
      <c r="A140" s="384"/>
      <c r="B140" s="384"/>
      <c r="C140" s="433"/>
      <c r="D140" s="43" t="s">
        <v>1468</v>
      </c>
      <c r="E140" s="499" t="s">
        <v>1543</v>
      </c>
      <c r="F140" s="319">
        <v>12</v>
      </c>
      <c r="G140" s="43" t="s">
        <v>1491</v>
      </c>
      <c r="H140" s="499"/>
      <c r="I140" s="481">
        <v>10</v>
      </c>
      <c r="J140" s="442" t="s">
        <v>1428</v>
      </c>
      <c r="K140" s="442">
        <v>1</v>
      </c>
      <c r="L140" s="482" t="s">
        <v>3458</v>
      </c>
      <c r="M140" s="442">
        <v>195</v>
      </c>
      <c r="N140" s="483"/>
      <c r="O140" s="434">
        <v>1.1299999999999999</v>
      </c>
      <c r="P140" s="323">
        <f t="shared" si="4"/>
        <v>1.1299999999999999</v>
      </c>
      <c r="Q140" s="319">
        <f t="shared" si="5"/>
        <v>12</v>
      </c>
      <c r="R140" s="427">
        <f t="shared" si="6"/>
        <v>13.559999999999999</v>
      </c>
      <c r="S140" s="323"/>
      <c r="T140" s="309"/>
      <c r="U140" s="309"/>
      <c r="V140" s="319" t="s">
        <v>1427</v>
      </c>
      <c r="W140" s="444" t="str">
        <f t="shared" si="7"/>
        <v>10</v>
      </c>
      <c r="X140" s="286"/>
      <c r="Y140" s="286"/>
      <c r="Z140" s="30"/>
    </row>
    <row r="141" spans="1:26" ht="15" hidden="1" customHeight="1" x14ac:dyDescent="0.2">
      <c r="A141" s="384"/>
      <c r="B141" s="384"/>
      <c r="C141" s="433"/>
      <c r="D141" s="43" t="s">
        <v>1468</v>
      </c>
      <c r="E141" s="499" t="s">
        <v>1543</v>
      </c>
      <c r="F141" s="319">
        <v>12</v>
      </c>
      <c r="G141" s="43" t="s">
        <v>1492</v>
      </c>
      <c r="H141" s="499"/>
      <c r="I141" s="481">
        <v>10</v>
      </c>
      <c r="J141" s="442" t="s">
        <v>1428</v>
      </c>
      <c r="K141" s="442">
        <v>1</v>
      </c>
      <c r="L141" s="482" t="s">
        <v>3457</v>
      </c>
      <c r="M141" s="442">
        <v>180</v>
      </c>
      <c r="N141" s="483"/>
      <c r="O141" s="434">
        <v>0.99</v>
      </c>
      <c r="P141" s="323">
        <f t="shared" si="4"/>
        <v>0.99</v>
      </c>
      <c r="Q141" s="319">
        <f t="shared" si="5"/>
        <v>12</v>
      </c>
      <c r="R141" s="427">
        <f t="shared" si="6"/>
        <v>11.879999999999999</v>
      </c>
      <c r="S141" s="323"/>
      <c r="T141" s="309"/>
      <c r="U141" s="309"/>
      <c r="V141" s="319" t="s">
        <v>1427</v>
      </c>
      <c r="W141" s="444" t="str">
        <f t="shared" si="7"/>
        <v>10</v>
      </c>
      <c r="X141" s="286"/>
      <c r="Y141" s="286"/>
      <c r="Z141" s="30"/>
    </row>
    <row r="142" spans="1:26" ht="15" hidden="1" customHeight="1" x14ac:dyDescent="0.2">
      <c r="A142" s="384"/>
      <c r="B142" s="384"/>
      <c r="C142" s="433"/>
      <c r="D142" s="43" t="s">
        <v>1468</v>
      </c>
      <c r="E142" s="499" t="s">
        <v>1543</v>
      </c>
      <c r="F142" s="319">
        <v>12</v>
      </c>
      <c r="G142" s="43" t="s">
        <v>1493</v>
      </c>
      <c r="H142" s="499"/>
      <c r="I142" s="481" t="s">
        <v>558</v>
      </c>
      <c r="J142" s="442" t="s">
        <v>1428</v>
      </c>
      <c r="K142" s="442">
        <v>1</v>
      </c>
      <c r="L142" s="482" t="s">
        <v>3456</v>
      </c>
      <c r="M142" s="442">
        <v>1000</v>
      </c>
      <c r="N142" s="483"/>
      <c r="O142" s="434">
        <v>3.49</v>
      </c>
      <c r="P142" s="323">
        <f t="shared" si="4"/>
        <v>3.49</v>
      </c>
      <c r="Q142" s="319">
        <f t="shared" si="5"/>
        <v>12</v>
      </c>
      <c r="R142" s="427">
        <f t="shared" si="6"/>
        <v>41.88</v>
      </c>
      <c r="S142" s="323"/>
      <c r="T142" s="309"/>
      <c r="U142" s="309"/>
      <c r="V142" s="319" t="s">
        <v>558</v>
      </c>
      <c r="W142" s="444" t="str">
        <f t="shared" si="7"/>
        <v/>
      </c>
      <c r="X142" s="286"/>
      <c r="Y142" s="286"/>
      <c r="Z142" s="30"/>
    </row>
    <row r="143" spans="1:26" ht="15" hidden="1" customHeight="1" x14ac:dyDescent="0.2">
      <c r="A143" s="384"/>
      <c r="B143" s="384"/>
      <c r="C143" s="433"/>
      <c r="D143" s="43" t="s">
        <v>1468</v>
      </c>
      <c r="E143" s="499" t="s">
        <v>1543</v>
      </c>
      <c r="F143" s="319">
        <v>12</v>
      </c>
      <c r="G143" s="43" t="s">
        <v>1494</v>
      </c>
      <c r="H143" s="499"/>
      <c r="I143" s="481" t="s">
        <v>3586</v>
      </c>
      <c r="J143" s="442" t="s">
        <v>1428</v>
      </c>
      <c r="K143" s="442">
        <v>1</v>
      </c>
      <c r="L143" s="482" t="s">
        <v>3456</v>
      </c>
      <c r="M143" s="442">
        <v>255</v>
      </c>
      <c r="N143" s="483"/>
      <c r="O143" s="434">
        <v>1.59</v>
      </c>
      <c r="P143" s="323">
        <f t="shared" ref="P143:P206" si="8">O143*K143</f>
        <v>1.59</v>
      </c>
      <c r="Q143" s="319">
        <f t="shared" ref="Q143:Q206" si="9">K143*F143</f>
        <v>12</v>
      </c>
      <c r="R143" s="427">
        <f t="shared" ref="R143:R206" si="10">Q143*O143</f>
        <v>19.080000000000002</v>
      </c>
      <c r="S143" s="323"/>
      <c r="T143" s="309"/>
      <c r="U143" s="309"/>
      <c r="V143" s="319" t="s">
        <v>1538</v>
      </c>
      <c r="W143" s="444" t="str">
        <f t="shared" ref="W143:W206" si="11">(SUBSTITUTE(I143,V143,""))</f>
        <v xml:space="preserve"> (DIN1478)</v>
      </c>
      <c r="X143" s="286"/>
      <c r="Y143" s="286"/>
      <c r="Z143" s="30"/>
    </row>
    <row r="144" spans="1:26" ht="15" customHeight="1" x14ac:dyDescent="0.2">
      <c r="A144" s="384"/>
      <c r="B144" s="384"/>
      <c r="C144" s="433"/>
      <c r="D144" s="43" t="s">
        <v>1469</v>
      </c>
      <c r="E144" s="499" t="s">
        <v>1543</v>
      </c>
      <c r="F144" s="319">
        <v>100</v>
      </c>
      <c r="G144" s="43" t="s">
        <v>1469</v>
      </c>
      <c r="H144" s="499"/>
      <c r="I144" s="481" t="s">
        <v>3589</v>
      </c>
      <c r="J144" s="442">
        <v>8.8000000000000007</v>
      </c>
      <c r="K144" s="442">
        <v>1</v>
      </c>
      <c r="L144" s="482" t="s">
        <v>3456</v>
      </c>
      <c r="M144" s="442">
        <v>450</v>
      </c>
      <c r="N144" s="483"/>
      <c r="O144" s="434">
        <v>1.0900000000000001</v>
      </c>
      <c r="P144" s="323">
        <f t="shared" si="8"/>
        <v>1.0900000000000001</v>
      </c>
      <c r="Q144" s="319">
        <f t="shared" si="9"/>
        <v>100</v>
      </c>
      <c r="R144" s="427">
        <f t="shared" si="10"/>
        <v>109.00000000000001</v>
      </c>
      <c r="S144" s="323"/>
      <c r="T144" s="309"/>
      <c r="U144" s="309"/>
      <c r="V144" s="319" t="s">
        <v>551</v>
      </c>
      <c r="W144" s="444" t="str">
        <f t="shared" si="11"/>
        <v xml:space="preserve"> TIJA 975</v>
      </c>
      <c r="X144" s="286"/>
      <c r="Y144" s="286"/>
      <c r="Z144" s="30"/>
    </row>
    <row r="145" spans="1:26" ht="15" hidden="1" customHeight="1" x14ac:dyDescent="0.2">
      <c r="A145" s="384"/>
      <c r="B145" s="384"/>
      <c r="C145" s="433"/>
      <c r="D145" s="43" t="s">
        <v>1470</v>
      </c>
      <c r="E145" s="499" t="s">
        <v>1543</v>
      </c>
      <c r="F145" s="319">
        <v>12</v>
      </c>
      <c r="G145" s="43" t="s">
        <v>1526</v>
      </c>
      <c r="H145" s="499"/>
      <c r="I145" s="481" t="s">
        <v>558</v>
      </c>
      <c r="J145" s="442" t="s">
        <v>1428</v>
      </c>
      <c r="K145" s="442">
        <v>1</v>
      </c>
      <c r="L145" s="482" t="s">
        <v>3456</v>
      </c>
      <c r="M145" s="442">
        <v>7815</v>
      </c>
      <c r="N145" s="483"/>
      <c r="O145" s="434">
        <v>27.3</v>
      </c>
      <c r="P145" s="323">
        <f t="shared" si="8"/>
        <v>27.3</v>
      </c>
      <c r="Q145" s="319">
        <f t="shared" si="9"/>
        <v>12</v>
      </c>
      <c r="R145" s="427">
        <f t="shared" si="10"/>
        <v>327.60000000000002</v>
      </c>
      <c r="S145" s="323"/>
      <c r="T145" s="309"/>
      <c r="U145" s="309"/>
      <c r="V145" s="319" t="s">
        <v>558</v>
      </c>
      <c r="W145" s="444" t="str">
        <f t="shared" si="11"/>
        <v/>
      </c>
      <c r="X145" s="286"/>
      <c r="Y145" s="286"/>
      <c r="Z145" s="30"/>
    </row>
    <row r="146" spans="1:26" ht="15" hidden="1" customHeight="1" x14ac:dyDescent="0.2">
      <c r="A146" s="384"/>
      <c r="B146" s="384"/>
      <c r="C146" s="433"/>
      <c r="D146" s="43" t="s">
        <v>1470</v>
      </c>
      <c r="E146" s="499" t="s">
        <v>1543</v>
      </c>
      <c r="F146" s="319">
        <v>12</v>
      </c>
      <c r="G146" s="43" t="s">
        <v>1491</v>
      </c>
      <c r="H146" s="499"/>
      <c r="I146" s="481">
        <v>10</v>
      </c>
      <c r="J146" s="442" t="s">
        <v>1428</v>
      </c>
      <c r="K146" s="442">
        <v>1</v>
      </c>
      <c r="L146" s="482" t="s">
        <v>3458</v>
      </c>
      <c r="M146" s="442">
        <v>195</v>
      </c>
      <c r="N146" s="483"/>
      <c r="O146" s="434">
        <v>1.1299999999999999</v>
      </c>
      <c r="P146" s="323">
        <f t="shared" si="8"/>
        <v>1.1299999999999999</v>
      </c>
      <c r="Q146" s="319">
        <f t="shared" si="9"/>
        <v>12</v>
      </c>
      <c r="R146" s="427">
        <f t="shared" si="10"/>
        <v>13.559999999999999</v>
      </c>
      <c r="S146" s="323"/>
      <c r="T146" s="309"/>
      <c r="U146" s="309"/>
      <c r="V146" s="319" t="s">
        <v>1427</v>
      </c>
      <c r="W146" s="444" t="str">
        <f t="shared" si="11"/>
        <v>10</v>
      </c>
      <c r="X146" s="286"/>
      <c r="Y146" s="286"/>
      <c r="Z146" s="30"/>
    </row>
    <row r="147" spans="1:26" ht="15" hidden="1" customHeight="1" x14ac:dyDescent="0.2">
      <c r="A147" s="384"/>
      <c r="B147" s="384"/>
      <c r="C147" s="433"/>
      <c r="D147" s="43" t="s">
        <v>1470</v>
      </c>
      <c r="E147" s="499" t="s">
        <v>1543</v>
      </c>
      <c r="F147" s="319">
        <v>12</v>
      </c>
      <c r="G147" s="43" t="s">
        <v>1492</v>
      </c>
      <c r="H147" s="499"/>
      <c r="I147" s="481">
        <v>10</v>
      </c>
      <c r="J147" s="442" t="s">
        <v>1428</v>
      </c>
      <c r="K147" s="442">
        <v>1</v>
      </c>
      <c r="L147" s="482" t="s">
        <v>3457</v>
      </c>
      <c r="M147" s="442">
        <v>180</v>
      </c>
      <c r="N147" s="483"/>
      <c r="O147" s="434">
        <v>0.99</v>
      </c>
      <c r="P147" s="323">
        <f t="shared" si="8"/>
        <v>0.99</v>
      </c>
      <c r="Q147" s="319">
        <f t="shared" si="9"/>
        <v>12</v>
      </c>
      <c r="R147" s="427">
        <f t="shared" si="10"/>
        <v>11.879999999999999</v>
      </c>
      <c r="S147" s="323"/>
      <c r="T147" s="309"/>
      <c r="U147" s="309"/>
      <c r="V147" s="319" t="s">
        <v>1427</v>
      </c>
      <c r="W147" s="444" t="str">
        <f t="shared" si="11"/>
        <v>10</v>
      </c>
      <c r="X147" s="286"/>
      <c r="Y147" s="286"/>
      <c r="Z147" s="30"/>
    </row>
    <row r="148" spans="1:26" ht="15" hidden="1" customHeight="1" x14ac:dyDescent="0.2">
      <c r="A148" s="384"/>
      <c r="B148" s="384"/>
      <c r="C148" s="433"/>
      <c r="D148" s="43" t="s">
        <v>1470</v>
      </c>
      <c r="E148" s="499" t="s">
        <v>1543</v>
      </c>
      <c r="F148" s="319">
        <v>12</v>
      </c>
      <c r="G148" s="43" t="s">
        <v>1493</v>
      </c>
      <c r="H148" s="499"/>
      <c r="I148" s="481" t="s">
        <v>558</v>
      </c>
      <c r="J148" s="442" t="s">
        <v>1428</v>
      </c>
      <c r="K148" s="442">
        <v>1</v>
      </c>
      <c r="L148" s="482" t="s">
        <v>3456</v>
      </c>
      <c r="M148" s="442">
        <v>1000</v>
      </c>
      <c r="N148" s="483"/>
      <c r="O148" s="434">
        <v>3.49</v>
      </c>
      <c r="P148" s="323">
        <f t="shared" si="8"/>
        <v>3.49</v>
      </c>
      <c r="Q148" s="319">
        <f t="shared" si="9"/>
        <v>12</v>
      </c>
      <c r="R148" s="427">
        <f t="shared" si="10"/>
        <v>41.88</v>
      </c>
      <c r="S148" s="323"/>
      <c r="T148" s="309"/>
      <c r="U148" s="309"/>
      <c r="V148" s="319" t="s">
        <v>558</v>
      </c>
      <c r="W148" s="444" t="str">
        <f t="shared" si="11"/>
        <v/>
      </c>
      <c r="X148" s="286"/>
      <c r="Y148" s="286"/>
      <c r="Z148" s="30"/>
    </row>
    <row r="149" spans="1:26" ht="15" hidden="1" customHeight="1" x14ac:dyDescent="0.2">
      <c r="A149" s="384"/>
      <c r="B149" s="384"/>
      <c r="C149" s="433"/>
      <c r="D149" s="43" t="s">
        <v>1470</v>
      </c>
      <c r="E149" s="499" t="s">
        <v>1543</v>
      </c>
      <c r="F149" s="319">
        <v>12</v>
      </c>
      <c r="G149" s="43" t="s">
        <v>1494</v>
      </c>
      <c r="H149" s="499"/>
      <c r="I149" s="481" t="s">
        <v>3586</v>
      </c>
      <c r="J149" s="442" t="s">
        <v>1428</v>
      </c>
      <c r="K149" s="442">
        <v>1</v>
      </c>
      <c r="L149" s="482" t="s">
        <v>3456</v>
      </c>
      <c r="M149" s="442">
        <v>255</v>
      </c>
      <c r="N149" s="483"/>
      <c r="O149" s="434">
        <v>1.59</v>
      </c>
      <c r="P149" s="323">
        <f t="shared" si="8"/>
        <v>1.59</v>
      </c>
      <c r="Q149" s="319">
        <f t="shared" si="9"/>
        <v>12</v>
      </c>
      <c r="R149" s="427">
        <f t="shared" si="10"/>
        <v>19.080000000000002</v>
      </c>
      <c r="S149" s="323"/>
      <c r="T149" s="309"/>
      <c r="U149" s="309"/>
      <c r="V149" s="319" t="s">
        <v>1538</v>
      </c>
      <c r="W149" s="444" t="str">
        <f t="shared" si="11"/>
        <v xml:space="preserve"> (DIN1478)</v>
      </c>
      <c r="X149" s="286"/>
      <c r="Y149" s="286"/>
      <c r="Z149" s="30"/>
    </row>
    <row r="150" spans="1:26" ht="15" hidden="1" customHeight="1" x14ac:dyDescent="0.2">
      <c r="A150" s="384"/>
      <c r="B150" s="384"/>
      <c r="C150" s="433"/>
      <c r="D150" s="43" t="s">
        <v>1471</v>
      </c>
      <c r="E150" s="499" t="s">
        <v>1543</v>
      </c>
      <c r="F150" s="319">
        <v>6</v>
      </c>
      <c r="G150" s="43" t="s">
        <v>1484</v>
      </c>
      <c r="H150" s="499"/>
      <c r="I150" s="481">
        <v>10</v>
      </c>
      <c r="J150" s="442" t="s">
        <v>1428</v>
      </c>
      <c r="K150" s="442">
        <v>1</v>
      </c>
      <c r="L150" s="482" t="s">
        <v>3451</v>
      </c>
      <c r="M150" s="442">
        <v>440</v>
      </c>
      <c r="N150" s="483"/>
      <c r="O150" s="434">
        <v>5.18</v>
      </c>
      <c r="P150" s="323">
        <f t="shared" si="8"/>
        <v>5.18</v>
      </c>
      <c r="Q150" s="319">
        <f t="shared" si="9"/>
        <v>6</v>
      </c>
      <c r="R150" s="427">
        <f t="shared" si="10"/>
        <v>31.08</v>
      </c>
      <c r="S150" s="323"/>
      <c r="T150" s="309"/>
      <c r="U150" s="309"/>
      <c r="V150" s="319" t="s">
        <v>1427</v>
      </c>
      <c r="W150" s="444" t="str">
        <f t="shared" si="11"/>
        <v>10</v>
      </c>
      <c r="X150" s="286"/>
      <c r="Y150" s="286"/>
      <c r="Z150" s="30"/>
    </row>
    <row r="151" spans="1:26" ht="15" hidden="1" customHeight="1" x14ac:dyDescent="0.2">
      <c r="A151" s="384"/>
      <c r="B151" s="384"/>
      <c r="C151" s="433"/>
      <c r="D151" s="43" t="s">
        <v>1471</v>
      </c>
      <c r="E151" s="499" t="s">
        <v>1543</v>
      </c>
      <c r="F151" s="319">
        <v>6</v>
      </c>
      <c r="G151" s="43" t="s">
        <v>1485</v>
      </c>
      <c r="H151" s="499"/>
      <c r="I151" s="481">
        <v>5</v>
      </c>
      <c r="J151" s="442" t="s">
        <v>1428</v>
      </c>
      <c r="K151" s="442">
        <v>4</v>
      </c>
      <c r="L151" s="482" t="s">
        <v>3452</v>
      </c>
      <c r="M151" s="442">
        <v>100</v>
      </c>
      <c r="N151" s="483"/>
      <c r="O151" s="434">
        <v>0.24</v>
      </c>
      <c r="P151" s="323">
        <f t="shared" si="8"/>
        <v>0.96</v>
      </c>
      <c r="Q151" s="319">
        <f t="shared" si="9"/>
        <v>24</v>
      </c>
      <c r="R151" s="427">
        <f t="shared" si="10"/>
        <v>5.76</v>
      </c>
      <c r="S151" s="323"/>
      <c r="T151" s="309"/>
      <c r="U151" s="309"/>
      <c r="V151" s="319" t="s">
        <v>3448</v>
      </c>
      <c r="W151" s="444" t="str">
        <f t="shared" si="11"/>
        <v>5</v>
      </c>
      <c r="X151" s="286"/>
      <c r="Y151" s="286"/>
      <c r="Z151" s="30"/>
    </row>
    <row r="152" spans="1:26" ht="15" hidden="1" customHeight="1" x14ac:dyDescent="0.2">
      <c r="A152" s="384"/>
      <c r="B152" s="384"/>
      <c r="C152" s="433"/>
      <c r="D152" s="43" t="s">
        <v>1471</v>
      </c>
      <c r="E152" s="499" t="s">
        <v>1543</v>
      </c>
      <c r="F152" s="319">
        <v>6</v>
      </c>
      <c r="G152" s="43" t="s">
        <v>1527</v>
      </c>
      <c r="H152" s="499"/>
      <c r="I152" s="481">
        <v>10</v>
      </c>
      <c r="J152" s="442" t="s">
        <v>1428</v>
      </c>
      <c r="K152" s="442">
        <v>1</v>
      </c>
      <c r="L152" s="482" t="s">
        <v>3453</v>
      </c>
      <c r="M152" s="442">
        <v>440</v>
      </c>
      <c r="N152" s="483"/>
      <c r="O152" s="434">
        <v>7.77</v>
      </c>
      <c r="P152" s="323">
        <f t="shared" si="8"/>
        <v>7.77</v>
      </c>
      <c r="Q152" s="319">
        <f t="shared" si="9"/>
        <v>6</v>
      </c>
      <c r="R152" s="427">
        <f t="shared" si="10"/>
        <v>46.62</v>
      </c>
      <c r="S152" s="323"/>
      <c r="T152" s="309"/>
      <c r="U152" s="309"/>
      <c r="V152" s="319" t="s">
        <v>1427</v>
      </c>
      <c r="W152" s="444" t="str">
        <f t="shared" si="11"/>
        <v>10</v>
      </c>
      <c r="X152" s="286"/>
      <c r="Y152" s="286"/>
      <c r="Z152" s="30"/>
    </row>
    <row r="153" spans="1:26" ht="15" hidden="1" customHeight="1" x14ac:dyDescent="0.2">
      <c r="A153" s="384"/>
      <c r="B153" s="384"/>
      <c r="C153" s="433"/>
      <c r="D153" s="43" t="s">
        <v>1472</v>
      </c>
      <c r="E153" s="499" t="s">
        <v>1543</v>
      </c>
      <c r="F153" s="319">
        <v>8</v>
      </c>
      <c r="G153" s="43" t="s">
        <v>1528</v>
      </c>
      <c r="H153" s="499"/>
      <c r="I153" s="481" t="s">
        <v>558</v>
      </c>
      <c r="J153" s="442" t="s">
        <v>1428</v>
      </c>
      <c r="K153" s="442">
        <v>1</v>
      </c>
      <c r="L153" s="482" t="s">
        <v>3456</v>
      </c>
      <c r="M153" s="442">
        <v>8288</v>
      </c>
      <c r="N153" s="483"/>
      <c r="O153" s="434">
        <v>28.95</v>
      </c>
      <c r="P153" s="323">
        <f t="shared" si="8"/>
        <v>28.95</v>
      </c>
      <c r="Q153" s="319">
        <f t="shared" si="9"/>
        <v>8</v>
      </c>
      <c r="R153" s="427">
        <f t="shared" si="10"/>
        <v>231.6</v>
      </c>
      <c r="S153" s="323"/>
      <c r="T153" s="309"/>
      <c r="U153" s="309"/>
      <c r="V153" s="319" t="s">
        <v>558</v>
      </c>
      <c r="W153" s="444" t="str">
        <f t="shared" si="11"/>
        <v/>
      </c>
      <c r="X153" s="286"/>
      <c r="Y153" s="286"/>
      <c r="Z153" s="30"/>
    </row>
    <row r="154" spans="1:26" ht="15" hidden="1" customHeight="1" x14ac:dyDescent="0.2">
      <c r="A154" s="384"/>
      <c r="B154" s="384"/>
      <c r="C154" s="433"/>
      <c r="D154" s="43" t="s">
        <v>1472</v>
      </c>
      <c r="E154" s="499" t="s">
        <v>1543</v>
      </c>
      <c r="F154" s="319">
        <v>8</v>
      </c>
      <c r="G154" s="43" t="s">
        <v>1491</v>
      </c>
      <c r="H154" s="499"/>
      <c r="I154" s="481">
        <v>10</v>
      </c>
      <c r="J154" s="442" t="s">
        <v>1428</v>
      </c>
      <c r="K154" s="442">
        <v>1</v>
      </c>
      <c r="L154" s="482" t="s">
        <v>3458</v>
      </c>
      <c r="M154" s="442">
        <v>195</v>
      </c>
      <c r="N154" s="483"/>
      <c r="O154" s="434">
        <v>1.1299999999999999</v>
      </c>
      <c r="P154" s="323">
        <f t="shared" si="8"/>
        <v>1.1299999999999999</v>
      </c>
      <c r="Q154" s="319">
        <f t="shared" si="9"/>
        <v>8</v>
      </c>
      <c r="R154" s="427">
        <f t="shared" si="10"/>
        <v>9.0399999999999991</v>
      </c>
      <c r="S154" s="323"/>
      <c r="T154" s="309"/>
      <c r="U154" s="309"/>
      <c r="V154" s="319" t="s">
        <v>1427</v>
      </c>
      <c r="W154" s="444" t="str">
        <f t="shared" si="11"/>
        <v>10</v>
      </c>
      <c r="X154" s="286"/>
      <c r="Y154" s="286"/>
      <c r="Z154" s="30"/>
    </row>
    <row r="155" spans="1:26" ht="15" hidden="1" customHeight="1" x14ac:dyDescent="0.2">
      <c r="A155" s="384"/>
      <c r="B155" s="384"/>
      <c r="C155" s="433"/>
      <c r="D155" s="43" t="s">
        <v>1472</v>
      </c>
      <c r="E155" s="499" t="s">
        <v>1543</v>
      </c>
      <c r="F155" s="319">
        <v>8</v>
      </c>
      <c r="G155" s="43" t="s">
        <v>1492</v>
      </c>
      <c r="H155" s="499"/>
      <c r="I155" s="481">
        <v>10</v>
      </c>
      <c r="J155" s="442" t="s">
        <v>1428</v>
      </c>
      <c r="K155" s="442">
        <v>1</v>
      </c>
      <c r="L155" s="482" t="s">
        <v>3457</v>
      </c>
      <c r="M155" s="442">
        <v>180</v>
      </c>
      <c r="N155" s="483"/>
      <c r="O155" s="434">
        <v>0.99</v>
      </c>
      <c r="P155" s="323">
        <f t="shared" si="8"/>
        <v>0.99</v>
      </c>
      <c r="Q155" s="319">
        <f t="shared" si="9"/>
        <v>8</v>
      </c>
      <c r="R155" s="427">
        <f t="shared" si="10"/>
        <v>7.92</v>
      </c>
      <c r="S155" s="323"/>
      <c r="T155" s="309"/>
      <c r="U155" s="309"/>
      <c r="V155" s="319" t="s">
        <v>1427</v>
      </c>
      <c r="W155" s="444" t="str">
        <f t="shared" si="11"/>
        <v>10</v>
      </c>
      <c r="X155" s="286"/>
      <c r="Y155" s="286"/>
      <c r="Z155" s="30"/>
    </row>
    <row r="156" spans="1:26" ht="15" hidden="1" customHeight="1" x14ac:dyDescent="0.2">
      <c r="A156" s="384"/>
      <c r="B156" s="384"/>
      <c r="C156" s="433"/>
      <c r="D156" s="43" t="s">
        <v>1472</v>
      </c>
      <c r="E156" s="499" t="s">
        <v>1543</v>
      </c>
      <c r="F156" s="319">
        <v>8</v>
      </c>
      <c r="G156" s="43" t="s">
        <v>1493</v>
      </c>
      <c r="H156" s="499"/>
      <c r="I156" s="481" t="s">
        <v>558</v>
      </c>
      <c r="J156" s="442" t="s">
        <v>1428</v>
      </c>
      <c r="K156" s="442">
        <v>1</v>
      </c>
      <c r="L156" s="482" t="s">
        <v>3456</v>
      </c>
      <c r="M156" s="442">
        <v>1000</v>
      </c>
      <c r="N156" s="483"/>
      <c r="O156" s="434">
        <v>3.49</v>
      </c>
      <c r="P156" s="323">
        <f t="shared" si="8"/>
        <v>3.49</v>
      </c>
      <c r="Q156" s="319">
        <f t="shared" si="9"/>
        <v>8</v>
      </c>
      <c r="R156" s="427">
        <f t="shared" si="10"/>
        <v>27.92</v>
      </c>
      <c r="S156" s="323"/>
      <c r="T156" s="309"/>
      <c r="U156" s="309"/>
      <c r="V156" s="319" t="s">
        <v>558</v>
      </c>
      <c r="W156" s="444" t="str">
        <f t="shared" si="11"/>
        <v/>
      </c>
      <c r="X156" s="286"/>
      <c r="Y156" s="286"/>
      <c r="Z156" s="30"/>
    </row>
    <row r="157" spans="1:26" ht="15" hidden="1" customHeight="1" x14ac:dyDescent="0.2">
      <c r="A157" s="384"/>
      <c r="B157" s="384"/>
      <c r="C157" s="433"/>
      <c r="D157" s="43" t="s">
        <v>1472</v>
      </c>
      <c r="E157" s="499" t="s">
        <v>1543</v>
      </c>
      <c r="F157" s="319">
        <v>8</v>
      </c>
      <c r="G157" s="43" t="s">
        <v>1494</v>
      </c>
      <c r="H157" s="499"/>
      <c r="I157" s="481" t="s">
        <v>3586</v>
      </c>
      <c r="J157" s="442" t="s">
        <v>1428</v>
      </c>
      <c r="K157" s="442">
        <v>1</v>
      </c>
      <c r="L157" s="482" t="s">
        <v>3456</v>
      </c>
      <c r="M157" s="442">
        <v>255</v>
      </c>
      <c r="N157" s="483"/>
      <c r="O157" s="434">
        <v>1.59</v>
      </c>
      <c r="P157" s="323">
        <f t="shared" si="8"/>
        <v>1.59</v>
      </c>
      <c r="Q157" s="319">
        <f t="shared" si="9"/>
        <v>8</v>
      </c>
      <c r="R157" s="427">
        <f t="shared" si="10"/>
        <v>12.72</v>
      </c>
      <c r="S157" s="323"/>
      <c r="T157" s="309"/>
      <c r="U157" s="309"/>
      <c r="V157" s="319" t="s">
        <v>1538</v>
      </c>
      <c r="W157" s="444" t="str">
        <f t="shared" si="11"/>
        <v xml:space="preserve"> (DIN1478)</v>
      </c>
      <c r="X157" s="286"/>
      <c r="Y157" s="286"/>
      <c r="Z157" s="30"/>
    </row>
    <row r="158" spans="1:26" ht="15" hidden="1" customHeight="1" x14ac:dyDescent="0.2">
      <c r="A158" s="384"/>
      <c r="B158" s="384"/>
      <c r="C158" s="433"/>
      <c r="D158" s="43" t="s">
        <v>1473</v>
      </c>
      <c r="E158" s="499" t="s">
        <v>1543</v>
      </c>
      <c r="F158" s="319">
        <v>12</v>
      </c>
      <c r="G158" s="43" t="s">
        <v>1529</v>
      </c>
      <c r="H158" s="499"/>
      <c r="I158" s="481" t="s">
        <v>865</v>
      </c>
      <c r="J158" s="442" t="s">
        <v>1428</v>
      </c>
      <c r="K158" s="442">
        <v>1</v>
      </c>
      <c r="L158" s="482" t="s">
        <v>3456</v>
      </c>
      <c r="M158" s="442">
        <v>1766</v>
      </c>
      <c r="N158" s="483"/>
      <c r="O158" s="434">
        <v>20.66</v>
      </c>
      <c r="P158" s="323">
        <f t="shared" si="8"/>
        <v>20.66</v>
      </c>
      <c r="Q158" s="319">
        <f t="shared" si="9"/>
        <v>12</v>
      </c>
      <c r="R158" s="427">
        <f t="shared" si="10"/>
        <v>247.92000000000002</v>
      </c>
      <c r="S158" s="323"/>
      <c r="T158" s="309"/>
      <c r="U158" s="309"/>
      <c r="V158" s="319" t="s">
        <v>865</v>
      </c>
      <c r="W158" s="444" t="str">
        <f t="shared" si="11"/>
        <v/>
      </c>
      <c r="X158" s="286"/>
      <c r="Y158" s="286"/>
      <c r="Z158" s="30"/>
    </row>
    <row r="159" spans="1:26" ht="15" hidden="1" customHeight="1" x14ac:dyDescent="0.2">
      <c r="A159" s="384"/>
      <c r="B159" s="384"/>
      <c r="C159" s="433"/>
      <c r="D159" s="43" t="s">
        <v>1473</v>
      </c>
      <c r="E159" s="499" t="s">
        <v>1543</v>
      </c>
      <c r="F159" s="319">
        <v>12</v>
      </c>
      <c r="G159" s="43" t="s">
        <v>1500</v>
      </c>
      <c r="H159" s="499"/>
      <c r="I159" s="481">
        <v>5</v>
      </c>
      <c r="J159" s="442" t="s">
        <v>1428</v>
      </c>
      <c r="K159" s="442">
        <v>4</v>
      </c>
      <c r="L159" s="482" t="s">
        <v>3457</v>
      </c>
      <c r="M159" s="442">
        <v>20</v>
      </c>
      <c r="N159" s="483"/>
      <c r="O159" s="434">
        <v>0.06</v>
      </c>
      <c r="P159" s="323">
        <f t="shared" si="8"/>
        <v>0.24</v>
      </c>
      <c r="Q159" s="319">
        <f t="shared" si="9"/>
        <v>48</v>
      </c>
      <c r="R159" s="427">
        <f t="shared" si="10"/>
        <v>2.88</v>
      </c>
      <c r="S159" s="323"/>
      <c r="T159" s="309"/>
      <c r="U159" s="309"/>
      <c r="V159" s="319" t="s">
        <v>3448</v>
      </c>
      <c r="W159" s="444" t="str">
        <f t="shared" si="11"/>
        <v>5</v>
      </c>
      <c r="X159" s="286"/>
      <c r="Y159" s="286"/>
      <c r="Z159" s="30"/>
    </row>
    <row r="160" spans="1:26" ht="15" hidden="1" customHeight="1" x14ac:dyDescent="0.2">
      <c r="A160" s="384"/>
      <c r="B160" s="384"/>
      <c r="C160" s="433"/>
      <c r="D160" s="43" t="s">
        <v>1473</v>
      </c>
      <c r="E160" s="499" t="s">
        <v>1543</v>
      </c>
      <c r="F160" s="319">
        <v>12</v>
      </c>
      <c r="G160" s="43" t="s">
        <v>1501</v>
      </c>
      <c r="H160" s="499"/>
      <c r="I160" s="481">
        <v>5</v>
      </c>
      <c r="J160" s="442" t="s">
        <v>1428</v>
      </c>
      <c r="K160" s="442">
        <v>2</v>
      </c>
      <c r="L160" s="482" t="s">
        <v>3459</v>
      </c>
      <c r="M160" s="442">
        <v>28</v>
      </c>
      <c r="N160" s="483"/>
      <c r="O160" s="434">
        <v>0.09</v>
      </c>
      <c r="P160" s="323">
        <f t="shared" si="8"/>
        <v>0.18</v>
      </c>
      <c r="Q160" s="319">
        <f t="shared" si="9"/>
        <v>24</v>
      </c>
      <c r="R160" s="427">
        <f t="shared" si="10"/>
        <v>2.16</v>
      </c>
      <c r="S160" s="323"/>
      <c r="T160" s="309"/>
      <c r="U160" s="309"/>
      <c r="V160" s="319" t="s">
        <v>3448</v>
      </c>
      <c r="W160" s="444" t="str">
        <f t="shared" si="11"/>
        <v>5</v>
      </c>
      <c r="X160" s="286"/>
      <c r="Y160" s="286"/>
      <c r="Z160" s="30"/>
    </row>
    <row r="161" spans="1:26" ht="15" hidden="1" customHeight="1" x14ac:dyDescent="0.2">
      <c r="A161" s="384"/>
      <c r="B161" s="384"/>
      <c r="C161" s="433"/>
      <c r="D161" s="43" t="s">
        <v>1473</v>
      </c>
      <c r="E161" s="499" t="s">
        <v>1543</v>
      </c>
      <c r="F161" s="319">
        <v>12</v>
      </c>
      <c r="G161" s="43" t="s">
        <v>1502</v>
      </c>
      <c r="H161" s="499"/>
      <c r="I161" s="481">
        <v>8</v>
      </c>
      <c r="J161" s="442" t="s">
        <v>1428</v>
      </c>
      <c r="K161" s="442">
        <v>2</v>
      </c>
      <c r="L161" s="482" t="s">
        <v>3460</v>
      </c>
      <c r="M161" s="442">
        <v>315</v>
      </c>
      <c r="N161" s="483"/>
      <c r="O161" s="434">
        <v>1.98</v>
      </c>
      <c r="P161" s="323">
        <f t="shared" si="8"/>
        <v>3.96</v>
      </c>
      <c r="Q161" s="319">
        <f t="shared" si="9"/>
        <v>24</v>
      </c>
      <c r="R161" s="427">
        <f t="shared" si="10"/>
        <v>47.519999999999996</v>
      </c>
      <c r="S161" s="323"/>
      <c r="T161" s="309"/>
      <c r="U161" s="309"/>
      <c r="V161" s="319" t="s">
        <v>3449</v>
      </c>
      <c r="W161" s="444" t="str">
        <f t="shared" si="11"/>
        <v>8</v>
      </c>
      <c r="X161" s="286"/>
      <c r="Y161" s="286"/>
      <c r="Z161" s="30"/>
    </row>
    <row r="162" spans="1:26" ht="15" hidden="1" customHeight="1" x14ac:dyDescent="0.2">
      <c r="A162" s="384"/>
      <c r="B162" s="384"/>
      <c r="C162" s="433"/>
      <c r="D162" s="43" t="s">
        <v>1473</v>
      </c>
      <c r="E162" s="499" t="s">
        <v>1543</v>
      </c>
      <c r="F162" s="319">
        <v>12</v>
      </c>
      <c r="G162" s="43" t="s">
        <v>1503</v>
      </c>
      <c r="H162" s="499"/>
      <c r="I162" s="481">
        <v>8</v>
      </c>
      <c r="J162" s="442" t="s">
        <v>1428</v>
      </c>
      <c r="K162" s="442">
        <v>2</v>
      </c>
      <c r="L162" s="482" t="s">
        <v>3460</v>
      </c>
      <c r="M162" s="442">
        <v>315</v>
      </c>
      <c r="N162" s="483"/>
      <c r="O162" s="434">
        <v>1.98</v>
      </c>
      <c r="P162" s="323">
        <f t="shared" si="8"/>
        <v>3.96</v>
      </c>
      <c r="Q162" s="319">
        <f t="shared" si="9"/>
        <v>24</v>
      </c>
      <c r="R162" s="427">
        <f t="shared" si="10"/>
        <v>47.519999999999996</v>
      </c>
      <c r="S162" s="323"/>
      <c r="T162" s="309"/>
      <c r="U162" s="309"/>
      <c r="V162" s="319" t="s">
        <v>3449</v>
      </c>
      <c r="W162" s="444" t="str">
        <f t="shared" si="11"/>
        <v>8</v>
      </c>
      <c r="X162" s="286"/>
      <c r="Y162" s="286"/>
      <c r="Z162" s="30"/>
    </row>
    <row r="163" spans="1:26" ht="15" hidden="1" customHeight="1" x14ac:dyDescent="0.2">
      <c r="A163" s="384"/>
      <c r="B163" s="384"/>
      <c r="C163" s="433"/>
      <c r="D163" s="43" t="s">
        <v>1474</v>
      </c>
      <c r="E163" s="499" t="s">
        <v>1543</v>
      </c>
      <c r="F163" s="319">
        <v>6</v>
      </c>
      <c r="G163" s="43" t="s">
        <v>1484</v>
      </c>
      <c r="H163" s="499"/>
      <c r="I163" s="481">
        <v>10</v>
      </c>
      <c r="J163" s="442" t="s">
        <v>1428</v>
      </c>
      <c r="K163" s="442">
        <v>1</v>
      </c>
      <c r="L163" s="482" t="s">
        <v>3451</v>
      </c>
      <c r="M163" s="442">
        <v>440</v>
      </c>
      <c r="N163" s="483"/>
      <c r="O163" s="434">
        <v>5.18</v>
      </c>
      <c r="P163" s="323">
        <f t="shared" si="8"/>
        <v>5.18</v>
      </c>
      <c r="Q163" s="319">
        <f t="shared" si="9"/>
        <v>6</v>
      </c>
      <c r="R163" s="427">
        <f t="shared" si="10"/>
        <v>31.08</v>
      </c>
      <c r="S163" s="323"/>
      <c r="T163" s="309"/>
      <c r="U163" s="309"/>
      <c r="V163" s="319" t="s">
        <v>1427</v>
      </c>
      <c r="W163" s="444" t="str">
        <f t="shared" si="11"/>
        <v>10</v>
      </c>
      <c r="X163" s="286"/>
      <c r="Y163" s="286"/>
      <c r="Z163" s="30"/>
    </row>
    <row r="164" spans="1:26" ht="15" hidden="1" customHeight="1" x14ac:dyDescent="0.2">
      <c r="A164" s="384"/>
      <c r="B164" s="384"/>
      <c r="C164" s="433"/>
      <c r="D164" s="43" t="s">
        <v>1474</v>
      </c>
      <c r="E164" s="499" t="s">
        <v>1543</v>
      </c>
      <c r="F164" s="319">
        <v>6</v>
      </c>
      <c r="G164" s="43" t="s">
        <v>1485</v>
      </c>
      <c r="H164" s="499"/>
      <c r="I164" s="481">
        <v>5</v>
      </c>
      <c r="J164" s="442" t="s">
        <v>1428</v>
      </c>
      <c r="K164" s="442">
        <v>2</v>
      </c>
      <c r="L164" s="482" t="s">
        <v>3452</v>
      </c>
      <c r="M164" s="442">
        <v>102</v>
      </c>
      <c r="N164" s="483"/>
      <c r="O164" s="434">
        <v>0.24</v>
      </c>
      <c r="P164" s="323">
        <f t="shared" si="8"/>
        <v>0.48</v>
      </c>
      <c r="Q164" s="319">
        <f t="shared" si="9"/>
        <v>12</v>
      </c>
      <c r="R164" s="427">
        <f t="shared" si="10"/>
        <v>2.88</v>
      </c>
      <c r="S164" s="323"/>
      <c r="T164" s="309"/>
      <c r="U164" s="309"/>
      <c r="V164" s="319" t="s">
        <v>3448</v>
      </c>
      <c r="W164" s="444" t="str">
        <f t="shared" si="11"/>
        <v>5</v>
      </c>
      <c r="X164" s="286"/>
      <c r="Y164" s="286"/>
      <c r="Z164" s="30"/>
    </row>
    <row r="165" spans="1:26" ht="15" hidden="1" customHeight="1" x14ac:dyDescent="0.2">
      <c r="A165" s="384"/>
      <c r="B165" s="384"/>
      <c r="C165" s="433"/>
      <c r="D165" s="43" t="s">
        <v>1474</v>
      </c>
      <c r="E165" s="499" t="s">
        <v>1543</v>
      </c>
      <c r="F165" s="319">
        <v>6</v>
      </c>
      <c r="G165" s="43" t="s">
        <v>1488</v>
      </c>
      <c r="H165" s="499"/>
      <c r="I165" s="481">
        <v>5</v>
      </c>
      <c r="J165" s="442" t="s">
        <v>1428</v>
      </c>
      <c r="K165" s="442">
        <v>2</v>
      </c>
      <c r="L165" s="482" t="s">
        <v>3452</v>
      </c>
      <c r="M165" s="442">
        <v>100</v>
      </c>
      <c r="N165" s="483"/>
      <c r="O165" s="434">
        <v>0.24</v>
      </c>
      <c r="P165" s="323">
        <f t="shared" si="8"/>
        <v>0.48</v>
      </c>
      <c r="Q165" s="319">
        <f t="shared" si="9"/>
        <v>12</v>
      </c>
      <c r="R165" s="427">
        <f t="shared" si="10"/>
        <v>2.88</v>
      </c>
      <c r="S165" s="323"/>
      <c r="T165" s="309"/>
      <c r="U165" s="309"/>
      <c r="V165" s="319" t="s">
        <v>3448</v>
      </c>
      <c r="W165" s="444" t="str">
        <f t="shared" si="11"/>
        <v>5</v>
      </c>
      <c r="X165" s="286"/>
      <c r="Y165" s="286"/>
      <c r="Z165" s="30"/>
    </row>
    <row r="166" spans="1:26" ht="15" hidden="1" customHeight="1" x14ac:dyDescent="0.2">
      <c r="A166" s="384"/>
      <c r="B166" s="384"/>
      <c r="C166" s="433"/>
      <c r="D166" s="43" t="s">
        <v>1474</v>
      </c>
      <c r="E166" s="499" t="s">
        <v>1543</v>
      </c>
      <c r="F166" s="319">
        <v>6</v>
      </c>
      <c r="G166" s="43" t="s">
        <v>1497</v>
      </c>
      <c r="H166" s="499"/>
      <c r="I166" s="481">
        <v>10</v>
      </c>
      <c r="J166" s="442" t="s">
        <v>1428</v>
      </c>
      <c r="K166" s="442">
        <v>1</v>
      </c>
      <c r="L166" s="482" t="s">
        <v>3453</v>
      </c>
      <c r="M166" s="442">
        <v>440</v>
      </c>
      <c r="N166" s="483"/>
      <c r="O166" s="434">
        <v>7.77</v>
      </c>
      <c r="P166" s="323">
        <f t="shared" si="8"/>
        <v>7.77</v>
      </c>
      <c r="Q166" s="319">
        <f t="shared" si="9"/>
        <v>6</v>
      </c>
      <c r="R166" s="427">
        <f t="shared" si="10"/>
        <v>46.62</v>
      </c>
      <c r="S166" s="323"/>
      <c r="T166" s="309"/>
      <c r="U166" s="309"/>
      <c r="V166" s="319" t="s">
        <v>1427</v>
      </c>
      <c r="W166" s="444" t="str">
        <f t="shared" si="11"/>
        <v>10</v>
      </c>
      <c r="X166" s="286"/>
      <c r="Y166" s="286"/>
      <c r="Z166" s="30"/>
    </row>
    <row r="167" spans="1:26" ht="15" hidden="1" customHeight="1" x14ac:dyDescent="0.2">
      <c r="A167" s="384"/>
      <c r="B167" s="384"/>
      <c r="C167" s="433"/>
      <c r="D167" s="43" t="s">
        <v>1475</v>
      </c>
      <c r="E167" s="499" t="s">
        <v>1543</v>
      </c>
      <c r="F167" s="319">
        <v>9</v>
      </c>
      <c r="G167" s="43" t="s">
        <v>1530</v>
      </c>
      <c r="H167" s="499"/>
      <c r="I167" s="481" t="s">
        <v>558</v>
      </c>
      <c r="J167" s="442" t="s">
        <v>1428</v>
      </c>
      <c r="K167" s="442">
        <v>1</v>
      </c>
      <c r="L167" s="482" t="s">
        <v>3456</v>
      </c>
      <c r="M167" s="442">
        <v>8238</v>
      </c>
      <c r="N167" s="483"/>
      <c r="O167" s="434">
        <v>28.78</v>
      </c>
      <c r="P167" s="323">
        <f t="shared" si="8"/>
        <v>28.78</v>
      </c>
      <c r="Q167" s="319">
        <f t="shared" si="9"/>
        <v>9</v>
      </c>
      <c r="R167" s="427">
        <f t="shared" si="10"/>
        <v>259.02</v>
      </c>
      <c r="S167" s="323"/>
      <c r="T167" s="309"/>
      <c r="U167" s="309"/>
      <c r="V167" s="319" t="s">
        <v>558</v>
      </c>
      <c r="W167" s="444" t="str">
        <f t="shared" si="11"/>
        <v/>
      </c>
      <c r="X167" s="286"/>
      <c r="Y167" s="286"/>
      <c r="Z167" s="30"/>
    </row>
    <row r="168" spans="1:26" ht="15" hidden="1" customHeight="1" x14ac:dyDescent="0.2">
      <c r="A168" s="384"/>
      <c r="B168" s="384"/>
      <c r="C168" s="433"/>
      <c r="D168" s="43" t="s">
        <v>1475</v>
      </c>
      <c r="E168" s="499" t="s">
        <v>1543</v>
      </c>
      <c r="F168" s="319">
        <v>9</v>
      </c>
      <c r="G168" s="43" t="s">
        <v>1491</v>
      </c>
      <c r="H168" s="499"/>
      <c r="I168" s="481">
        <v>10</v>
      </c>
      <c r="J168" s="442" t="s">
        <v>1428</v>
      </c>
      <c r="K168" s="442">
        <v>1</v>
      </c>
      <c r="L168" s="482" t="s">
        <v>3458</v>
      </c>
      <c r="M168" s="442">
        <v>195</v>
      </c>
      <c r="N168" s="483"/>
      <c r="O168" s="434">
        <v>1.1299999999999999</v>
      </c>
      <c r="P168" s="323">
        <f t="shared" si="8"/>
        <v>1.1299999999999999</v>
      </c>
      <c r="Q168" s="319">
        <f t="shared" si="9"/>
        <v>9</v>
      </c>
      <c r="R168" s="427">
        <f t="shared" si="10"/>
        <v>10.169999999999998</v>
      </c>
      <c r="S168" s="323"/>
      <c r="T168" s="309"/>
      <c r="U168" s="309"/>
      <c r="V168" s="319" t="s">
        <v>1427</v>
      </c>
      <c r="W168" s="444" t="str">
        <f t="shared" si="11"/>
        <v>10</v>
      </c>
      <c r="X168" s="286"/>
      <c r="Y168" s="286"/>
      <c r="Z168" s="30"/>
    </row>
    <row r="169" spans="1:26" ht="15" hidden="1" customHeight="1" x14ac:dyDescent="0.2">
      <c r="A169" s="384"/>
      <c r="B169" s="384"/>
      <c r="C169" s="433"/>
      <c r="D169" s="43" t="s">
        <v>1475</v>
      </c>
      <c r="E169" s="499" t="s">
        <v>1543</v>
      </c>
      <c r="F169" s="319">
        <v>9</v>
      </c>
      <c r="G169" s="43" t="s">
        <v>1492</v>
      </c>
      <c r="H169" s="499"/>
      <c r="I169" s="481">
        <v>10</v>
      </c>
      <c r="J169" s="442" t="s">
        <v>1428</v>
      </c>
      <c r="K169" s="442">
        <v>1</v>
      </c>
      <c r="L169" s="482" t="s">
        <v>3457</v>
      </c>
      <c r="M169" s="442">
        <v>180</v>
      </c>
      <c r="N169" s="483"/>
      <c r="O169" s="434">
        <v>0.99</v>
      </c>
      <c r="P169" s="323">
        <f t="shared" si="8"/>
        <v>0.99</v>
      </c>
      <c r="Q169" s="319">
        <f t="shared" si="9"/>
        <v>9</v>
      </c>
      <c r="R169" s="427">
        <f t="shared" si="10"/>
        <v>8.91</v>
      </c>
      <c r="S169" s="323"/>
      <c r="T169" s="309"/>
      <c r="U169" s="309"/>
      <c r="V169" s="319" t="s">
        <v>1427</v>
      </c>
      <c r="W169" s="444" t="str">
        <f t="shared" si="11"/>
        <v>10</v>
      </c>
      <c r="X169" s="286"/>
      <c r="Y169" s="286"/>
      <c r="Z169" s="30"/>
    </row>
    <row r="170" spans="1:26" ht="15" hidden="1" customHeight="1" x14ac:dyDescent="0.2">
      <c r="A170" s="384"/>
      <c r="B170" s="384"/>
      <c r="C170" s="433"/>
      <c r="D170" s="43" t="s">
        <v>1475</v>
      </c>
      <c r="E170" s="499" t="s">
        <v>1543</v>
      </c>
      <c r="F170" s="319">
        <v>9</v>
      </c>
      <c r="G170" s="43" t="s">
        <v>1493</v>
      </c>
      <c r="H170" s="499"/>
      <c r="I170" s="481" t="s">
        <v>558</v>
      </c>
      <c r="J170" s="442" t="s">
        <v>1428</v>
      </c>
      <c r="K170" s="442">
        <v>1</v>
      </c>
      <c r="L170" s="482" t="s">
        <v>3456</v>
      </c>
      <c r="M170" s="442">
        <v>1000</v>
      </c>
      <c r="N170" s="483"/>
      <c r="O170" s="434">
        <v>3.49</v>
      </c>
      <c r="P170" s="323">
        <f t="shared" si="8"/>
        <v>3.49</v>
      </c>
      <c r="Q170" s="319">
        <f t="shared" si="9"/>
        <v>9</v>
      </c>
      <c r="R170" s="427">
        <f t="shared" si="10"/>
        <v>31.410000000000004</v>
      </c>
      <c r="S170" s="323"/>
      <c r="T170" s="309"/>
      <c r="U170" s="309"/>
      <c r="V170" s="319" t="s">
        <v>558</v>
      </c>
      <c r="W170" s="444" t="str">
        <f t="shared" si="11"/>
        <v/>
      </c>
      <c r="X170" s="286"/>
      <c r="Y170" s="286"/>
      <c r="Z170" s="30"/>
    </row>
    <row r="171" spans="1:26" ht="15" hidden="1" customHeight="1" x14ac:dyDescent="0.2">
      <c r="A171" s="384"/>
      <c r="B171" s="384"/>
      <c r="C171" s="433"/>
      <c r="D171" s="43" t="s">
        <v>1475</v>
      </c>
      <c r="E171" s="499" t="s">
        <v>1543</v>
      </c>
      <c r="F171" s="319">
        <v>9</v>
      </c>
      <c r="G171" s="43" t="s">
        <v>1494</v>
      </c>
      <c r="H171" s="499"/>
      <c r="I171" s="481" t="s">
        <v>3586</v>
      </c>
      <c r="J171" s="442" t="s">
        <v>1428</v>
      </c>
      <c r="K171" s="442">
        <v>1</v>
      </c>
      <c r="L171" s="482" t="s">
        <v>3456</v>
      </c>
      <c r="M171" s="442">
        <v>255</v>
      </c>
      <c r="N171" s="483"/>
      <c r="O171" s="434">
        <v>1.59</v>
      </c>
      <c r="P171" s="323">
        <f t="shared" si="8"/>
        <v>1.59</v>
      </c>
      <c r="Q171" s="319">
        <f t="shared" si="9"/>
        <v>9</v>
      </c>
      <c r="R171" s="427">
        <f t="shared" si="10"/>
        <v>14.31</v>
      </c>
      <c r="S171" s="323"/>
      <c r="T171" s="309"/>
      <c r="U171" s="309"/>
      <c r="V171" s="319" t="s">
        <v>1538</v>
      </c>
      <c r="W171" s="444" t="str">
        <f t="shared" si="11"/>
        <v xml:space="preserve"> (DIN1478)</v>
      </c>
      <c r="X171" s="286"/>
      <c r="Y171" s="286"/>
      <c r="Z171" s="30"/>
    </row>
    <row r="172" spans="1:26" ht="15" hidden="1" customHeight="1" x14ac:dyDescent="0.2">
      <c r="A172" s="384"/>
      <c r="B172" s="384"/>
      <c r="C172" s="433"/>
      <c r="D172" s="43" t="s">
        <v>1476</v>
      </c>
      <c r="E172" s="499" t="s">
        <v>1543</v>
      </c>
      <c r="F172" s="319">
        <v>12</v>
      </c>
      <c r="G172" s="43" t="s">
        <v>1531</v>
      </c>
      <c r="H172" s="499"/>
      <c r="I172" s="481" t="s">
        <v>558</v>
      </c>
      <c r="J172" s="442" t="s">
        <v>1428</v>
      </c>
      <c r="K172" s="442">
        <v>1</v>
      </c>
      <c r="L172" s="482" t="s">
        <v>3456</v>
      </c>
      <c r="M172" s="442">
        <v>8238</v>
      </c>
      <c r="N172" s="483"/>
      <c r="O172" s="434">
        <v>28.78</v>
      </c>
      <c r="P172" s="323">
        <f t="shared" si="8"/>
        <v>28.78</v>
      </c>
      <c r="Q172" s="319">
        <f t="shared" si="9"/>
        <v>12</v>
      </c>
      <c r="R172" s="427">
        <f t="shared" si="10"/>
        <v>345.36</v>
      </c>
      <c r="S172" s="323"/>
      <c r="T172" s="309"/>
      <c r="U172" s="309"/>
      <c r="V172" s="319" t="s">
        <v>558</v>
      </c>
      <c r="W172" s="444" t="str">
        <f t="shared" si="11"/>
        <v/>
      </c>
      <c r="X172" s="286"/>
      <c r="Y172" s="286"/>
      <c r="Z172" s="30"/>
    </row>
    <row r="173" spans="1:26" ht="15" hidden="1" customHeight="1" x14ac:dyDescent="0.2">
      <c r="A173" s="384"/>
      <c r="B173" s="384"/>
      <c r="C173" s="433"/>
      <c r="D173" s="43" t="s">
        <v>1476</v>
      </c>
      <c r="E173" s="499" t="s">
        <v>1543</v>
      </c>
      <c r="F173" s="319">
        <v>12</v>
      </c>
      <c r="G173" s="43" t="s">
        <v>1491</v>
      </c>
      <c r="H173" s="499"/>
      <c r="I173" s="481">
        <v>10</v>
      </c>
      <c r="J173" s="442" t="s">
        <v>1428</v>
      </c>
      <c r="K173" s="442">
        <v>1</v>
      </c>
      <c r="L173" s="482" t="s">
        <v>3458</v>
      </c>
      <c r="M173" s="442">
        <v>195</v>
      </c>
      <c r="N173" s="483"/>
      <c r="O173" s="434">
        <v>1.1299999999999999</v>
      </c>
      <c r="P173" s="323">
        <f t="shared" si="8"/>
        <v>1.1299999999999999</v>
      </c>
      <c r="Q173" s="319">
        <f t="shared" si="9"/>
        <v>12</v>
      </c>
      <c r="R173" s="427">
        <f t="shared" si="10"/>
        <v>13.559999999999999</v>
      </c>
      <c r="S173" s="323"/>
      <c r="T173" s="309"/>
      <c r="U173" s="309"/>
      <c r="V173" s="319" t="s">
        <v>1427</v>
      </c>
      <c r="W173" s="444" t="str">
        <f t="shared" si="11"/>
        <v>10</v>
      </c>
      <c r="X173" s="286"/>
      <c r="Y173" s="286"/>
      <c r="Z173" s="30"/>
    </row>
    <row r="174" spans="1:26" ht="15" hidden="1" customHeight="1" x14ac:dyDescent="0.2">
      <c r="A174" s="384"/>
      <c r="B174" s="384"/>
      <c r="C174" s="433"/>
      <c r="D174" s="43" t="s">
        <v>1476</v>
      </c>
      <c r="E174" s="499" t="s">
        <v>1543</v>
      </c>
      <c r="F174" s="319">
        <v>12</v>
      </c>
      <c r="G174" s="43" t="s">
        <v>1492</v>
      </c>
      <c r="H174" s="499"/>
      <c r="I174" s="481">
        <v>10</v>
      </c>
      <c r="J174" s="442" t="s">
        <v>1428</v>
      </c>
      <c r="K174" s="442">
        <v>1</v>
      </c>
      <c r="L174" s="482" t="s">
        <v>3457</v>
      </c>
      <c r="M174" s="442">
        <v>180</v>
      </c>
      <c r="N174" s="483"/>
      <c r="O174" s="434">
        <v>0.99</v>
      </c>
      <c r="P174" s="323">
        <f t="shared" si="8"/>
        <v>0.99</v>
      </c>
      <c r="Q174" s="319">
        <f t="shared" si="9"/>
        <v>12</v>
      </c>
      <c r="R174" s="427">
        <f t="shared" si="10"/>
        <v>11.879999999999999</v>
      </c>
      <c r="S174" s="323"/>
      <c r="T174" s="309"/>
      <c r="U174" s="309"/>
      <c r="V174" s="319" t="s">
        <v>1427</v>
      </c>
      <c r="W174" s="444" t="str">
        <f t="shared" si="11"/>
        <v>10</v>
      </c>
      <c r="X174" s="286"/>
      <c r="Y174" s="286"/>
      <c r="Z174" s="30"/>
    </row>
    <row r="175" spans="1:26" ht="15" hidden="1" customHeight="1" x14ac:dyDescent="0.2">
      <c r="A175" s="384"/>
      <c r="B175" s="384"/>
      <c r="C175" s="433"/>
      <c r="D175" s="43" t="s">
        <v>1476</v>
      </c>
      <c r="E175" s="499" t="s">
        <v>1543</v>
      </c>
      <c r="F175" s="319">
        <v>12</v>
      </c>
      <c r="G175" s="43" t="s">
        <v>1493</v>
      </c>
      <c r="H175" s="499"/>
      <c r="I175" s="481" t="s">
        <v>558</v>
      </c>
      <c r="J175" s="442" t="s">
        <v>1428</v>
      </c>
      <c r="K175" s="442">
        <v>1</v>
      </c>
      <c r="L175" s="482" t="s">
        <v>3456</v>
      </c>
      <c r="M175" s="442">
        <v>1000</v>
      </c>
      <c r="N175" s="483"/>
      <c r="O175" s="434">
        <v>3.49</v>
      </c>
      <c r="P175" s="323">
        <f t="shared" si="8"/>
        <v>3.49</v>
      </c>
      <c r="Q175" s="319">
        <f t="shared" si="9"/>
        <v>12</v>
      </c>
      <c r="R175" s="427">
        <f t="shared" si="10"/>
        <v>41.88</v>
      </c>
      <c r="S175" s="323"/>
      <c r="T175" s="309"/>
      <c r="U175" s="309"/>
      <c r="V175" s="319" t="s">
        <v>558</v>
      </c>
      <c r="W175" s="444" t="str">
        <f t="shared" si="11"/>
        <v/>
      </c>
      <c r="X175" s="286"/>
      <c r="Y175" s="286"/>
      <c r="Z175" s="30"/>
    </row>
    <row r="176" spans="1:26" ht="15" hidden="1" customHeight="1" x14ac:dyDescent="0.2">
      <c r="A176" s="384"/>
      <c r="B176" s="384"/>
      <c r="C176" s="433"/>
      <c r="D176" s="43" t="s">
        <v>1476</v>
      </c>
      <c r="E176" s="499" t="s">
        <v>1543</v>
      </c>
      <c r="F176" s="319">
        <v>12</v>
      </c>
      <c r="G176" s="43" t="s">
        <v>1494</v>
      </c>
      <c r="H176" s="499"/>
      <c r="I176" s="481" t="s">
        <v>3586</v>
      </c>
      <c r="J176" s="442" t="s">
        <v>1428</v>
      </c>
      <c r="K176" s="442">
        <v>1</v>
      </c>
      <c r="L176" s="482" t="s">
        <v>3456</v>
      </c>
      <c r="M176" s="442">
        <v>255</v>
      </c>
      <c r="N176" s="483"/>
      <c r="O176" s="434">
        <v>1.59</v>
      </c>
      <c r="P176" s="323">
        <f t="shared" si="8"/>
        <v>1.59</v>
      </c>
      <c r="Q176" s="319">
        <f t="shared" si="9"/>
        <v>12</v>
      </c>
      <c r="R176" s="427">
        <f t="shared" si="10"/>
        <v>19.080000000000002</v>
      </c>
      <c r="S176" s="323"/>
      <c r="T176" s="309"/>
      <c r="U176" s="309"/>
      <c r="V176" s="319" t="s">
        <v>1538</v>
      </c>
      <c r="W176" s="444" t="str">
        <f t="shared" si="11"/>
        <v xml:space="preserve"> (DIN1478)</v>
      </c>
      <c r="X176" s="286"/>
      <c r="Y176" s="286"/>
      <c r="Z176" s="30"/>
    </row>
    <row r="177" spans="1:26" ht="15" hidden="1" customHeight="1" x14ac:dyDescent="0.2">
      <c r="A177" s="384"/>
      <c r="B177" s="384"/>
      <c r="C177" s="433"/>
      <c r="D177" s="43" t="s">
        <v>1477</v>
      </c>
      <c r="E177" s="499" t="s">
        <v>1543</v>
      </c>
      <c r="F177" s="319">
        <v>8</v>
      </c>
      <c r="G177" s="43" t="s">
        <v>1487</v>
      </c>
      <c r="H177" s="499"/>
      <c r="I177" s="481">
        <v>10</v>
      </c>
      <c r="J177" s="442" t="s">
        <v>1428</v>
      </c>
      <c r="K177" s="442">
        <v>1</v>
      </c>
      <c r="L177" s="482" t="s">
        <v>3455</v>
      </c>
      <c r="M177" s="442">
        <v>440</v>
      </c>
      <c r="N177" s="483"/>
      <c r="O177" s="434">
        <v>5.53</v>
      </c>
      <c r="P177" s="323">
        <f t="shared" si="8"/>
        <v>5.53</v>
      </c>
      <c r="Q177" s="319">
        <f t="shared" si="9"/>
        <v>8</v>
      </c>
      <c r="R177" s="427">
        <f t="shared" si="10"/>
        <v>44.24</v>
      </c>
      <c r="S177" s="323"/>
      <c r="T177" s="309"/>
      <c r="U177" s="309"/>
      <c r="V177" s="319" t="s">
        <v>1427</v>
      </c>
      <c r="W177" s="444" t="str">
        <f t="shared" si="11"/>
        <v>10</v>
      </c>
      <c r="X177" s="286"/>
      <c r="Y177" s="286"/>
      <c r="Z177" s="30"/>
    </row>
    <row r="178" spans="1:26" ht="15" hidden="1" customHeight="1" x14ac:dyDescent="0.2">
      <c r="A178" s="384"/>
      <c r="B178" s="384"/>
      <c r="C178" s="433"/>
      <c r="D178" s="43" t="s">
        <v>1477</v>
      </c>
      <c r="E178" s="499" t="s">
        <v>1543</v>
      </c>
      <c r="F178" s="319">
        <v>8</v>
      </c>
      <c r="G178" s="43" t="s">
        <v>1485</v>
      </c>
      <c r="H178" s="499"/>
      <c r="I178" s="481">
        <v>5</v>
      </c>
      <c r="J178" s="442" t="s">
        <v>1428</v>
      </c>
      <c r="K178" s="442">
        <v>2</v>
      </c>
      <c r="L178" s="482" t="s">
        <v>3452</v>
      </c>
      <c r="M178" s="442">
        <v>102</v>
      </c>
      <c r="N178" s="483"/>
      <c r="O178" s="434">
        <v>0.24</v>
      </c>
      <c r="P178" s="323">
        <f t="shared" si="8"/>
        <v>0.48</v>
      </c>
      <c r="Q178" s="319">
        <f t="shared" si="9"/>
        <v>16</v>
      </c>
      <c r="R178" s="427">
        <f t="shared" si="10"/>
        <v>3.84</v>
      </c>
      <c r="S178" s="323"/>
      <c r="T178" s="309"/>
      <c r="U178" s="309"/>
      <c r="V178" s="319" t="s">
        <v>3448</v>
      </c>
      <c r="W178" s="444" t="str">
        <f t="shared" si="11"/>
        <v>5</v>
      </c>
      <c r="X178" s="286"/>
      <c r="Y178" s="286"/>
      <c r="Z178" s="30"/>
    </row>
    <row r="179" spans="1:26" ht="15" hidden="1" customHeight="1" x14ac:dyDescent="0.2">
      <c r="A179" s="384"/>
      <c r="B179" s="384"/>
      <c r="C179" s="433"/>
      <c r="D179" s="43" t="s">
        <v>1477</v>
      </c>
      <c r="E179" s="499" t="s">
        <v>1543</v>
      </c>
      <c r="F179" s="319">
        <v>8</v>
      </c>
      <c r="G179" s="43" t="s">
        <v>1488</v>
      </c>
      <c r="H179" s="499"/>
      <c r="I179" s="481">
        <v>5</v>
      </c>
      <c r="J179" s="442" t="s">
        <v>1428</v>
      </c>
      <c r="K179" s="442">
        <v>2</v>
      </c>
      <c r="L179" s="482" t="s">
        <v>3452</v>
      </c>
      <c r="M179" s="442">
        <v>100</v>
      </c>
      <c r="N179" s="483"/>
      <c r="O179" s="434">
        <v>0.24</v>
      </c>
      <c r="P179" s="323">
        <f t="shared" si="8"/>
        <v>0.48</v>
      </c>
      <c r="Q179" s="319">
        <f t="shared" si="9"/>
        <v>16</v>
      </c>
      <c r="R179" s="427">
        <f t="shared" si="10"/>
        <v>3.84</v>
      </c>
      <c r="S179" s="323"/>
      <c r="T179" s="309"/>
      <c r="U179" s="309"/>
      <c r="V179" s="319" t="s">
        <v>3448</v>
      </c>
      <c r="W179" s="444" t="str">
        <f t="shared" si="11"/>
        <v>5</v>
      </c>
      <c r="X179" s="286"/>
      <c r="Y179" s="286"/>
      <c r="Z179" s="30"/>
    </row>
    <row r="180" spans="1:26" ht="15" hidden="1" customHeight="1" x14ac:dyDescent="0.2">
      <c r="A180" s="384"/>
      <c r="B180" s="384"/>
      <c r="C180" s="433"/>
      <c r="D180" s="43" t="s">
        <v>1477</v>
      </c>
      <c r="E180" s="499" t="s">
        <v>1543</v>
      </c>
      <c r="F180" s="319">
        <v>8</v>
      </c>
      <c r="G180" s="43" t="s">
        <v>1505</v>
      </c>
      <c r="H180" s="499"/>
      <c r="I180" s="481">
        <v>10</v>
      </c>
      <c r="J180" s="442" t="s">
        <v>1428</v>
      </c>
      <c r="K180" s="442">
        <v>1</v>
      </c>
      <c r="L180" s="482" t="s">
        <v>3453</v>
      </c>
      <c r="M180" s="442">
        <v>440</v>
      </c>
      <c r="N180" s="483"/>
      <c r="O180" s="434">
        <v>7.77</v>
      </c>
      <c r="P180" s="323">
        <f t="shared" si="8"/>
        <v>7.77</v>
      </c>
      <c r="Q180" s="319">
        <f t="shared" si="9"/>
        <v>8</v>
      </c>
      <c r="R180" s="427">
        <f t="shared" si="10"/>
        <v>62.16</v>
      </c>
      <c r="S180" s="323"/>
      <c r="T180" s="309"/>
      <c r="U180" s="309"/>
      <c r="V180" s="319" t="s">
        <v>1427</v>
      </c>
      <c r="W180" s="444" t="str">
        <f t="shared" si="11"/>
        <v>10</v>
      </c>
      <c r="X180" s="286"/>
      <c r="Y180" s="286"/>
      <c r="Z180" s="30"/>
    </row>
    <row r="181" spans="1:26" ht="15" hidden="1" customHeight="1" x14ac:dyDescent="0.2">
      <c r="A181" s="384"/>
      <c r="B181" s="384"/>
      <c r="C181" s="433"/>
      <c r="D181" s="43" t="s">
        <v>1478</v>
      </c>
      <c r="E181" s="499" t="s">
        <v>1543</v>
      </c>
      <c r="F181" s="319">
        <v>6</v>
      </c>
      <c r="G181" s="43" t="s">
        <v>1532</v>
      </c>
      <c r="H181" s="499"/>
      <c r="I181" s="481" t="s">
        <v>877</v>
      </c>
      <c r="J181" s="442" t="s">
        <v>1428</v>
      </c>
      <c r="K181" s="442">
        <v>1</v>
      </c>
      <c r="L181" s="482" t="s">
        <v>3456</v>
      </c>
      <c r="M181" s="442">
        <v>4358</v>
      </c>
      <c r="N181" s="483"/>
      <c r="O181" s="434">
        <v>64.66</v>
      </c>
      <c r="P181" s="323">
        <f t="shared" si="8"/>
        <v>64.66</v>
      </c>
      <c r="Q181" s="319">
        <f t="shared" si="9"/>
        <v>6</v>
      </c>
      <c r="R181" s="427">
        <f t="shared" si="10"/>
        <v>387.96</v>
      </c>
      <c r="S181" s="323"/>
      <c r="T181" s="309"/>
      <c r="U181" s="309"/>
      <c r="V181" s="319" t="s">
        <v>877</v>
      </c>
      <c r="W181" s="444" t="str">
        <f t="shared" si="11"/>
        <v/>
      </c>
      <c r="X181" s="286"/>
      <c r="Y181" s="286"/>
      <c r="Z181" s="30"/>
    </row>
    <row r="182" spans="1:26" ht="15" hidden="1" customHeight="1" x14ac:dyDescent="0.2">
      <c r="A182" s="384"/>
      <c r="B182" s="384"/>
      <c r="C182" s="433"/>
      <c r="D182" s="43" t="s">
        <v>1478</v>
      </c>
      <c r="E182" s="499" t="s">
        <v>1543</v>
      </c>
      <c r="F182" s="319">
        <v>6</v>
      </c>
      <c r="G182" s="43" t="s">
        <v>1511</v>
      </c>
      <c r="H182" s="499"/>
      <c r="I182" s="481">
        <v>5</v>
      </c>
      <c r="J182" s="442" t="s">
        <v>1428</v>
      </c>
      <c r="K182" s="442">
        <v>4</v>
      </c>
      <c r="L182" s="482" t="s">
        <v>3461</v>
      </c>
      <c r="M182" s="442">
        <v>30</v>
      </c>
      <c r="N182" s="483"/>
      <c r="O182" s="434">
        <v>0.11</v>
      </c>
      <c r="P182" s="323">
        <f t="shared" si="8"/>
        <v>0.44</v>
      </c>
      <c r="Q182" s="319">
        <f t="shared" si="9"/>
        <v>24</v>
      </c>
      <c r="R182" s="427">
        <f t="shared" si="10"/>
        <v>2.64</v>
      </c>
      <c r="S182" s="323"/>
      <c r="T182" s="309"/>
      <c r="U182" s="309"/>
      <c r="V182" s="319" t="s">
        <v>3448</v>
      </c>
      <c r="W182" s="444" t="str">
        <f t="shared" si="11"/>
        <v>5</v>
      </c>
      <c r="X182" s="286"/>
      <c r="Y182" s="286"/>
      <c r="Z182" s="30"/>
    </row>
    <row r="183" spans="1:26" ht="15" hidden="1" customHeight="1" x14ac:dyDescent="0.2">
      <c r="A183" s="384"/>
      <c r="B183" s="384"/>
      <c r="C183" s="433"/>
      <c r="D183" s="43" t="s">
        <v>1478</v>
      </c>
      <c r="E183" s="499" t="s">
        <v>1543</v>
      </c>
      <c r="F183" s="319">
        <v>6</v>
      </c>
      <c r="G183" s="43" t="s">
        <v>1512</v>
      </c>
      <c r="H183" s="499"/>
      <c r="I183" s="481">
        <v>8</v>
      </c>
      <c r="J183" s="442" t="s">
        <v>1428</v>
      </c>
      <c r="K183" s="442">
        <v>2</v>
      </c>
      <c r="L183" s="482" t="s">
        <v>3451</v>
      </c>
      <c r="M183" s="442">
        <v>315</v>
      </c>
      <c r="N183" s="483"/>
      <c r="O183" s="434">
        <v>2.97</v>
      </c>
      <c r="P183" s="323">
        <f t="shared" si="8"/>
        <v>5.94</v>
      </c>
      <c r="Q183" s="319">
        <f t="shared" si="9"/>
        <v>12</v>
      </c>
      <c r="R183" s="427">
        <f t="shared" si="10"/>
        <v>35.64</v>
      </c>
      <c r="S183" s="323"/>
      <c r="T183" s="309"/>
      <c r="U183" s="309"/>
      <c r="V183" s="319" t="s">
        <v>3449</v>
      </c>
      <c r="W183" s="444" t="str">
        <f t="shared" si="11"/>
        <v>8</v>
      </c>
      <c r="X183" s="286"/>
      <c r="Y183" s="286"/>
      <c r="Z183" s="30"/>
    </row>
    <row r="184" spans="1:26" ht="15" hidden="1" customHeight="1" x14ac:dyDescent="0.2">
      <c r="A184" s="384"/>
      <c r="B184" s="384"/>
      <c r="C184" s="433"/>
      <c r="D184" s="43" t="s">
        <v>1478</v>
      </c>
      <c r="E184" s="499" t="s">
        <v>1543</v>
      </c>
      <c r="F184" s="319">
        <v>6</v>
      </c>
      <c r="G184" s="43" t="s">
        <v>1513</v>
      </c>
      <c r="H184" s="499"/>
      <c r="I184" s="481">
        <v>8</v>
      </c>
      <c r="J184" s="442" t="s">
        <v>1428</v>
      </c>
      <c r="K184" s="442">
        <v>2</v>
      </c>
      <c r="L184" s="482" t="s">
        <v>3451</v>
      </c>
      <c r="M184" s="442">
        <v>315</v>
      </c>
      <c r="N184" s="483"/>
      <c r="O184" s="434">
        <v>2.97</v>
      </c>
      <c r="P184" s="323">
        <f t="shared" si="8"/>
        <v>5.94</v>
      </c>
      <c r="Q184" s="319">
        <f t="shared" si="9"/>
        <v>12</v>
      </c>
      <c r="R184" s="427">
        <f t="shared" si="10"/>
        <v>35.64</v>
      </c>
      <c r="S184" s="323"/>
      <c r="T184" s="309"/>
      <c r="U184" s="309"/>
      <c r="V184" s="319" t="s">
        <v>3449</v>
      </c>
      <c r="W184" s="444" t="str">
        <f t="shared" si="11"/>
        <v>8</v>
      </c>
      <c r="X184" s="286"/>
      <c r="Y184" s="286"/>
      <c r="Z184" s="30"/>
    </row>
    <row r="185" spans="1:26" ht="15" hidden="1" customHeight="1" x14ac:dyDescent="0.2">
      <c r="A185" s="384"/>
      <c r="B185" s="384"/>
      <c r="C185" s="433"/>
      <c r="D185" s="43" t="s">
        <v>1478</v>
      </c>
      <c r="E185" s="499" t="s">
        <v>1543</v>
      </c>
      <c r="F185" s="319">
        <v>6</v>
      </c>
      <c r="G185" s="43" t="s">
        <v>1514</v>
      </c>
      <c r="H185" s="499"/>
      <c r="I185" s="481">
        <v>5</v>
      </c>
      <c r="J185" s="442" t="s">
        <v>1428</v>
      </c>
      <c r="K185" s="442">
        <v>2</v>
      </c>
      <c r="L185" s="482" t="s">
        <v>3460</v>
      </c>
      <c r="M185" s="442">
        <v>28</v>
      </c>
      <c r="N185" s="483"/>
      <c r="O185" s="434">
        <v>0.11</v>
      </c>
      <c r="P185" s="323">
        <f t="shared" si="8"/>
        <v>0.22</v>
      </c>
      <c r="Q185" s="319">
        <f t="shared" si="9"/>
        <v>12</v>
      </c>
      <c r="R185" s="427">
        <f t="shared" si="10"/>
        <v>1.32</v>
      </c>
      <c r="S185" s="323"/>
      <c r="T185" s="309"/>
      <c r="U185" s="309"/>
      <c r="V185" s="319" t="s">
        <v>3448</v>
      </c>
      <c r="W185" s="444" t="str">
        <f t="shared" si="11"/>
        <v>5</v>
      </c>
      <c r="X185" s="286"/>
      <c r="Y185" s="286"/>
      <c r="Z185" s="30"/>
    </row>
    <row r="186" spans="1:26" ht="15" hidden="1" customHeight="1" x14ac:dyDescent="0.2">
      <c r="A186" s="384"/>
      <c r="B186" s="384"/>
      <c r="C186" s="433"/>
      <c r="D186" s="43" t="s">
        <v>1479</v>
      </c>
      <c r="E186" s="499" t="s">
        <v>1543</v>
      </c>
      <c r="F186" s="319">
        <v>12</v>
      </c>
      <c r="G186" s="43" t="s">
        <v>1533</v>
      </c>
      <c r="H186" s="499"/>
      <c r="I186" s="481" t="s">
        <v>877</v>
      </c>
      <c r="J186" s="442" t="s">
        <v>1428</v>
      </c>
      <c r="K186" s="442">
        <v>1</v>
      </c>
      <c r="L186" s="482" t="s">
        <v>3456</v>
      </c>
      <c r="M186" s="442">
        <v>4237</v>
      </c>
      <c r="N186" s="483"/>
      <c r="O186" s="434">
        <v>62.87</v>
      </c>
      <c r="P186" s="323">
        <f t="shared" si="8"/>
        <v>62.87</v>
      </c>
      <c r="Q186" s="319">
        <f t="shared" si="9"/>
        <v>12</v>
      </c>
      <c r="R186" s="427">
        <f t="shared" si="10"/>
        <v>754.43999999999994</v>
      </c>
      <c r="S186" s="323"/>
      <c r="T186" s="309"/>
      <c r="U186" s="309"/>
      <c r="V186" s="319" t="s">
        <v>877</v>
      </c>
      <c r="W186" s="444" t="str">
        <f t="shared" si="11"/>
        <v/>
      </c>
      <c r="X186" s="286"/>
      <c r="Y186" s="286"/>
      <c r="Z186" s="30"/>
    </row>
    <row r="187" spans="1:26" ht="15" hidden="1" customHeight="1" x14ac:dyDescent="0.2">
      <c r="A187" s="384"/>
      <c r="B187" s="384"/>
      <c r="C187" s="433"/>
      <c r="D187" s="43" t="s">
        <v>1479</v>
      </c>
      <c r="E187" s="499" t="s">
        <v>1543</v>
      </c>
      <c r="F187" s="319">
        <v>12</v>
      </c>
      <c r="G187" s="43" t="s">
        <v>1511</v>
      </c>
      <c r="H187" s="499"/>
      <c r="I187" s="481">
        <v>5</v>
      </c>
      <c r="J187" s="442" t="s">
        <v>1428</v>
      </c>
      <c r="K187" s="442">
        <v>4</v>
      </c>
      <c r="L187" s="482" t="s">
        <v>3461</v>
      </c>
      <c r="M187" s="442">
        <v>30</v>
      </c>
      <c r="N187" s="483"/>
      <c r="O187" s="434">
        <v>0.11</v>
      </c>
      <c r="P187" s="323">
        <f t="shared" si="8"/>
        <v>0.44</v>
      </c>
      <c r="Q187" s="319">
        <f t="shared" si="9"/>
        <v>48</v>
      </c>
      <c r="R187" s="427">
        <f t="shared" si="10"/>
        <v>5.28</v>
      </c>
      <c r="S187" s="323"/>
      <c r="T187" s="309"/>
      <c r="U187" s="309"/>
      <c r="V187" s="319" t="s">
        <v>3448</v>
      </c>
      <c r="W187" s="444" t="str">
        <f t="shared" si="11"/>
        <v>5</v>
      </c>
      <c r="X187" s="286"/>
      <c r="Y187" s="286"/>
      <c r="Z187" s="30"/>
    </row>
    <row r="188" spans="1:26" ht="15" hidden="1" customHeight="1" x14ac:dyDescent="0.2">
      <c r="A188" s="384"/>
      <c r="B188" s="384"/>
      <c r="C188" s="433"/>
      <c r="D188" s="43" t="s">
        <v>1479</v>
      </c>
      <c r="E188" s="499" t="s">
        <v>1543</v>
      </c>
      <c r="F188" s="319">
        <v>12</v>
      </c>
      <c r="G188" s="43" t="s">
        <v>1512</v>
      </c>
      <c r="H188" s="499"/>
      <c r="I188" s="481">
        <v>8</v>
      </c>
      <c r="J188" s="442" t="s">
        <v>1428</v>
      </c>
      <c r="K188" s="442">
        <v>2</v>
      </c>
      <c r="L188" s="482" t="s">
        <v>3451</v>
      </c>
      <c r="M188" s="442">
        <v>315</v>
      </c>
      <c r="N188" s="483"/>
      <c r="O188" s="434">
        <v>2.97</v>
      </c>
      <c r="P188" s="323">
        <f t="shared" si="8"/>
        <v>5.94</v>
      </c>
      <c r="Q188" s="319">
        <f t="shared" si="9"/>
        <v>24</v>
      </c>
      <c r="R188" s="427">
        <f t="shared" si="10"/>
        <v>71.28</v>
      </c>
      <c r="S188" s="323"/>
      <c r="T188" s="309"/>
      <c r="U188" s="309"/>
      <c r="V188" s="319" t="s">
        <v>3449</v>
      </c>
      <c r="W188" s="444" t="str">
        <f t="shared" si="11"/>
        <v>8</v>
      </c>
      <c r="X188" s="286"/>
      <c r="Y188" s="286"/>
      <c r="Z188" s="30"/>
    </row>
    <row r="189" spans="1:26" ht="15" hidden="1" customHeight="1" x14ac:dyDescent="0.2">
      <c r="A189" s="384"/>
      <c r="B189" s="384"/>
      <c r="C189" s="433"/>
      <c r="D189" s="43" t="s">
        <v>1479</v>
      </c>
      <c r="E189" s="499" t="s">
        <v>1543</v>
      </c>
      <c r="F189" s="319">
        <v>12</v>
      </c>
      <c r="G189" s="43" t="s">
        <v>1513</v>
      </c>
      <c r="H189" s="499"/>
      <c r="I189" s="481">
        <v>8</v>
      </c>
      <c r="J189" s="442" t="s">
        <v>1428</v>
      </c>
      <c r="K189" s="442">
        <v>2</v>
      </c>
      <c r="L189" s="482" t="s">
        <v>3451</v>
      </c>
      <c r="M189" s="442">
        <v>315</v>
      </c>
      <c r="N189" s="483"/>
      <c r="O189" s="434">
        <v>2.97</v>
      </c>
      <c r="P189" s="323">
        <f t="shared" si="8"/>
        <v>5.94</v>
      </c>
      <c r="Q189" s="319">
        <f t="shared" si="9"/>
        <v>24</v>
      </c>
      <c r="R189" s="427">
        <f t="shared" si="10"/>
        <v>71.28</v>
      </c>
      <c r="S189" s="323"/>
      <c r="T189" s="309"/>
      <c r="U189" s="309"/>
      <c r="V189" s="319" t="s">
        <v>3449</v>
      </c>
      <c r="W189" s="444" t="str">
        <f t="shared" si="11"/>
        <v>8</v>
      </c>
      <c r="X189" s="286"/>
      <c r="Y189" s="286"/>
      <c r="Z189" s="30"/>
    </row>
    <row r="190" spans="1:26" ht="15" hidden="1" customHeight="1" x14ac:dyDescent="0.2">
      <c r="A190" s="384"/>
      <c r="B190" s="384"/>
      <c r="C190" s="433"/>
      <c r="D190" s="43" t="s">
        <v>1479</v>
      </c>
      <c r="E190" s="499" t="s">
        <v>1543</v>
      </c>
      <c r="F190" s="319">
        <v>12</v>
      </c>
      <c r="G190" s="43" t="s">
        <v>1514</v>
      </c>
      <c r="H190" s="499"/>
      <c r="I190" s="481">
        <v>5</v>
      </c>
      <c r="J190" s="442" t="s">
        <v>1428</v>
      </c>
      <c r="K190" s="442">
        <v>2</v>
      </c>
      <c r="L190" s="482" t="s">
        <v>3460</v>
      </c>
      <c r="M190" s="442">
        <v>28</v>
      </c>
      <c r="N190" s="483"/>
      <c r="O190" s="434">
        <v>0.11</v>
      </c>
      <c r="P190" s="323">
        <f t="shared" si="8"/>
        <v>0.22</v>
      </c>
      <c r="Q190" s="319">
        <f t="shared" si="9"/>
        <v>24</v>
      </c>
      <c r="R190" s="427">
        <f t="shared" si="10"/>
        <v>2.64</v>
      </c>
      <c r="S190" s="323"/>
      <c r="T190" s="309"/>
      <c r="U190" s="309"/>
      <c r="V190" s="319" t="s">
        <v>3448</v>
      </c>
      <c r="W190" s="444" t="str">
        <f t="shared" si="11"/>
        <v>5</v>
      </c>
      <c r="X190" s="286"/>
      <c r="Y190" s="286"/>
      <c r="Z190" s="30"/>
    </row>
    <row r="191" spans="1:26" ht="15" hidden="1" customHeight="1" x14ac:dyDescent="0.2">
      <c r="A191" s="384"/>
      <c r="B191" s="384"/>
      <c r="C191" s="433"/>
      <c r="D191" s="43" t="s">
        <v>1480</v>
      </c>
      <c r="E191" s="499" t="s">
        <v>1543</v>
      </c>
      <c r="F191" s="319">
        <v>8</v>
      </c>
      <c r="G191" s="43" t="s">
        <v>1534</v>
      </c>
      <c r="H191" s="499"/>
      <c r="I191" s="481" t="s">
        <v>558</v>
      </c>
      <c r="J191" s="442" t="s">
        <v>1428</v>
      </c>
      <c r="K191" s="442">
        <v>1</v>
      </c>
      <c r="L191" s="482" t="s">
        <v>3456</v>
      </c>
      <c r="M191" s="442">
        <v>8230</v>
      </c>
      <c r="N191" s="483"/>
      <c r="O191" s="434">
        <v>28.75</v>
      </c>
      <c r="P191" s="323">
        <f t="shared" si="8"/>
        <v>28.75</v>
      </c>
      <c r="Q191" s="319">
        <f t="shared" si="9"/>
        <v>8</v>
      </c>
      <c r="R191" s="427">
        <f t="shared" si="10"/>
        <v>230</v>
      </c>
      <c r="S191" s="323"/>
      <c r="T191" s="309"/>
      <c r="U191" s="309"/>
      <c r="V191" s="319" t="s">
        <v>558</v>
      </c>
      <c r="W191" s="444" t="str">
        <f t="shared" si="11"/>
        <v/>
      </c>
      <c r="X191" s="286"/>
      <c r="Y191" s="286"/>
      <c r="Z191" s="30"/>
    </row>
    <row r="192" spans="1:26" ht="15" hidden="1" customHeight="1" x14ac:dyDescent="0.2">
      <c r="A192" s="384"/>
      <c r="B192" s="384"/>
      <c r="C192" s="433"/>
      <c r="D192" s="43" t="s">
        <v>1480</v>
      </c>
      <c r="E192" s="499" t="s">
        <v>1543</v>
      </c>
      <c r="F192" s="319">
        <v>8</v>
      </c>
      <c r="G192" s="43" t="s">
        <v>1491</v>
      </c>
      <c r="H192" s="499"/>
      <c r="I192" s="481">
        <v>10</v>
      </c>
      <c r="J192" s="442" t="s">
        <v>1428</v>
      </c>
      <c r="K192" s="442">
        <v>1</v>
      </c>
      <c r="L192" s="482" t="s">
        <v>3458</v>
      </c>
      <c r="M192" s="442">
        <v>195</v>
      </c>
      <c r="N192" s="483"/>
      <c r="O192" s="434">
        <v>1.1299999999999999</v>
      </c>
      <c r="P192" s="323">
        <f t="shared" si="8"/>
        <v>1.1299999999999999</v>
      </c>
      <c r="Q192" s="319">
        <f t="shared" si="9"/>
        <v>8</v>
      </c>
      <c r="R192" s="427">
        <f t="shared" si="10"/>
        <v>9.0399999999999991</v>
      </c>
      <c r="S192" s="323"/>
      <c r="T192" s="309"/>
      <c r="U192" s="309"/>
      <c r="V192" s="319" t="s">
        <v>1427</v>
      </c>
      <c r="W192" s="444" t="str">
        <f t="shared" si="11"/>
        <v>10</v>
      </c>
      <c r="X192" s="286"/>
      <c r="Y192" s="286"/>
      <c r="Z192" s="30"/>
    </row>
    <row r="193" spans="1:26" ht="15" hidden="1" customHeight="1" x14ac:dyDescent="0.2">
      <c r="A193" s="384"/>
      <c r="B193" s="384"/>
      <c r="C193" s="433"/>
      <c r="D193" s="43" t="s">
        <v>1480</v>
      </c>
      <c r="E193" s="499" t="s">
        <v>1543</v>
      </c>
      <c r="F193" s="319">
        <v>8</v>
      </c>
      <c r="G193" s="43" t="s">
        <v>1492</v>
      </c>
      <c r="H193" s="499"/>
      <c r="I193" s="481">
        <v>10</v>
      </c>
      <c r="J193" s="442" t="s">
        <v>1428</v>
      </c>
      <c r="K193" s="442">
        <v>1</v>
      </c>
      <c r="L193" s="482" t="s">
        <v>3457</v>
      </c>
      <c r="M193" s="442">
        <v>180</v>
      </c>
      <c r="N193" s="483"/>
      <c r="O193" s="434">
        <v>0.99</v>
      </c>
      <c r="P193" s="323">
        <f t="shared" si="8"/>
        <v>0.99</v>
      </c>
      <c r="Q193" s="319">
        <f t="shared" si="9"/>
        <v>8</v>
      </c>
      <c r="R193" s="427">
        <f t="shared" si="10"/>
        <v>7.92</v>
      </c>
      <c r="S193" s="323"/>
      <c r="T193" s="309"/>
      <c r="U193" s="309"/>
      <c r="V193" s="319" t="s">
        <v>1427</v>
      </c>
      <c r="W193" s="444" t="str">
        <f t="shared" si="11"/>
        <v>10</v>
      </c>
      <c r="X193" s="286"/>
      <c r="Y193" s="286"/>
      <c r="Z193" s="30"/>
    </row>
    <row r="194" spans="1:26" ht="15" hidden="1" customHeight="1" x14ac:dyDescent="0.2">
      <c r="A194" s="384"/>
      <c r="B194" s="384"/>
      <c r="C194" s="433"/>
      <c r="D194" s="43" t="s">
        <v>1480</v>
      </c>
      <c r="E194" s="499" t="s">
        <v>1543</v>
      </c>
      <c r="F194" s="319">
        <v>8</v>
      </c>
      <c r="G194" s="43" t="s">
        <v>1493</v>
      </c>
      <c r="H194" s="499"/>
      <c r="I194" s="481" t="s">
        <v>558</v>
      </c>
      <c r="J194" s="442" t="s">
        <v>1428</v>
      </c>
      <c r="K194" s="442">
        <v>1</v>
      </c>
      <c r="L194" s="482" t="s">
        <v>3456</v>
      </c>
      <c r="M194" s="442">
        <v>1000</v>
      </c>
      <c r="N194" s="483"/>
      <c r="O194" s="434">
        <v>3.49</v>
      </c>
      <c r="P194" s="323">
        <f t="shared" si="8"/>
        <v>3.49</v>
      </c>
      <c r="Q194" s="319">
        <f t="shared" si="9"/>
        <v>8</v>
      </c>
      <c r="R194" s="427">
        <f t="shared" si="10"/>
        <v>27.92</v>
      </c>
      <c r="S194" s="323"/>
      <c r="T194" s="309"/>
      <c r="U194" s="309"/>
      <c r="V194" s="319" t="s">
        <v>558</v>
      </c>
      <c r="W194" s="444" t="str">
        <f t="shared" si="11"/>
        <v/>
      </c>
      <c r="X194" s="286"/>
      <c r="Y194" s="286"/>
      <c r="Z194" s="30"/>
    </row>
    <row r="195" spans="1:26" ht="15" hidden="1" customHeight="1" x14ac:dyDescent="0.2">
      <c r="A195" s="384"/>
      <c r="B195" s="384"/>
      <c r="C195" s="433"/>
      <c r="D195" s="43" t="s">
        <v>1480</v>
      </c>
      <c r="E195" s="499" t="s">
        <v>1543</v>
      </c>
      <c r="F195" s="319">
        <v>8</v>
      </c>
      <c r="G195" s="43" t="s">
        <v>1494</v>
      </c>
      <c r="H195" s="499"/>
      <c r="I195" s="481" t="s">
        <v>3586</v>
      </c>
      <c r="J195" s="442" t="s">
        <v>1428</v>
      </c>
      <c r="K195" s="442">
        <v>1</v>
      </c>
      <c r="L195" s="482" t="s">
        <v>3456</v>
      </c>
      <c r="M195" s="442">
        <v>255</v>
      </c>
      <c r="N195" s="483"/>
      <c r="O195" s="434">
        <v>1.59</v>
      </c>
      <c r="P195" s="323">
        <f t="shared" si="8"/>
        <v>1.59</v>
      </c>
      <c r="Q195" s="319">
        <f t="shared" si="9"/>
        <v>8</v>
      </c>
      <c r="R195" s="427">
        <f t="shared" si="10"/>
        <v>12.72</v>
      </c>
      <c r="S195" s="323"/>
      <c r="T195" s="309"/>
      <c r="U195" s="309"/>
      <c r="V195" s="319" t="s">
        <v>1538</v>
      </c>
      <c r="W195" s="444" t="str">
        <f t="shared" si="11"/>
        <v xml:space="preserve"> (DIN1478)</v>
      </c>
      <c r="X195" s="286"/>
      <c r="Y195" s="286"/>
      <c r="Z195" s="30"/>
    </row>
    <row r="196" spans="1:26" ht="15" hidden="1" customHeight="1" x14ac:dyDescent="0.2">
      <c r="A196" s="384"/>
      <c r="B196" s="384"/>
      <c r="C196" s="433"/>
      <c r="D196" s="43" t="s">
        <v>1481</v>
      </c>
      <c r="E196" s="499" t="s">
        <v>1543</v>
      </c>
      <c r="F196" s="319">
        <v>3</v>
      </c>
      <c r="G196" s="43" t="s">
        <v>1535</v>
      </c>
      <c r="H196" s="499"/>
      <c r="I196" s="481" t="s">
        <v>558</v>
      </c>
      <c r="J196" s="442" t="s">
        <v>1428</v>
      </c>
      <c r="K196" s="442">
        <v>1</v>
      </c>
      <c r="L196" s="482" t="s">
        <v>3456</v>
      </c>
      <c r="M196" s="442">
        <v>8236</v>
      </c>
      <c r="N196" s="483"/>
      <c r="O196" s="434">
        <v>28.77</v>
      </c>
      <c r="P196" s="323">
        <f t="shared" si="8"/>
        <v>28.77</v>
      </c>
      <c r="Q196" s="319">
        <f t="shared" si="9"/>
        <v>3</v>
      </c>
      <c r="R196" s="427">
        <f t="shared" si="10"/>
        <v>86.31</v>
      </c>
      <c r="S196" s="323"/>
      <c r="T196" s="309"/>
      <c r="U196" s="309"/>
      <c r="V196" s="319" t="s">
        <v>558</v>
      </c>
      <c r="W196" s="444" t="str">
        <f t="shared" si="11"/>
        <v/>
      </c>
      <c r="X196" s="286"/>
      <c r="Y196" s="286"/>
      <c r="Z196" s="30"/>
    </row>
    <row r="197" spans="1:26" ht="15" hidden="1" customHeight="1" x14ac:dyDescent="0.2">
      <c r="A197" s="384"/>
      <c r="B197" s="384"/>
      <c r="C197" s="433"/>
      <c r="D197" s="43" t="s">
        <v>1481</v>
      </c>
      <c r="E197" s="499" t="s">
        <v>1543</v>
      </c>
      <c r="F197" s="319">
        <v>3</v>
      </c>
      <c r="G197" s="43" t="s">
        <v>1491</v>
      </c>
      <c r="H197" s="499"/>
      <c r="I197" s="481">
        <v>10</v>
      </c>
      <c r="J197" s="442" t="s">
        <v>1428</v>
      </c>
      <c r="K197" s="442">
        <v>1</v>
      </c>
      <c r="L197" s="482" t="s">
        <v>3458</v>
      </c>
      <c r="M197" s="442">
        <v>195</v>
      </c>
      <c r="N197" s="483"/>
      <c r="O197" s="434">
        <v>1.1299999999999999</v>
      </c>
      <c r="P197" s="323">
        <f t="shared" si="8"/>
        <v>1.1299999999999999</v>
      </c>
      <c r="Q197" s="319">
        <f t="shared" si="9"/>
        <v>3</v>
      </c>
      <c r="R197" s="427">
        <f t="shared" si="10"/>
        <v>3.3899999999999997</v>
      </c>
      <c r="S197" s="323"/>
      <c r="T197" s="309"/>
      <c r="U197" s="309"/>
      <c r="V197" s="319" t="s">
        <v>1427</v>
      </c>
      <c r="W197" s="444" t="str">
        <f t="shared" si="11"/>
        <v>10</v>
      </c>
      <c r="X197" s="286"/>
      <c r="Y197" s="286"/>
      <c r="Z197" s="30"/>
    </row>
    <row r="198" spans="1:26" ht="15" hidden="1" customHeight="1" x14ac:dyDescent="0.2">
      <c r="A198" s="384"/>
      <c r="B198" s="384"/>
      <c r="C198" s="433"/>
      <c r="D198" s="43" t="s">
        <v>1481</v>
      </c>
      <c r="E198" s="499" t="s">
        <v>1543</v>
      </c>
      <c r="F198" s="319">
        <v>3</v>
      </c>
      <c r="G198" s="43" t="s">
        <v>1492</v>
      </c>
      <c r="H198" s="499"/>
      <c r="I198" s="481">
        <v>10</v>
      </c>
      <c r="J198" s="442" t="s">
        <v>1428</v>
      </c>
      <c r="K198" s="442">
        <v>1</v>
      </c>
      <c r="L198" s="482" t="s">
        <v>3457</v>
      </c>
      <c r="M198" s="442">
        <v>180</v>
      </c>
      <c r="N198" s="483"/>
      <c r="O198" s="434">
        <v>0.99</v>
      </c>
      <c r="P198" s="323">
        <f t="shared" si="8"/>
        <v>0.99</v>
      </c>
      <c r="Q198" s="319">
        <f t="shared" si="9"/>
        <v>3</v>
      </c>
      <c r="R198" s="427">
        <f t="shared" si="10"/>
        <v>2.9699999999999998</v>
      </c>
      <c r="S198" s="323"/>
      <c r="T198" s="309"/>
      <c r="U198" s="309"/>
      <c r="V198" s="319" t="s">
        <v>1427</v>
      </c>
      <c r="W198" s="444" t="str">
        <f t="shared" si="11"/>
        <v>10</v>
      </c>
      <c r="X198" s="286"/>
      <c r="Y198" s="286"/>
      <c r="Z198" s="30"/>
    </row>
    <row r="199" spans="1:26" ht="15" hidden="1" customHeight="1" x14ac:dyDescent="0.2">
      <c r="A199" s="384"/>
      <c r="B199" s="384"/>
      <c r="C199" s="433"/>
      <c r="D199" s="43" t="s">
        <v>1481</v>
      </c>
      <c r="E199" s="499" t="s">
        <v>1543</v>
      </c>
      <c r="F199" s="319">
        <v>3</v>
      </c>
      <c r="G199" s="43" t="s">
        <v>1493</v>
      </c>
      <c r="H199" s="499"/>
      <c r="I199" s="481" t="s">
        <v>558</v>
      </c>
      <c r="J199" s="442" t="s">
        <v>1428</v>
      </c>
      <c r="K199" s="442">
        <v>1</v>
      </c>
      <c r="L199" s="482" t="s">
        <v>3456</v>
      </c>
      <c r="M199" s="442">
        <v>1000</v>
      </c>
      <c r="N199" s="483"/>
      <c r="O199" s="434">
        <v>3.49</v>
      </c>
      <c r="P199" s="323">
        <f t="shared" si="8"/>
        <v>3.49</v>
      </c>
      <c r="Q199" s="319">
        <f t="shared" si="9"/>
        <v>3</v>
      </c>
      <c r="R199" s="427">
        <f t="shared" si="10"/>
        <v>10.47</v>
      </c>
      <c r="S199" s="323"/>
      <c r="T199" s="309"/>
      <c r="U199" s="309"/>
      <c r="V199" s="319" t="s">
        <v>558</v>
      </c>
      <c r="W199" s="444" t="str">
        <f t="shared" si="11"/>
        <v/>
      </c>
      <c r="X199" s="286"/>
      <c r="Y199" s="286"/>
      <c r="Z199" s="30"/>
    </row>
    <row r="200" spans="1:26" ht="15" hidden="1" customHeight="1" x14ac:dyDescent="0.2">
      <c r="A200" s="384"/>
      <c r="B200" s="384"/>
      <c r="C200" s="433"/>
      <c r="D200" s="43" t="s">
        <v>1481</v>
      </c>
      <c r="E200" s="499" t="s">
        <v>1543</v>
      </c>
      <c r="F200" s="319">
        <v>3</v>
      </c>
      <c r="G200" s="43" t="s">
        <v>1494</v>
      </c>
      <c r="H200" s="499"/>
      <c r="I200" s="481" t="s">
        <v>3586</v>
      </c>
      <c r="J200" s="442" t="s">
        <v>1428</v>
      </c>
      <c r="K200" s="442">
        <v>1</v>
      </c>
      <c r="L200" s="482" t="s">
        <v>3456</v>
      </c>
      <c r="M200" s="442">
        <v>255</v>
      </c>
      <c r="N200" s="483"/>
      <c r="O200" s="434">
        <v>1.59</v>
      </c>
      <c r="P200" s="323">
        <f t="shared" si="8"/>
        <v>1.59</v>
      </c>
      <c r="Q200" s="319">
        <f t="shared" si="9"/>
        <v>3</v>
      </c>
      <c r="R200" s="427">
        <f t="shared" si="10"/>
        <v>4.7700000000000005</v>
      </c>
      <c r="S200" s="323"/>
      <c r="T200" s="309"/>
      <c r="U200" s="309"/>
      <c r="V200" s="319" t="s">
        <v>1538</v>
      </c>
      <c r="W200" s="444" t="str">
        <f t="shared" si="11"/>
        <v xml:space="preserve"> (DIN1478)</v>
      </c>
      <c r="X200" s="286"/>
      <c r="Y200" s="286"/>
      <c r="Z200" s="30"/>
    </row>
    <row r="201" spans="1:26" ht="15" hidden="1" customHeight="1" x14ac:dyDescent="0.2">
      <c r="A201" s="384"/>
      <c r="B201" s="384"/>
      <c r="C201" s="433"/>
      <c r="D201" s="43" t="s">
        <v>1482</v>
      </c>
      <c r="E201" s="499" t="s">
        <v>1543</v>
      </c>
      <c r="F201" s="319">
        <v>9</v>
      </c>
      <c r="G201" s="43" t="s">
        <v>1487</v>
      </c>
      <c r="H201" s="499"/>
      <c r="I201" s="481">
        <v>10</v>
      </c>
      <c r="J201" s="442" t="s">
        <v>1428</v>
      </c>
      <c r="K201" s="442">
        <v>1</v>
      </c>
      <c r="L201" s="482" t="s">
        <v>3455</v>
      </c>
      <c r="M201" s="442">
        <v>440</v>
      </c>
      <c r="N201" s="483"/>
      <c r="O201" s="434">
        <v>5.54</v>
      </c>
      <c r="P201" s="323">
        <f t="shared" si="8"/>
        <v>5.54</v>
      </c>
      <c r="Q201" s="319">
        <f t="shared" si="9"/>
        <v>9</v>
      </c>
      <c r="R201" s="427">
        <f t="shared" si="10"/>
        <v>49.86</v>
      </c>
      <c r="S201" s="323"/>
      <c r="T201" s="309"/>
      <c r="U201" s="309"/>
      <c r="V201" s="319" t="s">
        <v>1427</v>
      </c>
      <c r="W201" s="444" t="str">
        <f t="shared" si="11"/>
        <v>10</v>
      </c>
      <c r="X201" s="286"/>
      <c r="Y201" s="286"/>
      <c r="Z201" s="30"/>
    </row>
    <row r="202" spans="1:26" ht="15" hidden="1" customHeight="1" x14ac:dyDescent="0.2">
      <c r="A202" s="384"/>
      <c r="B202" s="384"/>
      <c r="C202" s="433"/>
      <c r="D202" s="43" t="s">
        <v>1482</v>
      </c>
      <c r="E202" s="499" t="s">
        <v>1543</v>
      </c>
      <c r="F202" s="319">
        <v>9</v>
      </c>
      <c r="G202" s="43" t="s">
        <v>1485</v>
      </c>
      <c r="H202" s="499"/>
      <c r="I202" s="481">
        <v>5</v>
      </c>
      <c r="J202" s="442" t="s">
        <v>1428</v>
      </c>
      <c r="K202" s="442">
        <v>2</v>
      </c>
      <c r="L202" s="482" t="s">
        <v>3452</v>
      </c>
      <c r="M202" s="442">
        <v>102</v>
      </c>
      <c r="N202" s="483"/>
      <c r="O202" s="434">
        <v>0.24</v>
      </c>
      <c r="P202" s="323">
        <f t="shared" si="8"/>
        <v>0.48</v>
      </c>
      <c r="Q202" s="319">
        <f t="shared" si="9"/>
        <v>18</v>
      </c>
      <c r="R202" s="427">
        <f t="shared" si="10"/>
        <v>4.32</v>
      </c>
      <c r="S202" s="323"/>
      <c r="T202" s="309"/>
      <c r="U202" s="309"/>
      <c r="V202" s="319" t="s">
        <v>3448</v>
      </c>
      <c r="W202" s="444" t="str">
        <f t="shared" si="11"/>
        <v>5</v>
      </c>
      <c r="X202" s="286"/>
      <c r="Y202" s="286"/>
      <c r="Z202" s="30"/>
    </row>
    <row r="203" spans="1:26" ht="15" hidden="1" customHeight="1" x14ac:dyDescent="0.2">
      <c r="A203" s="384"/>
      <c r="B203" s="384"/>
      <c r="C203" s="433"/>
      <c r="D203" s="43" t="s">
        <v>1482</v>
      </c>
      <c r="E203" s="499" t="s">
        <v>1543</v>
      </c>
      <c r="F203" s="319">
        <v>9</v>
      </c>
      <c r="G203" s="43" t="s">
        <v>1488</v>
      </c>
      <c r="H203" s="499"/>
      <c r="I203" s="481">
        <v>5</v>
      </c>
      <c r="J203" s="442" t="s">
        <v>1428</v>
      </c>
      <c r="K203" s="442">
        <v>2</v>
      </c>
      <c r="L203" s="482" t="s">
        <v>3452</v>
      </c>
      <c r="M203" s="442">
        <v>100</v>
      </c>
      <c r="N203" s="483"/>
      <c r="O203" s="434">
        <v>0.24</v>
      </c>
      <c r="P203" s="323">
        <f t="shared" si="8"/>
        <v>0.48</v>
      </c>
      <c r="Q203" s="319">
        <f t="shared" si="9"/>
        <v>18</v>
      </c>
      <c r="R203" s="427">
        <f t="shared" si="10"/>
        <v>4.32</v>
      </c>
      <c r="S203" s="323"/>
      <c r="T203" s="309"/>
      <c r="U203" s="309"/>
      <c r="V203" s="319" t="s">
        <v>3448</v>
      </c>
      <c r="W203" s="444" t="str">
        <f t="shared" si="11"/>
        <v>5</v>
      </c>
      <c r="X203" s="286"/>
      <c r="Y203" s="286"/>
      <c r="Z203" s="30"/>
    </row>
    <row r="204" spans="1:26" ht="15" hidden="1" customHeight="1" x14ac:dyDescent="0.2">
      <c r="A204" s="384"/>
      <c r="B204" s="384"/>
      <c r="C204" s="433"/>
      <c r="D204" s="43" t="s">
        <v>1482</v>
      </c>
      <c r="E204" s="499" t="s">
        <v>1543</v>
      </c>
      <c r="F204" s="319">
        <v>9</v>
      </c>
      <c r="G204" s="43" t="s">
        <v>1536</v>
      </c>
      <c r="H204" s="499"/>
      <c r="I204" s="481">
        <v>10</v>
      </c>
      <c r="J204" s="442" t="s">
        <v>1428</v>
      </c>
      <c r="K204" s="442">
        <v>1</v>
      </c>
      <c r="L204" s="482" t="s">
        <v>3453</v>
      </c>
      <c r="M204" s="442">
        <v>440</v>
      </c>
      <c r="N204" s="483"/>
      <c r="O204" s="434">
        <v>7.77</v>
      </c>
      <c r="P204" s="323">
        <f t="shared" si="8"/>
        <v>7.77</v>
      </c>
      <c r="Q204" s="319">
        <f t="shared" si="9"/>
        <v>9</v>
      </c>
      <c r="R204" s="427">
        <f t="shared" si="10"/>
        <v>69.929999999999993</v>
      </c>
      <c r="S204" s="323"/>
      <c r="T204" s="309"/>
      <c r="U204" s="309"/>
      <c r="V204" s="319" t="s">
        <v>1427</v>
      </c>
      <c r="W204" s="444" t="str">
        <f t="shared" si="11"/>
        <v>10</v>
      </c>
      <c r="X204" s="286"/>
      <c r="Y204" s="286"/>
      <c r="Z204" s="30"/>
    </row>
    <row r="205" spans="1:26" ht="15" hidden="1" customHeight="1" x14ac:dyDescent="0.2">
      <c r="A205" s="384"/>
      <c r="B205" s="384"/>
      <c r="C205" s="433"/>
      <c r="D205" s="43" t="s">
        <v>1483</v>
      </c>
      <c r="E205" s="499" t="s">
        <v>1543</v>
      </c>
      <c r="F205" s="319">
        <v>6</v>
      </c>
      <c r="G205" s="43" t="s">
        <v>1537</v>
      </c>
      <c r="H205" s="499"/>
      <c r="I205" s="481" t="s">
        <v>558</v>
      </c>
      <c r="J205" s="442" t="s">
        <v>1428</v>
      </c>
      <c r="K205" s="442">
        <v>1</v>
      </c>
      <c r="L205" s="482" t="s">
        <v>3456</v>
      </c>
      <c r="M205" s="442">
        <v>2963</v>
      </c>
      <c r="N205" s="483"/>
      <c r="O205" s="434">
        <v>10.35</v>
      </c>
      <c r="P205" s="323">
        <f t="shared" si="8"/>
        <v>10.35</v>
      </c>
      <c r="Q205" s="319">
        <f t="shared" si="9"/>
        <v>6</v>
      </c>
      <c r="R205" s="427">
        <f t="shared" si="10"/>
        <v>62.099999999999994</v>
      </c>
      <c r="S205" s="323"/>
      <c r="T205" s="309"/>
      <c r="U205" s="309"/>
      <c r="V205" s="319" t="s">
        <v>558</v>
      </c>
      <c r="W205" s="444" t="str">
        <f t="shared" si="11"/>
        <v/>
      </c>
      <c r="X205" s="286"/>
      <c r="Y205" s="286"/>
      <c r="Z205" s="30"/>
    </row>
    <row r="206" spans="1:26" ht="15" hidden="1" customHeight="1" x14ac:dyDescent="0.2">
      <c r="A206" s="384"/>
      <c r="B206" s="384"/>
      <c r="C206" s="433"/>
      <c r="D206" s="43" t="s">
        <v>1483</v>
      </c>
      <c r="E206" s="499" t="s">
        <v>1543</v>
      </c>
      <c r="F206" s="319">
        <v>6</v>
      </c>
      <c r="G206" s="43" t="s">
        <v>1491</v>
      </c>
      <c r="H206" s="499"/>
      <c r="I206" s="481">
        <v>10</v>
      </c>
      <c r="J206" s="442" t="s">
        <v>1428</v>
      </c>
      <c r="K206" s="442">
        <v>1</v>
      </c>
      <c r="L206" s="482" t="s">
        <v>3458</v>
      </c>
      <c r="M206" s="442">
        <v>195</v>
      </c>
      <c r="N206" s="483"/>
      <c r="O206" s="434">
        <v>1.1299999999999999</v>
      </c>
      <c r="P206" s="323">
        <f t="shared" si="8"/>
        <v>1.1299999999999999</v>
      </c>
      <c r="Q206" s="319">
        <f t="shared" si="9"/>
        <v>6</v>
      </c>
      <c r="R206" s="427">
        <f t="shared" si="10"/>
        <v>6.7799999999999994</v>
      </c>
      <c r="S206" s="323"/>
      <c r="T206" s="309"/>
      <c r="U206" s="309"/>
      <c r="V206" s="319" t="s">
        <v>1427</v>
      </c>
      <c r="W206" s="444" t="str">
        <f t="shared" si="11"/>
        <v>10</v>
      </c>
      <c r="X206" s="286"/>
      <c r="Y206" s="286"/>
      <c r="Z206" s="30"/>
    </row>
    <row r="207" spans="1:26" ht="15" hidden="1" customHeight="1" x14ac:dyDescent="0.2">
      <c r="A207" s="384"/>
      <c r="B207" s="384"/>
      <c r="C207" s="433"/>
      <c r="D207" s="43" t="s">
        <v>1483</v>
      </c>
      <c r="E207" s="499" t="s">
        <v>1543</v>
      </c>
      <c r="F207" s="319">
        <v>6</v>
      </c>
      <c r="G207" s="43" t="s">
        <v>1492</v>
      </c>
      <c r="H207" s="499"/>
      <c r="I207" s="481">
        <v>10</v>
      </c>
      <c r="J207" s="442" t="s">
        <v>1428</v>
      </c>
      <c r="K207" s="442">
        <v>1</v>
      </c>
      <c r="L207" s="482" t="s">
        <v>3457</v>
      </c>
      <c r="M207" s="442">
        <v>180</v>
      </c>
      <c r="N207" s="483"/>
      <c r="O207" s="434">
        <v>0.99</v>
      </c>
      <c r="P207" s="323">
        <f t="shared" ref="P207:P209" si="12">O207*K207</f>
        <v>0.99</v>
      </c>
      <c r="Q207" s="319">
        <f t="shared" ref="Q207:Q209" si="13">K207*F207</f>
        <v>6</v>
      </c>
      <c r="R207" s="427">
        <f t="shared" ref="R207:R209" si="14">Q207*O207</f>
        <v>5.9399999999999995</v>
      </c>
      <c r="S207" s="323"/>
      <c r="T207" s="309"/>
      <c r="U207" s="309"/>
      <c r="V207" s="319" t="s">
        <v>1427</v>
      </c>
      <c r="W207" s="444" t="str">
        <f t="shared" ref="W207:W270" si="15">(SUBSTITUTE(I207,V207,""))</f>
        <v>10</v>
      </c>
      <c r="X207" s="286"/>
      <c r="Y207" s="286"/>
      <c r="Z207" s="30"/>
    </row>
    <row r="208" spans="1:26" ht="15" hidden="1" customHeight="1" x14ac:dyDescent="0.2">
      <c r="A208" s="384"/>
      <c r="B208" s="384"/>
      <c r="C208" s="433"/>
      <c r="D208" s="43" t="s">
        <v>1483</v>
      </c>
      <c r="E208" s="499" t="s">
        <v>1543</v>
      </c>
      <c r="F208" s="319">
        <v>6</v>
      </c>
      <c r="G208" s="43" t="s">
        <v>1493</v>
      </c>
      <c r="H208" s="499"/>
      <c r="I208" s="481" t="s">
        <v>558</v>
      </c>
      <c r="J208" s="442" t="s">
        <v>1428</v>
      </c>
      <c r="K208" s="442">
        <v>1</v>
      </c>
      <c r="L208" s="482" t="s">
        <v>3456</v>
      </c>
      <c r="M208" s="442">
        <v>1000</v>
      </c>
      <c r="N208" s="483"/>
      <c r="O208" s="434">
        <v>3.49</v>
      </c>
      <c r="P208" s="323">
        <f t="shared" si="12"/>
        <v>3.49</v>
      </c>
      <c r="Q208" s="319">
        <f t="shared" si="13"/>
        <v>6</v>
      </c>
      <c r="R208" s="427">
        <f t="shared" si="14"/>
        <v>20.94</v>
      </c>
      <c r="S208" s="323"/>
      <c r="T208" s="309"/>
      <c r="U208" s="309"/>
      <c r="V208" s="319" t="s">
        <v>558</v>
      </c>
      <c r="W208" s="444" t="str">
        <f t="shared" si="15"/>
        <v/>
      </c>
      <c r="X208" s="286"/>
      <c r="Y208" s="286"/>
      <c r="Z208" s="30"/>
    </row>
    <row r="209" spans="1:26" ht="15" hidden="1" customHeight="1" x14ac:dyDescent="0.2">
      <c r="A209" s="384"/>
      <c r="B209" s="384"/>
      <c r="C209" s="433"/>
      <c r="D209" s="43" t="s">
        <v>1483</v>
      </c>
      <c r="E209" s="499" t="s">
        <v>1543</v>
      </c>
      <c r="F209" s="319">
        <v>6</v>
      </c>
      <c r="G209" s="43" t="s">
        <v>1494</v>
      </c>
      <c r="H209" s="499"/>
      <c r="I209" s="481" t="s">
        <v>3586</v>
      </c>
      <c r="J209" s="442" t="s">
        <v>1428</v>
      </c>
      <c r="K209" s="442">
        <v>1</v>
      </c>
      <c r="L209" s="482" t="s">
        <v>3456</v>
      </c>
      <c r="M209" s="442">
        <v>255</v>
      </c>
      <c r="N209" s="483"/>
      <c r="O209" s="434">
        <v>1.59</v>
      </c>
      <c r="P209" s="323">
        <f t="shared" si="12"/>
        <v>1.59</v>
      </c>
      <c r="Q209" s="319">
        <f t="shared" si="13"/>
        <v>6</v>
      </c>
      <c r="R209" s="427">
        <f t="shared" si="14"/>
        <v>9.5400000000000009</v>
      </c>
      <c r="S209" s="323"/>
      <c r="T209" s="309"/>
      <c r="U209" s="309"/>
      <c r="V209" s="319" t="s">
        <v>1538</v>
      </c>
      <c r="W209" s="444" t="str">
        <f t="shared" si="15"/>
        <v xml:space="preserve"> (DIN1478)</v>
      </c>
      <c r="X209" s="286"/>
      <c r="Y209" s="286"/>
      <c r="Z209" s="30"/>
    </row>
    <row r="210" spans="1:26" ht="15" hidden="1" customHeight="1" x14ac:dyDescent="0.2">
      <c r="A210" s="384"/>
      <c r="B210" s="384"/>
      <c r="C210" s="433"/>
      <c r="D210" s="43" t="s">
        <v>1539</v>
      </c>
      <c r="E210" s="499" t="s">
        <v>1543</v>
      </c>
      <c r="F210" s="319">
        <v>1</v>
      </c>
      <c r="G210" s="43" t="s">
        <v>1539</v>
      </c>
      <c r="H210" s="499"/>
      <c r="I210" s="43" t="s">
        <v>1539</v>
      </c>
      <c r="J210" s="43" t="s">
        <v>1539</v>
      </c>
      <c r="K210" s="442">
        <v>1</v>
      </c>
      <c r="L210" s="482" t="s">
        <v>3456</v>
      </c>
      <c r="M210" s="442">
        <v>0</v>
      </c>
      <c r="N210" s="483"/>
      <c r="O210" s="434">
        <f>11120.05-10799.69</f>
        <v>320.35999999999876</v>
      </c>
      <c r="P210" s="323">
        <f t="shared" ref="P210" si="16">O210*K210</f>
        <v>320.35999999999876</v>
      </c>
      <c r="Q210" s="319">
        <f t="shared" ref="Q210" si="17">K210*F210</f>
        <v>1</v>
      </c>
      <c r="R210" s="427">
        <f t="shared" ref="R210" si="18">Q210*O210</f>
        <v>320.35999999999876</v>
      </c>
      <c r="S210" s="323"/>
      <c r="T210" s="309"/>
      <c r="U210" s="309"/>
      <c r="V210" s="319" t="s">
        <v>1539</v>
      </c>
      <c r="W210" s="444" t="str">
        <f t="shared" si="15"/>
        <v/>
      </c>
      <c r="X210" s="286"/>
      <c r="Y210" s="286"/>
      <c r="Z210" s="30"/>
    </row>
    <row r="211" spans="1:26" ht="15" hidden="1" customHeight="1" x14ac:dyDescent="0.2">
      <c r="A211" s="384"/>
      <c r="B211" s="384"/>
      <c r="C211" s="433" t="s">
        <v>3594</v>
      </c>
      <c r="D211" s="43" t="s">
        <v>1544</v>
      </c>
      <c r="E211" s="499" t="s">
        <v>1678</v>
      </c>
      <c r="F211" s="319">
        <v>46</v>
      </c>
      <c r="G211" s="43" t="s">
        <v>1544</v>
      </c>
      <c r="H211" s="499"/>
      <c r="I211" s="481">
        <v>5</v>
      </c>
      <c r="J211" s="442" t="s">
        <v>1428</v>
      </c>
      <c r="K211" s="442">
        <v>1</v>
      </c>
      <c r="L211" s="482" t="s">
        <v>3457</v>
      </c>
      <c r="M211" s="442">
        <v>70</v>
      </c>
      <c r="N211" s="483"/>
      <c r="O211" s="434">
        <v>0.19</v>
      </c>
      <c r="P211" s="323">
        <f t="shared" ref="P211:P274" si="19">O211*K211</f>
        <v>0.19</v>
      </c>
      <c r="Q211" s="319">
        <f t="shared" ref="Q211:Q274" si="20">K211*F211</f>
        <v>46</v>
      </c>
      <c r="R211" s="427">
        <f t="shared" ref="R211:R274" si="21">Q211*O211</f>
        <v>8.74</v>
      </c>
      <c r="S211" s="323"/>
      <c r="T211" s="309"/>
      <c r="U211" s="309"/>
      <c r="V211" s="319" t="s">
        <v>3448</v>
      </c>
      <c r="W211" s="444" t="str">
        <f t="shared" si="15"/>
        <v>5</v>
      </c>
      <c r="X211" s="286"/>
      <c r="Y211" s="286"/>
      <c r="Z211" s="30"/>
    </row>
    <row r="212" spans="1:26" ht="15" hidden="1" customHeight="1" x14ac:dyDescent="0.2">
      <c r="A212" s="384"/>
      <c r="B212" s="384"/>
      <c r="C212" s="433" t="s">
        <v>3594</v>
      </c>
      <c r="D212" s="43" t="s">
        <v>1545</v>
      </c>
      <c r="E212" s="499" t="s">
        <v>1678</v>
      </c>
      <c r="F212" s="319">
        <v>1</v>
      </c>
      <c r="G212" s="43" t="s">
        <v>1545</v>
      </c>
      <c r="H212" s="499"/>
      <c r="I212" s="481" t="s">
        <v>822</v>
      </c>
      <c r="J212" s="442" t="s">
        <v>1428</v>
      </c>
      <c r="K212" s="442">
        <v>1</v>
      </c>
      <c r="L212" s="482" t="s">
        <v>3456</v>
      </c>
      <c r="M212" s="442">
        <v>1200</v>
      </c>
      <c r="N212" s="483"/>
      <c r="O212" s="434">
        <v>21.85</v>
      </c>
      <c r="P212" s="323">
        <f t="shared" si="19"/>
        <v>21.85</v>
      </c>
      <c r="Q212" s="319">
        <f t="shared" si="20"/>
        <v>1</v>
      </c>
      <c r="R212" s="427">
        <f t="shared" si="21"/>
        <v>21.85</v>
      </c>
      <c r="S212" s="323"/>
      <c r="T212" s="309"/>
      <c r="U212" s="309"/>
      <c r="V212" s="319" t="s">
        <v>822</v>
      </c>
      <c r="W212" s="444" t="str">
        <f t="shared" si="15"/>
        <v/>
      </c>
      <c r="X212" s="286"/>
      <c r="Y212" s="286"/>
      <c r="Z212" s="30"/>
    </row>
    <row r="213" spans="1:26" ht="15" hidden="1" customHeight="1" x14ac:dyDescent="0.2">
      <c r="A213" s="384"/>
      <c r="B213" s="384"/>
      <c r="C213" s="433" t="s">
        <v>3594</v>
      </c>
      <c r="D213" s="43" t="s">
        <v>1546</v>
      </c>
      <c r="E213" s="499" t="s">
        <v>1678</v>
      </c>
      <c r="F213" s="319">
        <v>144</v>
      </c>
      <c r="G213" s="43" t="s">
        <v>1546</v>
      </c>
      <c r="H213" s="499"/>
      <c r="I213" s="481">
        <v>8</v>
      </c>
      <c r="J213" s="442" t="s">
        <v>1428</v>
      </c>
      <c r="K213" s="442">
        <v>1</v>
      </c>
      <c r="L213" s="482" t="s">
        <v>3454</v>
      </c>
      <c r="M213" s="442">
        <v>50</v>
      </c>
      <c r="N213" s="483"/>
      <c r="O213" s="434">
        <v>0.16</v>
      </c>
      <c r="P213" s="323">
        <f t="shared" si="19"/>
        <v>0.16</v>
      </c>
      <c r="Q213" s="319">
        <f t="shared" si="20"/>
        <v>144</v>
      </c>
      <c r="R213" s="427">
        <f t="shared" si="21"/>
        <v>23.04</v>
      </c>
      <c r="S213" s="323"/>
      <c r="T213" s="309"/>
      <c r="U213" s="309"/>
      <c r="V213" s="319" t="s">
        <v>3449</v>
      </c>
      <c r="W213" s="444" t="str">
        <f t="shared" si="15"/>
        <v>8</v>
      </c>
      <c r="X213" s="286"/>
      <c r="Y213" s="286"/>
      <c r="Z213" s="30"/>
    </row>
    <row r="214" spans="1:26" ht="15" hidden="1" customHeight="1" x14ac:dyDescent="0.2">
      <c r="A214" s="384"/>
      <c r="B214" s="384"/>
      <c r="C214" s="433" t="s">
        <v>3594</v>
      </c>
      <c r="D214" s="43" t="s">
        <v>1547</v>
      </c>
      <c r="E214" s="499" t="s">
        <v>1678</v>
      </c>
      <c r="F214" s="319">
        <v>1</v>
      </c>
      <c r="G214" s="43" t="s">
        <v>1679</v>
      </c>
      <c r="H214" s="499"/>
      <c r="I214" s="481" t="s">
        <v>1121</v>
      </c>
      <c r="J214" s="442" t="s">
        <v>1428</v>
      </c>
      <c r="K214" s="442">
        <v>1</v>
      </c>
      <c r="L214" s="482" t="s">
        <v>3456</v>
      </c>
      <c r="M214" s="442">
        <v>3225</v>
      </c>
      <c r="N214" s="483"/>
      <c r="O214" s="434">
        <v>66.73</v>
      </c>
      <c r="P214" s="323">
        <f t="shared" si="19"/>
        <v>66.73</v>
      </c>
      <c r="Q214" s="319">
        <f t="shared" si="20"/>
        <v>1</v>
      </c>
      <c r="R214" s="427">
        <f t="shared" si="21"/>
        <v>66.73</v>
      </c>
      <c r="S214" s="323"/>
      <c r="T214" s="309"/>
      <c r="U214" s="309"/>
      <c r="V214" s="319" t="s">
        <v>1121</v>
      </c>
      <c r="W214" s="444" t="str">
        <f t="shared" si="15"/>
        <v/>
      </c>
      <c r="X214" s="286"/>
      <c r="Y214" s="286"/>
      <c r="Z214" s="30"/>
    </row>
    <row r="215" spans="1:26" ht="15" hidden="1" customHeight="1" x14ac:dyDescent="0.2">
      <c r="A215" s="384"/>
      <c r="B215" s="384"/>
      <c r="C215" s="433" t="s">
        <v>3594</v>
      </c>
      <c r="D215" s="43" t="s">
        <v>1547</v>
      </c>
      <c r="E215" s="499" t="s">
        <v>1678</v>
      </c>
      <c r="F215" s="319">
        <v>1</v>
      </c>
      <c r="G215" s="43" t="s">
        <v>1680</v>
      </c>
      <c r="H215" s="499"/>
      <c r="I215" s="481">
        <v>10</v>
      </c>
      <c r="J215" s="442" t="s">
        <v>1428</v>
      </c>
      <c r="K215" s="442">
        <v>1</v>
      </c>
      <c r="L215" s="482" t="s">
        <v>3462</v>
      </c>
      <c r="M215" s="442">
        <v>295</v>
      </c>
      <c r="N215" s="483"/>
      <c r="O215" s="434">
        <v>2.5499999999999998</v>
      </c>
      <c r="P215" s="323">
        <f t="shared" si="19"/>
        <v>2.5499999999999998</v>
      </c>
      <c r="Q215" s="319">
        <f t="shared" si="20"/>
        <v>1</v>
      </c>
      <c r="R215" s="427">
        <f t="shared" si="21"/>
        <v>2.5499999999999998</v>
      </c>
      <c r="S215" s="323"/>
      <c r="T215" s="309"/>
      <c r="U215" s="309"/>
      <c r="V215" s="319" t="s">
        <v>1427</v>
      </c>
      <c r="W215" s="444" t="str">
        <f t="shared" si="15"/>
        <v>10</v>
      </c>
      <c r="X215" s="286"/>
      <c r="Y215" s="286"/>
      <c r="Z215" s="30"/>
    </row>
    <row r="216" spans="1:26" ht="15" hidden="1" customHeight="1" x14ac:dyDescent="0.2">
      <c r="A216" s="384"/>
      <c r="B216" s="384"/>
      <c r="C216" s="433" t="s">
        <v>3594</v>
      </c>
      <c r="D216" s="43" t="s">
        <v>1547</v>
      </c>
      <c r="E216" s="499" t="s">
        <v>1678</v>
      </c>
      <c r="F216" s="319">
        <v>1</v>
      </c>
      <c r="G216" s="43" t="s">
        <v>1681</v>
      </c>
      <c r="H216" s="499"/>
      <c r="I216" s="481">
        <v>5</v>
      </c>
      <c r="J216" s="442" t="s">
        <v>1428</v>
      </c>
      <c r="K216" s="442">
        <v>2</v>
      </c>
      <c r="L216" s="482" t="s">
        <v>3463</v>
      </c>
      <c r="M216" s="442">
        <v>100</v>
      </c>
      <c r="N216" s="483"/>
      <c r="O216" s="434">
        <v>0.33</v>
      </c>
      <c r="P216" s="323">
        <f t="shared" si="19"/>
        <v>0.66</v>
      </c>
      <c r="Q216" s="319">
        <f t="shared" si="20"/>
        <v>2</v>
      </c>
      <c r="R216" s="427">
        <f t="shared" si="21"/>
        <v>0.66</v>
      </c>
      <c r="S216" s="323"/>
      <c r="T216" s="309"/>
      <c r="U216" s="309"/>
      <c r="V216" s="319" t="s">
        <v>3448</v>
      </c>
      <c r="W216" s="444" t="str">
        <f t="shared" si="15"/>
        <v>5</v>
      </c>
      <c r="X216" s="286"/>
      <c r="Y216" s="286"/>
      <c r="Z216" s="30"/>
    </row>
    <row r="217" spans="1:26" ht="15" hidden="1" customHeight="1" x14ac:dyDescent="0.2">
      <c r="A217" s="384"/>
      <c r="B217" s="384"/>
      <c r="C217" s="433" t="s">
        <v>3594</v>
      </c>
      <c r="D217" s="43" t="s">
        <v>1547</v>
      </c>
      <c r="E217" s="499" t="s">
        <v>1678</v>
      </c>
      <c r="F217" s="319">
        <v>1</v>
      </c>
      <c r="G217" s="43" t="s">
        <v>1682</v>
      </c>
      <c r="H217" s="499"/>
      <c r="I217" s="481">
        <v>15</v>
      </c>
      <c r="J217" s="442" t="s">
        <v>1428</v>
      </c>
      <c r="K217" s="442">
        <v>1</v>
      </c>
      <c r="L217" s="482" t="s">
        <v>3464</v>
      </c>
      <c r="M217" s="442">
        <v>300</v>
      </c>
      <c r="N217" s="483"/>
      <c r="O217" s="434">
        <v>6.36</v>
      </c>
      <c r="P217" s="323">
        <f t="shared" si="19"/>
        <v>6.36</v>
      </c>
      <c r="Q217" s="319">
        <f t="shared" si="20"/>
        <v>1</v>
      </c>
      <c r="R217" s="427">
        <f t="shared" si="21"/>
        <v>6.36</v>
      </c>
      <c r="S217" s="323"/>
      <c r="T217" s="309"/>
      <c r="U217" s="309"/>
      <c r="V217" s="319" t="s">
        <v>3446</v>
      </c>
      <c r="W217" s="444" t="str">
        <f t="shared" si="15"/>
        <v>15</v>
      </c>
      <c r="X217" s="286"/>
      <c r="Y217" s="286"/>
      <c r="Z217" s="30"/>
    </row>
    <row r="218" spans="1:26" ht="15" hidden="1" customHeight="1" x14ac:dyDescent="0.2">
      <c r="A218" s="384"/>
      <c r="B218" s="384"/>
      <c r="C218" s="433" t="s">
        <v>3594</v>
      </c>
      <c r="D218" s="43" t="s">
        <v>1548</v>
      </c>
      <c r="E218" s="499" t="s">
        <v>1678</v>
      </c>
      <c r="F218" s="319">
        <v>6</v>
      </c>
      <c r="G218" s="43" t="s">
        <v>1683</v>
      </c>
      <c r="H218" s="499"/>
      <c r="I218" s="481" t="s">
        <v>1121</v>
      </c>
      <c r="J218" s="442" t="s">
        <v>1428</v>
      </c>
      <c r="K218" s="442">
        <v>1</v>
      </c>
      <c r="L218" s="482" t="s">
        <v>3456</v>
      </c>
      <c r="M218" s="442">
        <v>3580</v>
      </c>
      <c r="N218" s="483"/>
      <c r="O218" s="434">
        <v>74.08</v>
      </c>
      <c r="P218" s="323">
        <f t="shared" si="19"/>
        <v>74.08</v>
      </c>
      <c r="Q218" s="319">
        <f t="shared" si="20"/>
        <v>6</v>
      </c>
      <c r="R218" s="427">
        <f t="shared" si="21"/>
        <v>444.48</v>
      </c>
      <c r="S218" s="323"/>
      <c r="T218" s="309"/>
      <c r="U218" s="309"/>
      <c r="V218" s="319" t="s">
        <v>1121</v>
      </c>
      <c r="W218" s="444" t="str">
        <f t="shared" si="15"/>
        <v/>
      </c>
      <c r="X218" s="286"/>
      <c r="Y218" s="286"/>
      <c r="Z218" s="30"/>
    </row>
    <row r="219" spans="1:26" ht="15" hidden="1" customHeight="1" x14ac:dyDescent="0.2">
      <c r="A219" s="384"/>
      <c r="B219" s="384"/>
      <c r="C219" s="433" t="s">
        <v>3594</v>
      </c>
      <c r="D219" s="43" t="s">
        <v>1548</v>
      </c>
      <c r="E219" s="499" t="s">
        <v>1678</v>
      </c>
      <c r="F219" s="319">
        <v>6</v>
      </c>
      <c r="G219" s="43" t="s">
        <v>1684</v>
      </c>
      <c r="H219" s="499"/>
      <c r="I219" s="481">
        <v>10</v>
      </c>
      <c r="J219" s="442" t="s">
        <v>1428</v>
      </c>
      <c r="K219" s="442">
        <v>1</v>
      </c>
      <c r="L219" s="482" t="s">
        <v>3465</v>
      </c>
      <c r="M219" s="442">
        <v>240</v>
      </c>
      <c r="N219" s="483"/>
      <c r="O219" s="434">
        <v>3.77</v>
      </c>
      <c r="P219" s="323">
        <f t="shared" si="19"/>
        <v>3.77</v>
      </c>
      <c r="Q219" s="319">
        <f t="shared" si="20"/>
        <v>6</v>
      </c>
      <c r="R219" s="427">
        <f t="shared" si="21"/>
        <v>22.62</v>
      </c>
      <c r="S219" s="323"/>
      <c r="T219" s="309"/>
      <c r="U219" s="309"/>
      <c r="V219" s="319" t="s">
        <v>1427</v>
      </c>
      <c r="W219" s="444" t="str">
        <f t="shared" si="15"/>
        <v>10</v>
      </c>
      <c r="X219" s="286"/>
      <c r="Y219" s="286"/>
      <c r="Z219" s="30"/>
    </row>
    <row r="220" spans="1:26" ht="15" hidden="1" customHeight="1" x14ac:dyDescent="0.2">
      <c r="A220" s="384"/>
      <c r="B220" s="384"/>
      <c r="C220" s="433" t="s">
        <v>3594</v>
      </c>
      <c r="D220" s="43" t="s">
        <v>1548</v>
      </c>
      <c r="E220" s="499" t="s">
        <v>1678</v>
      </c>
      <c r="F220" s="319">
        <v>6</v>
      </c>
      <c r="G220" s="43" t="s">
        <v>1685</v>
      </c>
      <c r="H220" s="499"/>
      <c r="I220" s="481">
        <v>15</v>
      </c>
      <c r="J220" s="442" t="s">
        <v>1428</v>
      </c>
      <c r="K220" s="442">
        <v>1</v>
      </c>
      <c r="L220" s="482" t="s">
        <v>3460</v>
      </c>
      <c r="M220" s="442">
        <v>180</v>
      </c>
      <c r="N220" s="483"/>
      <c r="O220" s="434">
        <v>2.12</v>
      </c>
      <c r="P220" s="323">
        <f t="shared" si="19"/>
        <v>2.12</v>
      </c>
      <c r="Q220" s="319">
        <f t="shared" si="20"/>
        <v>6</v>
      </c>
      <c r="R220" s="427">
        <f t="shared" si="21"/>
        <v>12.72</v>
      </c>
      <c r="S220" s="323"/>
      <c r="T220" s="309"/>
      <c r="U220" s="309"/>
      <c r="V220" s="319" t="s">
        <v>3446</v>
      </c>
      <c r="W220" s="444" t="str">
        <f t="shared" si="15"/>
        <v>15</v>
      </c>
      <c r="X220" s="286"/>
      <c r="Y220" s="286"/>
      <c r="Z220" s="30"/>
    </row>
    <row r="221" spans="1:26" ht="15" hidden="1" customHeight="1" x14ac:dyDescent="0.2">
      <c r="A221" s="384"/>
      <c r="B221" s="384"/>
      <c r="C221" s="433" t="s">
        <v>3594</v>
      </c>
      <c r="D221" s="43" t="s">
        <v>1548</v>
      </c>
      <c r="E221" s="499" t="s">
        <v>1678</v>
      </c>
      <c r="F221" s="319">
        <v>6</v>
      </c>
      <c r="G221" s="43" t="s">
        <v>1682</v>
      </c>
      <c r="H221" s="499"/>
      <c r="I221" s="481">
        <v>15</v>
      </c>
      <c r="J221" s="442" t="s">
        <v>1428</v>
      </c>
      <c r="K221" s="442">
        <v>1</v>
      </c>
      <c r="L221" s="482" t="s">
        <v>3464</v>
      </c>
      <c r="M221" s="442">
        <v>300</v>
      </c>
      <c r="N221" s="483"/>
      <c r="O221" s="434">
        <v>6.36</v>
      </c>
      <c r="P221" s="323">
        <f t="shared" si="19"/>
        <v>6.36</v>
      </c>
      <c r="Q221" s="319">
        <f t="shared" si="20"/>
        <v>6</v>
      </c>
      <c r="R221" s="427">
        <f t="shared" si="21"/>
        <v>38.160000000000004</v>
      </c>
      <c r="S221" s="323"/>
      <c r="T221" s="309"/>
      <c r="U221" s="309"/>
      <c r="V221" s="319" t="s">
        <v>3446</v>
      </c>
      <c r="W221" s="444" t="str">
        <f t="shared" si="15"/>
        <v>15</v>
      </c>
      <c r="X221" s="286"/>
      <c r="Y221" s="286"/>
      <c r="Z221" s="30"/>
    </row>
    <row r="222" spans="1:26" ht="15" hidden="1" customHeight="1" x14ac:dyDescent="0.2">
      <c r="A222" s="384"/>
      <c r="B222" s="384"/>
      <c r="C222" s="433" t="s">
        <v>3594</v>
      </c>
      <c r="D222" s="43" t="s">
        <v>1549</v>
      </c>
      <c r="E222" s="499" t="s">
        <v>1678</v>
      </c>
      <c r="F222" s="319">
        <v>19</v>
      </c>
      <c r="G222" s="43" t="s">
        <v>1549</v>
      </c>
      <c r="H222" s="499"/>
      <c r="I222" s="481">
        <v>10</v>
      </c>
      <c r="J222" s="442" t="s">
        <v>1428</v>
      </c>
      <c r="K222" s="442">
        <v>1</v>
      </c>
      <c r="L222" s="482" t="s">
        <v>3466</v>
      </c>
      <c r="M222" s="442">
        <v>440</v>
      </c>
      <c r="N222" s="483"/>
      <c r="O222" s="434">
        <v>4.1399999999999997</v>
      </c>
      <c r="P222" s="323">
        <f t="shared" si="19"/>
        <v>4.1399999999999997</v>
      </c>
      <c r="Q222" s="319">
        <f t="shared" si="20"/>
        <v>19</v>
      </c>
      <c r="R222" s="427">
        <f t="shared" si="21"/>
        <v>78.66</v>
      </c>
      <c r="S222" s="323"/>
      <c r="T222" s="309"/>
      <c r="U222" s="309"/>
      <c r="V222" s="319" t="s">
        <v>1427</v>
      </c>
      <c r="W222" s="444" t="str">
        <f t="shared" si="15"/>
        <v>10</v>
      </c>
      <c r="X222" s="286"/>
      <c r="Y222" s="286"/>
      <c r="Z222" s="30"/>
    </row>
    <row r="223" spans="1:26" ht="15" hidden="1" customHeight="1" x14ac:dyDescent="0.2">
      <c r="A223" s="384"/>
      <c r="B223" s="384"/>
      <c r="C223" s="433" t="s">
        <v>3594</v>
      </c>
      <c r="D223" s="43" t="s">
        <v>1550</v>
      </c>
      <c r="E223" s="499" t="s">
        <v>1678</v>
      </c>
      <c r="F223" s="319">
        <v>9</v>
      </c>
      <c r="G223" s="43" t="s">
        <v>1550</v>
      </c>
      <c r="H223" s="499"/>
      <c r="I223" s="481" t="s">
        <v>3589</v>
      </c>
      <c r="J223" s="442">
        <v>8.8000000000000007</v>
      </c>
      <c r="K223" s="442">
        <v>1</v>
      </c>
      <c r="L223" s="482" t="s">
        <v>3456</v>
      </c>
      <c r="M223" s="442">
        <v>310</v>
      </c>
      <c r="N223" s="483"/>
      <c r="O223" s="434">
        <v>0.75</v>
      </c>
      <c r="P223" s="323">
        <f t="shared" si="19"/>
        <v>0.75</v>
      </c>
      <c r="Q223" s="319">
        <f t="shared" si="20"/>
        <v>9</v>
      </c>
      <c r="R223" s="427">
        <f t="shared" si="21"/>
        <v>6.75</v>
      </c>
      <c r="S223" s="323"/>
      <c r="T223" s="309"/>
      <c r="U223" s="309"/>
      <c r="V223" s="319" t="s">
        <v>551</v>
      </c>
      <c r="W223" s="444" t="str">
        <f t="shared" si="15"/>
        <v xml:space="preserve"> TIJA 975</v>
      </c>
      <c r="X223" s="286"/>
      <c r="Y223" s="286"/>
      <c r="Z223" s="30"/>
    </row>
    <row r="224" spans="1:26" ht="15" hidden="1" customHeight="1" x14ac:dyDescent="0.2">
      <c r="A224" s="384"/>
      <c r="B224" s="384"/>
      <c r="C224" s="433" t="s">
        <v>3594</v>
      </c>
      <c r="D224" s="43" t="s">
        <v>1551</v>
      </c>
      <c r="E224" s="499" t="s">
        <v>1678</v>
      </c>
      <c r="F224" s="319">
        <v>1</v>
      </c>
      <c r="G224" s="43" t="s">
        <v>1686</v>
      </c>
      <c r="H224" s="499"/>
      <c r="I224" s="481" t="s">
        <v>559</v>
      </c>
      <c r="J224" s="442" t="s">
        <v>1428</v>
      </c>
      <c r="K224" s="442">
        <v>1</v>
      </c>
      <c r="L224" s="482" t="s">
        <v>3456</v>
      </c>
      <c r="M224" s="442">
        <v>3575</v>
      </c>
      <c r="N224" s="483"/>
      <c r="O224" s="434">
        <v>128.81</v>
      </c>
      <c r="P224" s="323">
        <f t="shared" si="19"/>
        <v>128.81</v>
      </c>
      <c r="Q224" s="319">
        <f t="shared" si="20"/>
        <v>1</v>
      </c>
      <c r="R224" s="427">
        <f t="shared" si="21"/>
        <v>128.81</v>
      </c>
      <c r="S224" s="323"/>
      <c r="T224" s="309"/>
      <c r="U224" s="309"/>
      <c r="V224" s="319" t="s">
        <v>559</v>
      </c>
      <c r="W224" s="444" t="str">
        <f t="shared" si="15"/>
        <v/>
      </c>
      <c r="X224" s="286"/>
      <c r="Y224" s="286"/>
      <c r="Z224" s="30"/>
    </row>
    <row r="225" spans="1:26" ht="15" hidden="1" customHeight="1" x14ac:dyDescent="0.2">
      <c r="A225" s="384"/>
      <c r="B225" s="384"/>
      <c r="C225" s="433" t="s">
        <v>3594</v>
      </c>
      <c r="D225" s="43" t="s">
        <v>1551</v>
      </c>
      <c r="E225" s="499" t="s">
        <v>1678</v>
      </c>
      <c r="F225" s="319">
        <v>1</v>
      </c>
      <c r="G225" s="43" t="s">
        <v>1687</v>
      </c>
      <c r="H225" s="499"/>
      <c r="I225" s="481" t="s">
        <v>559</v>
      </c>
      <c r="J225" s="442" t="s">
        <v>1428</v>
      </c>
      <c r="K225" s="442">
        <v>1</v>
      </c>
      <c r="L225" s="482" t="s">
        <v>3456</v>
      </c>
      <c r="M225" s="442">
        <v>400</v>
      </c>
      <c r="N225" s="483"/>
      <c r="O225" s="434">
        <v>14.41</v>
      </c>
      <c r="P225" s="323">
        <f t="shared" si="19"/>
        <v>14.41</v>
      </c>
      <c r="Q225" s="319">
        <f t="shared" si="20"/>
        <v>1</v>
      </c>
      <c r="R225" s="427">
        <f t="shared" si="21"/>
        <v>14.41</v>
      </c>
      <c r="S225" s="323"/>
      <c r="T225" s="309"/>
      <c r="U225" s="309"/>
      <c r="V225" s="319" t="s">
        <v>559</v>
      </c>
      <c r="W225" s="444" t="str">
        <f t="shared" si="15"/>
        <v/>
      </c>
      <c r="X225" s="286"/>
      <c r="Y225" s="286"/>
      <c r="Z225" s="30"/>
    </row>
    <row r="226" spans="1:26" ht="15" hidden="1" customHeight="1" x14ac:dyDescent="0.2">
      <c r="A226" s="384"/>
      <c r="B226" s="384"/>
      <c r="C226" s="433" t="s">
        <v>3594</v>
      </c>
      <c r="D226" s="43" t="s">
        <v>1551</v>
      </c>
      <c r="E226" s="499" t="s">
        <v>1678</v>
      </c>
      <c r="F226" s="319">
        <v>1</v>
      </c>
      <c r="G226" s="43" t="s">
        <v>1688</v>
      </c>
      <c r="H226" s="499"/>
      <c r="I226" s="481">
        <v>10</v>
      </c>
      <c r="J226" s="442" t="s">
        <v>1428</v>
      </c>
      <c r="K226" s="442">
        <v>2</v>
      </c>
      <c r="L226" s="482" t="s">
        <v>3467</v>
      </c>
      <c r="M226" s="442">
        <v>250</v>
      </c>
      <c r="N226" s="483"/>
      <c r="O226" s="434">
        <v>3.22</v>
      </c>
      <c r="P226" s="323">
        <f t="shared" si="19"/>
        <v>6.44</v>
      </c>
      <c r="Q226" s="319">
        <f t="shared" si="20"/>
        <v>2</v>
      </c>
      <c r="R226" s="427">
        <f t="shared" si="21"/>
        <v>6.44</v>
      </c>
      <c r="S226" s="323"/>
      <c r="T226" s="309"/>
      <c r="U226" s="309"/>
      <c r="V226" s="319" t="s">
        <v>1427</v>
      </c>
      <c r="W226" s="444" t="str">
        <f t="shared" si="15"/>
        <v>10</v>
      </c>
      <c r="X226" s="286"/>
      <c r="Y226" s="286"/>
      <c r="Z226" s="30"/>
    </row>
    <row r="227" spans="1:26" ht="15" hidden="1" customHeight="1" x14ac:dyDescent="0.2">
      <c r="A227" s="384"/>
      <c r="B227" s="384"/>
      <c r="C227" s="433" t="s">
        <v>3594</v>
      </c>
      <c r="D227" s="43" t="s">
        <v>1551</v>
      </c>
      <c r="E227" s="499" t="s">
        <v>1678</v>
      </c>
      <c r="F227" s="319">
        <v>1</v>
      </c>
      <c r="G227" s="43" t="s">
        <v>1689</v>
      </c>
      <c r="H227" s="499"/>
      <c r="I227" s="481">
        <v>10</v>
      </c>
      <c r="J227" s="442" t="s">
        <v>1428</v>
      </c>
      <c r="K227" s="442">
        <v>4</v>
      </c>
      <c r="L227" s="482" t="s">
        <v>3452</v>
      </c>
      <c r="M227" s="442">
        <v>250</v>
      </c>
      <c r="N227" s="483"/>
      <c r="O227" s="434">
        <v>1.18</v>
      </c>
      <c r="P227" s="323">
        <f t="shared" si="19"/>
        <v>4.72</v>
      </c>
      <c r="Q227" s="319">
        <f t="shared" si="20"/>
        <v>4</v>
      </c>
      <c r="R227" s="427">
        <f t="shared" si="21"/>
        <v>4.72</v>
      </c>
      <c r="S227" s="323"/>
      <c r="T227" s="309"/>
      <c r="U227" s="309"/>
      <c r="V227" s="319" t="s">
        <v>1427</v>
      </c>
      <c r="W227" s="444" t="str">
        <f t="shared" si="15"/>
        <v>10</v>
      </c>
      <c r="X227" s="286"/>
      <c r="Y227" s="286"/>
      <c r="Z227" s="30"/>
    </row>
    <row r="228" spans="1:26" ht="15" hidden="1" customHeight="1" x14ac:dyDescent="0.2">
      <c r="A228" s="384"/>
      <c r="B228" s="384"/>
      <c r="C228" s="433" t="s">
        <v>3594</v>
      </c>
      <c r="D228" s="43" t="s">
        <v>1551</v>
      </c>
      <c r="E228" s="499" t="s">
        <v>1678</v>
      </c>
      <c r="F228" s="319">
        <v>1</v>
      </c>
      <c r="G228" s="43" t="s">
        <v>1690</v>
      </c>
      <c r="H228" s="499"/>
      <c r="I228" s="481">
        <v>10</v>
      </c>
      <c r="J228" s="442" t="s">
        <v>1428</v>
      </c>
      <c r="K228" s="442">
        <v>1</v>
      </c>
      <c r="L228" s="482" t="s">
        <v>3467</v>
      </c>
      <c r="M228" s="442">
        <v>250</v>
      </c>
      <c r="N228" s="483"/>
      <c r="O228" s="434">
        <v>3.22</v>
      </c>
      <c r="P228" s="323">
        <f t="shared" si="19"/>
        <v>3.22</v>
      </c>
      <c r="Q228" s="319">
        <f t="shared" si="20"/>
        <v>1</v>
      </c>
      <c r="R228" s="427">
        <f t="shared" si="21"/>
        <v>3.22</v>
      </c>
      <c r="S228" s="323"/>
      <c r="T228" s="309"/>
      <c r="U228" s="309"/>
      <c r="V228" s="319" t="s">
        <v>1427</v>
      </c>
      <c r="W228" s="444" t="str">
        <f t="shared" si="15"/>
        <v>10</v>
      </c>
      <c r="X228" s="286"/>
      <c r="Y228" s="286"/>
      <c r="Z228" s="30"/>
    </row>
    <row r="229" spans="1:26" ht="15" hidden="1" customHeight="1" x14ac:dyDescent="0.2">
      <c r="A229" s="384"/>
      <c r="B229" s="384"/>
      <c r="C229" s="433" t="s">
        <v>3594</v>
      </c>
      <c r="D229" s="43" t="s">
        <v>1551</v>
      </c>
      <c r="E229" s="499" t="s">
        <v>1678</v>
      </c>
      <c r="F229" s="319">
        <v>1</v>
      </c>
      <c r="G229" s="43" t="s">
        <v>1691</v>
      </c>
      <c r="H229" s="499"/>
      <c r="I229" s="481">
        <v>10</v>
      </c>
      <c r="J229" s="442" t="s">
        <v>1428</v>
      </c>
      <c r="K229" s="442">
        <v>1</v>
      </c>
      <c r="L229" s="482" t="s">
        <v>3468</v>
      </c>
      <c r="M229" s="442">
        <v>270</v>
      </c>
      <c r="N229" s="483"/>
      <c r="O229" s="434">
        <v>2.86</v>
      </c>
      <c r="P229" s="323">
        <f t="shared" si="19"/>
        <v>2.86</v>
      </c>
      <c r="Q229" s="319">
        <f t="shared" si="20"/>
        <v>1</v>
      </c>
      <c r="R229" s="427">
        <f t="shared" si="21"/>
        <v>2.86</v>
      </c>
      <c r="S229" s="323"/>
      <c r="T229" s="309"/>
      <c r="U229" s="309"/>
      <c r="V229" s="319" t="s">
        <v>1427</v>
      </c>
      <c r="W229" s="444" t="str">
        <f t="shared" si="15"/>
        <v>10</v>
      </c>
      <c r="X229" s="286"/>
      <c r="Y229" s="286"/>
      <c r="Z229" s="30"/>
    </row>
    <row r="230" spans="1:26" ht="15" hidden="1" customHeight="1" x14ac:dyDescent="0.2">
      <c r="A230" s="384"/>
      <c r="B230" s="384"/>
      <c r="C230" s="433" t="s">
        <v>3594</v>
      </c>
      <c r="D230" s="43" t="s">
        <v>1551</v>
      </c>
      <c r="E230" s="499" t="s">
        <v>1678</v>
      </c>
      <c r="F230" s="319">
        <v>1</v>
      </c>
      <c r="G230" s="43" t="s">
        <v>1692</v>
      </c>
      <c r="H230" s="499"/>
      <c r="I230" s="481">
        <v>15</v>
      </c>
      <c r="J230" s="442" t="s">
        <v>1428</v>
      </c>
      <c r="K230" s="442">
        <v>1</v>
      </c>
      <c r="L230" s="482" t="s">
        <v>3469</v>
      </c>
      <c r="M230" s="442">
        <v>270</v>
      </c>
      <c r="N230" s="483"/>
      <c r="O230" s="434">
        <v>4.45</v>
      </c>
      <c r="P230" s="323">
        <f t="shared" si="19"/>
        <v>4.45</v>
      </c>
      <c r="Q230" s="319">
        <f t="shared" si="20"/>
        <v>1</v>
      </c>
      <c r="R230" s="427">
        <f t="shared" si="21"/>
        <v>4.45</v>
      </c>
      <c r="S230" s="323"/>
      <c r="T230" s="309"/>
      <c r="U230" s="309"/>
      <c r="V230" s="319" t="s">
        <v>3446</v>
      </c>
      <c r="W230" s="444" t="str">
        <f t="shared" si="15"/>
        <v>15</v>
      </c>
      <c r="X230" s="286"/>
      <c r="Y230" s="286"/>
      <c r="Z230" s="30"/>
    </row>
    <row r="231" spans="1:26" ht="15" hidden="1" customHeight="1" x14ac:dyDescent="0.2">
      <c r="A231" s="384"/>
      <c r="B231" s="384"/>
      <c r="C231" s="433" t="s">
        <v>3594</v>
      </c>
      <c r="D231" s="43" t="s">
        <v>1551</v>
      </c>
      <c r="E231" s="499" t="s">
        <v>1678</v>
      </c>
      <c r="F231" s="319">
        <v>1</v>
      </c>
      <c r="G231" s="43" t="s">
        <v>1693</v>
      </c>
      <c r="H231" s="499"/>
      <c r="I231" s="481">
        <v>20</v>
      </c>
      <c r="J231" s="442" t="s">
        <v>1428</v>
      </c>
      <c r="K231" s="442">
        <v>1</v>
      </c>
      <c r="L231" s="482" t="s">
        <v>3470</v>
      </c>
      <c r="M231" s="442">
        <v>270</v>
      </c>
      <c r="N231" s="483"/>
      <c r="O231" s="434">
        <v>8.9</v>
      </c>
      <c r="P231" s="323">
        <f t="shared" si="19"/>
        <v>8.9</v>
      </c>
      <c r="Q231" s="319">
        <f t="shared" si="20"/>
        <v>1</v>
      </c>
      <c r="R231" s="427">
        <f t="shared" si="21"/>
        <v>8.9</v>
      </c>
      <c r="S231" s="323"/>
      <c r="T231" s="309"/>
      <c r="U231" s="309"/>
      <c r="V231" s="319" t="s">
        <v>3447</v>
      </c>
      <c r="W231" s="444" t="str">
        <f t="shared" si="15"/>
        <v>20</v>
      </c>
      <c r="X231" s="286"/>
      <c r="Y231" s="286"/>
      <c r="Z231" s="30"/>
    </row>
    <row r="232" spans="1:26" ht="15" hidden="1" customHeight="1" x14ac:dyDescent="0.2">
      <c r="A232" s="384"/>
      <c r="B232" s="384"/>
      <c r="C232" s="433" t="s">
        <v>3594</v>
      </c>
      <c r="D232" s="43" t="s">
        <v>1551</v>
      </c>
      <c r="E232" s="499" t="s">
        <v>1678</v>
      </c>
      <c r="F232" s="319">
        <v>1</v>
      </c>
      <c r="G232" s="43" t="s">
        <v>1694</v>
      </c>
      <c r="H232" s="499"/>
      <c r="I232" s="481">
        <v>15</v>
      </c>
      <c r="J232" s="442" t="s">
        <v>1428</v>
      </c>
      <c r="K232" s="442">
        <v>1</v>
      </c>
      <c r="L232" s="482" t="s">
        <v>3468</v>
      </c>
      <c r="M232" s="442">
        <v>270</v>
      </c>
      <c r="N232" s="483"/>
      <c r="O232" s="434">
        <v>4.29</v>
      </c>
      <c r="P232" s="323">
        <f t="shared" si="19"/>
        <v>4.29</v>
      </c>
      <c r="Q232" s="319">
        <f t="shared" si="20"/>
        <v>1</v>
      </c>
      <c r="R232" s="427">
        <f t="shared" si="21"/>
        <v>4.29</v>
      </c>
      <c r="S232" s="323"/>
      <c r="T232" s="309"/>
      <c r="U232" s="309"/>
      <c r="V232" s="319" t="s">
        <v>3446</v>
      </c>
      <c r="W232" s="444" t="str">
        <f t="shared" si="15"/>
        <v>15</v>
      </c>
      <c r="X232" s="286"/>
      <c r="Y232" s="286"/>
      <c r="Z232" s="30"/>
    </row>
    <row r="233" spans="1:26" ht="15" hidden="1" customHeight="1" x14ac:dyDescent="0.2">
      <c r="A233" s="384"/>
      <c r="B233" s="384"/>
      <c r="C233" s="433" t="s">
        <v>3594</v>
      </c>
      <c r="D233" s="43" t="s">
        <v>1551</v>
      </c>
      <c r="E233" s="499" t="s">
        <v>1678</v>
      </c>
      <c r="F233" s="319">
        <v>1</v>
      </c>
      <c r="G233" s="43" t="s">
        <v>1695</v>
      </c>
      <c r="H233" s="499"/>
      <c r="I233" s="481">
        <v>15</v>
      </c>
      <c r="J233" s="442" t="s">
        <v>1428</v>
      </c>
      <c r="K233" s="442">
        <v>1</v>
      </c>
      <c r="L233" s="482" t="s">
        <v>3471</v>
      </c>
      <c r="M233" s="442">
        <v>310</v>
      </c>
      <c r="N233" s="483"/>
      <c r="O233" s="434">
        <v>6.39</v>
      </c>
      <c r="P233" s="323">
        <f t="shared" si="19"/>
        <v>6.39</v>
      </c>
      <c r="Q233" s="319">
        <f t="shared" si="20"/>
        <v>1</v>
      </c>
      <c r="R233" s="427">
        <f t="shared" si="21"/>
        <v>6.39</v>
      </c>
      <c r="S233" s="323"/>
      <c r="T233" s="309"/>
      <c r="U233" s="309"/>
      <c r="V233" s="319" t="s">
        <v>3446</v>
      </c>
      <c r="W233" s="444" t="str">
        <f t="shared" si="15"/>
        <v>15</v>
      </c>
      <c r="X233" s="286"/>
      <c r="Y233" s="286"/>
      <c r="Z233" s="30"/>
    </row>
    <row r="234" spans="1:26" ht="15" hidden="1" customHeight="1" x14ac:dyDescent="0.2">
      <c r="A234" s="384"/>
      <c r="B234" s="384"/>
      <c r="C234" s="433" t="s">
        <v>3594</v>
      </c>
      <c r="D234" s="43" t="s">
        <v>1552</v>
      </c>
      <c r="E234" s="499" t="s">
        <v>1678</v>
      </c>
      <c r="F234" s="319">
        <v>1</v>
      </c>
      <c r="G234" s="43" t="s">
        <v>1552</v>
      </c>
      <c r="H234" s="499"/>
      <c r="I234" s="481">
        <v>15</v>
      </c>
      <c r="J234" s="442" t="s">
        <v>1428</v>
      </c>
      <c r="K234" s="442">
        <v>1</v>
      </c>
      <c r="L234" s="482" t="s">
        <v>3472</v>
      </c>
      <c r="M234" s="442">
        <v>220</v>
      </c>
      <c r="N234" s="483"/>
      <c r="O234" s="434">
        <v>4.0199999999999996</v>
      </c>
      <c r="P234" s="323">
        <f t="shared" si="19"/>
        <v>4.0199999999999996</v>
      </c>
      <c r="Q234" s="319">
        <f t="shared" si="20"/>
        <v>1</v>
      </c>
      <c r="R234" s="427">
        <f t="shared" si="21"/>
        <v>4.0199999999999996</v>
      </c>
      <c r="S234" s="323"/>
      <c r="T234" s="309"/>
      <c r="U234" s="309"/>
      <c r="V234" s="319" t="s">
        <v>3446</v>
      </c>
      <c r="W234" s="444" t="str">
        <f t="shared" si="15"/>
        <v>15</v>
      </c>
      <c r="X234" s="286"/>
      <c r="Y234" s="286"/>
      <c r="Z234" s="30"/>
    </row>
    <row r="235" spans="1:26" ht="15" hidden="1" customHeight="1" x14ac:dyDescent="0.2">
      <c r="A235" s="384"/>
      <c r="B235" s="384"/>
      <c r="C235" s="433" t="s">
        <v>3594</v>
      </c>
      <c r="D235" s="43" t="s">
        <v>1553</v>
      </c>
      <c r="E235" s="499" t="s">
        <v>1678</v>
      </c>
      <c r="F235" s="319">
        <v>1</v>
      </c>
      <c r="G235" s="43" t="s">
        <v>1696</v>
      </c>
      <c r="H235" s="499"/>
      <c r="I235" s="481" t="s">
        <v>1121</v>
      </c>
      <c r="J235" s="442" t="s">
        <v>1428</v>
      </c>
      <c r="K235" s="442">
        <v>1</v>
      </c>
      <c r="L235" s="482" t="s">
        <v>3456</v>
      </c>
      <c r="M235" s="442">
        <v>4470</v>
      </c>
      <c r="N235" s="483"/>
      <c r="O235" s="434">
        <v>92.5</v>
      </c>
      <c r="P235" s="323">
        <f t="shared" si="19"/>
        <v>92.5</v>
      </c>
      <c r="Q235" s="319">
        <f t="shared" si="20"/>
        <v>1</v>
      </c>
      <c r="R235" s="427">
        <f t="shared" si="21"/>
        <v>92.5</v>
      </c>
      <c r="S235" s="323"/>
      <c r="T235" s="309"/>
      <c r="U235" s="309"/>
      <c r="V235" s="319" t="s">
        <v>1121</v>
      </c>
      <c r="W235" s="444" t="str">
        <f t="shared" si="15"/>
        <v/>
      </c>
      <c r="X235" s="286"/>
      <c r="Y235" s="286"/>
      <c r="Z235" s="30"/>
    </row>
    <row r="236" spans="1:26" ht="15" hidden="1" customHeight="1" x14ac:dyDescent="0.2">
      <c r="A236" s="384"/>
      <c r="B236" s="384"/>
      <c r="C236" s="433" t="s">
        <v>3594</v>
      </c>
      <c r="D236" s="43" t="s">
        <v>1553</v>
      </c>
      <c r="E236" s="499" t="s">
        <v>1678</v>
      </c>
      <c r="F236" s="319">
        <v>1</v>
      </c>
      <c r="G236" s="43" t="s">
        <v>1697</v>
      </c>
      <c r="H236" s="499"/>
      <c r="I236" s="481">
        <v>5</v>
      </c>
      <c r="J236" s="442" t="s">
        <v>1428</v>
      </c>
      <c r="K236" s="442">
        <v>1</v>
      </c>
      <c r="L236" s="482" t="s">
        <v>3461</v>
      </c>
      <c r="M236" s="442">
        <v>170</v>
      </c>
      <c r="N236" s="483"/>
      <c r="O236" s="434">
        <v>0.6</v>
      </c>
      <c r="P236" s="323">
        <f t="shared" si="19"/>
        <v>0.6</v>
      </c>
      <c r="Q236" s="319">
        <f t="shared" si="20"/>
        <v>1</v>
      </c>
      <c r="R236" s="427">
        <f t="shared" si="21"/>
        <v>0.6</v>
      </c>
      <c r="S236" s="323"/>
      <c r="T236" s="309"/>
      <c r="U236" s="309"/>
      <c r="V236" s="319" t="s">
        <v>3448</v>
      </c>
      <c r="W236" s="444" t="str">
        <f t="shared" si="15"/>
        <v>5</v>
      </c>
      <c r="X236" s="286"/>
      <c r="Y236" s="286"/>
      <c r="Z236" s="30"/>
    </row>
    <row r="237" spans="1:26" ht="15" hidden="1" customHeight="1" x14ac:dyDescent="0.2">
      <c r="A237" s="384"/>
      <c r="B237" s="384"/>
      <c r="C237" s="433" t="s">
        <v>3594</v>
      </c>
      <c r="D237" s="43" t="s">
        <v>1553</v>
      </c>
      <c r="E237" s="499" t="s">
        <v>1678</v>
      </c>
      <c r="F237" s="319">
        <v>1</v>
      </c>
      <c r="G237" s="43" t="s">
        <v>1682</v>
      </c>
      <c r="H237" s="499"/>
      <c r="I237" s="481">
        <v>15</v>
      </c>
      <c r="J237" s="442" t="s">
        <v>1428</v>
      </c>
      <c r="K237" s="442">
        <v>1</v>
      </c>
      <c r="L237" s="482" t="s">
        <v>3464</v>
      </c>
      <c r="M237" s="442">
        <v>300</v>
      </c>
      <c r="N237" s="483"/>
      <c r="O237" s="434">
        <v>6.36</v>
      </c>
      <c r="P237" s="323">
        <f t="shared" si="19"/>
        <v>6.36</v>
      </c>
      <c r="Q237" s="319">
        <f t="shared" si="20"/>
        <v>1</v>
      </c>
      <c r="R237" s="427">
        <f t="shared" si="21"/>
        <v>6.36</v>
      </c>
      <c r="S237" s="323"/>
      <c r="T237" s="309"/>
      <c r="U237" s="309"/>
      <c r="V237" s="319" t="s">
        <v>3446</v>
      </c>
      <c r="W237" s="444" t="str">
        <f t="shared" si="15"/>
        <v>15</v>
      </c>
      <c r="X237" s="286"/>
      <c r="Y237" s="286"/>
      <c r="Z237" s="30"/>
    </row>
    <row r="238" spans="1:26" ht="15" hidden="1" customHeight="1" x14ac:dyDescent="0.2">
      <c r="A238" s="384"/>
      <c r="B238" s="384"/>
      <c r="C238" s="433" t="s">
        <v>3594</v>
      </c>
      <c r="D238" s="43" t="s">
        <v>1554</v>
      </c>
      <c r="E238" s="499" t="s">
        <v>1678</v>
      </c>
      <c r="F238" s="319">
        <v>2</v>
      </c>
      <c r="G238" s="43" t="s">
        <v>1698</v>
      </c>
      <c r="H238" s="499"/>
      <c r="I238" s="481" t="s">
        <v>620</v>
      </c>
      <c r="J238" s="442" t="s">
        <v>1428</v>
      </c>
      <c r="K238" s="442">
        <v>1</v>
      </c>
      <c r="L238" s="482" t="s">
        <v>3456</v>
      </c>
      <c r="M238" s="442">
        <v>4465</v>
      </c>
      <c r="N238" s="483"/>
      <c r="O238" s="434">
        <v>117.07</v>
      </c>
      <c r="P238" s="323">
        <f t="shared" si="19"/>
        <v>117.07</v>
      </c>
      <c r="Q238" s="319">
        <f t="shared" si="20"/>
        <v>2</v>
      </c>
      <c r="R238" s="427">
        <f t="shared" si="21"/>
        <v>234.14</v>
      </c>
      <c r="S238" s="323"/>
      <c r="T238" s="309"/>
      <c r="U238" s="309"/>
      <c r="V238" s="319" t="s">
        <v>620</v>
      </c>
      <c r="W238" s="444" t="str">
        <f t="shared" si="15"/>
        <v/>
      </c>
      <c r="X238" s="286"/>
      <c r="Y238" s="286"/>
      <c r="Z238" s="30"/>
    </row>
    <row r="239" spans="1:26" ht="15" hidden="1" customHeight="1" x14ac:dyDescent="0.2">
      <c r="A239" s="384"/>
      <c r="B239" s="384"/>
      <c r="C239" s="433" t="s">
        <v>3594</v>
      </c>
      <c r="D239" s="43" t="s">
        <v>1554</v>
      </c>
      <c r="E239" s="499" t="s">
        <v>1678</v>
      </c>
      <c r="F239" s="319">
        <v>2</v>
      </c>
      <c r="G239" s="43" t="s">
        <v>1699</v>
      </c>
      <c r="H239" s="499"/>
      <c r="I239" s="481">
        <v>20</v>
      </c>
      <c r="J239" s="442" t="s">
        <v>1428</v>
      </c>
      <c r="K239" s="442">
        <v>1</v>
      </c>
      <c r="L239" s="482" t="s">
        <v>3470</v>
      </c>
      <c r="M239" s="442">
        <v>220</v>
      </c>
      <c r="N239" s="483"/>
      <c r="O239" s="434">
        <v>7.25</v>
      </c>
      <c r="P239" s="323">
        <f t="shared" si="19"/>
        <v>7.25</v>
      </c>
      <c r="Q239" s="319">
        <f t="shared" si="20"/>
        <v>2</v>
      </c>
      <c r="R239" s="427">
        <f t="shared" si="21"/>
        <v>14.5</v>
      </c>
      <c r="S239" s="323"/>
      <c r="T239" s="309"/>
      <c r="U239" s="309"/>
      <c r="V239" s="319" t="s">
        <v>3447</v>
      </c>
      <c r="W239" s="444" t="str">
        <f t="shared" si="15"/>
        <v>20</v>
      </c>
      <c r="X239" s="286"/>
      <c r="Y239" s="286"/>
      <c r="Z239" s="30"/>
    </row>
    <row r="240" spans="1:26" ht="15" hidden="1" customHeight="1" x14ac:dyDescent="0.2">
      <c r="A240" s="384"/>
      <c r="B240" s="384"/>
      <c r="C240" s="433" t="s">
        <v>3593</v>
      </c>
      <c r="D240" s="43" t="s">
        <v>1555</v>
      </c>
      <c r="E240" s="499" t="s">
        <v>1678</v>
      </c>
      <c r="F240" s="319">
        <v>4</v>
      </c>
      <c r="G240" s="43" t="s">
        <v>1555</v>
      </c>
      <c r="H240" s="499" t="s">
        <v>3591</v>
      </c>
      <c r="I240" s="481" t="s">
        <v>1906</v>
      </c>
      <c r="J240" s="442" t="s">
        <v>1920</v>
      </c>
      <c r="K240" s="442">
        <v>1</v>
      </c>
      <c r="L240" s="482" t="s">
        <v>3456</v>
      </c>
      <c r="M240" s="442">
        <v>5550</v>
      </c>
      <c r="N240" s="483"/>
      <c r="O240" s="434">
        <v>41.97</v>
      </c>
      <c r="P240" s="323">
        <f t="shared" si="19"/>
        <v>41.97</v>
      </c>
      <c r="Q240" s="319">
        <f t="shared" si="20"/>
        <v>4</v>
      </c>
      <c r="R240" s="427">
        <f t="shared" si="21"/>
        <v>167.88</v>
      </c>
      <c r="S240" s="323"/>
      <c r="T240" s="309"/>
      <c r="U240" s="309"/>
      <c r="V240" s="319" t="s">
        <v>1906</v>
      </c>
      <c r="W240" s="444" t="str">
        <f t="shared" si="15"/>
        <v/>
      </c>
      <c r="X240" s="286"/>
      <c r="Y240" s="286"/>
      <c r="Z240" s="30"/>
    </row>
    <row r="241" spans="1:26" ht="15" hidden="1" customHeight="1" x14ac:dyDescent="0.2">
      <c r="A241" s="384"/>
      <c r="B241" s="384"/>
      <c r="C241" s="433" t="s">
        <v>3594</v>
      </c>
      <c r="D241" s="43" t="s">
        <v>1556</v>
      </c>
      <c r="E241" s="499" t="s">
        <v>1678</v>
      </c>
      <c r="F241" s="319">
        <v>9</v>
      </c>
      <c r="G241" s="43" t="s">
        <v>1700</v>
      </c>
      <c r="H241" s="499"/>
      <c r="I241" s="481">
        <v>20</v>
      </c>
      <c r="J241" s="442" t="s">
        <v>1428</v>
      </c>
      <c r="K241" s="442">
        <v>1</v>
      </c>
      <c r="L241" s="482" t="s">
        <v>3469</v>
      </c>
      <c r="M241" s="442">
        <v>494</v>
      </c>
      <c r="N241" s="483"/>
      <c r="O241" s="434">
        <v>10.86</v>
      </c>
      <c r="P241" s="323">
        <f t="shared" si="19"/>
        <v>10.86</v>
      </c>
      <c r="Q241" s="319">
        <f t="shared" si="20"/>
        <v>9</v>
      </c>
      <c r="R241" s="427">
        <f t="shared" si="21"/>
        <v>97.74</v>
      </c>
      <c r="S241" s="323"/>
      <c r="T241" s="309"/>
      <c r="U241" s="309"/>
      <c r="V241" s="319" t="s">
        <v>3447</v>
      </c>
      <c r="W241" s="444" t="str">
        <f t="shared" si="15"/>
        <v>20</v>
      </c>
      <c r="X241" s="286"/>
      <c r="Y241" s="286"/>
      <c r="Z241" s="30"/>
    </row>
    <row r="242" spans="1:26" ht="15" hidden="1" customHeight="1" x14ac:dyDescent="0.2">
      <c r="A242" s="384"/>
      <c r="B242" s="384"/>
      <c r="C242" s="433" t="s">
        <v>3594</v>
      </c>
      <c r="D242" s="43" t="s">
        <v>1556</v>
      </c>
      <c r="E242" s="499" t="s">
        <v>1678</v>
      </c>
      <c r="F242" s="319">
        <v>9</v>
      </c>
      <c r="G242" s="43" t="s">
        <v>1701</v>
      </c>
      <c r="H242" s="499"/>
      <c r="I242" s="481">
        <v>15</v>
      </c>
      <c r="J242" s="442" t="s">
        <v>1428</v>
      </c>
      <c r="K242" s="442">
        <v>2</v>
      </c>
      <c r="L242" s="482" t="s">
        <v>3469</v>
      </c>
      <c r="M242" s="442">
        <v>340</v>
      </c>
      <c r="N242" s="483"/>
      <c r="O242" s="434">
        <v>5.6</v>
      </c>
      <c r="P242" s="323">
        <f t="shared" si="19"/>
        <v>11.2</v>
      </c>
      <c r="Q242" s="319">
        <f t="shared" si="20"/>
        <v>18</v>
      </c>
      <c r="R242" s="427">
        <f t="shared" si="21"/>
        <v>100.8</v>
      </c>
      <c r="S242" s="323"/>
      <c r="T242" s="309"/>
      <c r="U242" s="309"/>
      <c r="V242" s="319" t="s">
        <v>3446</v>
      </c>
      <c r="W242" s="444" t="str">
        <f t="shared" si="15"/>
        <v>15</v>
      </c>
      <c r="X242" s="286"/>
      <c r="Y242" s="286"/>
      <c r="Z242" s="30"/>
    </row>
    <row r="243" spans="1:26" ht="15" hidden="1" customHeight="1" x14ac:dyDescent="0.2">
      <c r="A243" s="384"/>
      <c r="B243" s="384"/>
      <c r="C243" s="433" t="s">
        <v>3594</v>
      </c>
      <c r="D243" s="43" t="s">
        <v>1556</v>
      </c>
      <c r="E243" s="499" t="s">
        <v>1678</v>
      </c>
      <c r="F243" s="319">
        <v>9</v>
      </c>
      <c r="G243" s="43" t="s">
        <v>1702</v>
      </c>
      <c r="H243" s="499"/>
      <c r="I243" s="481">
        <v>5</v>
      </c>
      <c r="J243" s="442" t="s">
        <v>1428</v>
      </c>
      <c r="K243" s="442">
        <v>4</v>
      </c>
      <c r="L243" s="482" t="s">
        <v>3469</v>
      </c>
      <c r="M243" s="442">
        <v>340</v>
      </c>
      <c r="N243" s="483"/>
      <c r="O243" s="434">
        <v>1.87</v>
      </c>
      <c r="P243" s="323">
        <f t="shared" si="19"/>
        <v>7.48</v>
      </c>
      <c r="Q243" s="319">
        <f t="shared" si="20"/>
        <v>36</v>
      </c>
      <c r="R243" s="427">
        <f t="shared" si="21"/>
        <v>67.320000000000007</v>
      </c>
      <c r="S243" s="323"/>
      <c r="T243" s="309"/>
      <c r="U243" s="309"/>
      <c r="V243" s="319" t="s">
        <v>3448</v>
      </c>
      <c r="W243" s="444" t="str">
        <f t="shared" si="15"/>
        <v>5</v>
      </c>
      <c r="X243" s="286"/>
      <c r="Y243" s="286"/>
      <c r="Z243" s="30"/>
    </row>
    <row r="244" spans="1:26" ht="15" hidden="1" customHeight="1" x14ac:dyDescent="0.2">
      <c r="A244" s="384"/>
      <c r="B244" s="384"/>
      <c r="C244" s="433" t="s">
        <v>3594</v>
      </c>
      <c r="D244" s="43" t="s">
        <v>1557</v>
      </c>
      <c r="E244" s="499" t="s">
        <v>1678</v>
      </c>
      <c r="F244" s="319">
        <v>1</v>
      </c>
      <c r="G244" s="43" t="s">
        <v>1703</v>
      </c>
      <c r="H244" s="499"/>
      <c r="I244" s="481" t="s">
        <v>620</v>
      </c>
      <c r="J244" s="442" t="s">
        <v>1428</v>
      </c>
      <c r="K244" s="442">
        <v>1</v>
      </c>
      <c r="L244" s="482" t="s">
        <v>3456</v>
      </c>
      <c r="M244" s="442">
        <v>3575</v>
      </c>
      <c r="N244" s="483"/>
      <c r="O244" s="434">
        <v>93.73</v>
      </c>
      <c r="P244" s="323">
        <f t="shared" si="19"/>
        <v>93.73</v>
      </c>
      <c r="Q244" s="319">
        <f t="shared" si="20"/>
        <v>1</v>
      </c>
      <c r="R244" s="427">
        <f t="shared" si="21"/>
        <v>93.73</v>
      </c>
      <c r="S244" s="323"/>
      <c r="T244" s="309"/>
      <c r="U244" s="309"/>
      <c r="V244" s="319" t="s">
        <v>620</v>
      </c>
      <c r="W244" s="444" t="str">
        <f t="shared" si="15"/>
        <v/>
      </c>
      <c r="X244" s="286"/>
      <c r="Y244" s="286"/>
      <c r="Z244" s="30"/>
    </row>
    <row r="245" spans="1:26" ht="15" hidden="1" customHeight="1" x14ac:dyDescent="0.2">
      <c r="A245" s="384"/>
      <c r="B245" s="384"/>
      <c r="C245" s="433" t="s">
        <v>3594</v>
      </c>
      <c r="D245" s="43" t="s">
        <v>1557</v>
      </c>
      <c r="E245" s="499" t="s">
        <v>1678</v>
      </c>
      <c r="F245" s="319">
        <v>1</v>
      </c>
      <c r="G245" s="43" t="s">
        <v>1704</v>
      </c>
      <c r="H245" s="499"/>
      <c r="I245" s="481">
        <v>10</v>
      </c>
      <c r="J245" s="442" t="s">
        <v>1428</v>
      </c>
      <c r="K245" s="442">
        <v>2</v>
      </c>
      <c r="L245" s="482" t="s">
        <v>3454</v>
      </c>
      <c r="M245" s="442">
        <v>202</v>
      </c>
      <c r="N245" s="483"/>
      <c r="O245" s="434">
        <v>0.79</v>
      </c>
      <c r="P245" s="323">
        <f t="shared" si="19"/>
        <v>1.58</v>
      </c>
      <c r="Q245" s="319">
        <f t="shared" si="20"/>
        <v>2</v>
      </c>
      <c r="R245" s="427">
        <f t="shared" si="21"/>
        <v>1.58</v>
      </c>
      <c r="S245" s="323"/>
      <c r="T245" s="309"/>
      <c r="U245" s="309"/>
      <c r="V245" s="319" t="s">
        <v>1427</v>
      </c>
      <c r="W245" s="444" t="str">
        <f t="shared" si="15"/>
        <v>10</v>
      </c>
      <c r="X245" s="286"/>
      <c r="Y245" s="286"/>
      <c r="Z245" s="30"/>
    </row>
    <row r="246" spans="1:26" ht="15" hidden="1" customHeight="1" x14ac:dyDescent="0.2">
      <c r="A246" s="384"/>
      <c r="B246" s="384"/>
      <c r="C246" s="433" t="s">
        <v>3594</v>
      </c>
      <c r="D246" s="43" t="s">
        <v>1557</v>
      </c>
      <c r="E246" s="499" t="s">
        <v>1678</v>
      </c>
      <c r="F246" s="319">
        <v>1</v>
      </c>
      <c r="G246" s="43" t="s">
        <v>1705</v>
      </c>
      <c r="H246" s="499"/>
      <c r="I246" s="481" t="s">
        <v>620</v>
      </c>
      <c r="J246" s="442" t="s">
        <v>1428</v>
      </c>
      <c r="K246" s="442">
        <v>1</v>
      </c>
      <c r="L246" s="482" t="s">
        <v>3456</v>
      </c>
      <c r="M246" s="442">
        <v>400</v>
      </c>
      <c r="N246" s="483"/>
      <c r="O246" s="434">
        <v>10.49</v>
      </c>
      <c r="P246" s="323">
        <f t="shared" si="19"/>
        <v>10.49</v>
      </c>
      <c r="Q246" s="319">
        <f t="shared" si="20"/>
        <v>1</v>
      </c>
      <c r="R246" s="427">
        <f t="shared" si="21"/>
        <v>10.49</v>
      </c>
      <c r="S246" s="323"/>
      <c r="T246" s="309"/>
      <c r="U246" s="309"/>
      <c r="V246" s="319" t="s">
        <v>620</v>
      </c>
      <c r="W246" s="444" t="str">
        <f t="shared" si="15"/>
        <v/>
      </c>
      <c r="X246" s="286"/>
      <c r="Y246" s="286"/>
      <c r="Z246" s="30"/>
    </row>
    <row r="247" spans="1:26" ht="15" hidden="1" customHeight="1" x14ac:dyDescent="0.2">
      <c r="A247" s="384"/>
      <c r="B247" s="384"/>
      <c r="C247" s="433" t="s">
        <v>3594</v>
      </c>
      <c r="D247" s="43" t="s">
        <v>1557</v>
      </c>
      <c r="E247" s="499" t="s">
        <v>1678</v>
      </c>
      <c r="F247" s="319">
        <v>1</v>
      </c>
      <c r="G247" s="43" t="s">
        <v>1699</v>
      </c>
      <c r="H247" s="499"/>
      <c r="I247" s="481">
        <v>20</v>
      </c>
      <c r="J247" s="442" t="s">
        <v>1428</v>
      </c>
      <c r="K247" s="442">
        <v>1</v>
      </c>
      <c r="L247" s="482" t="s">
        <v>3470</v>
      </c>
      <c r="M247" s="442">
        <v>220</v>
      </c>
      <c r="N247" s="483"/>
      <c r="O247" s="434">
        <v>7.25</v>
      </c>
      <c r="P247" s="323">
        <f t="shared" si="19"/>
        <v>7.25</v>
      </c>
      <c r="Q247" s="319">
        <f t="shared" si="20"/>
        <v>1</v>
      </c>
      <c r="R247" s="427">
        <f t="shared" si="21"/>
        <v>7.25</v>
      </c>
      <c r="S247" s="323"/>
      <c r="T247" s="309"/>
      <c r="U247" s="309"/>
      <c r="V247" s="319" t="s">
        <v>3447</v>
      </c>
      <c r="W247" s="444" t="str">
        <f t="shared" si="15"/>
        <v>20</v>
      </c>
      <c r="X247" s="286"/>
      <c r="Y247" s="286"/>
      <c r="Z247" s="30"/>
    </row>
    <row r="248" spans="1:26" ht="15" hidden="1" customHeight="1" x14ac:dyDescent="0.2">
      <c r="A248" s="384"/>
      <c r="B248" s="384"/>
      <c r="C248" s="433" t="s">
        <v>3594</v>
      </c>
      <c r="D248" s="43" t="s">
        <v>1557</v>
      </c>
      <c r="E248" s="499" t="s">
        <v>1678</v>
      </c>
      <c r="F248" s="319">
        <v>1</v>
      </c>
      <c r="G248" s="43" t="s">
        <v>1706</v>
      </c>
      <c r="H248" s="499"/>
      <c r="I248" s="481">
        <v>10</v>
      </c>
      <c r="J248" s="442" t="s">
        <v>1428</v>
      </c>
      <c r="K248" s="442">
        <v>1</v>
      </c>
      <c r="L248" s="482" t="s">
        <v>3462</v>
      </c>
      <c r="M248" s="442">
        <v>220</v>
      </c>
      <c r="N248" s="483"/>
      <c r="O248" s="434">
        <v>1.9</v>
      </c>
      <c r="P248" s="323">
        <f t="shared" si="19"/>
        <v>1.9</v>
      </c>
      <c r="Q248" s="319">
        <f t="shared" si="20"/>
        <v>1</v>
      </c>
      <c r="R248" s="427">
        <f t="shared" si="21"/>
        <v>1.9</v>
      </c>
      <c r="S248" s="323"/>
      <c r="T248" s="309"/>
      <c r="U248" s="309"/>
      <c r="V248" s="319" t="s">
        <v>1427</v>
      </c>
      <c r="W248" s="444" t="str">
        <f t="shared" si="15"/>
        <v>10</v>
      </c>
      <c r="X248" s="286"/>
      <c r="Y248" s="286"/>
      <c r="Z248" s="30"/>
    </row>
    <row r="249" spans="1:26" ht="15" hidden="1" customHeight="1" x14ac:dyDescent="0.2">
      <c r="A249" s="384"/>
      <c r="B249" s="384"/>
      <c r="C249" s="433" t="s">
        <v>3594</v>
      </c>
      <c r="D249" s="43" t="s">
        <v>1557</v>
      </c>
      <c r="E249" s="499" t="s">
        <v>1678</v>
      </c>
      <c r="F249" s="319">
        <v>1</v>
      </c>
      <c r="G249" s="43" t="s">
        <v>1707</v>
      </c>
      <c r="H249" s="499"/>
      <c r="I249" s="481">
        <v>15</v>
      </c>
      <c r="J249" s="442" t="s">
        <v>1428</v>
      </c>
      <c r="K249" s="442">
        <v>1</v>
      </c>
      <c r="L249" s="482" t="s">
        <v>3462</v>
      </c>
      <c r="M249" s="442">
        <v>220</v>
      </c>
      <c r="N249" s="483"/>
      <c r="O249" s="434">
        <v>2.85</v>
      </c>
      <c r="P249" s="323">
        <f t="shared" si="19"/>
        <v>2.85</v>
      </c>
      <c r="Q249" s="319">
        <f t="shared" si="20"/>
        <v>1</v>
      </c>
      <c r="R249" s="427">
        <f t="shared" si="21"/>
        <v>2.85</v>
      </c>
      <c r="S249" s="323"/>
      <c r="T249" s="309"/>
      <c r="U249" s="309"/>
      <c r="V249" s="319" t="s">
        <v>3446</v>
      </c>
      <c r="W249" s="444" t="str">
        <f t="shared" si="15"/>
        <v>15</v>
      </c>
      <c r="X249" s="286"/>
      <c r="Y249" s="286"/>
      <c r="Z249" s="30"/>
    </row>
    <row r="250" spans="1:26" ht="15" hidden="1" customHeight="1" x14ac:dyDescent="0.2">
      <c r="A250" s="384"/>
      <c r="B250" s="384"/>
      <c r="C250" s="433" t="s">
        <v>3594</v>
      </c>
      <c r="D250" s="43" t="s">
        <v>1557</v>
      </c>
      <c r="E250" s="499" t="s">
        <v>1678</v>
      </c>
      <c r="F250" s="319">
        <v>1</v>
      </c>
      <c r="G250" s="43" t="s">
        <v>1708</v>
      </c>
      <c r="H250" s="499"/>
      <c r="I250" s="481">
        <v>15</v>
      </c>
      <c r="J250" s="442" t="s">
        <v>1428</v>
      </c>
      <c r="K250" s="442">
        <v>1</v>
      </c>
      <c r="L250" s="482" t="s">
        <v>3451</v>
      </c>
      <c r="M250" s="442">
        <v>260</v>
      </c>
      <c r="N250" s="483"/>
      <c r="O250" s="434">
        <v>4.59</v>
      </c>
      <c r="P250" s="323">
        <f t="shared" si="19"/>
        <v>4.59</v>
      </c>
      <c r="Q250" s="319">
        <f t="shared" si="20"/>
        <v>1</v>
      </c>
      <c r="R250" s="427">
        <f t="shared" si="21"/>
        <v>4.59</v>
      </c>
      <c r="S250" s="323"/>
      <c r="T250" s="309"/>
      <c r="U250" s="309"/>
      <c r="V250" s="319" t="s">
        <v>3446</v>
      </c>
      <c r="W250" s="444" t="str">
        <f t="shared" si="15"/>
        <v>15</v>
      </c>
      <c r="X250" s="286"/>
      <c r="Y250" s="286"/>
      <c r="Z250" s="30"/>
    </row>
    <row r="251" spans="1:26" ht="15" hidden="1" customHeight="1" x14ac:dyDescent="0.2">
      <c r="A251" s="384"/>
      <c r="B251" s="384"/>
      <c r="C251" s="433" t="s">
        <v>3594</v>
      </c>
      <c r="D251" s="43" t="s">
        <v>1558</v>
      </c>
      <c r="E251" s="499" t="s">
        <v>1678</v>
      </c>
      <c r="F251" s="319">
        <v>1</v>
      </c>
      <c r="G251" s="43" t="s">
        <v>1709</v>
      </c>
      <c r="H251" s="499"/>
      <c r="I251" s="481" t="s">
        <v>559</v>
      </c>
      <c r="J251" s="442" t="s">
        <v>1428</v>
      </c>
      <c r="K251" s="442">
        <v>1</v>
      </c>
      <c r="L251" s="482" t="s">
        <v>3456</v>
      </c>
      <c r="M251" s="442">
        <v>2620</v>
      </c>
      <c r="N251" s="483"/>
      <c r="O251" s="434">
        <v>94.41</v>
      </c>
      <c r="P251" s="323">
        <f t="shared" si="19"/>
        <v>94.41</v>
      </c>
      <c r="Q251" s="319">
        <f t="shared" si="20"/>
        <v>1</v>
      </c>
      <c r="R251" s="427">
        <f t="shared" si="21"/>
        <v>94.41</v>
      </c>
      <c r="S251" s="323"/>
      <c r="T251" s="309"/>
      <c r="U251" s="309"/>
      <c r="V251" s="319" t="s">
        <v>559</v>
      </c>
      <c r="W251" s="444" t="str">
        <f t="shared" si="15"/>
        <v/>
      </c>
      <c r="X251" s="286"/>
      <c r="Y251" s="286"/>
      <c r="Z251" s="30"/>
    </row>
    <row r="252" spans="1:26" ht="15" hidden="1" customHeight="1" x14ac:dyDescent="0.2">
      <c r="A252" s="384"/>
      <c r="B252" s="384"/>
      <c r="C252" s="433" t="s">
        <v>3594</v>
      </c>
      <c r="D252" s="43" t="s">
        <v>1558</v>
      </c>
      <c r="E252" s="499" t="s">
        <v>1678</v>
      </c>
      <c r="F252" s="319">
        <v>1</v>
      </c>
      <c r="G252" s="43" t="s">
        <v>1692</v>
      </c>
      <c r="H252" s="499"/>
      <c r="I252" s="481">
        <v>15</v>
      </c>
      <c r="J252" s="442" t="s">
        <v>1428</v>
      </c>
      <c r="K252" s="442">
        <v>1</v>
      </c>
      <c r="L252" s="482" t="s">
        <v>3469</v>
      </c>
      <c r="M252" s="442">
        <v>270</v>
      </c>
      <c r="N252" s="483"/>
      <c r="O252" s="434">
        <v>4.45</v>
      </c>
      <c r="P252" s="323">
        <f t="shared" si="19"/>
        <v>4.45</v>
      </c>
      <c r="Q252" s="319">
        <f t="shared" si="20"/>
        <v>1</v>
      </c>
      <c r="R252" s="427">
        <f t="shared" si="21"/>
        <v>4.45</v>
      </c>
      <c r="S252" s="323"/>
      <c r="T252" s="309"/>
      <c r="U252" s="309"/>
      <c r="V252" s="319" t="s">
        <v>3446</v>
      </c>
      <c r="W252" s="444" t="str">
        <f t="shared" si="15"/>
        <v>15</v>
      </c>
      <c r="X252" s="286"/>
      <c r="Y252" s="286"/>
      <c r="Z252" s="30"/>
    </row>
    <row r="253" spans="1:26" ht="15" hidden="1" customHeight="1" x14ac:dyDescent="0.2">
      <c r="A253" s="384"/>
      <c r="B253" s="384"/>
      <c r="C253" s="433" t="s">
        <v>3594</v>
      </c>
      <c r="D253" s="43" t="s">
        <v>1558</v>
      </c>
      <c r="E253" s="499" t="s">
        <v>1678</v>
      </c>
      <c r="F253" s="319">
        <v>1</v>
      </c>
      <c r="G253" s="43" t="s">
        <v>1710</v>
      </c>
      <c r="H253" s="499"/>
      <c r="I253" s="481">
        <v>10</v>
      </c>
      <c r="J253" s="442" t="s">
        <v>1428</v>
      </c>
      <c r="K253" s="442">
        <v>1</v>
      </c>
      <c r="L253" s="482" t="s">
        <v>3473</v>
      </c>
      <c r="M253" s="442">
        <v>220</v>
      </c>
      <c r="N253" s="483"/>
      <c r="O253" s="434">
        <v>2.25</v>
      </c>
      <c r="P253" s="323">
        <f t="shared" si="19"/>
        <v>2.25</v>
      </c>
      <c r="Q253" s="319">
        <f t="shared" si="20"/>
        <v>1</v>
      </c>
      <c r="R253" s="427">
        <f t="shared" si="21"/>
        <v>2.25</v>
      </c>
      <c r="S253" s="323"/>
      <c r="T253" s="309"/>
      <c r="U253" s="309"/>
      <c r="V253" s="319" t="s">
        <v>1427</v>
      </c>
      <c r="W253" s="444" t="str">
        <f t="shared" si="15"/>
        <v>10</v>
      </c>
      <c r="X253" s="286"/>
      <c r="Y253" s="286"/>
      <c r="Z253" s="30"/>
    </row>
    <row r="254" spans="1:26" ht="15" hidden="1" customHeight="1" x14ac:dyDescent="0.2">
      <c r="A254" s="384"/>
      <c r="B254" s="384"/>
      <c r="C254" s="433" t="s">
        <v>3594</v>
      </c>
      <c r="D254" s="43" t="s">
        <v>1558</v>
      </c>
      <c r="E254" s="499" t="s">
        <v>1678</v>
      </c>
      <c r="F254" s="319">
        <v>1</v>
      </c>
      <c r="G254" s="43" t="s">
        <v>1711</v>
      </c>
      <c r="H254" s="499"/>
      <c r="I254" s="481" t="s">
        <v>1296</v>
      </c>
      <c r="J254" s="442" t="s">
        <v>1428</v>
      </c>
      <c r="K254" s="442">
        <v>6</v>
      </c>
      <c r="L254" s="482" t="s">
        <v>3456</v>
      </c>
      <c r="M254" s="442">
        <v>190</v>
      </c>
      <c r="N254" s="483"/>
      <c r="O254" s="434">
        <v>0.72</v>
      </c>
      <c r="P254" s="323">
        <f t="shared" si="19"/>
        <v>4.32</v>
      </c>
      <c r="Q254" s="319">
        <f t="shared" si="20"/>
        <v>6</v>
      </c>
      <c r="R254" s="427">
        <f t="shared" si="21"/>
        <v>4.32</v>
      </c>
      <c r="S254" s="323"/>
      <c r="T254" s="309"/>
      <c r="U254" s="309"/>
      <c r="V254" s="319" t="s">
        <v>1296</v>
      </c>
      <c r="W254" s="444" t="str">
        <f t="shared" si="15"/>
        <v/>
      </c>
      <c r="X254" s="286"/>
      <c r="Y254" s="286"/>
      <c r="Z254" s="30"/>
    </row>
    <row r="255" spans="1:26" ht="15" hidden="1" customHeight="1" x14ac:dyDescent="0.2">
      <c r="A255" s="384"/>
      <c r="B255" s="384"/>
      <c r="C255" s="433" t="s">
        <v>3593</v>
      </c>
      <c r="D255" s="43" t="s">
        <v>1559</v>
      </c>
      <c r="E255" s="499" t="s">
        <v>1678</v>
      </c>
      <c r="F255" s="319">
        <v>3</v>
      </c>
      <c r="G255" s="43" t="s">
        <v>1559</v>
      </c>
      <c r="H255" s="499" t="s">
        <v>3591</v>
      </c>
      <c r="I255" s="481" t="s">
        <v>1906</v>
      </c>
      <c r="J255" s="442" t="s">
        <v>1920</v>
      </c>
      <c r="K255" s="442">
        <v>1</v>
      </c>
      <c r="L255" s="482" t="s">
        <v>3456</v>
      </c>
      <c r="M255" s="442">
        <v>3500</v>
      </c>
      <c r="N255" s="483"/>
      <c r="O255" s="434">
        <v>26.46</v>
      </c>
      <c r="P255" s="323">
        <f t="shared" si="19"/>
        <v>26.46</v>
      </c>
      <c r="Q255" s="319">
        <f t="shared" si="20"/>
        <v>3</v>
      </c>
      <c r="R255" s="427">
        <f t="shared" si="21"/>
        <v>79.38</v>
      </c>
      <c r="S255" s="323"/>
      <c r="T255" s="309"/>
      <c r="U255" s="309"/>
      <c r="V255" s="319" t="s">
        <v>1906</v>
      </c>
      <c r="W255" s="444" t="str">
        <f t="shared" si="15"/>
        <v/>
      </c>
      <c r="X255" s="286"/>
      <c r="Y255" s="286"/>
      <c r="Z255" s="30"/>
    </row>
    <row r="256" spans="1:26" ht="15" hidden="1" customHeight="1" x14ac:dyDescent="0.2">
      <c r="A256" s="384"/>
      <c r="B256" s="384"/>
      <c r="C256" s="433" t="s">
        <v>3594</v>
      </c>
      <c r="D256" s="43" t="s">
        <v>1560</v>
      </c>
      <c r="E256" s="499" t="s">
        <v>1678</v>
      </c>
      <c r="F256" s="319">
        <v>1</v>
      </c>
      <c r="G256" s="43" t="s">
        <v>1712</v>
      </c>
      <c r="H256" s="499"/>
      <c r="I256" s="481">
        <v>10</v>
      </c>
      <c r="J256" s="442" t="s">
        <v>1428</v>
      </c>
      <c r="K256" s="442">
        <v>1</v>
      </c>
      <c r="L256" s="482" t="s">
        <v>3464</v>
      </c>
      <c r="M256" s="442">
        <v>240</v>
      </c>
      <c r="N256" s="483"/>
      <c r="O256" s="434">
        <v>3.39</v>
      </c>
      <c r="P256" s="323">
        <f t="shared" si="19"/>
        <v>3.39</v>
      </c>
      <c r="Q256" s="319">
        <f t="shared" si="20"/>
        <v>1</v>
      </c>
      <c r="R256" s="427">
        <f t="shared" si="21"/>
        <v>3.39</v>
      </c>
      <c r="S256" s="323"/>
      <c r="T256" s="309"/>
      <c r="U256" s="309"/>
      <c r="V256" s="319" t="s">
        <v>1427</v>
      </c>
      <c r="W256" s="444" t="str">
        <f t="shared" si="15"/>
        <v>10</v>
      </c>
      <c r="X256" s="286"/>
      <c r="Y256" s="286"/>
      <c r="Z256" s="30"/>
    </row>
    <row r="257" spans="1:26" ht="15" hidden="1" customHeight="1" x14ac:dyDescent="0.2">
      <c r="A257" s="384"/>
      <c r="B257" s="384"/>
      <c r="C257" s="433" t="s">
        <v>3594</v>
      </c>
      <c r="D257" s="43" t="s">
        <v>1560</v>
      </c>
      <c r="E257" s="499" t="s">
        <v>1678</v>
      </c>
      <c r="F257" s="319">
        <v>1</v>
      </c>
      <c r="G257" s="43" t="s">
        <v>1713</v>
      </c>
      <c r="H257" s="499"/>
      <c r="I257" s="481">
        <v>5</v>
      </c>
      <c r="J257" s="442" t="s">
        <v>1428</v>
      </c>
      <c r="K257" s="442">
        <v>2</v>
      </c>
      <c r="L257" s="482" t="s">
        <v>3455</v>
      </c>
      <c r="M257" s="442">
        <v>180</v>
      </c>
      <c r="N257" s="483"/>
      <c r="O257" s="434">
        <v>1.1299999999999999</v>
      </c>
      <c r="P257" s="323">
        <f t="shared" si="19"/>
        <v>2.2599999999999998</v>
      </c>
      <c r="Q257" s="319">
        <f t="shared" si="20"/>
        <v>2</v>
      </c>
      <c r="R257" s="427">
        <f t="shared" si="21"/>
        <v>2.2599999999999998</v>
      </c>
      <c r="S257" s="323"/>
      <c r="T257" s="309"/>
      <c r="U257" s="309"/>
      <c r="V257" s="319" t="s">
        <v>3448</v>
      </c>
      <c r="W257" s="444" t="str">
        <f t="shared" si="15"/>
        <v>5</v>
      </c>
      <c r="X257" s="286"/>
      <c r="Y257" s="286"/>
      <c r="Z257" s="30"/>
    </row>
    <row r="258" spans="1:26" ht="15" hidden="1" customHeight="1" x14ac:dyDescent="0.2">
      <c r="A258" s="384"/>
      <c r="B258" s="384"/>
      <c r="C258" s="433" t="s">
        <v>3594</v>
      </c>
      <c r="D258" s="43" t="s">
        <v>1561</v>
      </c>
      <c r="E258" s="499" t="s">
        <v>1678</v>
      </c>
      <c r="F258" s="319">
        <v>1</v>
      </c>
      <c r="G258" s="43" t="s">
        <v>1714</v>
      </c>
      <c r="H258" s="499"/>
      <c r="I258" s="481" t="s">
        <v>897</v>
      </c>
      <c r="J258" s="442" t="s">
        <v>1428</v>
      </c>
      <c r="K258" s="442">
        <v>1</v>
      </c>
      <c r="L258" s="482" t="s">
        <v>3456</v>
      </c>
      <c r="M258" s="442">
        <v>4985</v>
      </c>
      <c r="N258" s="483"/>
      <c r="O258" s="434">
        <v>163.97</v>
      </c>
      <c r="P258" s="323">
        <f t="shared" si="19"/>
        <v>163.97</v>
      </c>
      <c r="Q258" s="319">
        <f t="shared" si="20"/>
        <v>1</v>
      </c>
      <c r="R258" s="427">
        <f t="shared" si="21"/>
        <v>163.97</v>
      </c>
      <c r="S258" s="323"/>
      <c r="T258" s="309"/>
      <c r="U258" s="309"/>
      <c r="V258" s="319" t="s">
        <v>897</v>
      </c>
      <c r="W258" s="444" t="str">
        <f t="shared" si="15"/>
        <v/>
      </c>
      <c r="X258" s="286"/>
      <c r="Y258" s="286"/>
      <c r="Z258" s="30"/>
    </row>
    <row r="259" spans="1:26" ht="15" hidden="1" customHeight="1" x14ac:dyDescent="0.2">
      <c r="A259" s="384"/>
      <c r="B259" s="384"/>
      <c r="C259" s="433" t="s">
        <v>3594</v>
      </c>
      <c r="D259" s="43" t="s">
        <v>1561</v>
      </c>
      <c r="E259" s="499" t="s">
        <v>1678</v>
      </c>
      <c r="F259" s="319">
        <v>1</v>
      </c>
      <c r="G259" s="43" t="s">
        <v>1715</v>
      </c>
      <c r="H259" s="499"/>
      <c r="I259" s="481">
        <v>10</v>
      </c>
      <c r="J259" s="442" t="s">
        <v>1428</v>
      </c>
      <c r="K259" s="442">
        <v>1</v>
      </c>
      <c r="L259" s="482" t="s">
        <v>3462</v>
      </c>
      <c r="M259" s="442">
        <v>440</v>
      </c>
      <c r="N259" s="483"/>
      <c r="O259" s="434">
        <v>3.8</v>
      </c>
      <c r="P259" s="323">
        <f t="shared" si="19"/>
        <v>3.8</v>
      </c>
      <c r="Q259" s="319">
        <f t="shared" si="20"/>
        <v>1</v>
      </c>
      <c r="R259" s="427">
        <f t="shared" si="21"/>
        <v>3.8</v>
      </c>
      <c r="S259" s="323"/>
      <c r="T259" s="309"/>
      <c r="U259" s="309"/>
      <c r="V259" s="319" t="s">
        <v>1427</v>
      </c>
      <c r="W259" s="444" t="str">
        <f t="shared" si="15"/>
        <v>10</v>
      </c>
      <c r="X259" s="286"/>
      <c r="Y259" s="286"/>
      <c r="Z259" s="30"/>
    </row>
    <row r="260" spans="1:26" ht="15" hidden="1" customHeight="1" x14ac:dyDescent="0.2">
      <c r="A260" s="384"/>
      <c r="B260" s="384"/>
      <c r="C260" s="433" t="s">
        <v>3594</v>
      </c>
      <c r="D260" s="43" t="s">
        <v>1561</v>
      </c>
      <c r="E260" s="499" t="s">
        <v>1678</v>
      </c>
      <c r="F260" s="319">
        <v>1</v>
      </c>
      <c r="G260" s="43" t="s">
        <v>1716</v>
      </c>
      <c r="H260" s="499"/>
      <c r="I260" s="481">
        <v>5</v>
      </c>
      <c r="J260" s="442" t="s">
        <v>1428</v>
      </c>
      <c r="K260" s="442">
        <v>2</v>
      </c>
      <c r="L260" s="482" t="s">
        <v>3457</v>
      </c>
      <c r="M260" s="442">
        <v>124</v>
      </c>
      <c r="N260" s="483"/>
      <c r="O260" s="434">
        <v>0.34</v>
      </c>
      <c r="P260" s="323">
        <f t="shared" si="19"/>
        <v>0.68</v>
      </c>
      <c r="Q260" s="319">
        <f t="shared" si="20"/>
        <v>2</v>
      </c>
      <c r="R260" s="427">
        <f t="shared" si="21"/>
        <v>0.68</v>
      </c>
      <c r="S260" s="323"/>
      <c r="T260" s="309"/>
      <c r="U260" s="309"/>
      <c r="V260" s="319" t="s">
        <v>3448</v>
      </c>
      <c r="W260" s="444" t="str">
        <f t="shared" si="15"/>
        <v>5</v>
      </c>
      <c r="X260" s="286"/>
      <c r="Y260" s="286"/>
      <c r="Z260" s="30"/>
    </row>
    <row r="261" spans="1:26" ht="15" hidden="1" customHeight="1" x14ac:dyDescent="0.2">
      <c r="A261" s="384"/>
      <c r="B261" s="384"/>
      <c r="C261" s="433" t="s">
        <v>3594</v>
      </c>
      <c r="D261" s="43" t="s">
        <v>1561</v>
      </c>
      <c r="E261" s="499" t="s">
        <v>1678</v>
      </c>
      <c r="F261" s="319">
        <v>1</v>
      </c>
      <c r="G261" s="43" t="s">
        <v>1717</v>
      </c>
      <c r="H261" s="499"/>
      <c r="I261" s="481">
        <v>5</v>
      </c>
      <c r="J261" s="442" t="s">
        <v>1428</v>
      </c>
      <c r="K261" s="442">
        <v>2</v>
      </c>
      <c r="L261" s="482" t="s">
        <v>3474</v>
      </c>
      <c r="M261" s="442">
        <v>124</v>
      </c>
      <c r="N261" s="483"/>
      <c r="O261" s="434">
        <v>0.19</v>
      </c>
      <c r="P261" s="323">
        <f t="shared" si="19"/>
        <v>0.38</v>
      </c>
      <c r="Q261" s="319">
        <f t="shared" si="20"/>
        <v>2</v>
      </c>
      <c r="R261" s="427">
        <f t="shared" si="21"/>
        <v>0.38</v>
      </c>
      <c r="S261" s="323"/>
      <c r="T261" s="309"/>
      <c r="U261" s="309"/>
      <c r="V261" s="319" t="s">
        <v>3448</v>
      </c>
      <c r="W261" s="444" t="str">
        <f t="shared" si="15"/>
        <v>5</v>
      </c>
      <c r="X261" s="286"/>
      <c r="Y261" s="286"/>
      <c r="Z261" s="30"/>
    </row>
    <row r="262" spans="1:26" ht="15" hidden="1" customHeight="1" x14ac:dyDescent="0.2">
      <c r="A262" s="384"/>
      <c r="B262" s="384"/>
      <c r="C262" s="433" t="s">
        <v>3594</v>
      </c>
      <c r="D262" s="43" t="s">
        <v>1561</v>
      </c>
      <c r="E262" s="499" t="s">
        <v>1678</v>
      </c>
      <c r="F262" s="319">
        <v>1</v>
      </c>
      <c r="G262" s="43" t="s">
        <v>1718</v>
      </c>
      <c r="H262" s="499"/>
      <c r="I262" s="481">
        <v>15</v>
      </c>
      <c r="J262" s="442" t="s">
        <v>1428</v>
      </c>
      <c r="K262" s="442">
        <v>2</v>
      </c>
      <c r="L262" s="482" t="s">
        <v>3455</v>
      </c>
      <c r="M262" s="442">
        <v>255</v>
      </c>
      <c r="N262" s="483"/>
      <c r="O262" s="434">
        <v>4.8</v>
      </c>
      <c r="P262" s="323">
        <f t="shared" si="19"/>
        <v>9.6</v>
      </c>
      <c r="Q262" s="319">
        <f t="shared" si="20"/>
        <v>2</v>
      </c>
      <c r="R262" s="427">
        <f t="shared" si="21"/>
        <v>9.6</v>
      </c>
      <c r="S262" s="323"/>
      <c r="T262" s="309"/>
      <c r="U262" s="309"/>
      <c r="V262" s="319" t="s">
        <v>3446</v>
      </c>
      <c r="W262" s="444" t="str">
        <f t="shared" si="15"/>
        <v>15</v>
      </c>
      <c r="X262" s="286"/>
      <c r="Y262" s="286"/>
      <c r="Z262" s="30"/>
    </row>
    <row r="263" spans="1:26" ht="15" hidden="1" customHeight="1" x14ac:dyDescent="0.2">
      <c r="A263" s="384"/>
      <c r="B263" s="384"/>
      <c r="C263" s="433" t="s">
        <v>3594</v>
      </c>
      <c r="D263" s="43" t="s">
        <v>1562</v>
      </c>
      <c r="E263" s="499" t="s">
        <v>1678</v>
      </c>
      <c r="F263" s="319">
        <v>2</v>
      </c>
      <c r="G263" s="43" t="s">
        <v>1562</v>
      </c>
      <c r="H263" s="499"/>
      <c r="I263" s="481">
        <v>15</v>
      </c>
      <c r="J263" s="442" t="s">
        <v>1428</v>
      </c>
      <c r="K263" s="442">
        <v>1</v>
      </c>
      <c r="L263" s="482" t="s">
        <v>3451</v>
      </c>
      <c r="M263" s="442">
        <v>260</v>
      </c>
      <c r="N263" s="483"/>
      <c r="O263" s="434">
        <v>4.59</v>
      </c>
      <c r="P263" s="323">
        <f t="shared" si="19"/>
        <v>4.59</v>
      </c>
      <c r="Q263" s="319">
        <f t="shared" si="20"/>
        <v>2</v>
      </c>
      <c r="R263" s="427">
        <f t="shared" si="21"/>
        <v>9.18</v>
      </c>
      <c r="S263" s="323"/>
      <c r="T263" s="309"/>
      <c r="U263" s="309"/>
      <c r="V263" s="319" t="s">
        <v>3446</v>
      </c>
      <c r="W263" s="444" t="str">
        <f t="shared" si="15"/>
        <v>15</v>
      </c>
      <c r="X263" s="286"/>
      <c r="Y263" s="286"/>
      <c r="Z263" s="30"/>
    </row>
    <row r="264" spans="1:26" ht="15" hidden="1" customHeight="1" x14ac:dyDescent="0.2">
      <c r="A264" s="384"/>
      <c r="B264" s="384"/>
      <c r="C264" s="433" t="s">
        <v>3594</v>
      </c>
      <c r="D264" s="43" t="s">
        <v>1563</v>
      </c>
      <c r="E264" s="499" t="s">
        <v>1678</v>
      </c>
      <c r="F264" s="319">
        <v>2</v>
      </c>
      <c r="G264" s="43" t="s">
        <v>1563</v>
      </c>
      <c r="H264" s="499"/>
      <c r="I264" s="481" t="s">
        <v>549</v>
      </c>
      <c r="J264" s="442" t="s">
        <v>1428</v>
      </c>
      <c r="K264" s="442">
        <v>1</v>
      </c>
      <c r="L264" s="482" t="s">
        <v>3456</v>
      </c>
      <c r="M264" s="442">
        <v>250</v>
      </c>
      <c r="N264" s="483"/>
      <c r="O264" s="434">
        <v>0.38</v>
      </c>
      <c r="P264" s="323">
        <f t="shared" si="19"/>
        <v>0.38</v>
      </c>
      <c r="Q264" s="319">
        <f t="shared" si="20"/>
        <v>2</v>
      </c>
      <c r="R264" s="427">
        <f t="shared" si="21"/>
        <v>0.76</v>
      </c>
      <c r="S264" s="323"/>
      <c r="T264" s="309"/>
      <c r="U264" s="309"/>
      <c r="V264" s="319" t="s">
        <v>549</v>
      </c>
      <c r="W264" s="444" t="str">
        <f t="shared" si="15"/>
        <v/>
      </c>
      <c r="X264" s="286"/>
      <c r="Y264" s="286"/>
      <c r="Z264" s="30"/>
    </row>
    <row r="265" spans="1:26" ht="15" hidden="1" customHeight="1" x14ac:dyDescent="0.2">
      <c r="A265" s="384"/>
      <c r="B265" s="384"/>
      <c r="C265" s="433" t="s">
        <v>3594</v>
      </c>
      <c r="D265" s="43" t="s">
        <v>1564</v>
      </c>
      <c r="E265" s="499" t="s">
        <v>1678</v>
      </c>
      <c r="F265" s="319">
        <v>1</v>
      </c>
      <c r="G265" s="43" t="s">
        <v>1719</v>
      </c>
      <c r="H265" s="499"/>
      <c r="I265" s="481" t="s">
        <v>559</v>
      </c>
      <c r="J265" s="442" t="s">
        <v>1428</v>
      </c>
      <c r="K265" s="442">
        <v>1</v>
      </c>
      <c r="L265" s="482" t="s">
        <v>3456</v>
      </c>
      <c r="M265" s="442">
        <v>9129</v>
      </c>
      <c r="N265" s="483"/>
      <c r="O265" s="434">
        <v>328.93</v>
      </c>
      <c r="P265" s="323">
        <f t="shared" si="19"/>
        <v>328.93</v>
      </c>
      <c r="Q265" s="319">
        <f t="shared" si="20"/>
        <v>1</v>
      </c>
      <c r="R265" s="427">
        <f t="shared" si="21"/>
        <v>328.93</v>
      </c>
      <c r="S265" s="323"/>
      <c r="T265" s="309"/>
      <c r="U265" s="309"/>
      <c r="V265" s="319" t="s">
        <v>559</v>
      </c>
      <c r="W265" s="444" t="str">
        <f t="shared" si="15"/>
        <v/>
      </c>
      <c r="X265" s="286"/>
      <c r="Y265" s="286"/>
      <c r="Z265" s="30"/>
    </row>
    <row r="266" spans="1:26" ht="15" hidden="1" customHeight="1" x14ac:dyDescent="0.2">
      <c r="A266" s="384"/>
      <c r="B266" s="384"/>
      <c r="C266" s="433" t="s">
        <v>3594</v>
      </c>
      <c r="D266" s="43" t="s">
        <v>1564</v>
      </c>
      <c r="E266" s="499" t="s">
        <v>1678</v>
      </c>
      <c r="F266" s="319">
        <v>1</v>
      </c>
      <c r="G266" s="43" t="s">
        <v>1720</v>
      </c>
      <c r="H266" s="499"/>
      <c r="I266" s="481">
        <v>10</v>
      </c>
      <c r="J266" s="442" t="s">
        <v>1428</v>
      </c>
      <c r="K266" s="442">
        <v>1</v>
      </c>
      <c r="L266" s="482" t="s">
        <v>3475</v>
      </c>
      <c r="M266" s="442">
        <v>750</v>
      </c>
      <c r="N266" s="483"/>
      <c r="O266" s="434">
        <v>23.2</v>
      </c>
      <c r="P266" s="323">
        <f t="shared" si="19"/>
        <v>23.2</v>
      </c>
      <c r="Q266" s="319">
        <f t="shared" si="20"/>
        <v>1</v>
      </c>
      <c r="R266" s="427">
        <f t="shared" si="21"/>
        <v>23.2</v>
      </c>
      <c r="S266" s="323"/>
      <c r="T266" s="309"/>
      <c r="U266" s="309"/>
      <c r="V266" s="319" t="s">
        <v>1427</v>
      </c>
      <c r="W266" s="444" t="str">
        <f t="shared" si="15"/>
        <v>10</v>
      </c>
      <c r="X266" s="286"/>
      <c r="Y266" s="286"/>
      <c r="Z266" s="30"/>
    </row>
    <row r="267" spans="1:26" ht="15" hidden="1" customHeight="1" x14ac:dyDescent="0.2">
      <c r="A267" s="384"/>
      <c r="B267" s="384"/>
      <c r="C267" s="433" t="s">
        <v>3594</v>
      </c>
      <c r="D267" s="43" t="s">
        <v>1564</v>
      </c>
      <c r="E267" s="499" t="s">
        <v>1678</v>
      </c>
      <c r="F267" s="319">
        <v>1</v>
      </c>
      <c r="G267" s="43" t="s">
        <v>1721</v>
      </c>
      <c r="H267" s="499"/>
      <c r="I267" s="481">
        <v>15</v>
      </c>
      <c r="J267" s="442" t="s">
        <v>1428</v>
      </c>
      <c r="K267" s="442">
        <v>1</v>
      </c>
      <c r="L267" s="482" t="s">
        <v>3468</v>
      </c>
      <c r="M267" s="442">
        <v>1601</v>
      </c>
      <c r="N267" s="483"/>
      <c r="O267" s="434">
        <v>25.45</v>
      </c>
      <c r="P267" s="323">
        <f t="shared" si="19"/>
        <v>25.45</v>
      </c>
      <c r="Q267" s="319">
        <f t="shared" si="20"/>
        <v>1</v>
      </c>
      <c r="R267" s="427">
        <f t="shared" si="21"/>
        <v>25.45</v>
      </c>
      <c r="S267" s="323"/>
      <c r="T267" s="309"/>
      <c r="U267" s="309"/>
      <c r="V267" s="319" t="s">
        <v>3446</v>
      </c>
      <c r="W267" s="444" t="str">
        <f t="shared" si="15"/>
        <v>15</v>
      </c>
      <c r="X267" s="286"/>
      <c r="Y267" s="286"/>
      <c r="Z267" s="30"/>
    </row>
    <row r="268" spans="1:26" ht="15" hidden="1" customHeight="1" x14ac:dyDescent="0.2">
      <c r="A268" s="384"/>
      <c r="B268" s="384"/>
      <c r="C268" s="433" t="s">
        <v>3594</v>
      </c>
      <c r="D268" s="43" t="s">
        <v>1564</v>
      </c>
      <c r="E268" s="499" t="s">
        <v>1678</v>
      </c>
      <c r="F268" s="319">
        <v>1</v>
      </c>
      <c r="G268" s="43" t="s">
        <v>1722</v>
      </c>
      <c r="H268" s="499"/>
      <c r="I268" s="481">
        <v>10</v>
      </c>
      <c r="J268" s="442" t="s">
        <v>1428</v>
      </c>
      <c r="K268" s="442">
        <v>2</v>
      </c>
      <c r="L268" s="482" t="s">
        <v>3452</v>
      </c>
      <c r="M268" s="442">
        <v>149</v>
      </c>
      <c r="N268" s="483"/>
      <c r="O268" s="434">
        <v>0.7</v>
      </c>
      <c r="P268" s="323">
        <f t="shared" si="19"/>
        <v>1.4</v>
      </c>
      <c r="Q268" s="319">
        <f t="shared" si="20"/>
        <v>2</v>
      </c>
      <c r="R268" s="427">
        <f t="shared" si="21"/>
        <v>1.4</v>
      </c>
      <c r="S268" s="323"/>
      <c r="T268" s="309"/>
      <c r="U268" s="309"/>
      <c r="V268" s="319" t="s">
        <v>1427</v>
      </c>
      <c r="W268" s="444" t="str">
        <f t="shared" si="15"/>
        <v>10</v>
      </c>
      <c r="X268" s="286"/>
      <c r="Y268" s="286"/>
      <c r="Z268" s="30"/>
    </row>
    <row r="269" spans="1:26" ht="15" hidden="1" customHeight="1" x14ac:dyDescent="0.2">
      <c r="A269" s="384"/>
      <c r="B269" s="384"/>
      <c r="C269" s="433" t="s">
        <v>3594</v>
      </c>
      <c r="D269" s="43" t="s">
        <v>1564</v>
      </c>
      <c r="E269" s="499" t="s">
        <v>1678</v>
      </c>
      <c r="F269" s="319">
        <v>1</v>
      </c>
      <c r="G269" s="43" t="s">
        <v>1723</v>
      </c>
      <c r="H269" s="499"/>
      <c r="I269" s="481">
        <v>10</v>
      </c>
      <c r="J269" s="442" t="s">
        <v>1428</v>
      </c>
      <c r="K269" s="442">
        <v>2</v>
      </c>
      <c r="L269" s="482" t="s">
        <v>3452</v>
      </c>
      <c r="M269" s="442">
        <v>249</v>
      </c>
      <c r="N269" s="483"/>
      <c r="O269" s="434">
        <v>1.17</v>
      </c>
      <c r="P269" s="323">
        <f t="shared" si="19"/>
        <v>2.34</v>
      </c>
      <c r="Q269" s="319">
        <f t="shared" si="20"/>
        <v>2</v>
      </c>
      <c r="R269" s="427">
        <f t="shared" si="21"/>
        <v>2.34</v>
      </c>
      <c r="S269" s="323"/>
      <c r="T269" s="309"/>
      <c r="U269" s="309"/>
      <c r="V269" s="319" t="s">
        <v>1427</v>
      </c>
      <c r="W269" s="444" t="str">
        <f t="shared" si="15"/>
        <v>10</v>
      </c>
      <c r="X269" s="286"/>
      <c r="Y269" s="286"/>
      <c r="Z269" s="30"/>
    </row>
    <row r="270" spans="1:26" ht="15" hidden="1" customHeight="1" x14ac:dyDescent="0.2">
      <c r="A270" s="384"/>
      <c r="B270" s="384"/>
      <c r="C270" s="433" t="s">
        <v>3594</v>
      </c>
      <c r="D270" s="43" t="s">
        <v>1564</v>
      </c>
      <c r="E270" s="499" t="s">
        <v>1678</v>
      </c>
      <c r="F270" s="319">
        <v>1</v>
      </c>
      <c r="G270" s="43" t="s">
        <v>1724</v>
      </c>
      <c r="H270" s="499"/>
      <c r="I270" s="481">
        <v>15</v>
      </c>
      <c r="J270" s="442" t="s">
        <v>1428</v>
      </c>
      <c r="K270" s="442">
        <v>1</v>
      </c>
      <c r="L270" s="482" t="s">
        <v>3464</v>
      </c>
      <c r="M270" s="442">
        <v>1601</v>
      </c>
      <c r="N270" s="483"/>
      <c r="O270" s="434">
        <v>33.94</v>
      </c>
      <c r="P270" s="323">
        <f t="shared" si="19"/>
        <v>33.94</v>
      </c>
      <c r="Q270" s="319">
        <f t="shared" si="20"/>
        <v>1</v>
      </c>
      <c r="R270" s="427">
        <f t="shared" si="21"/>
        <v>33.94</v>
      </c>
      <c r="S270" s="323"/>
      <c r="T270" s="309"/>
      <c r="U270" s="309"/>
      <c r="V270" s="319" t="s">
        <v>3446</v>
      </c>
      <c r="W270" s="444" t="str">
        <f t="shared" si="15"/>
        <v>15</v>
      </c>
      <c r="X270" s="286"/>
      <c r="Y270" s="286"/>
      <c r="Z270" s="30"/>
    </row>
    <row r="271" spans="1:26" ht="15" hidden="1" customHeight="1" x14ac:dyDescent="0.2">
      <c r="A271" s="384"/>
      <c r="B271" s="384"/>
      <c r="C271" s="433" t="s">
        <v>3594</v>
      </c>
      <c r="D271" s="43" t="s">
        <v>1564</v>
      </c>
      <c r="E271" s="499" t="s">
        <v>1678</v>
      </c>
      <c r="F271" s="319">
        <v>1</v>
      </c>
      <c r="G271" s="43" t="s">
        <v>1725</v>
      </c>
      <c r="H271" s="499"/>
      <c r="I271" s="481">
        <v>20</v>
      </c>
      <c r="J271" s="442" t="s">
        <v>1428</v>
      </c>
      <c r="K271" s="442">
        <v>1</v>
      </c>
      <c r="L271" s="482" t="s">
        <v>3470</v>
      </c>
      <c r="M271" s="442">
        <v>290</v>
      </c>
      <c r="N271" s="483"/>
      <c r="O271" s="434">
        <v>9.56</v>
      </c>
      <c r="P271" s="323">
        <f t="shared" si="19"/>
        <v>9.56</v>
      </c>
      <c r="Q271" s="319">
        <f t="shared" si="20"/>
        <v>1</v>
      </c>
      <c r="R271" s="427">
        <f t="shared" si="21"/>
        <v>9.56</v>
      </c>
      <c r="S271" s="323"/>
      <c r="T271" s="309"/>
      <c r="U271" s="309"/>
      <c r="V271" s="319" t="s">
        <v>3447</v>
      </c>
      <c r="W271" s="444" t="str">
        <f t="shared" ref="W271:W334" si="22">(SUBSTITUTE(I271,V271,""))</f>
        <v>20</v>
      </c>
      <c r="X271" s="286"/>
      <c r="Y271" s="286"/>
      <c r="Z271" s="30"/>
    </row>
    <row r="272" spans="1:26" ht="15" hidden="1" customHeight="1" x14ac:dyDescent="0.2">
      <c r="A272" s="384"/>
      <c r="B272" s="384"/>
      <c r="C272" s="433" t="s">
        <v>3594</v>
      </c>
      <c r="D272" s="43" t="s">
        <v>1564</v>
      </c>
      <c r="E272" s="499" t="s">
        <v>1678</v>
      </c>
      <c r="F272" s="319">
        <v>1</v>
      </c>
      <c r="G272" s="43" t="s">
        <v>1726</v>
      </c>
      <c r="H272" s="499"/>
      <c r="I272" s="481">
        <v>8</v>
      </c>
      <c r="J272" s="442" t="s">
        <v>1428</v>
      </c>
      <c r="K272" s="442">
        <v>2</v>
      </c>
      <c r="L272" s="482" t="s">
        <v>3476</v>
      </c>
      <c r="M272" s="442">
        <v>248</v>
      </c>
      <c r="N272" s="483"/>
      <c r="O272" s="434">
        <v>2.4</v>
      </c>
      <c r="P272" s="323">
        <f t="shared" si="19"/>
        <v>4.8</v>
      </c>
      <c r="Q272" s="319">
        <f t="shared" si="20"/>
        <v>2</v>
      </c>
      <c r="R272" s="427">
        <f t="shared" si="21"/>
        <v>4.8</v>
      </c>
      <c r="S272" s="323"/>
      <c r="T272" s="309"/>
      <c r="U272" s="309"/>
      <c r="V272" s="319" t="s">
        <v>3449</v>
      </c>
      <c r="W272" s="444" t="str">
        <f t="shared" si="22"/>
        <v>8</v>
      </c>
      <c r="X272" s="286"/>
      <c r="Y272" s="286"/>
      <c r="Z272" s="30"/>
    </row>
    <row r="273" spans="1:26" ht="15" hidden="1" customHeight="1" x14ac:dyDescent="0.2">
      <c r="A273" s="384"/>
      <c r="B273" s="384"/>
      <c r="C273" s="433" t="s">
        <v>3594</v>
      </c>
      <c r="D273" s="43" t="s">
        <v>1564</v>
      </c>
      <c r="E273" s="499" t="s">
        <v>1678</v>
      </c>
      <c r="F273" s="319">
        <v>1</v>
      </c>
      <c r="G273" s="43" t="s">
        <v>1727</v>
      </c>
      <c r="H273" s="499"/>
      <c r="I273" s="481">
        <v>8</v>
      </c>
      <c r="J273" s="442" t="s">
        <v>1428</v>
      </c>
      <c r="K273" s="442">
        <v>2</v>
      </c>
      <c r="L273" s="482" t="s">
        <v>3477</v>
      </c>
      <c r="M273" s="442">
        <v>180</v>
      </c>
      <c r="N273" s="483"/>
      <c r="O273" s="434">
        <v>1.38</v>
      </c>
      <c r="P273" s="323">
        <f t="shared" si="19"/>
        <v>2.76</v>
      </c>
      <c r="Q273" s="319">
        <f t="shared" si="20"/>
        <v>2</v>
      </c>
      <c r="R273" s="427">
        <f t="shared" si="21"/>
        <v>2.76</v>
      </c>
      <c r="S273" s="323"/>
      <c r="T273" s="309"/>
      <c r="U273" s="309"/>
      <c r="V273" s="319" t="s">
        <v>3449</v>
      </c>
      <c r="W273" s="444" t="str">
        <f t="shared" si="22"/>
        <v>8</v>
      </c>
      <c r="X273" s="286"/>
      <c r="Y273" s="286"/>
      <c r="Z273" s="30"/>
    </row>
    <row r="274" spans="1:26" ht="15" hidden="1" customHeight="1" x14ac:dyDescent="0.2">
      <c r="A274" s="384"/>
      <c r="B274" s="384"/>
      <c r="C274" s="433" t="s">
        <v>3594</v>
      </c>
      <c r="D274" s="43" t="s">
        <v>1564</v>
      </c>
      <c r="E274" s="499" t="s">
        <v>1678</v>
      </c>
      <c r="F274" s="319">
        <v>1</v>
      </c>
      <c r="G274" s="43" t="s">
        <v>1728</v>
      </c>
      <c r="H274" s="499"/>
      <c r="I274" s="481">
        <v>8</v>
      </c>
      <c r="J274" s="442" t="s">
        <v>1428</v>
      </c>
      <c r="K274" s="442">
        <v>1</v>
      </c>
      <c r="L274" s="482" t="s">
        <v>3478</v>
      </c>
      <c r="M274" s="442">
        <v>180</v>
      </c>
      <c r="N274" s="483"/>
      <c r="O274" s="434">
        <v>1.1100000000000001</v>
      </c>
      <c r="P274" s="323">
        <f t="shared" si="19"/>
        <v>1.1100000000000001</v>
      </c>
      <c r="Q274" s="319">
        <f t="shared" si="20"/>
        <v>1</v>
      </c>
      <c r="R274" s="427">
        <f t="shared" si="21"/>
        <v>1.1100000000000001</v>
      </c>
      <c r="S274" s="323"/>
      <c r="T274" s="309"/>
      <c r="U274" s="309"/>
      <c r="V274" s="319" t="s">
        <v>3449</v>
      </c>
      <c r="W274" s="444" t="str">
        <f t="shared" si="22"/>
        <v>8</v>
      </c>
      <c r="X274" s="286"/>
      <c r="Y274" s="286"/>
      <c r="Z274" s="30"/>
    </row>
    <row r="275" spans="1:26" ht="15" hidden="1" customHeight="1" x14ac:dyDescent="0.2">
      <c r="A275" s="384"/>
      <c r="B275" s="384"/>
      <c r="C275" s="433" t="s">
        <v>3594</v>
      </c>
      <c r="D275" s="43" t="s">
        <v>1565</v>
      </c>
      <c r="E275" s="499" t="s">
        <v>1678</v>
      </c>
      <c r="F275" s="319">
        <v>1</v>
      </c>
      <c r="G275" s="43" t="s">
        <v>1729</v>
      </c>
      <c r="H275" s="499"/>
      <c r="I275" s="481" t="s">
        <v>1121</v>
      </c>
      <c r="J275" s="442" t="s">
        <v>1428</v>
      </c>
      <c r="K275" s="442">
        <v>1</v>
      </c>
      <c r="L275" s="482" t="s">
        <v>3456</v>
      </c>
      <c r="M275" s="442">
        <v>4490</v>
      </c>
      <c r="N275" s="483"/>
      <c r="O275" s="434">
        <v>92.91</v>
      </c>
      <c r="P275" s="323">
        <f t="shared" ref="P275:P338" si="23">O275*K275</f>
        <v>92.91</v>
      </c>
      <c r="Q275" s="319">
        <f t="shared" ref="Q275:Q338" si="24">K275*F275</f>
        <v>1</v>
      </c>
      <c r="R275" s="427">
        <f t="shared" ref="R275:R338" si="25">Q275*O275</f>
        <v>92.91</v>
      </c>
      <c r="S275" s="323"/>
      <c r="T275" s="309"/>
      <c r="U275" s="309"/>
      <c r="V275" s="319" t="s">
        <v>1121</v>
      </c>
      <c r="W275" s="444" t="str">
        <f t="shared" si="22"/>
        <v/>
      </c>
      <c r="X275" s="286"/>
      <c r="Y275" s="286"/>
      <c r="Z275" s="30"/>
    </row>
    <row r="276" spans="1:26" ht="15" hidden="1" customHeight="1" x14ac:dyDescent="0.2">
      <c r="A276" s="384"/>
      <c r="B276" s="384"/>
      <c r="C276" s="433" t="s">
        <v>3594</v>
      </c>
      <c r="D276" s="43" t="s">
        <v>1565</v>
      </c>
      <c r="E276" s="499" t="s">
        <v>1678</v>
      </c>
      <c r="F276" s="319">
        <v>1</v>
      </c>
      <c r="G276" s="43" t="s">
        <v>1712</v>
      </c>
      <c r="H276" s="499"/>
      <c r="I276" s="481">
        <v>10</v>
      </c>
      <c r="J276" s="442" t="s">
        <v>1428</v>
      </c>
      <c r="K276" s="442">
        <v>1</v>
      </c>
      <c r="L276" s="482" t="s">
        <v>3464</v>
      </c>
      <c r="M276" s="442">
        <v>240</v>
      </c>
      <c r="N276" s="483"/>
      <c r="O276" s="434">
        <v>3.39</v>
      </c>
      <c r="P276" s="323">
        <f t="shared" si="23"/>
        <v>3.39</v>
      </c>
      <c r="Q276" s="319">
        <f t="shared" si="24"/>
        <v>1</v>
      </c>
      <c r="R276" s="427">
        <f t="shared" si="25"/>
        <v>3.39</v>
      </c>
      <c r="S276" s="323"/>
      <c r="T276" s="309"/>
      <c r="U276" s="309"/>
      <c r="V276" s="319" t="s">
        <v>1427</v>
      </c>
      <c r="W276" s="444" t="str">
        <f t="shared" si="22"/>
        <v>10</v>
      </c>
      <c r="X276" s="286"/>
      <c r="Y276" s="286"/>
      <c r="Z276" s="30"/>
    </row>
    <row r="277" spans="1:26" ht="15" hidden="1" customHeight="1" x14ac:dyDescent="0.2">
      <c r="A277" s="384"/>
      <c r="B277" s="384"/>
      <c r="C277" s="433" t="s">
        <v>3594</v>
      </c>
      <c r="D277" s="43" t="s">
        <v>1565</v>
      </c>
      <c r="E277" s="499" t="s">
        <v>1678</v>
      </c>
      <c r="F277" s="319">
        <v>1</v>
      </c>
      <c r="G277" s="43" t="s">
        <v>1730</v>
      </c>
      <c r="H277" s="499"/>
      <c r="I277" s="481">
        <v>15</v>
      </c>
      <c r="J277" s="442" t="s">
        <v>1428</v>
      </c>
      <c r="K277" s="442">
        <v>1</v>
      </c>
      <c r="L277" s="482" t="s">
        <v>3464</v>
      </c>
      <c r="M277" s="442">
        <v>1495</v>
      </c>
      <c r="N277" s="483"/>
      <c r="O277" s="434">
        <v>31.69</v>
      </c>
      <c r="P277" s="323">
        <f t="shared" si="23"/>
        <v>31.69</v>
      </c>
      <c r="Q277" s="319">
        <f t="shared" si="24"/>
        <v>1</v>
      </c>
      <c r="R277" s="427">
        <f t="shared" si="25"/>
        <v>31.69</v>
      </c>
      <c r="S277" s="323"/>
      <c r="T277" s="309"/>
      <c r="U277" s="309"/>
      <c r="V277" s="319" t="s">
        <v>3446</v>
      </c>
      <c r="W277" s="444" t="str">
        <f t="shared" si="22"/>
        <v>15</v>
      </c>
      <c r="X277" s="286"/>
      <c r="Y277" s="286"/>
      <c r="Z277" s="30"/>
    </row>
    <row r="278" spans="1:26" ht="15" hidden="1" customHeight="1" x14ac:dyDescent="0.2">
      <c r="A278" s="384"/>
      <c r="B278" s="384"/>
      <c r="C278" s="433" t="s">
        <v>3594</v>
      </c>
      <c r="D278" s="43" t="s">
        <v>1565</v>
      </c>
      <c r="E278" s="499" t="s">
        <v>1678</v>
      </c>
      <c r="F278" s="319">
        <v>1</v>
      </c>
      <c r="G278" s="43" t="s">
        <v>1731</v>
      </c>
      <c r="H278" s="499"/>
      <c r="I278" s="481">
        <v>15</v>
      </c>
      <c r="J278" s="442" t="s">
        <v>1428</v>
      </c>
      <c r="K278" s="442">
        <v>1</v>
      </c>
      <c r="L278" s="482" t="s">
        <v>3468</v>
      </c>
      <c r="M278" s="442">
        <v>1495</v>
      </c>
      <c r="N278" s="483"/>
      <c r="O278" s="434">
        <v>23.76</v>
      </c>
      <c r="P278" s="323">
        <f t="shared" si="23"/>
        <v>23.76</v>
      </c>
      <c r="Q278" s="319">
        <f t="shared" si="24"/>
        <v>1</v>
      </c>
      <c r="R278" s="427">
        <f t="shared" si="25"/>
        <v>23.76</v>
      </c>
      <c r="S278" s="323"/>
      <c r="T278" s="309"/>
      <c r="U278" s="309"/>
      <c r="V278" s="319" t="s">
        <v>3446</v>
      </c>
      <c r="W278" s="444" t="str">
        <f t="shared" si="22"/>
        <v>15</v>
      </c>
      <c r="X278" s="286"/>
      <c r="Y278" s="286"/>
      <c r="Z278" s="30"/>
    </row>
    <row r="279" spans="1:26" ht="15" hidden="1" customHeight="1" x14ac:dyDescent="0.2">
      <c r="A279" s="384"/>
      <c r="B279" s="384"/>
      <c r="C279" s="433" t="s">
        <v>3594</v>
      </c>
      <c r="D279" s="43" t="s">
        <v>1565</v>
      </c>
      <c r="E279" s="499" t="s">
        <v>1678</v>
      </c>
      <c r="F279" s="319">
        <v>1</v>
      </c>
      <c r="G279" s="43" t="s">
        <v>1732</v>
      </c>
      <c r="H279" s="499"/>
      <c r="I279" s="481" t="s">
        <v>737</v>
      </c>
      <c r="J279" s="442" t="s">
        <v>1428</v>
      </c>
      <c r="K279" s="442">
        <v>2</v>
      </c>
      <c r="L279" s="482" t="s">
        <v>3456</v>
      </c>
      <c r="M279" s="442">
        <v>120</v>
      </c>
      <c r="N279" s="483"/>
      <c r="O279" s="434">
        <v>1.1000000000000001</v>
      </c>
      <c r="P279" s="323">
        <f t="shared" si="23"/>
        <v>2.2000000000000002</v>
      </c>
      <c r="Q279" s="319">
        <f t="shared" si="24"/>
        <v>2</v>
      </c>
      <c r="R279" s="427">
        <f t="shared" si="25"/>
        <v>2.2000000000000002</v>
      </c>
      <c r="S279" s="323"/>
      <c r="T279" s="309"/>
      <c r="U279" s="309"/>
      <c r="V279" s="319" t="s">
        <v>737</v>
      </c>
      <c r="W279" s="444" t="str">
        <f t="shared" si="22"/>
        <v/>
      </c>
      <c r="X279" s="286"/>
      <c r="Y279" s="286"/>
      <c r="Z279" s="30"/>
    </row>
    <row r="280" spans="1:26" ht="15" hidden="1" customHeight="1" x14ac:dyDescent="0.2">
      <c r="A280" s="384"/>
      <c r="B280" s="384"/>
      <c r="C280" s="433" t="s">
        <v>3594</v>
      </c>
      <c r="D280" s="43" t="s">
        <v>1565</v>
      </c>
      <c r="E280" s="499" t="s">
        <v>1678</v>
      </c>
      <c r="F280" s="319">
        <v>1</v>
      </c>
      <c r="G280" s="43" t="s">
        <v>1733</v>
      </c>
      <c r="H280" s="499"/>
      <c r="I280" s="481" t="s">
        <v>737</v>
      </c>
      <c r="J280" s="442" t="s">
        <v>1428</v>
      </c>
      <c r="K280" s="442">
        <v>2</v>
      </c>
      <c r="L280" s="482" t="s">
        <v>3456</v>
      </c>
      <c r="M280" s="442">
        <v>120</v>
      </c>
      <c r="N280" s="483"/>
      <c r="O280" s="434">
        <v>1.1000000000000001</v>
      </c>
      <c r="P280" s="323">
        <f t="shared" si="23"/>
        <v>2.2000000000000002</v>
      </c>
      <c r="Q280" s="319">
        <f t="shared" si="24"/>
        <v>2</v>
      </c>
      <c r="R280" s="427">
        <f t="shared" si="25"/>
        <v>2.2000000000000002</v>
      </c>
      <c r="S280" s="323"/>
      <c r="T280" s="309"/>
      <c r="U280" s="309"/>
      <c r="V280" s="319" t="s">
        <v>737</v>
      </c>
      <c r="W280" s="444" t="str">
        <f t="shared" si="22"/>
        <v/>
      </c>
      <c r="X280" s="286"/>
      <c r="Y280" s="286"/>
      <c r="Z280" s="30"/>
    </row>
    <row r="281" spans="1:26" ht="15" hidden="1" customHeight="1" x14ac:dyDescent="0.2">
      <c r="A281" s="384"/>
      <c r="B281" s="384"/>
      <c r="C281" s="433" t="s">
        <v>3594</v>
      </c>
      <c r="D281" s="43" t="s">
        <v>1565</v>
      </c>
      <c r="E281" s="499" t="s">
        <v>1678</v>
      </c>
      <c r="F281" s="319">
        <v>1</v>
      </c>
      <c r="G281" s="43" t="s">
        <v>1734</v>
      </c>
      <c r="H281" s="499"/>
      <c r="I281" s="481">
        <v>5</v>
      </c>
      <c r="J281" s="442" t="s">
        <v>1428</v>
      </c>
      <c r="K281" s="442">
        <v>2</v>
      </c>
      <c r="L281" s="482" t="s">
        <v>3461</v>
      </c>
      <c r="M281" s="442">
        <v>100</v>
      </c>
      <c r="N281" s="483"/>
      <c r="O281" s="434">
        <v>0.35</v>
      </c>
      <c r="P281" s="323">
        <f t="shared" si="23"/>
        <v>0.7</v>
      </c>
      <c r="Q281" s="319">
        <f t="shared" si="24"/>
        <v>2</v>
      </c>
      <c r="R281" s="427">
        <f t="shared" si="25"/>
        <v>0.7</v>
      </c>
      <c r="S281" s="323"/>
      <c r="T281" s="309"/>
      <c r="U281" s="309"/>
      <c r="V281" s="319" t="s">
        <v>3448</v>
      </c>
      <c r="W281" s="444" t="str">
        <f t="shared" si="22"/>
        <v>5</v>
      </c>
      <c r="X281" s="286"/>
      <c r="Y281" s="286"/>
      <c r="Z281" s="30"/>
    </row>
    <row r="282" spans="1:26" ht="15" hidden="1" customHeight="1" x14ac:dyDescent="0.2">
      <c r="A282" s="384"/>
      <c r="B282" s="384"/>
      <c r="C282" s="433" t="s">
        <v>3594</v>
      </c>
      <c r="D282" s="43" t="s">
        <v>1565</v>
      </c>
      <c r="E282" s="499" t="s">
        <v>1678</v>
      </c>
      <c r="F282" s="319">
        <v>1</v>
      </c>
      <c r="G282" s="43" t="s">
        <v>1735</v>
      </c>
      <c r="H282" s="499"/>
      <c r="I282" s="481">
        <v>5</v>
      </c>
      <c r="J282" s="442" t="s">
        <v>1428</v>
      </c>
      <c r="K282" s="442">
        <v>1</v>
      </c>
      <c r="L282" s="482">
        <v>100</v>
      </c>
      <c r="M282" s="442">
        <v>320</v>
      </c>
      <c r="N282" s="483"/>
      <c r="O282" s="434">
        <v>1.26</v>
      </c>
      <c r="P282" s="323">
        <f t="shared" si="23"/>
        <v>1.26</v>
      </c>
      <c r="Q282" s="319">
        <f t="shared" si="24"/>
        <v>1</v>
      </c>
      <c r="R282" s="427">
        <f t="shared" si="25"/>
        <v>1.26</v>
      </c>
      <c r="S282" s="323"/>
      <c r="T282" s="309"/>
      <c r="U282" s="309"/>
      <c r="V282" s="319" t="s">
        <v>1907</v>
      </c>
      <c r="W282" s="444" t="str">
        <f t="shared" si="22"/>
        <v>5</v>
      </c>
      <c r="X282" s="286"/>
      <c r="Y282" s="286"/>
      <c r="Z282" s="30"/>
    </row>
    <row r="283" spans="1:26" ht="15" hidden="1" customHeight="1" x14ac:dyDescent="0.2">
      <c r="A283" s="384"/>
      <c r="B283" s="384"/>
      <c r="C283" s="433" t="s">
        <v>3594</v>
      </c>
      <c r="D283" s="43" t="s">
        <v>1565</v>
      </c>
      <c r="E283" s="499" t="s">
        <v>1678</v>
      </c>
      <c r="F283" s="319">
        <v>1</v>
      </c>
      <c r="G283" s="43" t="s">
        <v>1727</v>
      </c>
      <c r="H283" s="499"/>
      <c r="I283" s="481">
        <v>8</v>
      </c>
      <c r="J283" s="442" t="s">
        <v>1428</v>
      </c>
      <c r="K283" s="442">
        <v>2</v>
      </c>
      <c r="L283" s="482" t="s">
        <v>3477</v>
      </c>
      <c r="M283" s="442">
        <v>180</v>
      </c>
      <c r="N283" s="483"/>
      <c r="O283" s="434">
        <v>1.38</v>
      </c>
      <c r="P283" s="323">
        <f t="shared" si="23"/>
        <v>2.76</v>
      </c>
      <c r="Q283" s="319">
        <f t="shared" si="24"/>
        <v>2</v>
      </c>
      <c r="R283" s="427">
        <f t="shared" si="25"/>
        <v>2.76</v>
      </c>
      <c r="S283" s="323"/>
      <c r="T283" s="309"/>
      <c r="U283" s="309"/>
      <c r="V283" s="319" t="s">
        <v>3449</v>
      </c>
      <c r="W283" s="444" t="str">
        <f t="shared" si="22"/>
        <v>8</v>
      </c>
      <c r="X283" s="286"/>
      <c r="Y283" s="286"/>
      <c r="Z283" s="30"/>
    </row>
    <row r="284" spans="1:26" ht="15" hidden="1" customHeight="1" x14ac:dyDescent="0.2">
      <c r="A284" s="384"/>
      <c r="B284" s="384"/>
      <c r="C284" s="433" t="s">
        <v>3594</v>
      </c>
      <c r="D284" s="43" t="s">
        <v>1565</v>
      </c>
      <c r="E284" s="499" t="s">
        <v>1678</v>
      </c>
      <c r="F284" s="319">
        <v>1</v>
      </c>
      <c r="G284" s="43" t="s">
        <v>1728</v>
      </c>
      <c r="H284" s="499"/>
      <c r="I284" s="481">
        <v>8</v>
      </c>
      <c r="J284" s="442" t="s">
        <v>1428</v>
      </c>
      <c r="K284" s="442">
        <v>1</v>
      </c>
      <c r="L284" s="482" t="s">
        <v>3478</v>
      </c>
      <c r="M284" s="442">
        <v>180</v>
      </c>
      <c r="N284" s="483"/>
      <c r="O284" s="434">
        <v>1.1100000000000001</v>
      </c>
      <c r="P284" s="323">
        <f t="shared" si="23"/>
        <v>1.1100000000000001</v>
      </c>
      <c r="Q284" s="319">
        <f t="shared" si="24"/>
        <v>1</v>
      </c>
      <c r="R284" s="427">
        <f t="shared" si="25"/>
        <v>1.1100000000000001</v>
      </c>
      <c r="S284" s="323"/>
      <c r="T284" s="309"/>
      <c r="U284" s="309"/>
      <c r="V284" s="319" t="s">
        <v>3449</v>
      </c>
      <c r="W284" s="444" t="str">
        <f t="shared" si="22"/>
        <v>8</v>
      </c>
      <c r="X284" s="286"/>
      <c r="Y284" s="286"/>
      <c r="Z284" s="30"/>
    </row>
    <row r="285" spans="1:26" ht="15" hidden="1" customHeight="1" x14ac:dyDescent="0.2">
      <c r="A285" s="384"/>
      <c r="B285" s="384"/>
      <c r="C285" s="433" t="s">
        <v>3594</v>
      </c>
      <c r="D285" s="43" t="s">
        <v>1566</v>
      </c>
      <c r="E285" s="499" t="s">
        <v>1678</v>
      </c>
      <c r="F285" s="319">
        <v>1</v>
      </c>
      <c r="G285" s="43" t="s">
        <v>1736</v>
      </c>
      <c r="H285" s="499"/>
      <c r="I285" s="481" t="s">
        <v>622</v>
      </c>
      <c r="J285" s="442" t="s">
        <v>1428</v>
      </c>
      <c r="K285" s="442">
        <v>1</v>
      </c>
      <c r="L285" s="482" t="s">
        <v>3456</v>
      </c>
      <c r="M285" s="442">
        <v>9129</v>
      </c>
      <c r="N285" s="483"/>
      <c r="O285" s="434">
        <v>385.54</v>
      </c>
      <c r="P285" s="323">
        <f t="shared" si="23"/>
        <v>385.54</v>
      </c>
      <c r="Q285" s="319">
        <f t="shared" si="24"/>
        <v>1</v>
      </c>
      <c r="R285" s="427">
        <f t="shared" si="25"/>
        <v>385.54</v>
      </c>
      <c r="S285" s="323"/>
      <c r="T285" s="309"/>
      <c r="U285" s="309"/>
      <c r="V285" s="319" t="s">
        <v>622</v>
      </c>
      <c r="W285" s="444" t="str">
        <f t="shared" si="22"/>
        <v/>
      </c>
      <c r="X285" s="286"/>
      <c r="Y285" s="286"/>
      <c r="Z285" s="30"/>
    </row>
    <row r="286" spans="1:26" ht="15" hidden="1" customHeight="1" x14ac:dyDescent="0.2">
      <c r="A286" s="384"/>
      <c r="B286" s="384"/>
      <c r="C286" s="433" t="s">
        <v>3594</v>
      </c>
      <c r="D286" s="43" t="s">
        <v>1566</v>
      </c>
      <c r="E286" s="499" t="s">
        <v>1678</v>
      </c>
      <c r="F286" s="319">
        <v>1</v>
      </c>
      <c r="G286" s="43" t="s">
        <v>1737</v>
      </c>
      <c r="H286" s="499"/>
      <c r="I286" s="481">
        <v>10</v>
      </c>
      <c r="J286" s="442" t="s">
        <v>1428</v>
      </c>
      <c r="K286" s="442">
        <v>1</v>
      </c>
      <c r="L286" s="482" t="s">
        <v>3479</v>
      </c>
      <c r="M286" s="442">
        <v>394</v>
      </c>
      <c r="N286" s="483"/>
      <c r="O286" s="434">
        <v>21.65</v>
      </c>
      <c r="P286" s="323">
        <f t="shared" si="23"/>
        <v>21.65</v>
      </c>
      <c r="Q286" s="319">
        <f t="shared" si="24"/>
        <v>1</v>
      </c>
      <c r="R286" s="427">
        <f t="shared" si="25"/>
        <v>21.65</v>
      </c>
      <c r="S286" s="323"/>
      <c r="T286" s="309"/>
      <c r="U286" s="309"/>
      <c r="V286" s="319" t="s">
        <v>1427</v>
      </c>
      <c r="W286" s="444" t="str">
        <f t="shared" si="22"/>
        <v>10</v>
      </c>
      <c r="X286" s="286"/>
      <c r="Y286" s="286"/>
      <c r="Z286" s="30"/>
    </row>
    <row r="287" spans="1:26" ht="15" hidden="1" customHeight="1" x14ac:dyDescent="0.2">
      <c r="A287" s="384"/>
      <c r="B287" s="384"/>
      <c r="C287" s="433" t="s">
        <v>3594</v>
      </c>
      <c r="D287" s="43" t="s">
        <v>1566</v>
      </c>
      <c r="E287" s="499" t="s">
        <v>1678</v>
      </c>
      <c r="F287" s="319">
        <v>1</v>
      </c>
      <c r="G287" s="43" t="s">
        <v>1721</v>
      </c>
      <c r="H287" s="499"/>
      <c r="I287" s="481">
        <v>15</v>
      </c>
      <c r="J287" s="442" t="s">
        <v>1428</v>
      </c>
      <c r="K287" s="442">
        <v>1</v>
      </c>
      <c r="L287" s="482" t="s">
        <v>3468</v>
      </c>
      <c r="M287" s="442">
        <v>1601</v>
      </c>
      <c r="N287" s="483"/>
      <c r="O287" s="434">
        <v>25.45</v>
      </c>
      <c r="P287" s="323">
        <f t="shared" si="23"/>
        <v>25.45</v>
      </c>
      <c r="Q287" s="319">
        <f t="shared" si="24"/>
        <v>1</v>
      </c>
      <c r="R287" s="427">
        <f t="shared" si="25"/>
        <v>25.45</v>
      </c>
      <c r="S287" s="323"/>
      <c r="T287" s="309"/>
      <c r="U287" s="309"/>
      <c r="V287" s="319" t="s">
        <v>3446</v>
      </c>
      <c r="W287" s="444" t="str">
        <f t="shared" si="22"/>
        <v>15</v>
      </c>
      <c r="X287" s="286"/>
      <c r="Y287" s="286"/>
      <c r="Z287" s="30"/>
    </row>
    <row r="288" spans="1:26" ht="15" hidden="1" customHeight="1" x14ac:dyDescent="0.2">
      <c r="A288" s="384"/>
      <c r="B288" s="384"/>
      <c r="C288" s="433" t="s">
        <v>3594</v>
      </c>
      <c r="D288" s="43" t="s">
        <v>1566</v>
      </c>
      <c r="E288" s="499" t="s">
        <v>1678</v>
      </c>
      <c r="F288" s="319">
        <v>1</v>
      </c>
      <c r="G288" s="43" t="s">
        <v>1738</v>
      </c>
      <c r="H288" s="499"/>
      <c r="I288" s="481">
        <v>10</v>
      </c>
      <c r="J288" s="442" t="s">
        <v>1428</v>
      </c>
      <c r="K288" s="442">
        <v>4</v>
      </c>
      <c r="L288" s="482" t="s">
        <v>3457</v>
      </c>
      <c r="M288" s="442">
        <v>123</v>
      </c>
      <c r="N288" s="483"/>
      <c r="O288" s="434">
        <v>0.68</v>
      </c>
      <c r="P288" s="323">
        <f t="shared" si="23"/>
        <v>2.72</v>
      </c>
      <c r="Q288" s="319">
        <f t="shared" si="24"/>
        <v>4</v>
      </c>
      <c r="R288" s="427">
        <f t="shared" si="25"/>
        <v>2.72</v>
      </c>
      <c r="S288" s="323"/>
      <c r="T288" s="309"/>
      <c r="U288" s="309"/>
      <c r="V288" s="319" t="s">
        <v>1427</v>
      </c>
      <c r="W288" s="444" t="str">
        <f t="shared" si="22"/>
        <v>10</v>
      </c>
      <c r="X288" s="286"/>
      <c r="Y288" s="286"/>
      <c r="Z288" s="30"/>
    </row>
    <row r="289" spans="1:26" ht="15" hidden="1" customHeight="1" x14ac:dyDescent="0.2">
      <c r="A289" s="384"/>
      <c r="B289" s="384"/>
      <c r="C289" s="433" t="s">
        <v>3594</v>
      </c>
      <c r="D289" s="43" t="s">
        <v>1566</v>
      </c>
      <c r="E289" s="499" t="s">
        <v>1678</v>
      </c>
      <c r="F289" s="319">
        <v>1</v>
      </c>
      <c r="G289" s="43" t="s">
        <v>1724</v>
      </c>
      <c r="H289" s="499"/>
      <c r="I289" s="481">
        <v>15</v>
      </c>
      <c r="J289" s="442" t="s">
        <v>1428</v>
      </c>
      <c r="K289" s="442">
        <v>1</v>
      </c>
      <c r="L289" s="482" t="s">
        <v>3464</v>
      </c>
      <c r="M289" s="442">
        <v>1601</v>
      </c>
      <c r="N289" s="483"/>
      <c r="O289" s="434">
        <v>33.94</v>
      </c>
      <c r="P289" s="323">
        <f t="shared" si="23"/>
        <v>33.94</v>
      </c>
      <c r="Q289" s="319">
        <f t="shared" si="24"/>
        <v>1</v>
      </c>
      <c r="R289" s="427">
        <f t="shared" si="25"/>
        <v>33.94</v>
      </c>
      <c r="S289" s="323"/>
      <c r="T289" s="309"/>
      <c r="U289" s="309"/>
      <c r="V289" s="319" t="s">
        <v>3446</v>
      </c>
      <c r="W289" s="444" t="str">
        <f t="shared" si="22"/>
        <v>15</v>
      </c>
      <c r="X289" s="286"/>
      <c r="Y289" s="286"/>
      <c r="Z289" s="30"/>
    </row>
    <row r="290" spans="1:26" ht="15" hidden="1" customHeight="1" x14ac:dyDescent="0.2">
      <c r="A290" s="384"/>
      <c r="B290" s="384"/>
      <c r="C290" s="433" t="s">
        <v>3594</v>
      </c>
      <c r="D290" s="43" t="s">
        <v>1566</v>
      </c>
      <c r="E290" s="499" t="s">
        <v>1678</v>
      </c>
      <c r="F290" s="319">
        <v>1</v>
      </c>
      <c r="G290" s="43" t="s">
        <v>1739</v>
      </c>
      <c r="H290" s="499"/>
      <c r="I290" s="481">
        <v>10</v>
      </c>
      <c r="J290" s="442" t="s">
        <v>1428</v>
      </c>
      <c r="K290" s="442">
        <v>2</v>
      </c>
      <c r="L290" s="482" t="s">
        <v>3480</v>
      </c>
      <c r="M290" s="442">
        <v>70</v>
      </c>
      <c r="N290" s="483"/>
      <c r="O290" s="434">
        <v>0.32</v>
      </c>
      <c r="P290" s="323">
        <f t="shared" si="23"/>
        <v>0.64</v>
      </c>
      <c r="Q290" s="319">
        <f t="shared" si="24"/>
        <v>2</v>
      </c>
      <c r="R290" s="427">
        <f t="shared" si="25"/>
        <v>0.64</v>
      </c>
      <c r="S290" s="323"/>
      <c r="T290" s="309"/>
      <c r="U290" s="309"/>
      <c r="V290" s="319" t="s">
        <v>1427</v>
      </c>
      <c r="W290" s="444" t="str">
        <f t="shared" si="22"/>
        <v>10</v>
      </c>
      <c r="X290" s="286"/>
      <c r="Y290" s="286"/>
      <c r="Z290" s="30"/>
    </row>
    <row r="291" spans="1:26" ht="15" hidden="1" customHeight="1" x14ac:dyDescent="0.2">
      <c r="A291" s="384"/>
      <c r="B291" s="384"/>
      <c r="C291" s="433" t="s">
        <v>3594</v>
      </c>
      <c r="D291" s="43" t="s">
        <v>1566</v>
      </c>
      <c r="E291" s="499" t="s">
        <v>1678</v>
      </c>
      <c r="F291" s="319">
        <v>1</v>
      </c>
      <c r="G291" s="43" t="s">
        <v>1740</v>
      </c>
      <c r="H291" s="499"/>
      <c r="I291" s="481">
        <v>10</v>
      </c>
      <c r="J291" s="442" t="s">
        <v>1428</v>
      </c>
      <c r="K291" s="442">
        <v>2</v>
      </c>
      <c r="L291" s="482" t="s">
        <v>3457</v>
      </c>
      <c r="M291" s="442">
        <v>278</v>
      </c>
      <c r="N291" s="483"/>
      <c r="O291" s="434">
        <v>1.53</v>
      </c>
      <c r="P291" s="323">
        <f t="shared" si="23"/>
        <v>3.06</v>
      </c>
      <c r="Q291" s="319">
        <f t="shared" si="24"/>
        <v>2</v>
      </c>
      <c r="R291" s="427">
        <f t="shared" si="25"/>
        <v>3.06</v>
      </c>
      <c r="S291" s="323"/>
      <c r="T291" s="309"/>
      <c r="U291" s="309"/>
      <c r="V291" s="319" t="s">
        <v>1427</v>
      </c>
      <c r="W291" s="444" t="str">
        <f t="shared" si="22"/>
        <v>10</v>
      </c>
      <c r="X291" s="286"/>
      <c r="Y291" s="286"/>
      <c r="Z291" s="30"/>
    </row>
    <row r="292" spans="1:26" ht="15" hidden="1" customHeight="1" x14ac:dyDescent="0.2">
      <c r="A292" s="384"/>
      <c r="B292" s="384"/>
      <c r="C292" s="433" t="s">
        <v>3594</v>
      </c>
      <c r="D292" s="43" t="s">
        <v>1566</v>
      </c>
      <c r="E292" s="499" t="s">
        <v>1678</v>
      </c>
      <c r="F292" s="319">
        <v>1</v>
      </c>
      <c r="G292" s="43" t="s">
        <v>1741</v>
      </c>
      <c r="H292" s="499"/>
      <c r="I292" s="481">
        <v>10</v>
      </c>
      <c r="J292" s="442" t="s">
        <v>1428</v>
      </c>
      <c r="K292" s="442">
        <v>1</v>
      </c>
      <c r="L292" s="482">
        <v>300</v>
      </c>
      <c r="M292" s="442">
        <v>145</v>
      </c>
      <c r="N292" s="483"/>
      <c r="O292" s="434">
        <v>3.41</v>
      </c>
      <c r="P292" s="323">
        <f t="shared" si="23"/>
        <v>3.41</v>
      </c>
      <c r="Q292" s="319">
        <f t="shared" si="24"/>
        <v>1</v>
      </c>
      <c r="R292" s="427">
        <f t="shared" si="25"/>
        <v>3.41</v>
      </c>
      <c r="S292" s="323"/>
      <c r="T292" s="309"/>
      <c r="U292" s="309"/>
      <c r="V292" s="319" t="s">
        <v>1908</v>
      </c>
      <c r="W292" s="444" t="str">
        <f t="shared" si="22"/>
        <v>10</v>
      </c>
      <c r="X292" s="286"/>
      <c r="Y292" s="286"/>
      <c r="Z292" s="30"/>
    </row>
    <row r="293" spans="1:26" ht="15" hidden="1" customHeight="1" x14ac:dyDescent="0.2">
      <c r="A293" s="384"/>
      <c r="B293" s="384"/>
      <c r="C293" s="433" t="s">
        <v>3594</v>
      </c>
      <c r="D293" s="43" t="s">
        <v>1566</v>
      </c>
      <c r="E293" s="499" t="s">
        <v>1678</v>
      </c>
      <c r="F293" s="319">
        <v>1</v>
      </c>
      <c r="G293" s="43" t="s">
        <v>1742</v>
      </c>
      <c r="H293" s="499"/>
      <c r="I293" s="481">
        <v>20</v>
      </c>
      <c r="J293" s="442" t="s">
        <v>1428</v>
      </c>
      <c r="K293" s="442">
        <v>1</v>
      </c>
      <c r="L293" s="482" t="s">
        <v>3470</v>
      </c>
      <c r="M293" s="442">
        <v>320</v>
      </c>
      <c r="N293" s="483"/>
      <c r="O293" s="434">
        <v>10.55</v>
      </c>
      <c r="P293" s="323">
        <f t="shared" si="23"/>
        <v>10.55</v>
      </c>
      <c r="Q293" s="319">
        <f t="shared" si="24"/>
        <v>1</v>
      </c>
      <c r="R293" s="427">
        <f t="shared" si="25"/>
        <v>10.55</v>
      </c>
      <c r="S293" s="323"/>
      <c r="T293" s="309"/>
      <c r="U293" s="309"/>
      <c r="V293" s="319" t="s">
        <v>3447</v>
      </c>
      <c r="W293" s="444" t="str">
        <f t="shared" si="22"/>
        <v>20</v>
      </c>
      <c r="X293" s="286"/>
      <c r="Y293" s="286"/>
      <c r="Z293" s="30"/>
    </row>
    <row r="294" spans="1:26" ht="15" hidden="1" customHeight="1" x14ac:dyDescent="0.2">
      <c r="A294" s="384"/>
      <c r="B294" s="384"/>
      <c r="C294" s="433" t="s">
        <v>3594</v>
      </c>
      <c r="D294" s="43" t="s">
        <v>1566</v>
      </c>
      <c r="E294" s="499" t="s">
        <v>1678</v>
      </c>
      <c r="F294" s="319">
        <v>1</v>
      </c>
      <c r="G294" s="43" t="s">
        <v>1743</v>
      </c>
      <c r="H294" s="499"/>
      <c r="I294" s="481">
        <v>8</v>
      </c>
      <c r="J294" s="442" t="s">
        <v>1428</v>
      </c>
      <c r="K294" s="442">
        <v>2</v>
      </c>
      <c r="L294" s="482" t="s">
        <v>3481</v>
      </c>
      <c r="M294" s="442">
        <v>277</v>
      </c>
      <c r="N294" s="483"/>
      <c r="O294" s="434">
        <v>2.8</v>
      </c>
      <c r="P294" s="323">
        <f t="shared" si="23"/>
        <v>5.6</v>
      </c>
      <c r="Q294" s="319">
        <f t="shared" si="24"/>
        <v>2</v>
      </c>
      <c r="R294" s="427">
        <f t="shared" si="25"/>
        <v>5.6</v>
      </c>
      <c r="S294" s="323"/>
      <c r="T294" s="309"/>
      <c r="U294" s="309"/>
      <c r="V294" s="319" t="s">
        <v>3449</v>
      </c>
      <c r="W294" s="444" t="str">
        <f t="shared" si="22"/>
        <v>8</v>
      </c>
      <c r="X294" s="286"/>
      <c r="Y294" s="286"/>
      <c r="Z294" s="30"/>
    </row>
    <row r="295" spans="1:26" ht="15" hidden="1" customHeight="1" x14ac:dyDescent="0.2">
      <c r="A295" s="384"/>
      <c r="B295" s="384"/>
      <c r="C295" s="433" t="s">
        <v>3594</v>
      </c>
      <c r="D295" s="43" t="s">
        <v>1566</v>
      </c>
      <c r="E295" s="499" t="s">
        <v>1678</v>
      </c>
      <c r="F295" s="319">
        <v>1</v>
      </c>
      <c r="G295" s="43" t="s">
        <v>1744</v>
      </c>
      <c r="H295" s="499"/>
      <c r="I295" s="481">
        <v>8</v>
      </c>
      <c r="J295" s="442" t="s">
        <v>1428</v>
      </c>
      <c r="K295" s="442">
        <v>2</v>
      </c>
      <c r="L295" s="482" t="s">
        <v>3481</v>
      </c>
      <c r="M295" s="442">
        <v>281</v>
      </c>
      <c r="N295" s="483"/>
      <c r="O295" s="434">
        <v>2.85</v>
      </c>
      <c r="P295" s="323">
        <f t="shared" si="23"/>
        <v>5.7</v>
      </c>
      <c r="Q295" s="319">
        <f t="shared" si="24"/>
        <v>2</v>
      </c>
      <c r="R295" s="427">
        <f t="shared" si="25"/>
        <v>5.7</v>
      </c>
      <c r="S295" s="323"/>
      <c r="T295" s="309"/>
      <c r="U295" s="309"/>
      <c r="V295" s="319" t="s">
        <v>3449</v>
      </c>
      <c r="W295" s="444" t="str">
        <f t="shared" si="22"/>
        <v>8</v>
      </c>
      <c r="X295" s="286"/>
      <c r="Y295" s="286"/>
      <c r="Z295" s="30"/>
    </row>
    <row r="296" spans="1:26" ht="15" hidden="1" customHeight="1" x14ac:dyDescent="0.2">
      <c r="A296" s="384"/>
      <c r="B296" s="384"/>
      <c r="C296" s="433" t="s">
        <v>3594</v>
      </c>
      <c r="D296" s="43" t="s">
        <v>1566</v>
      </c>
      <c r="E296" s="499" t="s">
        <v>1678</v>
      </c>
      <c r="F296" s="319">
        <v>1</v>
      </c>
      <c r="G296" s="43" t="s">
        <v>1727</v>
      </c>
      <c r="H296" s="499"/>
      <c r="I296" s="481">
        <v>8</v>
      </c>
      <c r="J296" s="442" t="s">
        <v>1428</v>
      </c>
      <c r="K296" s="442">
        <v>2</v>
      </c>
      <c r="L296" s="482" t="s">
        <v>3477</v>
      </c>
      <c r="M296" s="442">
        <v>180</v>
      </c>
      <c r="N296" s="483"/>
      <c r="O296" s="434">
        <v>1.38</v>
      </c>
      <c r="P296" s="323">
        <f t="shared" si="23"/>
        <v>2.76</v>
      </c>
      <c r="Q296" s="319">
        <f t="shared" si="24"/>
        <v>2</v>
      </c>
      <c r="R296" s="427">
        <f t="shared" si="25"/>
        <v>2.76</v>
      </c>
      <c r="S296" s="323"/>
      <c r="T296" s="309"/>
      <c r="U296" s="309"/>
      <c r="V296" s="319" t="s">
        <v>3449</v>
      </c>
      <c r="W296" s="444" t="str">
        <f t="shared" si="22"/>
        <v>8</v>
      </c>
      <c r="X296" s="286"/>
      <c r="Y296" s="286"/>
      <c r="Z296" s="30"/>
    </row>
    <row r="297" spans="1:26" ht="15" hidden="1" customHeight="1" x14ac:dyDescent="0.2">
      <c r="A297" s="384"/>
      <c r="B297" s="384"/>
      <c r="C297" s="433" t="s">
        <v>3594</v>
      </c>
      <c r="D297" s="43" t="s">
        <v>1566</v>
      </c>
      <c r="E297" s="499" t="s">
        <v>1678</v>
      </c>
      <c r="F297" s="319">
        <v>1</v>
      </c>
      <c r="G297" s="43" t="s">
        <v>1728</v>
      </c>
      <c r="H297" s="499"/>
      <c r="I297" s="481">
        <v>8</v>
      </c>
      <c r="J297" s="442" t="s">
        <v>1428</v>
      </c>
      <c r="K297" s="442">
        <v>1</v>
      </c>
      <c r="L297" s="482" t="s">
        <v>3478</v>
      </c>
      <c r="M297" s="442">
        <v>180</v>
      </c>
      <c r="N297" s="483"/>
      <c r="O297" s="434">
        <v>1.1100000000000001</v>
      </c>
      <c r="P297" s="323">
        <f t="shared" si="23"/>
        <v>1.1100000000000001</v>
      </c>
      <c r="Q297" s="319">
        <f t="shared" si="24"/>
        <v>1</v>
      </c>
      <c r="R297" s="427">
        <f t="shared" si="25"/>
        <v>1.1100000000000001</v>
      </c>
      <c r="S297" s="323"/>
      <c r="T297" s="309"/>
      <c r="U297" s="309"/>
      <c r="V297" s="319" t="s">
        <v>3449</v>
      </c>
      <c r="W297" s="444" t="str">
        <f t="shared" si="22"/>
        <v>8</v>
      </c>
      <c r="X297" s="286"/>
      <c r="Y297" s="286"/>
      <c r="Z297" s="30"/>
    </row>
    <row r="298" spans="1:26" ht="15" hidden="1" customHeight="1" x14ac:dyDescent="0.2">
      <c r="A298" s="384"/>
      <c r="B298" s="384"/>
      <c r="C298" s="433" t="s">
        <v>3593</v>
      </c>
      <c r="D298" s="43" t="s">
        <v>1567</v>
      </c>
      <c r="E298" s="499" t="s">
        <v>1678</v>
      </c>
      <c r="F298" s="319">
        <v>1</v>
      </c>
      <c r="G298" s="43" t="s">
        <v>1567</v>
      </c>
      <c r="H298" s="499" t="s">
        <v>3591</v>
      </c>
      <c r="I298" s="481" t="s">
        <v>1909</v>
      </c>
      <c r="J298" s="442" t="s">
        <v>1920</v>
      </c>
      <c r="K298" s="442">
        <v>1</v>
      </c>
      <c r="L298" s="482" t="s">
        <v>3456</v>
      </c>
      <c r="M298" s="442">
        <v>2696</v>
      </c>
      <c r="N298" s="483"/>
      <c r="O298" s="434">
        <v>10.96</v>
      </c>
      <c r="P298" s="323">
        <f t="shared" si="23"/>
        <v>10.96</v>
      </c>
      <c r="Q298" s="319">
        <f t="shared" si="24"/>
        <v>1</v>
      </c>
      <c r="R298" s="427">
        <f t="shared" si="25"/>
        <v>10.96</v>
      </c>
      <c r="S298" s="323"/>
      <c r="T298" s="309"/>
      <c r="U298" s="309"/>
      <c r="V298" s="319" t="s">
        <v>1909</v>
      </c>
      <c r="W298" s="444" t="str">
        <f t="shared" si="22"/>
        <v/>
      </c>
      <c r="X298" s="286"/>
      <c r="Y298" s="286"/>
      <c r="Z298" s="30"/>
    </row>
    <row r="299" spans="1:26" ht="15" hidden="1" customHeight="1" x14ac:dyDescent="0.2">
      <c r="A299" s="384"/>
      <c r="B299" s="384"/>
      <c r="C299" s="433" t="s">
        <v>3594</v>
      </c>
      <c r="D299" s="43" t="s">
        <v>1568</v>
      </c>
      <c r="E299" s="499" t="s">
        <v>1678</v>
      </c>
      <c r="F299" s="319">
        <v>6</v>
      </c>
      <c r="G299" s="43" t="s">
        <v>1745</v>
      </c>
      <c r="H299" s="499"/>
      <c r="I299" s="481">
        <v>15</v>
      </c>
      <c r="J299" s="442" t="s">
        <v>1428</v>
      </c>
      <c r="K299" s="442">
        <v>1</v>
      </c>
      <c r="L299" s="482" t="s">
        <v>3482</v>
      </c>
      <c r="M299" s="442">
        <v>190</v>
      </c>
      <c r="N299" s="483"/>
      <c r="O299" s="434">
        <v>5.37</v>
      </c>
      <c r="P299" s="323">
        <f t="shared" si="23"/>
        <v>5.37</v>
      </c>
      <c r="Q299" s="319">
        <f t="shared" si="24"/>
        <v>6</v>
      </c>
      <c r="R299" s="427">
        <f t="shared" si="25"/>
        <v>32.22</v>
      </c>
      <c r="S299" s="323"/>
      <c r="T299" s="309"/>
      <c r="U299" s="309"/>
      <c r="V299" s="319" t="s">
        <v>3446</v>
      </c>
      <c r="W299" s="444" t="str">
        <f t="shared" si="22"/>
        <v>15</v>
      </c>
      <c r="X299" s="286"/>
      <c r="Y299" s="286"/>
      <c r="Z299" s="30"/>
    </row>
    <row r="300" spans="1:26" ht="15" hidden="1" customHeight="1" x14ac:dyDescent="0.2">
      <c r="A300" s="384"/>
      <c r="B300" s="384"/>
      <c r="C300" s="433" t="s">
        <v>3594</v>
      </c>
      <c r="D300" s="43" t="s">
        <v>1568</v>
      </c>
      <c r="E300" s="499" t="s">
        <v>1678</v>
      </c>
      <c r="F300" s="319">
        <v>6</v>
      </c>
      <c r="G300" s="43" t="s">
        <v>1746</v>
      </c>
      <c r="H300" s="499"/>
      <c r="I300" s="481">
        <v>10</v>
      </c>
      <c r="J300" s="442" t="s">
        <v>1428</v>
      </c>
      <c r="K300" s="442">
        <v>2</v>
      </c>
      <c r="L300" s="482" t="s">
        <v>3451</v>
      </c>
      <c r="M300" s="442">
        <v>275</v>
      </c>
      <c r="N300" s="483"/>
      <c r="O300" s="434">
        <v>3.24</v>
      </c>
      <c r="P300" s="323">
        <f t="shared" si="23"/>
        <v>6.48</v>
      </c>
      <c r="Q300" s="319">
        <f t="shared" si="24"/>
        <v>12</v>
      </c>
      <c r="R300" s="427">
        <f t="shared" si="25"/>
        <v>38.880000000000003</v>
      </c>
      <c r="S300" s="323"/>
      <c r="T300" s="309"/>
      <c r="U300" s="309"/>
      <c r="V300" s="319" t="s">
        <v>1427</v>
      </c>
      <c r="W300" s="444" t="str">
        <f t="shared" si="22"/>
        <v>10</v>
      </c>
      <c r="X300" s="286"/>
      <c r="Y300" s="286"/>
      <c r="Z300" s="30"/>
    </row>
    <row r="301" spans="1:26" ht="15" hidden="1" customHeight="1" x14ac:dyDescent="0.2">
      <c r="A301" s="384"/>
      <c r="B301" s="384"/>
      <c r="C301" s="433" t="s">
        <v>3594</v>
      </c>
      <c r="D301" s="43" t="s">
        <v>1568</v>
      </c>
      <c r="E301" s="499" t="s">
        <v>1678</v>
      </c>
      <c r="F301" s="319">
        <v>6</v>
      </c>
      <c r="G301" s="43" t="s">
        <v>1747</v>
      </c>
      <c r="H301" s="499"/>
      <c r="I301" s="481">
        <v>10</v>
      </c>
      <c r="J301" s="442" t="s">
        <v>1428</v>
      </c>
      <c r="K301" s="442">
        <v>1</v>
      </c>
      <c r="L301" s="482" t="s">
        <v>3482</v>
      </c>
      <c r="M301" s="442">
        <v>275</v>
      </c>
      <c r="N301" s="483"/>
      <c r="O301" s="434">
        <v>5.18</v>
      </c>
      <c r="P301" s="323">
        <f t="shared" si="23"/>
        <v>5.18</v>
      </c>
      <c r="Q301" s="319">
        <f t="shared" si="24"/>
        <v>6</v>
      </c>
      <c r="R301" s="427">
        <f t="shared" si="25"/>
        <v>31.08</v>
      </c>
      <c r="S301" s="323"/>
      <c r="T301" s="309"/>
      <c r="U301" s="309"/>
      <c r="V301" s="319" t="s">
        <v>1427</v>
      </c>
      <c r="W301" s="444" t="str">
        <f t="shared" si="22"/>
        <v>10</v>
      </c>
      <c r="X301" s="286"/>
      <c r="Y301" s="286"/>
      <c r="Z301" s="30"/>
    </row>
    <row r="302" spans="1:26" ht="15" hidden="1" customHeight="1" x14ac:dyDescent="0.2">
      <c r="A302" s="384"/>
      <c r="B302" s="384"/>
      <c r="C302" s="433" t="s">
        <v>3593</v>
      </c>
      <c r="D302" s="43" t="s">
        <v>1569</v>
      </c>
      <c r="E302" s="499" t="s">
        <v>1678</v>
      </c>
      <c r="F302" s="319">
        <v>8</v>
      </c>
      <c r="G302" s="43" t="s">
        <v>1569</v>
      </c>
      <c r="H302" s="499" t="s">
        <v>3591</v>
      </c>
      <c r="I302" s="481" t="s">
        <v>1906</v>
      </c>
      <c r="J302" s="442" t="s">
        <v>1920</v>
      </c>
      <c r="K302" s="442">
        <v>1</v>
      </c>
      <c r="L302" s="482" t="s">
        <v>3456</v>
      </c>
      <c r="M302" s="442">
        <v>850</v>
      </c>
      <c r="N302" s="483"/>
      <c r="O302" s="434">
        <v>6.43</v>
      </c>
      <c r="P302" s="323">
        <f t="shared" si="23"/>
        <v>6.43</v>
      </c>
      <c r="Q302" s="319">
        <f t="shared" si="24"/>
        <v>8</v>
      </c>
      <c r="R302" s="427">
        <f t="shared" si="25"/>
        <v>51.44</v>
      </c>
      <c r="S302" s="323"/>
      <c r="T302" s="309"/>
      <c r="U302" s="309"/>
      <c r="V302" s="319" t="s">
        <v>1906</v>
      </c>
      <c r="W302" s="444" t="str">
        <f t="shared" si="22"/>
        <v/>
      </c>
      <c r="X302" s="286"/>
      <c r="Y302" s="286"/>
      <c r="Z302" s="30"/>
    </row>
    <row r="303" spans="1:26" ht="15" hidden="1" customHeight="1" x14ac:dyDescent="0.2">
      <c r="A303" s="384"/>
      <c r="B303" s="384"/>
      <c r="C303" s="433" t="s">
        <v>3593</v>
      </c>
      <c r="D303" s="43" t="s">
        <v>1570</v>
      </c>
      <c r="E303" s="499" t="s">
        <v>1678</v>
      </c>
      <c r="F303" s="319">
        <v>1</v>
      </c>
      <c r="G303" s="43" t="s">
        <v>1570</v>
      </c>
      <c r="H303" s="499" t="s">
        <v>3591</v>
      </c>
      <c r="I303" s="481" t="s">
        <v>1910</v>
      </c>
      <c r="J303" s="442" t="s">
        <v>1920</v>
      </c>
      <c r="K303" s="442">
        <v>1</v>
      </c>
      <c r="L303" s="482" t="s">
        <v>3456</v>
      </c>
      <c r="M303" s="442">
        <v>6525</v>
      </c>
      <c r="N303" s="483"/>
      <c r="O303" s="434">
        <v>46.3</v>
      </c>
      <c r="P303" s="323">
        <f t="shared" si="23"/>
        <v>46.3</v>
      </c>
      <c r="Q303" s="319">
        <f t="shared" si="24"/>
        <v>1</v>
      </c>
      <c r="R303" s="427">
        <f t="shared" si="25"/>
        <v>46.3</v>
      </c>
      <c r="S303" s="323"/>
      <c r="T303" s="309"/>
      <c r="U303" s="309"/>
      <c r="V303" s="319" t="s">
        <v>1910</v>
      </c>
      <c r="W303" s="444" t="str">
        <f t="shared" si="22"/>
        <v/>
      </c>
      <c r="X303" s="286"/>
      <c r="Y303" s="286"/>
      <c r="Z303" s="30"/>
    </row>
    <row r="304" spans="1:26" ht="15" hidden="1" customHeight="1" x14ac:dyDescent="0.2">
      <c r="A304" s="384"/>
      <c r="B304" s="384"/>
      <c r="C304" s="433" t="s">
        <v>3594</v>
      </c>
      <c r="D304" s="43" t="s">
        <v>1571</v>
      </c>
      <c r="E304" s="499" t="s">
        <v>1678</v>
      </c>
      <c r="F304" s="319">
        <v>3</v>
      </c>
      <c r="G304" s="43" t="s">
        <v>1748</v>
      </c>
      <c r="H304" s="499"/>
      <c r="I304" s="481">
        <v>20</v>
      </c>
      <c r="J304" s="442" t="s">
        <v>1428</v>
      </c>
      <c r="K304" s="442">
        <v>1</v>
      </c>
      <c r="L304" s="482" t="s">
        <v>3469</v>
      </c>
      <c r="M304" s="442">
        <v>434</v>
      </c>
      <c r="N304" s="483"/>
      <c r="O304" s="434">
        <v>9.5399999999999991</v>
      </c>
      <c r="P304" s="323">
        <f t="shared" si="23"/>
        <v>9.5399999999999991</v>
      </c>
      <c r="Q304" s="319">
        <f t="shared" si="24"/>
        <v>3</v>
      </c>
      <c r="R304" s="427">
        <f t="shared" si="25"/>
        <v>28.619999999999997</v>
      </c>
      <c r="S304" s="323"/>
      <c r="T304" s="309"/>
      <c r="U304" s="309"/>
      <c r="V304" s="319" t="s">
        <v>3447</v>
      </c>
      <c r="W304" s="444" t="str">
        <f t="shared" si="22"/>
        <v>20</v>
      </c>
      <c r="X304" s="286"/>
      <c r="Y304" s="286"/>
      <c r="Z304" s="30"/>
    </row>
    <row r="305" spans="1:26" ht="15" hidden="1" customHeight="1" x14ac:dyDescent="0.2">
      <c r="A305" s="384"/>
      <c r="B305" s="384"/>
      <c r="C305" s="433" t="s">
        <v>3594</v>
      </c>
      <c r="D305" s="43" t="s">
        <v>1571</v>
      </c>
      <c r="E305" s="499" t="s">
        <v>1678</v>
      </c>
      <c r="F305" s="319">
        <v>3</v>
      </c>
      <c r="G305" s="43" t="s">
        <v>1749</v>
      </c>
      <c r="H305" s="499"/>
      <c r="I305" s="481">
        <v>5</v>
      </c>
      <c r="J305" s="442" t="s">
        <v>1428</v>
      </c>
      <c r="K305" s="442">
        <v>4</v>
      </c>
      <c r="L305" s="482" t="s">
        <v>3469</v>
      </c>
      <c r="M305" s="442">
        <v>280</v>
      </c>
      <c r="N305" s="483"/>
      <c r="O305" s="434">
        <v>1.54</v>
      </c>
      <c r="P305" s="323">
        <f t="shared" si="23"/>
        <v>6.16</v>
      </c>
      <c r="Q305" s="319">
        <f t="shared" si="24"/>
        <v>12</v>
      </c>
      <c r="R305" s="427">
        <f t="shared" si="25"/>
        <v>18.48</v>
      </c>
      <c r="S305" s="323"/>
      <c r="T305" s="309"/>
      <c r="U305" s="309"/>
      <c r="V305" s="319" t="s">
        <v>3448</v>
      </c>
      <c r="W305" s="444" t="str">
        <f t="shared" si="22"/>
        <v>5</v>
      </c>
      <c r="X305" s="286"/>
      <c r="Y305" s="286"/>
      <c r="Z305" s="30"/>
    </row>
    <row r="306" spans="1:26" ht="15" hidden="1" customHeight="1" x14ac:dyDescent="0.2">
      <c r="A306" s="384"/>
      <c r="B306" s="384"/>
      <c r="C306" s="433" t="s">
        <v>3594</v>
      </c>
      <c r="D306" s="43" t="s">
        <v>1571</v>
      </c>
      <c r="E306" s="499" t="s">
        <v>1678</v>
      </c>
      <c r="F306" s="319">
        <v>3</v>
      </c>
      <c r="G306" s="43" t="s">
        <v>1750</v>
      </c>
      <c r="H306" s="499"/>
      <c r="I306" s="481">
        <v>15</v>
      </c>
      <c r="J306" s="442" t="s">
        <v>1428</v>
      </c>
      <c r="K306" s="442">
        <v>2</v>
      </c>
      <c r="L306" s="482" t="s">
        <v>3469</v>
      </c>
      <c r="M306" s="442">
        <v>280</v>
      </c>
      <c r="N306" s="483"/>
      <c r="O306" s="434">
        <v>4.62</v>
      </c>
      <c r="P306" s="323">
        <f t="shared" si="23"/>
        <v>9.24</v>
      </c>
      <c r="Q306" s="319">
        <f t="shared" si="24"/>
        <v>6</v>
      </c>
      <c r="R306" s="427">
        <f t="shared" si="25"/>
        <v>27.72</v>
      </c>
      <c r="S306" s="323"/>
      <c r="T306" s="309"/>
      <c r="U306" s="309"/>
      <c r="V306" s="319" t="s">
        <v>3446</v>
      </c>
      <c r="W306" s="444" t="str">
        <f t="shared" si="22"/>
        <v>15</v>
      </c>
      <c r="X306" s="286"/>
      <c r="Y306" s="286"/>
      <c r="Z306" s="30"/>
    </row>
    <row r="307" spans="1:26" ht="15" hidden="1" customHeight="1" x14ac:dyDescent="0.2">
      <c r="A307" s="384"/>
      <c r="B307" s="384"/>
      <c r="C307" s="433" t="s">
        <v>3593</v>
      </c>
      <c r="D307" s="43" t="s">
        <v>1572</v>
      </c>
      <c r="E307" s="499" t="s">
        <v>1678</v>
      </c>
      <c r="F307" s="319">
        <v>1</v>
      </c>
      <c r="G307" s="43" t="s">
        <v>1572</v>
      </c>
      <c r="H307" s="499" t="s">
        <v>3591</v>
      </c>
      <c r="I307" s="481" t="s">
        <v>1910</v>
      </c>
      <c r="J307" s="442" t="s">
        <v>1920</v>
      </c>
      <c r="K307" s="442">
        <v>1</v>
      </c>
      <c r="L307" s="482" t="s">
        <v>3456</v>
      </c>
      <c r="M307" s="442">
        <v>3432</v>
      </c>
      <c r="N307" s="483"/>
      <c r="O307" s="434">
        <v>24.36</v>
      </c>
      <c r="P307" s="323">
        <f t="shared" si="23"/>
        <v>24.36</v>
      </c>
      <c r="Q307" s="319">
        <f t="shared" si="24"/>
        <v>1</v>
      </c>
      <c r="R307" s="427">
        <f t="shared" si="25"/>
        <v>24.36</v>
      </c>
      <c r="S307" s="323"/>
      <c r="T307" s="309"/>
      <c r="U307" s="309"/>
      <c r="V307" s="319" t="s">
        <v>1910</v>
      </c>
      <c r="W307" s="444" t="str">
        <f t="shared" si="22"/>
        <v/>
      </c>
      <c r="X307" s="286"/>
      <c r="Y307" s="286"/>
      <c r="Z307" s="30"/>
    </row>
    <row r="308" spans="1:26" ht="15" hidden="1" customHeight="1" x14ac:dyDescent="0.2">
      <c r="A308" s="384"/>
      <c r="B308" s="384"/>
      <c r="C308" s="433" t="s">
        <v>3593</v>
      </c>
      <c r="D308" s="43" t="s">
        <v>1573</v>
      </c>
      <c r="E308" s="499" t="s">
        <v>1678</v>
      </c>
      <c r="F308" s="319">
        <v>8</v>
      </c>
      <c r="G308" s="43" t="s">
        <v>1573</v>
      </c>
      <c r="H308" s="499" t="s">
        <v>3591</v>
      </c>
      <c r="I308" s="481" t="s">
        <v>1910</v>
      </c>
      <c r="J308" s="442" t="s">
        <v>1920</v>
      </c>
      <c r="K308" s="442">
        <v>1</v>
      </c>
      <c r="L308" s="482" t="s">
        <v>3456</v>
      </c>
      <c r="M308" s="442">
        <v>3665</v>
      </c>
      <c r="N308" s="483"/>
      <c r="O308" s="434">
        <v>26.01</v>
      </c>
      <c r="P308" s="323">
        <f t="shared" si="23"/>
        <v>26.01</v>
      </c>
      <c r="Q308" s="319">
        <f t="shared" si="24"/>
        <v>8</v>
      </c>
      <c r="R308" s="427">
        <f t="shared" si="25"/>
        <v>208.08</v>
      </c>
      <c r="S308" s="323"/>
      <c r="T308" s="309"/>
      <c r="U308" s="309"/>
      <c r="V308" s="319" t="s">
        <v>1910</v>
      </c>
      <c r="W308" s="444" t="str">
        <f t="shared" si="22"/>
        <v/>
      </c>
      <c r="X308" s="286"/>
      <c r="Y308" s="286"/>
      <c r="Z308" s="30"/>
    </row>
    <row r="309" spans="1:26" ht="15" hidden="1" customHeight="1" x14ac:dyDescent="0.2">
      <c r="A309" s="384"/>
      <c r="B309" s="384"/>
      <c r="C309" s="433" t="s">
        <v>3593</v>
      </c>
      <c r="D309" s="43" t="s">
        <v>1574</v>
      </c>
      <c r="E309" s="499" t="s">
        <v>1678</v>
      </c>
      <c r="F309" s="319">
        <v>6</v>
      </c>
      <c r="G309" s="43" t="s">
        <v>1574</v>
      </c>
      <c r="H309" s="499" t="s">
        <v>3591</v>
      </c>
      <c r="I309" s="481" t="s">
        <v>1910</v>
      </c>
      <c r="J309" s="442" t="s">
        <v>1920</v>
      </c>
      <c r="K309" s="442">
        <v>1</v>
      </c>
      <c r="L309" s="482" t="s">
        <v>3456</v>
      </c>
      <c r="M309" s="442">
        <v>4040</v>
      </c>
      <c r="N309" s="483"/>
      <c r="O309" s="434">
        <v>28.67</v>
      </c>
      <c r="P309" s="323">
        <f t="shared" si="23"/>
        <v>28.67</v>
      </c>
      <c r="Q309" s="319">
        <f t="shared" si="24"/>
        <v>6</v>
      </c>
      <c r="R309" s="427">
        <f t="shared" si="25"/>
        <v>172.02</v>
      </c>
      <c r="S309" s="323"/>
      <c r="T309" s="309"/>
      <c r="U309" s="309"/>
      <c r="V309" s="319" t="s">
        <v>1910</v>
      </c>
      <c r="W309" s="444" t="str">
        <f t="shared" si="22"/>
        <v/>
      </c>
      <c r="X309" s="286"/>
      <c r="Y309" s="286"/>
      <c r="Z309" s="30"/>
    </row>
    <row r="310" spans="1:26" ht="15" hidden="1" customHeight="1" x14ac:dyDescent="0.2">
      <c r="A310" s="384"/>
      <c r="B310" s="384"/>
      <c r="C310" s="433" t="s">
        <v>3593</v>
      </c>
      <c r="D310" s="43" t="s">
        <v>1575</v>
      </c>
      <c r="E310" s="499" t="s">
        <v>1678</v>
      </c>
      <c r="F310" s="319">
        <v>12</v>
      </c>
      <c r="G310" s="43" t="s">
        <v>1575</v>
      </c>
      <c r="H310" s="499" t="s">
        <v>3591</v>
      </c>
      <c r="I310" s="481" t="s">
        <v>1910</v>
      </c>
      <c r="J310" s="442" t="s">
        <v>1920</v>
      </c>
      <c r="K310" s="442">
        <v>1</v>
      </c>
      <c r="L310" s="482" t="s">
        <v>3456</v>
      </c>
      <c r="M310" s="442">
        <v>4660</v>
      </c>
      <c r="N310" s="483"/>
      <c r="O310" s="434">
        <v>33.07</v>
      </c>
      <c r="P310" s="323">
        <f t="shared" si="23"/>
        <v>33.07</v>
      </c>
      <c r="Q310" s="319">
        <f t="shared" si="24"/>
        <v>12</v>
      </c>
      <c r="R310" s="427">
        <f t="shared" si="25"/>
        <v>396.84000000000003</v>
      </c>
      <c r="S310" s="323"/>
      <c r="T310" s="309"/>
      <c r="U310" s="309"/>
      <c r="V310" s="319" t="s">
        <v>1910</v>
      </c>
      <c r="W310" s="444" t="str">
        <f t="shared" si="22"/>
        <v/>
      </c>
      <c r="X310" s="286"/>
      <c r="Y310" s="286"/>
      <c r="Z310" s="30"/>
    </row>
    <row r="311" spans="1:26" ht="15" hidden="1" customHeight="1" x14ac:dyDescent="0.2">
      <c r="A311" s="384"/>
      <c r="B311" s="384"/>
      <c r="C311" s="433" t="s">
        <v>3593</v>
      </c>
      <c r="D311" s="43" t="s">
        <v>1576</v>
      </c>
      <c r="E311" s="499" t="s">
        <v>1678</v>
      </c>
      <c r="F311" s="319">
        <v>12</v>
      </c>
      <c r="G311" s="43" t="s">
        <v>1576</v>
      </c>
      <c r="H311" s="499" t="s">
        <v>3591</v>
      </c>
      <c r="I311" s="481" t="s">
        <v>1910</v>
      </c>
      <c r="J311" s="442" t="s">
        <v>1920</v>
      </c>
      <c r="K311" s="442">
        <v>1</v>
      </c>
      <c r="L311" s="482" t="s">
        <v>3456</v>
      </c>
      <c r="M311" s="442">
        <v>5030</v>
      </c>
      <c r="N311" s="483"/>
      <c r="O311" s="434">
        <v>35.69</v>
      </c>
      <c r="P311" s="323">
        <f t="shared" si="23"/>
        <v>35.69</v>
      </c>
      <c r="Q311" s="319">
        <f t="shared" si="24"/>
        <v>12</v>
      </c>
      <c r="R311" s="427">
        <f t="shared" si="25"/>
        <v>428.28</v>
      </c>
      <c r="S311" s="323"/>
      <c r="T311" s="309"/>
      <c r="U311" s="309"/>
      <c r="V311" s="319" t="s">
        <v>1910</v>
      </c>
      <c r="W311" s="444" t="str">
        <f t="shared" si="22"/>
        <v/>
      </c>
      <c r="X311" s="286"/>
      <c r="Y311" s="286"/>
      <c r="Z311" s="30"/>
    </row>
    <row r="312" spans="1:26" ht="15" hidden="1" customHeight="1" x14ac:dyDescent="0.2">
      <c r="A312" s="384"/>
      <c r="B312" s="384"/>
      <c r="C312" s="433" t="s">
        <v>3594</v>
      </c>
      <c r="D312" s="43" t="s">
        <v>1577</v>
      </c>
      <c r="E312" s="499" t="s">
        <v>1678</v>
      </c>
      <c r="F312" s="319">
        <v>4</v>
      </c>
      <c r="G312" s="43" t="s">
        <v>1751</v>
      </c>
      <c r="H312" s="499"/>
      <c r="I312" s="481">
        <v>20</v>
      </c>
      <c r="J312" s="442" t="s">
        <v>1428</v>
      </c>
      <c r="K312" s="442">
        <v>1</v>
      </c>
      <c r="L312" s="482" t="s">
        <v>3469</v>
      </c>
      <c r="M312" s="442">
        <v>434</v>
      </c>
      <c r="N312" s="483"/>
      <c r="O312" s="434">
        <v>9.5399999999999991</v>
      </c>
      <c r="P312" s="323">
        <f t="shared" si="23"/>
        <v>9.5399999999999991</v>
      </c>
      <c r="Q312" s="319">
        <f t="shared" si="24"/>
        <v>4</v>
      </c>
      <c r="R312" s="427">
        <f t="shared" si="25"/>
        <v>38.159999999999997</v>
      </c>
      <c r="S312" s="323"/>
      <c r="T312" s="309"/>
      <c r="U312" s="309"/>
      <c r="V312" s="319" t="s">
        <v>3447</v>
      </c>
      <c r="W312" s="444" t="str">
        <f t="shared" si="22"/>
        <v>20</v>
      </c>
      <c r="X312" s="286"/>
      <c r="Y312" s="286"/>
      <c r="Z312" s="30"/>
    </row>
    <row r="313" spans="1:26" ht="15" hidden="1" customHeight="1" x14ac:dyDescent="0.2">
      <c r="A313" s="384"/>
      <c r="B313" s="384"/>
      <c r="C313" s="433" t="s">
        <v>3594</v>
      </c>
      <c r="D313" s="43" t="s">
        <v>1577</v>
      </c>
      <c r="E313" s="499" t="s">
        <v>1678</v>
      </c>
      <c r="F313" s="319">
        <v>4</v>
      </c>
      <c r="G313" s="43" t="s">
        <v>1749</v>
      </c>
      <c r="H313" s="499"/>
      <c r="I313" s="481">
        <v>5</v>
      </c>
      <c r="J313" s="442" t="s">
        <v>1428</v>
      </c>
      <c r="K313" s="442">
        <v>4</v>
      </c>
      <c r="L313" s="482" t="s">
        <v>3469</v>
      </c>
      <c r="M313" s="442">
        <v>280</v>
      </c>
      <c r="N313" s="483"/>
      <c r="O313" s="434">
        <v>1.54</v>
      </c>
      <c r="P313" s="323">
        <f t="shared" si="23"/>
        <v>6.16</v>
      </c>
      <c r="Q313" s="319">
        <f t="shared" si="24"/>
        <v>16</v>
      </c>
      <c r="R313" s="427">
        <f t="shared" si="25"/>
        <v>24.64</v>
      </c>
      <c r="S313" s="323"/>
      <c r="T313" s="309"/>
      <c r="U313" s="309"/>
      <c r="V313" s="319" t="s">
        <v>3448</v>
      </c>
      <c r="W313" s="444" t="str">
        <f t="shared" si="22"/>
        <v>5</v>
      </c>
      <c r="X313" s="286"/>
      <c r="Y313" s="286"/>
      <c r="Z313" s="30"/>
    </row>
    <row r="314" spans="1:26" ht="15" hidden="1" customHeight="1" x14ac:dyDescent="0.2">
      <c r="A314" s="384"/>
      <c r="B314" s="384"/>
      <c r="C314" s="433" t="s">
        <v>3594</v>
      </c>
      <c r="D314" s="43" t="s">
        <v>1577</v>
      </c>
      <c r="E314" s="499" t="s">
        <v>1678</v>
      </c>
      <c r="F314" s="319">
        <v>4</v>
      </c>
      <c r="G314" s="43" t="s">
        <v>1752</v>
      </c>
      <c r="H314" s="499"/>
      <c r="I314" s="481">
        <v>15</v>
      </c>
      <c r="J314" s="442" t="s">
        <v>1428</v>
      </c>
      <c r="K314" s="442">
        <v>2</v>
      </c>
      <c r="L314" s="482" t="s">
        <v>3469</v>
      </c>
      <c r="M314" s="442">
        <v>280</v>
      </c>
      <c r="N314" s="483"/>
      <c r="O314" s="434">
        <v>4.62</v>
      </c>
      <c r="P314" s="323">
        <f t="shared" si="23"/>
        <v>9.24</v>
      </c>
      <c r="Q314" s="319">
        <f t="shared" si="24"/>
        <v>8</v>
      </c>
      <c r="R314" s="427">
        <f t="shared" si="25"/>
        <v>36.96</v>
      </c>
      <c r="S314" s="323"/>
      <c r="T314" s="309"/>
      <c r="U314" s="309"/>
      <c r="V314" s="319" t="s">
        <v>3446</v>
      </c>
      <c r="W314" s="444" t="str">
        <f t="shared" si="22"/>
        <v>15</v>
      </c>
      <c r="X314" s="286"/>
      <c r="Y314" s="286"/>
      <c r="Z314" s="30"/>
    </row>
    <row r="315" spans="1:26" ht="15" hidden="1" customHeight="1" x14ac:dyDescent="0.2">
      <c r="A315" s="384"/>
      <c r="B315" s="384"/>
      <c r="C315" s="433" t="s">
        <v>3594</v>
      </c>
      <c r="D315" s="43" t="s">
        <v>1578</v>
      </c>
      <c r="E315" s="499" t="s">
        <v>1678</v>
      </c>
      <c r="F315" s="319">
        <v>1</v>
      </c>
      <c r="G315" s="43" t="s">
        <v>1753</v>
      </c>
      <c r="H315" s="499"/>
      <c r="I315" s="481" t="s">
        <v>1121</v>
      </c>
      <c r="J315" s="442" t="s">
        <v>1428</v>
      </c>
      <c r="K315" s="442">
        <v>1</v>
      </c>
      <c r="L315" s="482" t="s">
        <v>3456</v>
      </c>
      <c r="M315" s="442">
        <v>9135</v>
      </c>
      <c r="N315" s="483"/>
      <c r="O315" s="434">
        <v>189.03</v>
      </c>
      <c r="P315" s="323">
        <f t="shared" si="23"/>
        <v>189.03</v>
      </c>
      <c r="Q315" s="319">
        <f t="shared" si="24"/>
        <v>1</v>
      </c>
      <c r="R315" s="427">
        <f t="shared" si="25"/>
        <v>189.03</v>
      </c>
      <c r="S315" s="323"/>
      <c r="T315" s="309"/>
      <c r="U315" s="309"/>
      <c r="V315" s="319" t="s">
        <v>1121</v>
      </c>
      <c r="W315" s="444" t="str">
        <f t="shared" si="22"/>
        <v/>
      </c>
      <c r="X315" s="286"/>
      <c r="Y315" s="286"/>
      <c r="Z315" s="30"/>
    </row>
    <row r="316" spans="1:26" ht="15" hidden="1" customHeight="1" x14ac:dyDescent="0.2">
      <c r="A316" s="384"/>
      <c r="B316" s="384"/>
      <c r="C316" s="433" t="s">
        <v>3594</v>
      </c>
      <c r="D316" s="43" t="s">
        <v>1578</v>
      </c>
      <c r="E316" s="499" t="s">
        <v>1678</v>
      </c>
      <c r="F316" s="319">
        <v>1</v>
      </c>
      <c r="G316" s="43" t="s">
        <v>1732</v>
      </c>
      <c r="H316" s="499"/>
      <c r="I316" s="481" t="s">
        <v>737</v>
      </c>
      <c r="J316" s="442" t="s">
        <v>1428</v>
      </c>
      <c r="K316" s="442">
        <v>4</v>
      </c>
      <c r="L316" s="482" t="s">
        <v>3456</v>
      </c>
      <c r="M316" s="442">
        <v>120</v>
      </c>
      <c r="N316" s="483"/>
      <c r="O316" s="434">
        <v>1.1000000000000001</v>
      </c>
      <c r="P316" s="323">
        <f t="shared" si="23"/>
        <v>4.4000000000000004</v>
      </c>
      <c r="Q316" s="319">
        <f t="shared" si="24"/>
        <v>4</v>
      </c>
      <c r="R316" s="427">
        <f t="shared" si="25"/>
        <v>4.4000000000000004</v>
      </c>
      <c r="S316" s="323"/>
      <c r="T316" s="309"/>
      <c r="U316" s="309"/>
      <c r="V316" s="319" t="s">
        <v>737</v>
      </c>
      <c r="W316" s="444" t="str">
        <f t="shared" si="22"/>
        <v/>
      </c>
      <c r="X316" s="286"/>
      <c r="Y316" s="286"/>
      <c r="Z316" s="30"/>
    </row>
    <row r="317" spans="1:26" ht="15" hidden="1" customHeight="1" x14ac:dyDescent="0.2">
      <c r="A317" s="384"/>
      <c r="B317" s="384"/>
      <c r="C317" s="433" t="s">
        <v>3594</v>
      </c>
      <c r="D317" s="43" t="s">
        <v>1578</v>
      </c>
      <c r="E317" s="499" t="s">
        <v>1678</v>
      </c>
      <c r="F317" s="319">
        <v>1</v>
      </c>
      <c r="G317" s="43" t="s">
        <v>1733</v>
      </c>
      <c r="H317" s="499"/>
      <c r="I317" s="481" t="s">
        <v>737</v>
      </c>
      <c r="J317" s="442" t="s">
        <v>1428</v>
      </c>
      <c r="K317" s="442">
        <v>2</v>
      </c>
      <c r="L317" s="482" t="s">
        <v>3456</v>
      </c>
      <c r="M317" s="442">
        <v>120</v>
      </c>
      <c r="N317" s="483"/>
      <c r="O317" s="434">
        <v>1.1000000000000001</v>
      </c>
      <c r="P317" s="323">
        <f t="shared" si="23"/>
        <v>2.2000000000000002</v>
      </c>
      <c r="Q317" s="319">
        <f t="shared" si="24"/>
        <v>2</v>
      </c>
      <c r="R317" s="427">
        <f t="shared" si="25"/>
        <v>2.2000000000000002</v>
      </c>
      <c r="S317" s="323"/>
      <c r="T317" s="309"/>
      <c r="U317" s="309"/>
      <c r="V317" s="319" t="s">
        <v>737</v>
      </c>
      <c r="W317" s="444" t="str">
        <f t="shared" si="22"/>
        <v/>
      </c>
      <c r="X317" s="286"/>
      <c r="Y317" s="286"/>
      <c r="Z317" s="30"/>
    </row>
    <row r="318" spans="1:26" ht="15" hidden="1" customHeight="1" x14ac:dyDescent="0.2">
      <c r="A318" s="384"/>
      <c r="B318" s="384"/>
      <c r="C318" s="433" t="s">
        <v>3594</v>
      </c>
      <c r="D318" s="43" t="s">
        <v>1578</v>
      </c>
      <c r="E318" s="499" t="s">
        <v>1678</v>
      </c>
      <c r="F318" s="319">
        <v>1</v>
      </c>
      <c r="G318" s="43" t="s">
        <v>1754</v>
      </c>
      <c r="H318" s="499"/>
      <c r="I318" s="481">
        <v>5</v>
      </c>
      <c r="J318" s="442" t="s">
        <v>1428</v>
      </c>
      <c r="K318" s="442">
        <v>1</v>
      </c>
      <c r="L318" s="482" t="s">
        <v>3460</v>
      </c>
      <c r="M318" s="442">
        <v>140</v>
      </c>
      <c r="N318" s="483"/>
      <c r="O318" s="434">
        <v>0.55000000000000004</v>
      </c>
      <c r="P318" s="323">
        <f t="shared" si="23"/>
        <v>0.55000000000000004</v>
      </c>
      <c r="Q318" s="319">
        <f t="shared" si="24"/>
        <v>1</v>
      </c>
      <c r="R318" s="427">
        <f t="shared" si="25"/>
        <v>0.55000000000000004</v>
      </c>
      <c r="S318" s="323"/>
      <c r="T318" s="309"/>
      <c r="U318" s="309"/>
      <c r="V318" s="319" t="s">
        <v>3448</v>
      </c>
      <c r="W318" s="444" t="str">
        <f t="shared" si="22"/>
        <v>5</v>
      </c>
      <c r="X318" s="286"/>
      <c r="Y318" s="286"/>
      <c r="Z318" s="30"/>
    </row>
    <row r="319" spans="1:26" ht="15" hidden="1" customHeight="1" x14ac:dyDescent="0.2">
      <c r="A319" s="384"/>
      <c r="B319" s="384"/>
      <c r="C319" s="433" t="s">
        <v>3594</v>
      </c>
      <c r="D319" s="43" t="s">
        <v>1578</v>
      </c>
      <c r="E319" s="499" t="s">
        <v>1678</v>
      </c>
      <c r="F319" s="319">
        <v>1</v>
      </c>
      <c r="G319" s="43" t="s">
        <v>1755</v>
      </c>
      <c r="H319" s="499"/>
      <c r="I319" s="481">
        <v>5</v>
      </c>
      <c r="J319" s="442" t="s">
        <v>1428</v>
      </c>
      <c r="K319" s="442">
        <v>1</v>
      </c>
      <c r="L319" s="482" t="s">
        <v>3483</v>
      </c>
      <c r="M319" s="442">
        <v>100</v>
      </c>
      <c r="N319" s="483"/>
      <c r="O319" s="434">
        <v>0.16</v>
      </c>
      <c r="P319" s="323">
        <f t="shared" si="23"/>
        <v>0.16</v>
      </c>
      <c r="Q319" s="319">
        <f t="shared" si="24"/>
        <v>1</v>
      </c>
      <c r="R319" s="427">
        <f t="shared" si="25"/>
        <v>0.16</v>
      </c>
      <c r="S319" s="323"/>
      <c r="T319" s="309"/>
      <c r="U319" s="309"/>
      <c r="V319" s="319" t="s">
        <v>3448</v>
      </c>
      <c r="W319" s="444" t="str">
        <f t="shared" si="22"/>
        <v>5</v>
      </c>
      <c r="X319" s="286"/>
      <c r="Y319" s="286"/>
      <c r="Z319" s="30"/>
    </row>
    <row r="320" spans="1:26" ht="15" hidden="1" customHeight="1" x14ac:dyDescent="0.2">
      <c r="A320" s="384"/>
      <c r="B320" s="384"/>
      <c r="C320" s="433" t="s">
        <v>3594</v>
      </c>
      <c r="D320" s="43" t="s">
        <v>1578</v>
      </c>
      <c r="E320" s="499" t="s">
        <v>1678</v>
      </c>
      <c r="F320" s="319">
        <v>1</v>
      </c>
      <c r="G320" s="43" t="s">
        <v>1735</v>
      </c>
      <c r="H320" s="499"/>
      <c r="I320" s="481">
        <v>5</v>
      </c>
      <c r="J320" s="442" t="s">
        <v>1428</v>
      </c>
      <c r="K320" s="442">
        <v>1</v>
      </c>
      <c r="L320" s="482">
        <v>100</v>
      </c>
      <c r="M320" s="442">
        <v>320</v>
      </c>
      <c r="N320" s="483"/>
      <c r="O320" s="434">
        <v>1.26</v>
      </c>
      <c r="P320" s="323">
        <f t="shared" si="23"/>
        <v>1.26</v>
      </c>
      <c r="Q320" s="319">
        <f t="shared" si="24"/>
        <v>1</v>
      </c>
      <c r="R320" s="427">
        <f t="shared" si="25"/>
        <v>1.26</v>
      </c>
      <c r="S320" s="323"/>
      <c r="T320" s="309"/>
      <c r="U320" s="309"/>
      <c r="V320" s="319" t="s">
        <v>1907</v>
      </c>
      <c r="W320" s="444" t="str">
        <f t="shared" si="22"/>
        <v>5</v>
      </c>
      <c r="X320" s="286"/>
      <c r="Y320" s="286"/>
      <c r="Z320" s="30"/>
    </row>
    <row r="321" spans="1:26" ht="15" hidden="1" customHeight="1" x14ac:dyDescent="0.2">
      <c r="A321" s="384"/>
      <c r="B321" s="384"/>
      <c r="C321" s="433" t="s">
        <v>3594</v>
      </c>
      <c r="D321" s="43" t="s">
        <v>1578</v>
      </c>
      <c r="E321" s="499" t="s">
        <v>1678</v>
      </c>
      <c r="F321" s="319">
        <v>1</v>
      </c>
      <c r="G321" s="43" t="s">
        <v>1727</v>
      </c>
      <c r="H321" s="499"/>
      <c r="I321" s="481">
        <v>8</v>
      </c>
      <c r="J321" s="442" t="s">
        <v>1428</v>
      </c>
      <c r="K321" s="442">
        <v>2</v>
      </c>
      <c r="L321" s="482" t="s">
        <v>3477</v>
      </c>
      <c r="M321" s="442">
        <v>180</v>
      </c>
      <c r="N321" s="483"/>
      <c r="O321" s="434">
        <v>1.38</v>
      </c>
      <c r="P321" s="323">
        <f t="shared" si="23"/>
        <v>2.76</v>
      </c>
      <c r="Q321" s="319">
        <f t="shared" si="24"/>
        <v>2</v>
      </c>
      <c r="R321" s="427">
        <f t="shared" si="25"/>
        <v>2.76</v>
      </c>
      <c r="S321" s="323"/>
      <c r="T321" s="309"/>
      <c r="U321" s="309"/>
      <c r="V321" s="319" t="s">
        <v>3449</v>
      </c>
      <c r="W321" s="444" t="str">
        <f t="shared" si="22"/>
        <v>8</v>
      </c>
      <c r="X321" s="286"/>
      <c r="Y321" s="286"/>
      <c r="Z321" s="30"/>
    </row>
    <row r="322" spans="1:26" ht="15" hidden="1" customHeight="1" x14ac:dyDescent="0.2">
      <c r="A322" s="384"/>
      <c r="B322" s="384"/>
      <c r="C322" s="433" t="s">
        <v>3594</v>
      </c>
      <c r="D322" s="43" t="s">
        <v>1578</v>
      </c>
      <c r="E322" s="499" t="s">
        <v>1678</v>
      </c>
      <c r="F322" s="319">
        <v>1</v>
      </c>
      <c r="G322" s="43" t="s">
        <v>1728</v>
      </c>
      <c r="H322" s="499"/>
      <c r="I322" s="481">
        <v>8</v>
      </c>
      <c r="J322" s="442" t="s">
        <v>1428</v>
      </c>
      <c r="K322" s="442">
        <v>1</v>
      </c>
      <c r="L322" s="482" t="s">
        <v>3478</v>
      </c>
      <c r="M322" s="442">
        <v>180</v>
      </c>
      <c r="N322" s="483"/>
      <c r="O322" s="434">
        <v>1.1100000000000001</v>
      </c>
      <c r="P322" s="323">
        <f t="shared" si="23"/>
        <v>1.1100000000000001</v>
      </c>
      <c r="Q322" s="319">
        <f t="shared" si="24"/>
        <v>1</v>
      </c>
      <c r="R322" s="427">
        <f t="shared" si="25"/>
        <v>1.1100000000000001</v>
      </c>
      <c r="S322" s="323"/>
      <c r="T322" s="309"/>
      <c r="U322" s="309"/>
      <c r="V322" s="319" t="s">
        <v>3449</v>
      </c>
      <c r="W322" s="444" t="str">
        <f t="shared" si="22"/>
        <v>8</v>
      </c>
      <c r="X322" s="286"/>
      <c r="Y322" s="286"/>
      <c r="Z322" s="30"/>
    </row>
    <row r="323" spans="1:26" ht="15" hidden="1" customHeight="1" x14ac:dyDescent="0.2">
      <c r="A323" s="384"/>
      <c r="B323" s="384"/>
      <c r="C323" s="433" t="s">
        <v>3594</v>
      </c>
      <c r="D323" s="43" t="s">
        <v>1578</v>
      </c>
      <c r="E323" s="499" t="s">
        <v>1678</v>
      </c>
      <c r="F323" s="319">
        <v>1</v>
      </c>
      <c r="G323" s="43" t="s">
        <v>1756</v>
      </c>
      <c r="H323" s="499"/>
      <c r="I323" s="481">
        <v>15</v>
      </c>
      <c r="J323" s="442" t="s">
        <v>1428</v>
      </c>
      <c r="K323" s="442">
        <v>1</v>
      </c>
      <c r="L323" s="482" t="s">
        <v>3464</v>
      </c>
      <c r="M323" s="442">
        <v>1395</v>
      </c>
      <c r="N323" s="483"/>
      <c r="O323" s="434">
        <v>29.57</v>
      </c>
      <c r="P323" s="323">
        <f t="shared" si="23"/>
        <v>29.57</v>
      </c>
      <c r="Q323" s="319">
        <f t="shared" si="24"/>
        <v>1</v>
      </c>
      <c r="R323" s="427">
        <f t="shared" si="25"/>
        <v>29.57</v>
      </c>
      <c r="S323" s="323"/>
      <c r="T323" s="309"/>
      <c r="U323" s="309"/>
      <c r="V323" s="319" t="s">
        <v>3446</v>
      </c>
      <c r="W323" s="444" t="str">
        <f t="shared" si="22"/>
        <v>15</v>
      </c>
      <c r="X323" s="286"/>
      <c r="Y323" s="286"/>
      <c r="Z323" s="30"/>
    </row>
    <row r="324" spans="1:26" ht="15" hidden="1" customHeight="1" x14ac:dyDescent="0.2">
      <c r="A324" s="384"/>
      <c r="B324" s="384"/>
      <c r="C324" s="433" t="s">
        <v>3594</v>
      </c>
      <c r="D324" s="43" t="s">
        <v>1578</v>
      </c>
      <c r="E324" s="499" t="s">
        <v>1678</v>
      </c>
      <c r="F324" s="319">
        <v>1</v>
      </c>
      <c r="G324" s="43" t="s">
        <v>1757</v>
      </c>
      <c r="H324" s="499"/>
      <c r="I324" s="481">
        <v>15</v>
      </c>
      <c r="J324" s="442" t="s">
        <v>1428</v>
      </c>
      <c r="K324" s="442">
        <v>1</v>
      </c>
      <c r="L324" s="482" t="s">
        <v>3468</v>
      </c>
      <c r="M324" s="442">
        <v>1395</v>
      </c>
      <c r="N324" s="483"/>
      <c r="O324" s="434">
        <v>22.18</v>
      </c>
      <c r="P324" s="323">
        <f t="shared" si="23"/>
        <v>22.18</v>
      </c>
      <c r="Q324" s="319">
        <f t="shared" si="24"/>
        <v>1</v>
      </c>
      <c r="R324" s="427">
        <f t="shared" si="25"/>
        <v>22.18</v>
      </c>
      <c r="S324" s="323"/>
      <c r="T324" s="309"/>
      <c r="U324" s="309"/>
      <c r="V324" s="319" t="s">
        <v>3446</v>
      </c>
      <c r="W324" s="444" t="str">
        <f t="shared" si="22"/>
        <v>15</v>
      </c>
      <c r="X324" s="286"/>
      <c r="Y324" s="286"/>
      <c r="Z324" s="30"/>
    </row>
    <row r="325" spans="1:26" ht="15" hidden="1" customHeight="1" x14ac:dyDescent="0.2">
      <c r="A325" s="384"/>
      <c r="B325" s="384"/>
      <c r="C325" s="433" t="s">
        <v>3594</v>
      </c>
      <c r="D325" s="43" t="s">
        <v>1578</v>
      </c>
      <c r="E325" s="499" t="s">
        <v>1678</v>
      </c>
      <c r="F325" s="319">
        <v>1</v>
      </c>
      <c r="G325" s="43" t="s">
        <v>1682</v>
      </c>
      <c r="H325" s="499"/>
      <c r="I325" s="481">
        <v>15</v>
      </c>
      <c r="J325" s="442" t="s">
        <v>1428</v>
      </c>
      <c r="K325" s="442">
        <v>1</v>
      </c>
      <c r="L325" s="482" t="s">
        <v>3464</v>
      </c>
      <c r="M325" s="442">
        <v>300</v>
      </c>
      <c r="N325" s="483"/>
      <c r="O325" s="434">
        <v>6.36</v>
      </c>
      <c r="P325" s="323">
        <f t="shared" si="23"/>
        <v>6.36</v>
      </c>
      <c r="Q325" s="319">
        <f t="shared" si="24"/>
        <v>1</v>
      </c>
      <c r="R325" s="427">
        <f t="shared" si="25"/>
        <v>6.36</v>
      </c>
      <c r="S325" s="323"/>
      <c r="T325" s="309"/>
      <c r="U325" s="309"/>
      <c r="V325" s="319" t="s">
        <v>3446</v>
      </c>
      <c r="W325" s="444" t="str">
        <f t="shared" si="22"/>
        <v>15</v>
      </c>
      <c r="X325" s="286"/>
      <c r="Y325" s="286"/>
      <c r="Z325" s="30"/>
    </row>
    <row r="326" spans="1:26" ht="15" hidden="1" customHeight="1" x14ac:dyDescent="0.2">
      <c r="A326" s="384"/>
      <c r="B326" s="384"/>
      <c r="C326" s="433" t="s">
        <v>3594</v>
      </c>
      <c r="D326" s="43" t="s">
        <v>1579</v>
      </c>
      <c r="E326" s="499" t="s">
        <v>1678</v>
      </c>
      <c r="F326" s="319">
        <v>1</v>
      </c>
      <c r="G326" s="43" t="s">
        <v>1758</v>
      </c>
      <c r="H326" s="499"/>
      <c r="I326" s="481" t="s">
        <v>624</v>
      </c>
      <c r="J326" s="442" t="s">
        <v>1428</v>
      </c>
      <c r="K326" s="442">
        <v>1</v>
      </c>
      <c r="L326" s="482" t="s">
        <v>3456</v>
      </c>
      <c r="M326" s="442">
        <v>14470</v>
      </c>
      <c r="N326" s="483"/>
      <c r="O326" s="434">
        <v>959.83</v>
      </c>
      <c r="P326" s="323">
        <f t="shared" si="23"/>
        <v>959.83</v>
      </c>
      <c r="Q326" s="319">
        <f t="shared" si="24"/>
        <v>1</v>
      </c>
      <c r="R326" s="427">
        <f t="shared" si="25"/>
        <v>959.83</v>
      </c>
      <c r="S326" s="323"/>
      <c r="T326" s="309"/>
      <c r="U326" s="309"/>
      <c r="V326" s="319" t="s">
        <v>624</v>
      </c>
      <c r="W326" s="444" t="str">
        <f t="shared" si="22"/>
        <v/>
      </c>
      <c r="X326" s="286"/>
      <c r="Y326" s="286"/>
      <c r="Z326" s="30"/>
    </row>
    <row r="327" spans="1:26" ht="15" hidden="1" customHeight="1" x14ac:dyDescent="0.2">
      <c r="A327" s="384"/>
      <c r="B327" s="384"/>
      <c r="C327" s="433" t="s">
        <v>3594</v>
      </c>
      <c r="D327" s="43" t="s">
        <v>1579</v>
      </c>
      <c r="E327" s="499" t="s">
        <v>1678</v>
      </c>
      <c r="F327" s="319">
        <v>1</v>
      </c>
      <c r="G327" s="43" t="s">
        <v>1759</v>
      </c>
      <c r="H327" s="499"/>
      <c r="I327" s="481">
        <v>10</v>
      </c>
      <c r="J327" s="442" t="s">
        <v>1428</v>
      </c>
      <c r="K327" s="442">
        <v>1</v>
      </c>
      <c r="L327" s="482">
        <v>1250</v>
      </c>
      <c r="M327" s="442">
        <v>180</v>
      </c>
      <c r="N327" s="483"/>
      <c r="O327" s="434">
        <v>17.66</v>
      </c>
      <c r="P327" s="323">
        <f t="shared" si="23"/>
        <v>17.66</v>
      </c>
      <c r="Q327" s="319">
        <f t="shared" si="24"/>
        <v>1</v>
      </c>
      <c r="R327" s="427">
        <f t="shared" si="25"/>
        <v>17.66</v>
      </c>
      <c r="S327" s="323"/>
      <c r="T327" s="309"/>
      <c r="U327" s="309"/>
      <c r="V327" s="319" t="s">
        <v>1911</v>
      </c>
      <c r="W327" s="444" t="str">
        <f t="shared" si="22"/>
        <v>10</v>
      </c>
      <c r="X327" s="286"/>
      <c r="Y327" s="286"/>
      <c r="Z327" s="30"/>
    </row>
    <row r="328" spans="1:26" ht="15" hidden="1" customHeight="1" x14ac:dyDescent="0.2">
      <c r="A328" s="384"/>
      <c r="B328" s="384"/>
      <c r="C328" s="433" t="s">
        <v>3594</v>
      </c>
      <c r="D328" s="43" t="s">
        <v>1579</v>
      </c>
      <c r="E328" s="499" t="s">
        <v>1678</v>
      </c>
      <c r="F328" s="319">
        <v>1</v>
      </c>
      <c r="G328" s="43" t="s">
        <v>1760</v>
      </c>
      <c r="H328" s="499"/>
      <c r="I328" s="481">
        <v>10</v>
      </c>
      <c r="J328" s="442" t="s">
        <v>1428</v>
      </c>
      <c r="K328" s="442">
        <v>2</v>
      </c>
      <c r="L328" s="482" t="s">
        <v>3459</v>
      </c>
      <c r="M328" s="442">
        <v>236</v>
      </c>
      <c r="N328" s="483"/>
      <c r="O328" s="434">
        <v>1.48</v>
      </c>
      <c r="P328" s="323">
        <f t="shared" si="23"/>
        <v>2.96</v>
      </c>
      <c r="Q328" s="319">
        <f t="shared" si="24"/>
        <v>2</v>
      </c>
      <c r="R328" s="427">
        <f t="shared" si="25"/>
        <v>2.96</v>
      </c>
      <c r="S328" s="323"/>
      <c r="T328" s="309"/>
      <c r="U328" s="309"/>
      <c r="V328" s="319" t="s">
        <v>1427</v>
      </c>
      <c r="W328" s="444" t="str">
        <f t="shared" si="22"/>
        <v>10</v>
      </c>
      <c r="X328" s="286"/>
      <c r="Y328" s="286"/>
      <c r="Z328" s="30"/>
    </row>
    <row r="329" spans="1:26" ht="15" hidden="1" customHeight="1" x14ac:dyDescent="0.2">
      <c r="A329" s="384"/>
      <c r="B329" s="384"/>
      <c r="C329" s="433" t="s">
        <v>3594</v>
      </c>
      <c r="D329" s="43" t="s">
        <v>1579</v>
      </c>
      <c r="E329" s="499" t="s">
        <v>1678</v>
      </c>
      <c r="F329" s="319">
        <v>1</v>
      </c>
      <c r="G329" s="43" t="s">
        <v>1761</v>
      </c>
      <c r="H329" s="499"/>
      <c r="I329" s="481">
        <v>10</v>
      </c>
      <c r="J329" s="442" t="s">
        <v>1428</v>
      </c>
      <c r="K329" s="442">
        <v>2</v>
      </c>
      <c r="L329" s="482" t="s">
        <v>3484</v>
      </c>
      <c r="M329" s="442">
        <v>300</v>
      </c>
      <c r="N329" s="483"/>
      <c r="O329" s="434">
        <v>5.57</v>
      </c>
      <c r="P329" s="323">
        <f t="shared" si="23"/>
        <v>11.14</v>
      </c>
      <c r="Q329" s="319">
        <f t="shared" si="24"/>
        <v>2</v>
      </c>
      <c r="R329" s="427">
        <f t="shared" si="25"/>
        <v>11.14</v>
      </c>
      <c r="S329" s="323"/>
      <c r="T329" s="309"/>
      <c r="U329" s="309"/>
      <c r="V329" s="319" t="s">
        <v>1427</v>
      </c>
      <c r="W329" s="444" t="str">
        <f t="shared" si="22"/>
        <v>10</v>
      </c>
      <c r="X329" s="286"/>
      <c r="Y329" s="286"/>
      <c r="Z329" s="30"/>
    </row>
    <row r="330" spans="1:26" ht="15" hidden="1" customHeight="1" x14ac:dyDescent="0.2">
      <c r="A330" s="384"/>
      <c r="B330" s="384"/>
      <c r="C330" s="433" t="s">
        <v>3594</v>
      </c>
      <c r="D330" s="43" t="s">
        <v>1579</v>
      </c>
      <c r="E330" s="499" t="s">
        <v>1678</v>
      </c>
      <c r="F330" s="319">
        <v>1</v>
      </c>
      <c r="G330" s="43" t="s">
        <v>1762</v>
      </c>
      <c r="H330" s="499"/>
      <c r="I330" s="481">
        <v>10</v>
      </c>
      <c r="J330" s="442" t="s">
        <v>1428</v>
      </c>
      <c r="K330" s="442">
        <v>2</v>
      </c>
      <c r="L330" s="482" t="s">
        <v>3459</v>
      </c>
      <c r="M330" s="442">
        <v>373</v>
      </c>
      <c r="N330" s="483"/>
      <c r="O330" s="434">
        <v>2.34</v>
      </c>
      <c r="P330" s="323">
        <f t="shared" si="23"/>
        <v>4.68</v>
      </c>
      <c r="Q330" s="319">
        <f t="shared" si="24"/>
        <v>2</v>
      </c>
      <c r="R330" s="427">
        <f t="shared" si="25"/>
        <v>4.68</v>
      </c>
      <c r="S330" s="323"/>
      <c r="T330" s="309"/>
      <c r="U330" s="309"/>
      <c r="V330" s="319" t="s">
        <v>1427</v>
      </c>
      <c r="W330" s="444" t="str">
        <f t="shared" si="22"/>
        <v>10</v>
      </c>
      <c r="X330" s="286"/>
      <c r="Y330" s="286"/>
      <c r="Z330" s="30"/>
    </row>
    <row r="331" spans="1:26" ht="15" hidden="1" customHeight="1" x14ac:dyDescent="0.2">
      <c r="A331" s="384"/>
      <c r="B331" s="384"/>
      <c r="C331" s="433" t="s">
        <v>3594</v>
      </c>
      <c r="D331" s="43" t="s">
        <v>1579</v>
      </c>
      <c r="E331" s="499" t="s">
        <v>1678</v>
      </c>
      <c r="F331" s="319">
        <v>1</v>
      </c>
      <c r="G331" s="43" t="s">
        <v>1763</v>
      </c>
      <c r="H331" s="499"/>
      <c r="I331" s="481">
        <v>20</v>
      </c>
      <c r="J331" s="442" t="s">
        <v>1428</v>
      </c>
      <c r="K331" s="442">
        <v>1</v>
      </c>
      <c r="L331" s="482" t="s">
        <v>3485</v>
      </c>
      <c r="M331" s="442">
        <v>400</v>
      </c>
      <c r="N331" s="483"/>
      <c r="O331" s="434">
        <v>15.7</v>
      </c>
      <c r="P331" s="323">
        <f t="shared" si="23"/>
        <v>15.7</v>
      </c>
      <c r="Q331" s="319">
        <f t="shared" si="24"/>
        <v>1</v>
      </c>
      <c r="R331" s="427">
        <f t="shared" si="25"/>
        <v>15.7</v>
      </c>
      <c r="S331" s="323"/>
      <c r="T331" s="309"/>
      <c r="U331" s="309"/>
      <c r="V331" s="319" t="s">
        <v>3447</v>
      </c>
      <c r="W331" s="444" t="str">
        <f t="shared" si="22"/>
        <v>20</v>
      </c>
      <c r="X331" s="286"/>
      <c r="Y331" s="286"/>
      <c r="Z331" s="30"/>
    </row>
    <row r="332" spans="1:26" ht="15" hidden="1" customHeight="1" x14ac:dyDescent="0.2">
      <c r="A332" s="384"/>
      <c r="B332" s="384"/>
      <c r="C332" s="433" t="s">
        <v>3594</v>
      </c>
      <c r="D332" s="43" t="s">
        <v>1579</v>
      </c>
      <c r="E332" s="499" t="s">
        <v>1678</v>
      </c>
      <c r="F332" s="319">
        <v>1</v>
      </c>
      <c r="G332" s="43" t="s">
        <v>1764</v>
      </c>
      <c r="H332" s="499"/>
      <c r="I332" s="481">
        <v>8</v>
      </c>
      <c r="J332" s="442" t="s">
        <v>1428</v>
      </c>
      <c r="K332" s="442">
        <v>4</v>
      </c>
      <c r="L332" s="482" t="s">
        <v>3486</v>
      </c>
      <c r="M332" s="442">
        <v>371</v>
      </c>
      <c r="N332" s="483"/>
      <c r="O332" s="434">
        <v>4.09</v>
      </c>
      <c r="P332" s="323">
        <f t="shared" si="23"/>
        <v>16.36</v>
      </c>
      <c r="Q332" s="319">
        <f t="shared" si="24"/>
        <v>4</v>
      </c>
      <c r="R332" s="427">
        <f t="shared" si="25"/>
        <v>16.36</v>
      </c>
      <c r="S332" s="323"/>
      <c r="T332" s="309"/>
      <c r="U332" s="309"/>
      <c r="V332" s="319" t="s">
        <v>3449</v>
      </c>
      <c r="W332" s="444" t="str">
        <f t="shared" si="22"/>
        <v>8</v>
      </c>
      <c r="X332" s="286"/>
      <c r="Y332" s="286"/>
      <c r="Z332" s="30"/>
    </row>
    <row r="333" spans="1:26" ht="15" hidden="1" customHeight="1" x14ac:dyDescent="0.2">
      <c r="A333" s="384"/>
      <c r="B333" s="384"/>
      <c r="C333" s="433" t="s">
        <v>3594</v>
      </c>
      <c r="D333" s="43" t="s">
        <v>1579</v>
      </c>
      <c r="E333" s="499" t="s">
        <v>1678</v>
      </c>
      <c r="F333" s="319">
        <v>1</v>
      </c>
      <c r="G333" s="43" t="s">
        <v>1727</v>
      </c>
      <c r="H333" s="499"/>
      <c r="I333" s="481">
        <v>8</v>
      </c>
      <c r="J333" s="442" t="s">
        <v>1428</v>
      </c>
      <c r="K333" s="442">
        <v>2</v>
      </c>
      <c r="L333" s="482" t="s">
        <v>3477</v>
      </c>
      <c r="M333" s="442">
        <v>180</v>
      </c>
      <c r="N333" s="483"/>
      <c r="O333" s="434">
        <v>1.38</v>
      </c>
      <c r="P333" s="323">
        <f t="shared" si="23"/>
        <v>2.76</v>
      </c>
      <c r="Q333" s="319">
        <f t="shared" si="24"/>
        <v>2</v>
      </c>
      <c r="R333" s="427">
        <f t="shared" si="25"/>
        <v>2.76</v>
      </c>
      <c r="S333" s="323"/>
      <c r="T333" s="309"/>
      <c r="U333" s="309"/>
      <c r="V333" s="319" t="s">
        <v>3449</v>
      </c>
      <c r="W333" s="444" t="str">
        <f t="shared" si="22"/>
        <v>8</v>
      </c>
      <c r="X333" s="286"/>
      <c r="Y333" s="286"/>
      <c r="Z333" s="30"/>
    </row>
    <row r="334" spans="1:26" ht="15" hidden="1" customHeight="1" x14ac:dyDescent="0.2">
      <c r="A334" s="384"/>
      <c r="B334" s="384"/>
      <c r="C334" s="433" t="s">
        <v>3594</v>
      </c>
      <c r="D334" s="43" t="s">
        <v>1579</v>
      </c>
      <c r="E334" s="499" t="s">
        <v>1678</v>
      </c>
      <c r="F334" s="319">
        <v>1</v>
      </c>
      <c r="G334" s="43" t="s">
        <v>1728</v>
      </c>
      <c r="H334" s="499"/>
      <c r="I334" s="481">
        <v>8</v>
      </c>
      <c r="J334" s="442" t="s">
        <v>1428</v>
      </c>
      <c r="K334" s="442">
        <v>1</v>
      </c>
      <c r="L334" s="482" t="s">
        <v>3478</v>
      </c>
      <c r="M334" s="442">
        <v>180</v>
      </c>
      <c r="N334" s="483"/>
      <c r="O334" s="434">
        <v>1.1100000000000001</v>
      </c>
      <c r="P334" s="323">
        <f t="shared" si="23"/>
        <v>1.1100000000000001</v>
      </c>
      <c r="Q334" s="319">
        <f t="shared" si="24"/>
        <v>1</v>
      </c>
      <c r="R334" s="427">
        <f t="shared" si="25"/>
        <v>1.1100000000000001</v>
      </c>
      <c r="S334" s="323"/>
      <c r="T334" s="309"/>
      <c r="U334" s="309"/>
      <c r="V334" s="319" t="s">
        <v>3449</v>
      </c>
      <c r="W334" s="444" t="str">
        <f t="shared" si="22"/>
        <v>8</v>
      </c>
      <c r="X334" s="286"/>
      <c r="Y334" s="286"/>
      <c r="Z334" s="30"/>
    </row>
    <row r="335" spans="1:26" ht="15" hidden="1" customHeight="1" x14ac:dyDescent="0.2">
      <c r="A335" s="384"/>
      <c r="B335" s="384"/>
      <c r="C335" s="433" t="s">
        <v>3594</v>
      </c>
      <c r="D335" s="43" t="s">
        <v>1579</v>
      </c>
      <c r="E335" s="499" t="s">
        <v>1678</v>
      </c>
      <c r="F335" s="319">
        <v>1</v>
      </c>
      <c r="G335" s="43" t="s">
        <v>1765</v>
      </c>
      <c r="H335" s="499"/>
      <c r="I335" s="481">
        <v>15</v>
      </c>
      <c r="J335" s="442" t="s">
        <v>1428</v>
      </c>
      <c r="K335" s="442">
        <v>1</v>
      </c>
      <c r="L335" s="482" t="s">
        <v>3464</v>
      </c>
      <c r="M335" s="442">
        <v>1960</v>
      </c>
      <c r="N335" s="483"/>
      <c r="O335" s="434">
        <v>41.54</v>
      </c>
      <c r="P335" s="323">
        <f t="shared" si="23"/>
        <v>41.54</v>
      </c>
      <c r="Q335" s="319">
        <f t="shared" si="24"/>
        <v>1</v>
      </c>
      <c r="R335" s="427">
        <f t="shared" si="25"/>
        <v>41.54</v>
      </c>
      <c r="S335" s="323"/>
      <c r="T335" s="309"/>
      <c r="U335" s="309"/>
      <c r="V335" s="319" t="s">
        <v>3446</v>
      </c>
      <c r="W335" s="444" t="str">
        <f t="shared" ref="W335:W398" si="26">(SUBSTITUTE(I335,V335,""))</f>
        <v>15</v>
      </c>
      <c r="X335" s="286"/>
      <c r="Y335" s="286"/>
      <c r="Z335" s="30"/>
    </row>
    <row r="336" spans="1:26" ht="15" hidden="1" customHeight="1" x14ac:dyDescent="0.2">
      <c r="A336" s="384"/>
      <c r="B336" s="384"/>
      <c r="C336" s="433" t="s">
        <v>3594</v>
      </c>
      <c r="D336" s="43" t="s">
        <v>1579</v>
      </c>
      <c r="E336" s="499" t="s">
        <v>1678</v>
      </c>
      <c r="F336" s="319">
        <v>1</v>
      </c>
      <c r="G336" s="43" t="s">
        <v>1766</v>
      </c>
      <c r="H336" s="499"/>
      <c r="I336" s="481">
        <v>15</v>
      </c>
      <c r="J336" s="442" t="s">
        <v>1428</v>
      </c>
      <c r="K336" s="442">
        <v>1</v>
      </c>
      <c r="L336" s="482" t="s">
        <v>3468</v>
      </c>
      <c r="M336" s="442">
        <v>1960</v>
      </c>
      <c r="N336" s="483"/>
      <c r="O336" s="434">
        <v>31.16</v>
      </c>
      <c r="P336" s="323">
        <f t="shared" si="23"/>
        <v>31.16</v>
      </c>
      <c r="Q336" s="319">
        <f t="shared" si="24"/>
        <v>1</v>
      </c>
      <c r="R336" s="427">
        <f t="shared" si="25"/>
        <v>31.16</v>
      </c>
      <c r="S336" s="323"/>
      <c r="T336" s="309"/>
      <c r="U336" s="309"/>
      <c r="V336" s="319" t="s">
        <v>3446</v>
      </c>
      <c r="W336" s="444" t="str">
        <f t="shared" si="26"/>
        <v>15</v>
      </c>
      <c r="X336" s="286"/>
      <c r="Y336" s="286"/>
      <c r="Z336" s="30"/>
    </row>
    <row r="337" spans="1:26" ht="15" hidden="1" customHeight="1" x14ac:dyDescent="0.2">
      <c r="A337" s="384"/>
      <c r="B337" s="384"/>
      <c r="C337" s="433" t="s">
        <v>3594</v>
      </c>
      <c r="D337" s="43" t="s">
        <v>1580</v>
      </c>
      <c r="E337" s="499" t="s">
        <v>1678</v>
      </c>
      <c r="F337" s="319">
        <v>4</v>
      </c>
      <c r="G337" s="43" t="s">
        <v>1580</v>
      </c>
      <c r="H337" s="499"/>
      <c r="I337" s="481" t="s">
        <v>3588</v>
      </c>
      <c r="J337" s="442">
        <v>8.8000000000000007</v>
      </c>
      <c r="K337" s="442">
        <v>1</v>
      </c>
      <c r="L337" s="482" t="s">
        <v>3456</v>
      </c>
      <c r="M337" s="442">
        <v>260</v>
      </c>
      <c r="N337" s="483"/>
      <c r="O337" s="434">
        <v>0.4</v>
      </c>
      <c r="P337" s="323">
        <f t="shared" si="23"/>
        <v>0.4</v>
      </c>
      <c r="Q337" s="319">
        <f t="shared" si="24"/>
        <v>4</v>
      </c>
      <c r="R337" s="427">
        <f t="shared" si="25"/>
        <v>1.6</v>
      </c>
      <c r="S337" s="323"/>
      <c r="T337" s="309"/>
      <c r="U337" s="309"/>
      <c r="V337" s="319" t="s">
        <v>549</v>
      </c>
      <c r="W337" s="444" t="str">
        <f t="shared" si="26"/>
        <v xml:space="preserve"> TIJA 975</v>
      </c>
      <c r="X337" s="286"/>
      <c r="Y337" s="286"/>
      <c r="Z337" s="30"/>
    </row>
    <row r="338" spans="1:26" ht="15" hidden="1" customHeight="1" x14ac:dyDescent="0.2">
      <c r="A338" s="384"/>
      <c r="B338" s="384"/>
      <c r="C338" s="433" t="s">
        <v>3594</v>
      </c>
      <c r="D338" s="43" t="s">
        <v>1581</v>
      </c>
      <c r="E338" s="499" t="s">
        <v>1678</v>
      </c>
      <c r="F338" s="319">
        <v>2</v>
      </c>
      <c r="G338" s="43" t="s">
        <v>1767</v>
      </c>
      <c r="H338" s="499"/>
      <c r="I338" s="481">
        <v>10</v>
      </c>
      <c r="J338" s="442" t="s">
        <v>1428</v>
      </c>
      <c r="K338" s="442">
        <v>1</v>
      </c>
      <c r="L338" s="482" t="s">
        <v>3455</v>
      </c>
      <c r="M338" s="442">
        <v>170</v>
      </c>
      <c r="N338" s="483"/>
      <c r="O338" s="434">
        <v>2.14</v>
      </c>
      <c r="P338" s="323">
        <f t="shared" si="23"/>
        <v>2.14</v>
      </c>
      <c r="Q338" s="319">
        <f t="shared" si="24"/>
        <v>2</v>
      </c>
      <c r="R338" s="427">
        <f t="shared" si="25"/>
        <v>4.28</v>
      </c>
      <c r="S338" s="323"/>
      <c r="T338" s="309"/>
      <c r="U338" s="309"/>
      <c r="V338" s="319" t="s">
        <v>1427</v>
      </c>
      <c r="W338" s="444" t="str">
        <f t="shared" si="26"/>
        <v>10</v>
      </c>
      <c r="X338" s="286"/>
      <c r="Y338" s="286"/>
      <c r="Z338" s="30"/>
    </row>
    <row r="339" spans="1:26" ht="15" hidden="1" customHeight="1" x14ac:dyDescent="0.2">
      <c r="A339" s="384"/>
      <c r="B339" s="384"/>
      <c r="C339" s="433" t="s">
        <v>3594</v>
      </c>
      <c r="D339" s="43" t="s">
        <v>1581</v>
      </c>
      <c r="E339" s="499" t="s">
        <v>1678</v>
      </c>
      <c r="F339" s="319">
        <v>2</v>
      </c>
      <c r="G339" s="43" t="s">
        <v>1768</v>
      </c>
      <c r="H339" s="499"/>
      <c r="I339" s="481">
        <v>10</v>
      </c>
      <c r="J339" s="442" t="s">
        <v>1428</v>
      </c>
      <c r="K339" s="442">
        <v>1</v>
      </c>
      <c r="L339" s="482" t="s">
        <v>3487</v>
      </c>
      <c r="M339" s="442">
        <v>212</v>
      </c>
      <c r="N339" s="483"/>
      <c r="O339" s="434">
        <v>2.86</v>
      </c>
      <c r="P339" s="323">
        <f t="shared" ref="P339:P402" si="27">O339*K339</f>
        <v>2.86</v>
      </c>
      <c r="Q339" s="319">
        <f t="shared" ref="Q339:Q402" si="28">K339*F339</f>
        <v>2</v>
      </c>
      <c r="R339" s="427">
        <f t="shared" ref="R339:R402" si="29">Q339*O339</f>
        <v>5.72</v>
      </c>
      <c r="S339" s="323"/>
      <c r="T339" s="309"/>
      <c r="U339" s="309"/>
      <c r="V339" s="319" t="s">
        <v>1427</v>
      </c>
      <c r="W339" s="444" t="str">
        <f t="shared" si="26"/>
        <v>10</v>
      </c>
      <c r="X339" s="286"/>
      <c r="Y339" s="286"/>
      <c r="Z339" s="30"/>
    </row>
    <row r="340" spans="1:26" ht="15" hidden="1" customHeight="1" x14ac:dyDescent="0.2">
      <c r="A340" s="384"/>
      <c r="B340" s="384"/>
      <c r="C340" s="433" t="s">
        <v>3594</v>
      </c>
      <c r="D340" s="43" t="s">
        <v>1582</v>
      </c>
      <c r="E340" s="499" t="s">
        <v>1678</v>
      </c>
      <c r="F340" s="319">
        <v>4</v>
      </c>
      <c r="G340" s="43" t="s">
        <v>1758</v>
      </c>
      <c r="H340" s="499"/>
      <c r="I340" s="481" t="s">
        <v>624</v>
      </c>
      <c r="J340" s="442" t="s">
        <v>1428</v>
      </c>
      <c r="K340" s="442">
        <v>1</v>
      </c>
      <c r="L340" s="482" t="s">
        <v>3456</v>
      </c>
      <c r="M340" s="442">
        <v>14470</v>
      </c>
      <c r="N340" s="483"/>
      <c r="O340" s="434">
        <v>959.83</v>
      </c>
      <c r="P340" s="323">
        <f t="shared" si="27"/>
        <v>959.83</v>
      </c>
      <c r="Q340" s="319">
        <f t="shared" si="28"/>
        <v>4</v>
      </c>
      <c r="R340" s="427">
        <f t="shared" si="29"/>
        <v>3839.32</v>
      </c>
      <c r="S340" s="323"/>
      <c r="T340" s="309"/>
      <c r="U340" s="309"/>
      <c r="V340" s="319" t="s">
        <v>624</v>
      </c>
      <c r="W340" s="444" t="str">
        <f t="shared" si="26"/>
        <v/>
      </c>
      <c r="X340" s="286"/>
      <c r="Y340" s="286"/>
      <c r="Z340" s="30"/>
    </row>
    <row r="341" spans="1:26" ht="15" hidden="1" customHeight="1" x14ac:dyDescent="0.2">
      <c r="A341" s="384"/>
      <c r="B341" s="384"/>
      <c r="C341" s="433" t="s">
        <v>3594</v>
      </c>
      <c r="D341" s="43" t="s">
        <v>1582</v>
      </c>
      <c r="E341" s="499" t="s">
        <v>1678</v>
      </c>
      <c r="F341" s="319">
        <v>4</v>
      </c>
      <c r="G341" s="43" t="s">
        <v>1759</v>
      </c>
      <c r="H341" s="499"/>
      <c r="I341" s="481">
        <v>10</v>
      </c>
      <c r="J341" s="442" t="s">
        <v>1428</v>
      </c>
      <c r="K341" s="442">
        <v>1</v>
      </c>
      <c r="L341" s="482">
        <v>1250</v>
      </c>
      <c r="M341" s="442">
        <v>180</v>
      </c>
      <c r="N341" s="483"/>
      <c r="O341" s="434">
        <v>17.66</v>
      </c>
      <c r="P341" s="323">
        <f t="shared" si="27"/>
        <v>17.66</v>
      </c>
      <c r="Q341" s="319">
        <f t="shared" si="28"/>
        <v>4</v>
      </c>
      <c r="R341" s="427">
        <f t="shared" si="29"/>
        <v>70.64</v>
      </c>
      <c r="S341" s="323"/>
      <c r="T341" s="309"/>
      <c r="U341" s="309"/>
      <c r="V341" s="319" t="s">
        <v>1911</v>
      </c>
      <c r="W341" s="444" t="str">
        <f t="shared" si="26"/>
        <v>10</v>
      </c>
      <c r="X341" s="286"/>
      <c r="Y341" s="286"/>
      <c r="Z341" s="30"/>
    </row>
    <row r="342" spans="1:26" ht="15" hidden="1" customHeight="1" x14ac:dyDescent="0.2">
      <c r="A342" s="384"/>
      <c r="B342" s="384"/>
      <c r="C342" s="433" t="s">
        <v>3594</v>
      </c>
      <c r="D342" s="43" t="s">
        <v>1582</v>
      </c>
      <c r="E342" s="499" t="s">
        <v>1678</v>
      </c>
      <c r="F342" s="319">
        <v>4</v>
      </c>
      <c r="G342" s="43" t="s">
        <v>1760</v>
      </c>
      <c r="H342" s="499"/>
      <c r="I342" s="481">
        <v>10</v>
      </c>
      <c r="J342" s="442" t="s">
        <v>1428</v>
      </c>
      <c r="K342" s="442">
        <v>2</v>
      </c>
      <c r="L342" s="482" t="s">
        <v>3459</v>
      </c>
      <c r="M342" s="442">
        <v>236</v>
      </c>
      <c r="N342" s="483"/>
      <c r="O342" s="434">
        <v>1.48</v>
      </c>
      <c r="P342" s="323">
        <f t="shared" si="27"/>
        <v>2.96</v>
      </c>
      <c r="Q342" s="319">
        <f t="shared" si="28"/>
        <v>8</v>
      </c>
      <c r="R342" s="427">
        <f t="shared" si="29"/>
        <v>11.84</v>
      </c>
      <c r="S342" s="323"/>
      <c r="T342" s="309"/>
      <c r="U342" s="309"/>
      <c r="V342" s="319" t="s">
        <v>1427</v>
      </c>
      <c r="W342" s="444" t="str">
        <f t="shared" si="26"/>
        <v>10</v>
      </c>
      <c r="X342" s="286"/>
      <c r="Y342" s="286"/>
      <c r="Z342" s="30"/>
    </row>
    <row r="343" spans="1:26" ht="15" hidden="1" customHeight="1" x14ac:dyDescent="0.2">
      <c r="A343" s="384"/>
      <c r="B343" s="384"/>
      <c r="C343" s="433" t="s">
        <v>3594</v>
      </c>
      <c r="D343" s="43" t="s">
        <v>1582</v>
      </c>
      <c r="E343" s="499" t="s">
        <v>1678</v>
      </c>
      <c r="F343" s="319">
        <v>4</v>
      </c>
      <c r="G343" s="43" t="s">
        <v>1769</v>
      </c>
      <c r="H343" s="499"/>
      <c r="I343" s="481">
        <v>15</v>
      </c>
      <c r="J343" s="442" t="s">
        <v>1428</v>
      </c>
      <c r="K343" s="442">
        <v>1</v>
      </c>
      <c r="L343" s="482" t="s">
        <v>3468</v>
      </c>
      <c r="M343" s="442">
        <v>2160</v>
      </c>
      <c r="N343" s="483"/>
      <c r="O343" s="434">
        <v>34.340000000000003</v>
      </c>
      <c r="P343" s="323">
        <f t="shared" si="27"/>
        <v>34.340000000000003</v>
      </c>
      <c r="Q343" s="319">
        <f t="shared" si="28"/>
        <v>4</v>
      </c>
      <c r="R343" s="427">
        <f t="shared" si="29"/>
        <v>137.36000000000001</v>
      </c>
      <c r="S343" s="323"/>
      <c r="T343" s="309"/>
      <c r="U343" s="309"/>
      <c r="V343" s="319" t="s">
        <v>3446</v>
      </c>
      <c r="W343" s="444" t="str">
        <f t="shared" si="26"/>
        <v>15</v>
      </c>
      <c r="X343" s="286"/>
      <c r="Y343" s="286"/>
      <c r="Z343" s="30"/>
    </row>
    <row r="344" spans="1:26" ht="15" hidden="1" customHeight="1" x14ac:dyDescent="0.2">
      <c r="A344" s="384"/>
      <c r="B344" s="384"/>
      <c r="C344" s="433" t="s">
        <v>3594</v>
      </c>
      <c r="D344" s="43" t="s">
        <v>1582</v>
      </c>
      <c r="E344" s="499" t="s">
        <v>1678</v>
      </c>
      <c r="F344" s="319">
        <v>4</v>
      </c>
      <c r="G344" s="43" t="s">
        <v>1761</v>
      </c>
      <c r="H344" s="499"/>
      <c r="I344" s="481">
        <v>10</v>
      </c>
      <c r="J344" s="442" t="s">
        <v>1428</v>
      </c>
      <c r="K344" s="442">
        <v>2</v>
      </c>
      <c r="L344" s="482" t="s">
        <v>3484</v>
      </c>
      <c r="M344" s="442">
        <v>300</v>
      </c>
      <c r="N344" s="483"/>
      <c r="O344" s="434">
        <v>5.57</v>
      </c>
      <c r="P344" s="323">
        <f t="shared" si="27"/>
        <v>11.14</v>
      </c>
      <c r="Q344" s="319">
        <f t="shared" si="28"/>
        <v>8</v>
      </c>
      <c r="R344" s="427">
        <f t="shared" si="29"/>
        <v>44.56</v>
      </c>
      <c r="S344" s="323"/>
      <c r="T344" s="309"/>
      <c r="U344" s="309"/>
      <c r="V344" s="319" t="s">
        <v>1427</v>
      </c>
      <c r="W344" s="444" t="str">
        <f t="shared" si="26"/>
        <v>10</v>
      </c>
      <c r="X344" s="286"/>
      <c r="Y344" s="286"/>
      <c r="Z344" s="30"/>
    </row>
    <row r="345" spans="1:26" ht="15" hidden="1" customHeight="1" x14ac:dyDescent="0.2">
      <c r="A345" s="384"/>
      <c r="B345" s="384"/>
      <c r="C345" s="433" t="s">
        <v>3594</v>
      </c>
      <c r="D345" s="43" t="s">
        <v>1582</v>
      </c>
      <c r="E345" s="499" t="s">
        <v>1678</v>
      </c>
      <c r="F345" s="319">
        <v>4</v>
      </c>
      <c r="G345" s="43" t="s">
        <v>1770</v>
      </c>
      <c r="H345" s="499"/>
      <c r="I345" s="481">
        <v>15</v>
      </c>
      <c r="J345" s="442" t="s">
        <v>1428</v>
      </c>
      <c r="K345" s="442">
        <v>1</v>
      </c>
      <c r="L345" s="482" t="s">
        <v>3464</v>
      </c>
      <c r="M345" s="442">
        <v>2160</v>
      </c>
      <c r="N345" s="483"/>
      <c r="O345" s="434">
        <v>45.78</v>
      </c>
      <c r="P345" s="323">
        <f t="shared" si="27"/>
        <v>45.78</v>
      </c>
      <c r="Q345" s="319">
        <f t="shared" si="28"/>
        <v>4</v>
      </c>
      <c r="R345" s="427">
        <f t="shared" si="29"/>
        <v>183.12</v>
      </c>
      <c r="S345" s="323"/>
      <c r="T345" s="309"/>
      <c r="U345" s="309"/>
      <c r="V345" s="319" t="s">
        <v>3446</v>
      </c>
      <c r="W345" s="444" t="str">
        <f t="shared" si="26"/>
        <v>15</v>
      </c>
      <c r="X345" s="286"/>
      <c r="Y345" s="286"/>
      <c r="Z345" s="30"/>
    </row>
    <row r="346" spans="1:26" ht="15" hidden="1" customHeight="1" x14ac:dyDescent="0.2">
      <c r="A346" s="384"/>
      <c r="B346" s="384"/>
      <c r="C346" s="433" t="s">
        <v>3594</v>
      </c>
      <c r="D346" s="43" t="s">
        <v>1582</v>
      </c>
      <c r="E346" s="499" t="s">
        <v>1678</v>
      </c>
      <c r="F346" s="319">
        <v>4</v>
      </c>
      <c r="G346" s="43" t="s">
        <v>1762</v>
      </c>
      <c r="H346" s="499"/>
      <c r="I346" s="481">
        <v>10</v>
      </c>
      <c r="J346" s="442" t="s">
        <v>1428</v>
      </c>
      <c r="K346" s="442">
        <v>2</v>
      </c>
      <c r="L346" s="482" t="s">
        <v>3459</v>
      </c>
      <c r="M346" s="442">
        <v>373</v>
      </c>
      <c r="N346" s="483"/>
      <c r="O346" s="434">
        <v>2.34</v>
      </c>
      <c r="P346" s="323">
        <f t="shared" si="27"/>
        <v>4.68</v>
      </c>
      <c r="Q346" s="319">
        <f t="shared" si="28"/>
        <v>8</v>
      </c>
      <c r="R346" s="427">
        <f t="shared" si="29"/>
        <v>18.72</v>
      </c>
      <c r="S346" s="323"/>
      <c r="T346" s="309"/>
      <c r="U346" s="309"/>
      <c r="V346" s="319" t="s">
        <v>1427</v>
      </c>
      <c r="W346" s="444" t="str">
        <f t="shared" si="26"/>
        <v>10</v>
      </c>
      <c r="X346" s="286"/>
      <c r="Y346" s="286"/>
      <c r="Z346" s="30"/>
    </row>
    <row r="347" spans="1:26" ht="15" hidden="1" customHeight="1" x14ac:dyDescent="0.2">
      <c r="A347" s="384"/>
      <c r="B347" s="384"/>
      <c r="C347" s="433" t="s">
        <v>3594</v>
      </c>
      <c r="D347" s="43" t="s">
        <v>1582</v>
      </c>
      <c r="E347" s="499" t="s">
        <v>1678</v>
      </c>
      <c r="F347" s="319">
        <v>4</v>
      </c>
      <c r="G347" s="43" t="s">
        <v>1763</v>
      </c>
      <c r="H347" s="499"/>
      <c r="I347" s="481">
        <v>20</v>
      </c>
      <c r="J347" s="442" t="s">
        <v>1428</v>
      </c>
      <c r="K347" s="442">
        <v>1</v>
      </c>
      <c r="L347" s="482" t="s">
        <v>3485</v>
      </c>
      <c r="M347" s="442">
        <v>400</v>
      </c>
      <c r="N347" s="483"/>
      <c r="O347" s="434">
        <v>15.7</v>
      </c>
      <c r="P347" s="323">
        <f t="shared" si="27"/>
        <v>15.7</v>
      </c>
      <c r="Q347" s="319">
        <f t="shared" si="28"/>
        <v>4</v>
      </c>
      <c r="R347" s="427">
        <f t="shared" si="29"/>
        <v>62.8</v>
      </c>
      <c r="S347" s="323"/>
      <c r="T347" s="309"/>
      <c r="U347" s="309"/>
      <c r="V347" s="319" t="s">
        <v>3447</v>
      </c>
      <c r="W347" s="444" t="str">
        <f t="shared" si="26"/>
        <v>20</v>
      </c>
      <c r="X347" s="286"/>
      <c r="Y347" s="286"/>
      <c r="Z347" s="30"/>
    </row>
    <row r="348" spans="1:26" ht="15" hidden="1" customHeight="1" x14ac:dyDescent="0.2">
      <c r="A348" s="384"/>
      <c r="B348" s="384"/>
      <c r="C348" s="433" t="s">
        <v>3594</v>
      </c>
      <c r="D348" s="43" t="s">
        <v>1582</v>
      </c>
      <c r="E348" s="499" t="s">
        <v>1678</v>
      </c>
      <c r="F348" s="319">
        <v>4</v>
      </c>
      <c r="G348" s="43" t="s">
        <v>1764</v>
      </c>
      <c r="H348" s="499"/>
      <c r="I348" s="481">
        <v>8</v>
      </c>
      <c r="J348" s="442" t="s">
        <v>1428</v>
      </c>
      <c r="K348" s="442">
        <v>4</v>
      </c>
      <c r="L348" s="482" t="s">
        <v>3486</v>
      </c>
      <c r="M348" s="442">
        <v>371</v>
      </c>
      <c r="N348" s="483"/>
      <c r="O348" s="434">
        <v>4.09</v>
      </c>
      <c r="P348" s="323">
        <f t="shared" si="27"/>
        <v>16.36</v>
      </c>
      <c r="Q348" s="319">
        <f t="shared" si="28"/>
        <v>16</v>
      </c>
      <c r="R348" s="427">
        <f t="shared" si="29"/>
        <v>65.44</v>
      </c>
      <c r="S348" s="323"/>
      <c r="T348" s="309"/>
      <c r="U348" s="309"/>
      <c r="V348" s="319" t="s">
        <v>3449</v>
      </c>
      <c r="W348" s="444" t="str">
        <f t="shared" si="26"/>
        <v>8</v>
      </c>
      <c r="X348" s="286"/>
      <c r="Y348" s="286"/>
      <c r="Z348" s="30"/>
    </row>
    <row r="349" spans="1:26" ht="15" hidden="1" customHeight="1" x14ac:dyDescent="0.2">
      <c r="A349" s="384"/>
      <c r="B349" s="384"/>
      <c r="C349" s="433" t="s">
        <v>3594</v>
      </c>
      <c r="D349" s="43" t="s">
        <v>1582</v>
      </c>
      <c r="E349" s="499" t="s">
        <v>1678</v>
      </c>
      <c r="F349" s="319">
        <v>4</v>
      </c>
      <c r="G349" s="43" t="s">
        <v>1727</v>
      </c>
      <c r="H349" s="499"/>
      <c r="I349" s="481">
        <v>8</v>
      </c>
      <c r="J349" s="442" t="s">
        <v>1428</v>
      </c>
      <c r="K349" s="442">
        <v>2</v>
      </c>
      <c r="L349" s="482" t="s">
        <v>3477</v>
      </c>
      <c r="M349" s="442">
        <v>180</v>
      </c>
      <c r="N349" s="483"/>
      <c r="O349" s="434">
        <v>1.38</v>
      </c>
      <c r="P349" s="323">
        <f t="shared" si="27"/>
        <v>2.76</v>
      </c>
      <c r="Q349" s="319">
        <f t="shared" si="28"/>
        <v>8</v>
      </c>
      <c r="R349" s="427">
        <f t="shared" si="29"/>
        <v>11.04</v>
      </c>
      <c r="S349" s="323"/>
      <c r="T349" s="309"/>
      <c r="U349" s="309"/>
      <c r="V349" s="319" t="s">
        <v>3449</v>
      </c>
      <c r="W349" s="444" t="str">
        <f t="shared" si="26"/>
        <v>8</v>
      </c>
      <c r="X349" s="286"/>
      <c r="Y349" s="286"/>
      <c r="Z349" s="30"/>
    </row>
    <row r="350" spans="1:26" ht="15" hidden="1" customHeight="1" x14ac:dyDescent="0.2">
      <c r="A350" s="384"/>
      <c r="B350" s="384"/>
      <c r="C350" s="433" t="s">
        <v>3594</v>
      </c>
      <c r="D350" s="43" t="s">
        <v>1582</v>
      </c>
      <c r="E350" s="499" t="s">
        <v>1678</v>
      </c>
      <c r="F350" s="319">
        <v>4</v>
      </c>
      <c r="G350" s="43" t="s">
        <v>1728</v>
      </c>
      <c r="H350" s="499"/>
      <c r="I350" s="481">
        <v>8</v>
      </c>
      <c r="J350" s="442" t="s">
        <v>1428</v>
      </c>
      <c r="K350" s="442">
        <v>1</v>
      </c>
      <c r="L350" s="482" t="s">
        <v>3478</v>
      </c>
      <c r="M350" s="442">
        <v>180</v>
      </c>
      <c r="N350" s="483"/>
      <c r="O350" s="434">
        <v>1.1100000000000001</v>
      </c>
      <c r="P350" s="323">
        <f t="shared" si="27"/>
        <v>1.1100000000000001</v>
      </c>
      <c r="Q350" s="319">
        <f t="shared" si="28"/>
        <v>4</v>
      </c>
      <c r="R350" s="427">
        <f t="shared" si="29"/>
        <v>4.4400000000000004</v>
      </c>
      <c r="S350" s="323"/>
      <c r="T350" s="309"/>
      <c r="U350" s="309"/>
      <c r="V350" s="319" t="s">
        <v>3449</v>
      </c>
      <c r="W350" s="444" t="str">
        <f t="shared" si="26"/>
        <v>8</v>
      </c>
      <c r="X350" s="286"/>
      <c r="Y350" s="286"/>
      <c r="Z350" s="30"/>
    </row>
    <row r="351" spans="1:26" ht="15" hidden="1" customHeight="1" x14ac:dyDescent="0.2">
      <c r="A351" s="384"/>
      <c r="B351" s="384"/>
      <c r="C351" s="433" t="s">
        <v>3594</v>
      </c>
      <c r="D351" s="43" t="s">
        <v>1583</v>
      </c>
      <c r="E351" s="499" t="s">
        <v>1678</v>
      </c>
      <c r="F351" s="319">
        <v>10</v>
      </c>
      <c r="G351" s="43" t="s">
        <v>1583</v>
      </c>
      <c r="H351" s="499"/>
      <c r="I351" s="481">
        <v>5</v>
      </c>
      <c r="J351" s="442" t="s">
        <v>1428</v>
      </c>
      <c r="K351" s="442">
        <v>1</v>
      </c>
      <c r="L351" s="482" t="s">
        <v>3454</v>
      </c>
      <c r="M351" s="442">
        <v>50</v>
      </c>
      <c r="N351" s="483"/>
      <c r="O351" s="434">
        <v>0.1</v>
      </c>
      <c r="P351" s="323">
        <f t="shared" si="27"/>
        <v>0.1</v>
      </c>
      <c r="Q351" s="319">
        <f t="shared" si="28"/>
        <v>10</v>
      </c>
      <c r="R351" s="427">
        <f t="shared" si="29"/>
        <v>1</v>
      </c>
      <c r="S351" s="323"/>
      <c r="T351" s="309"/>
      <c r="U351" s="309"/>
      <c r="V351" s="319" t="s">
        <v>3448</v>
      </c>
      <c r="W351" s="444" t="str">
        <f t="shared" si="26"/>
        <v>5</v>
      </c>
      <c r="X351" s="286"/>
      <c r="Y351" s="286"/>
      <c r="Z351" s="30"/>
    </row>
    <row r="352" spans="1:26" ht="15" hidden="1" customHeight="1" x14ac:dyDescent="0.2">
      <c r="A352" s="384"/>
      <c r="B352" s="384"/>
      <c r="C352" s="433" t="s">
        <v>3594</v>
      </c>
      <c r="D352" s="43" t="s">
        <v>1584</v>
      </c>
      <c r="E352" s="499" t="s">
        <v>1678</v>
      </c>
      <c r="F352" s="319">
        <v>3</v>
      </c>
      <c r="G352" s="43" t="s">
        <v>1771</v>
      </c>
      <c r="H352" s="499"/>
      <c r="I352" s="481" t="s">
        <v>624</v>
      </c>
      <c r="J352" s="442" t="s">
        <v>1428</v>
      </c>
      <c r="K352" s="442">
        <v>1</v>
      </c>
      <c r="L352" s="482" t="s">
        <v>3456</v>
      </c>
      <c r="M352" s="442">
        <v>14620</v>
      </c>
      <c r="N352" s="483"/>
      <c r="O352" s="434">
        <v>969.78</v>
      </c>
      <c r="P352" s="323">
        <f t="shared" si="27"/>
        <v>969.78</v>
      </c>
      <c r="Q352" s="319">
        <f t="shared" si="28"/>
        <v>3</v>
      </c>
      <c r="R352" s="427">
        <f t="shared" si="29"/>
        <v>2909.34</v>
      </c>
      <c r="S352" s="323"/>
      <c r="T352" s="309"/>
      <c r="U352" s="309"/>
      <c r="V352" s="319" t="s">
        <v>624</v>
      </c>
      <c r="W352" s="444" t="str">
        <f t="shared" si="26"/>
        <v/>
      </c>
      <c r="X352" s="286"/>
      <c r="Y352" s="286"/>
      <c r="Z352" s="30"/>
    </row>
    <row r="353" spans="1:26" ht="15" hidden="1" customHeight="1" x14ac:dyDescent="0.2">
      <c r="A353" s="384"/>
      <c r="B353" s="384"/>
      <c r="C353" s="433" t="s">
        <v>3594</v>
      </c>
      <c r="D353" s="43" t="s">
        <v>1584</v>
      </c>
      <c r="E353" s="499" t="s">
        <v>1678</v>
      </c>
      <c r="F353" s="319">
        <v>3</v>
      </c>
      <c r="G353" s="43" t="s">
        <v>1760</v>
      </c>
      <c r="H353" s="499"/>
      <c r="I353" s="481">
        <v>10</v>
      </c>
      <c r="J353" s="442" t="s">
        <v>1428</v>
      </c>
      <c r="K353" s="442">
        <v>2</v>
      </c>
      <c r="L353" s="482" t="s">
        <v>3459</v>
      </c>
      <c r="M353" s="442">
        <v>236</v>
      </c>
      <c r="N353" s="483"/>
      <c r="O353" s="434">
        <v>1.48</v>
      </c>
      <c r="P353" s="323">
        <f t="shared" si="27"/>
        <v>2.96</v>
      </c>
      <c r="Q353" s="319">
        <f t="shared" si="28"/>
        <v>6</v>
      </c>
      <c r="R353" s="427">
        <f t="shared" si="29"/>
        <v>8.879999999999999</v>
      </c>
      <c r="S353" s="323"/>
      <c r="T353" s="309"/>
      <c r="U353" s="309"/>
      <c r="V353" s="319" t="s">
        <v>1427</v>
      </c>
      <c r="W353" s="444" t="str">
        <f t="shared" si="26"/>
        <v>10</v>
      </c>
      <c r="X353" s="286"/>
      <c r="Y353" s="286"/>
      <c r="Z353" s="30"/>
    </row>
    <row r="354" spans="1:26" ht="15" hidden="1" customHeight="1" x14ac:dyDescent="0.2">
      <c r="A354" s="384"/>
      <c r="B354" s="384"/>
      <c r="C354" s="433" t="s">
        <v>3594</v>
      </c>
      <c r="D354" s="43" t="s">
        <v>1584</v>
      </c>
      <c r="E354" s="499" t="s">
        <v>1678</v>
      </c>
      <c r="F354" s="319">
        <v>3</v>
      </c>
      <c r="G354" s="43" t="s">
        <v>1761</v>
      </c>
      <c r="H354" s="499"/>
      <c r="I354" s="481">
        <v>10</v>
      </c>
      <c r="J354" s="442" t="s">
        <v>1428</v>
      </c>
      <c r="K354" s="442">
        <v>2</v>
      </c>
      <c r="L354" s="482" t="s">
        <v>3484</v>
      </c>
      <c r="M354" s="442">
        <v>300</v>
      </c>
      <c r="N354" s="483"/>
      <c r="O354" s="434">
        <v>5.57</v>
      </c>
      <c r="P354" s="323">
        <f t="shared" si="27"/>
        <v>11.14</v>
      </c>
      <c r="Q354" s="319">
        <f t="shared" si="28"/>
        <v>6</v>
      </c>
      <c r="R354" s="427">
        <f t="shared" si="29"/>
        <v>33.42</v>
      </c>
      <c r="S354" s="323"/>
      <c r="T354" s="309"/>
      <c r="U354" s="309"/>
      <c r="V354" s="319" t="s">
        <v>1427</v>
      </c>
      <c r="W354" s="444" t="str">
        <f t="shared" si="26"/>
        <v>10</v>
      </c>
      <c r="X354" s="286"/>
      <c r="Y354" s="286"/>
      <c r="Z354" s="30"/>
    </row>
    <row r="355" spans="1:26" ht="15" hidden="1" customHeight="1" x14ac:dyDescent="0.2">
      <c r="A355" s="384"/>
      <c r="B355" s="384"/>
      <c r="C355" s="433" t="s">
        <v>3594</v>
      </c>
      <c r="D355" s="43" t="s">
        <v>1584</v>
      </c>
      <c r="E355" s="499" t="s">
        <v>1678</v>
      </c>
      <c r="F355" s="319">
        <v>3</v>
      </c>
      <c r="G355" s="43" t="s">
        <v>1762</v>
      </c>
      <c r="H355" s="499"/>
      <c r="I355" s="481">
        <v>10</v>
      </c>
      <c r="J355" s="442" t="s">
        <v>1428</v>
      </c>
      <c r="K355" s="442">
        <v>2</v>
      </c>
      <c r="L355" s="482" t="s">
        <v>3459</v>
      </c>
      <c r="M355" s="442">
        <v>373</v>
      </c>
      <c r="N355" s="483"/>
      <c r="O355" s="434">
        <v>2.34</v>
      </c>
      <c r="P355" s="323">
        <f t="shared" si="27"/>
        <v>4.68</v>
      </c>
      <c r="Q355" s="319">
        <f t="shared" si="28"/>
        <v>6</v>
      </c>
      <c r="R355" s="427">
        <f t="shared" si="29"/>
        <v>14.04</v>
      </c>
      <c r="S355" s="323"/>
      <c r="T355" s="309"/>
      <c r="U355" s="309"/>
      <c r="V355" s="319" t="s">
        <v>1427</v>
      </c>
      <c r="W355" s="444" t="str">
        <f t="shared" si="26"/>
        <v>10</v>
      </c>
      <c r="X355" s="286"/>
      <c r="Y355" s="286"/>
      <c r="Z355" s="30"/>
    </row>
    <row r="356" spans="1:26" ht="15" hidden="1" customHeight="1" x14ac:dyDescent="0.2">
      <c r="A356" s="384"/>
      <c r="B356" s="384"/>
      <c r="C356" s="433" t="s">
        <v>3594</v>
      </c>
      <c r="D356" s="43" t="s">
        <v>1584</v>
      </c>
      <c r="E356" s="499" t="s">
        <v>1678</v>
      </c>
      <c r="F356" s="319">
        <v>3</v>
      </c>
      <c r="G356" s="43" t="s">
        <v>1772</v>
      </c>
      <c r="H356" s="499"/>
      <c r="I356" s="481">
        <v>10</v>
      </c>
      <c r="J356" s="442" t="s">
        <v>1428</v>
      </c>
      <c r="K356" s="442">
        <v>1</v>
      </c>
      <c r="L356" s="482">
        <v>1400</v>
      </c>
      <c r="M356" s="442">
        <v>180</v>
      </c>
      <c r="N356" s="483"/>
      <c r="O356" s="434">
        <v>19.78</v>
      </c>
      <c r="P356" s="323">
        <f t="shared" si="27"/>
        <v>19.78</v>
      </c>
      <c r="Q356" s="319">
        <f t="shared" si="28"/>
        <v>3</v>
      </c>
      <c r="R356" s="427">
        <f t="shared" si="29"/>
        <v>59.34</v>
      </c>
      <c r="S356" s="323"/>
      <c r="T356" s="309"/>
      <c r="U356" s="309"/>
      <c r="V356" s="319" t="s">
        <v>1912</v>
      </c>
      <c r="W356" s="444" t="str">
        <f t="shared" si="26"/>
        <v>10</v>
      </c>
      <c r="X356" s="286"/>
      <c r="Y356" s="286"/>
      <c r="Z356" s="30"/>
    </row>
    <row r="357" spans="1:26" ht="15" hidden="1" customHeight="1" x14ac:dyDescent="0.2">
      <c r="A357" s="384"/>
      <c r="B357" s="384"/>
      <c r="C357" s="433" t="s">
        <v>3594</v>
      </c>
      <c r="D357" s="43" t="s">
        <v>1584</v>
      </c>
      <c r="E357" s="499" t="s">
        <v>1678</v>
      </c>
      <c r="F357" s="319">
        <v>3</v>
      </c>
      <c r="G357" s="43" t="s">
        <v>1763</v>
      </c>
      <c r="H357" s="499"/>
      <c r="I357" s="481">
        <v>20</v>
      </c>
      <c r="J357" s="442" t="s">
        <v>1428</v>
      </c>
      <c r="K357" s="442">
        <v>1</v>
      </c>
      <c r="L357" s="482" t="s">
        <v>3485</v>
      </c>
      <c r="M357" s="442">
        <v>400</v>
      </c>
      <c r="N357" s="483"/>
      <c r="O357" s="434">
        <v>15.7</v>
      </c>
      <c r="P357" s="323">
        <f t="shared" si="27"/>
        <v>15.7</v>
      </c>
      <c r="Q357" s="319">
        <f t="shared" si="28"/>
        <v>3</v>
      </c>
      <c r="R357" s="427">
        <f t="shared" si="29"/>
        <v>47.099999999999994</v>
      </c>
      <c r="S357" s="323"/>
      <c r="T357" s="309"/>
      <c r="U357" s="309"/>
      <c r="V357" s="319" t="s">
        <v>3447</v>
      </c>
      <c r="W357" s="444" t="str">
        <f t="shared" si="26"/>
        <v>20</v>
      </c>
      <c r="X357" s="286"/>
      <c r="Y357" s="286"/>
      <c r="Z357" s="30"/>
    </row>
    <row r="358" spans="1:26" ht="15" hidden="1" customHeight="1" x14ac:dyDescent="0.2">
      <c r="A358" s="384"/>
      <c r="B358" s="384"/>
      <c r="C358" s="433" t="s">
        <v>3594</v>
      </c>
      <c r="D358" s="43" t="s">
        <v>1584</v>
      </c>
      <c r="E358" s="499" t="s">
        <v>1678</v>
      </c>
      <c r="F358" s="319">
        <v>3</v>
      </c>
      <c r="G358" s="43" t="s">
        <v>1764</v>
      </c>
      <c r="H358" s="499"/>
      <c r="I358" s="481">
        <v>8</v>
      </c>
      <c r="J358" s="442" t="s">
        <v>1428</v>
      </c>
      <c r="K358" s="442">
        <v>4</v>
      </c>
      <c r="L358" s="482" t="s">
        <v>3486</v>
      </c>
      <c r="M358" s="442">
        <v>371</v>
      </c>
      <c r="N358" s="483"/>
      <c r="O358" s="434">
        <v>4.09</v>
      </c>
      <c r="P358" s="323">
        <f t="shared" si="27"/>
        <v>16.36</v>
      </c>
      <c r="Q358" s="319">
        <f t="shared" si="28"/>
        <v>12</v>
      </c>
      <c r="R358" s="427">
        <f t="shared" si="29"/>
        <v>49.08</v>
      </c>
      <c r="S358" s="323"/>
      <c r="T358" s="309"/>
      <c r="U358" s="309"/>
      <c r="V358" s="319" t="s">
        <v>3449</v>
      </c>
      <c r="W358" s="444" t="str">
        <f t="shared" si="26"/>
        <v>8</v>
      </c>
      <c r="X358" s="286"/>
      <c r="Y358" s="286"/>
      <c r="Z358" s="30"/>
    </row>
    <row r="359" spans="1:26" ht="15" hidden="1" customHeight="1" x14ac:dyDescent="0.2">
      <c r="A359" s="384"/>
      <c r="B359" s="384"/>
      <c r="C359" s="433" t="s">
        <v>3594</v>
      </c>
      <c r="D359" s="43" t="s">
        <v>1584</v>
      </c>
      <c r="E359" s="499" t="s">
        <v>1678</v>
      </c>
      <c r="F359" s="319">
        <v>3</v>
      </c>
      <c r="G359" s="43" t="s">
        <v>1727</v>
      </c>
      <c r="H359" s="499"/>
      <c r="I359" s="481">
        <v>8</v>
      </c>
      <c r="J359" s="442" t="s">
        <v>1428</v>
      </c>
      <c r="K359" s="442">
        <v>2</v>
      </c>
      <c r="L359" s="482" t="s">
        <v>3477</v>
      </c>
      <c r="M359" s="442">
        <v>180</v>
      </c>
      <c r="N359" s="483"/>
      <c r="O359" s="434">
        <v>1.38</v>
      </c>
      <c r="P359" s="323">
        <f t="shared" si="27"/>
        <v>2.76</v>
      </c>
      <c r="Q359" s="319">
        <f t="shared" si="28"/>
        <v>6</v>
      </c>
      <c r="R359" s="427">
        <f t="shared" si="29"/>
        <v>8.2799999999999994</v>
      </c>
      <c r="S359" s="323"/>
      <c r="T359" s="309"/>
      <c r="U359" s="309"/>
      <c r="V359" s="319" t="s">
        <v>3449</v>
      </c>
      <c r="W359" s="444" t="str">
        <f t="shared" si="26"/>
        <v>8</v>
      </c>
      <c r="X359" s="286"/>
      <c r="Y359" s="286"/>
      <c r="Z359" s="30"/>
    </row>
    <row r="360" spans="1:26" ht="15" hidden="1" customHeight="1" x14ac:dyDescent="0.2">
      <c r="A360" s="384"/>
      <c r="B360" s="384"/>
      <c r="C360" s="433" t="s">
        <v>3594</v>
      </c>
      <c r="D360" s="43" t="s">
        <v>1584</v>
      </c>
      <c r="E360" s="499" t="s">
        <v>1678</v>
      </c>
      <c r="F360" s="319">
        <v>3</v>
      </c>
      <c r="G360" s="43" t="s">
        <v>1728</v>
      </c>
      <c r="H360" s="499"/>
      <c r="I360" s="481">
        <v>8</v>
      </c>
      <c r="J360" s="442" t="s">
        <v>1428</v>
      </c>
      <c r="K360" s="442">
        <v>1</v>
      </c>
      <c r="L360" s="482" t="s">
        <v>3478</v>
      </c>
      <c r="M360" s="442">
        <v>180</v>
      </c>
      <c r="N360" s="483"/>
      <c r="O360" s="434">
        <v>1.1100000000000001</v>
      </c>
      <c r="P360" s="323">
        <f t="shared" si="27"/>
        <v>1.1100000000000001</v>
      </c>
      <c r="Q360" s="319">
        <f t="shared" si="28"/>
        <v>3</v>
      </c>
      <c r="R360" s="427">
        <f t="shared" si="29"/>
        <v>3.33</v>
      </c>
      <c r="S360" s="323"/>
      <c r="T360" s="309"/>
      <c r="U360" s="309"/>
      <c r="V360" s="319" t="s">
        <v>3449</v>
      </c>
      <c r="W360" s="444" t="str">
        <f t="shared" si="26"/>
        <v>8</v>
      </c>
      <c r="X360" s="286"/>
      <c r="Y360" s="286"/>
      <c r="Z360" s="30"/>
    </row>
    <row r="361" spans="1:26" ht="15" hidden="1" customHeight="1" x14ac:dyDescent="0.2">
      <c r="A361" s="384"/>
      <c r="B361" s="384"/>
      <c r="C361" s="433" t="s">
        <v>3594</v>
      </c>
      <c r="D361" s="43" t="s">
        <v>1584</v>
      </c>
      <c r="E361" s="499" t="s">
        <v>1678</v>
      </c>
      <c r="F361" s="319">
        <v>3</v>
      </c>
      <c r="G361" s="43" t="s">
        <v>1773</v>
      </c>
      <c r="H361" s="499"/>
      <c r="I361" s="481">
        <v>15</v>
      </c>
      <c r="J361" s="442" t="s">
        <v>1428</v>
      </c>
      <c r="K361" s="442">
        <v>1</v>
      </c>
      <c r="L361" s="482" t="s">
        <v>3464</v>
      </c>
      <c r="M361" s="442">
        <v>2010</v>
      </c>
      <c r="N361" s="483"/>
      <c r="O361" s="434">
        <v>42.6</v>
      </c>
      <c r="P361" s="323">
        <f t="shared" si="27"/>
        <v>42.6</v>
      </c>
      <c r="Q361" s="319">
        <f t="shared" si="28"/>
        <v>3</v>
      </c>
      <c r="R361" s="427">
        <f t="shared" si="29"/>
        <v>127.80000000000001</v>
      </c>
      <c r="S361" s="323"/>
      <c r="T361" s="309"/>
      <c r="U361" s="309"/>
      <c r="V361" s="319" t="s">
        <v>3446</v>
      </c>
      <c r="W361" s="444" t="str">
        <f t="shared" si="26"/>
        <v>15</v>
      </c>
      <c r="X361" s="286"/>
      <c r="Y361" s="286"/>
      <c r="Z361" s="30"/>
    </row>
    <row r="362" spans="1:26" ht="15" hidden="1" customHeight="1" x14ac:dyDescent="0.2">
      <c r="A362" s="384"/>
      <c r="B362" s="384"/>
      <c r="C362" s="433" t="s">
        <v>3594</v>
      </c>
      <c r="D362" s="43" t="s">
        <v>1584</v>
      </c>
      <c r="E362" s="499" t="s">
        <v>1678</v>
      </c>
      <c r="F362" s="319">
        <v>3</v>
      </c>
      <c r="G362" s="43" t="s">
        <v>1774</v>
      </c>
      <c r="H362" s="499"/>
      <c r="I362" s="481">
        <v>15</v>
      </c>
      <c r="J362" s="442" t="s">
        <v>1428</v>
      </c>
      <c r="K362" s="442">
        <v>1</v>
      </c>
      <c r="L362" s="482" t="s">
        <v>3468</v>
      </c>
      <c r="M362" s="442">
        <v>2010</v>
      </c>
      <c r="N362" s="483"/>
      <c r="O362" s="434">
        <v>31.95</v>
      </c>
      <c r="P362" s="323">
        <f t="shared" si="27"/>
        <v>31.95</v>
      </c>
      <c r="Q362" s="319">
        <f t="shared" si="28"/>
        <v>3</v>
      </c>
      <c r="R362" s="427">
        <f t="shared" si="29"/>
        <v>95.85</v>
      </c>
      <c r="S362" s="323"/>
      <c r="T362" s="309"/>
      <c r="U362" s="309"/>
      <c r="V362" s="319" t="s">
        <v>3446</v>
      </c>
      <c r="W362" s="444" t="str">
        <f t="shared" si="26"/>
        <v>15</v>
      </c>
      <c r="X362" s="286"/>
      <c r="Y362" s="286"/>
      <c r="Z362" s="30"/>
    </row>
    <row r="363" spans="1:26" ht="15" hidden="1" customHeight="1" x14ac:dyDescent="0.2">
      <c r="A363" s="384"/>
      <c r="B363" s="384"/>
      <c r="C363" s="433" t="s">
        <v>3594</v>
      </c>
      <c r="D363" s="43" t="s">
        <v>1585</v>
      </c>
      <c r="E363" s="499" t="s">
        <v>1678</v>
      </c>
      <c r="F363" s="319">
        <v>62</v>
      </c>
      <c r="G363" s="43" t="s">
        <v>1585</v>
      </c>
      <c r="H363" s="499"/>
      <c r="I363" s="481">
        <v>5</v>
      </c>
      <c r="J363" s="442" t="s">
        <v>1428</v>
      </c>
      <c r="K363" s="442">
        <v>1</v>
      </c>
      <c r="L363" s="482" t="s">
        <v>3454</v>
      </c>
      <c r="M363" s="442">
        <v>50</v>
      </c>
      <c r="N363" s="483"/>
      <c r="O363" s="434">
        <v>0.1</v>
      </c>
      <c r="P363" s="323">
        <f t="shared" si="27"/>
        <v>0.1</v>
      </c>
      <c r="Q363" s="319">
        <f t="shared" si="28"/>
        <v>62</v>
      </c>
      <c r="R363" s="427">
        <f t="shared" si="29"/>
        <v>6.2</v>
      </c>
      <c r="S363" s="323"/>
      <c r="T363" s="309"/>
      <c r="U363" s="309"/>
      <c r="V363" s="319" t="s">
        <v>3448</v>
      </c>
      <c r="W363" s="444" t="str">
        <f t="shared" si="26"/>
        <v>5</v>
      </c>
      <c r="X363" s="286"/>
      <c r="Y363" s="286"/>
      <c r="Z363" s="30"/>
    </row>
    <row r="364" spans="1:26" ht="15" hidden="1" customHeight="1" x14ac:dyDescent="0.2">
      <c r="A364" s="384"/>
      <c r="B364" s="384"/>
      <c r="C364" s="433" t="s">
        <v>3594</v>
      </c>
      <c r="D364" s="43" t="s">
        <v>1586</v>
      </c>
      <c r="E364" s="499" t="s">
        <v>1678</v>
      </c>
      <c r="F364" s="319">
        <v>1</v>
      </c>
      <c r="G364" s="43" t="s">
        <v>1775</v>
      </c>
      <c r="H364" s="499"/>
      <c r="I364" s="481" t="s">
        <v>620</v>
      </c>
      <c r="J364" s="442" t="s">
        <v>1428</v>
      </c>
      <c r="K364" s="442">
        <v>1</v>
      </c>
      <c r="L364" s="482" t="s">
        <v>3456</v>
      </c>
      <c r="M364" s="442">
        <v>4489</v>
      </c>
      <c r="N364" s="483"/>
      <c r="O364" s="434">
        <v>117.69</v>
      </c>
      <c r="P364" s="323">
        <f t="shared" si="27"/>
        <v>117.69</v>
      </c>
      <c r="Q364" s="319">
        <f t="shared" si="28"/>
        <v>1</v>
      </c>
      <c r="R364" s="427">
        <f t="shared" si="29"/>
        <v>117.69</v>
      </c>
      <c r="S364" s="323"/>
      <c r="T364" s="309"/>
      <c r="U364" s="309"/>
      <c r="V364" s="319" t="s">
        <v>620</v>
      </c>
      <c r="W364" s="444" t="str">
        <f t="shared" si="26"/>
        <v/>
      </c>
      <c r="X364" s="286"/>
      <c r="Y364" s="286"/>
      <c r="Z364" s="30"/>
    </row>
    <row r="365" spans="1:26" ht="15" hidden="1" customHeight="1" x14ac:dyDescent="0.2">
      <c r="A365" s="384"/>
      <c r="B365" s="384"/>
      <c r="C365" s="433" t="s">
        <v>3594</v>
      </c>
      <c r="D365" s="43" t="s">
        <v>1586</v>
      </c>
      <c r="E365" s="499" t="s">
        <v>1678</v>
      </c>
      <c r="F365" s="319">
        <v>1</v>
      </c>
      <c r="G365" s="43" t="s">
        <v>1776</v>
      </c>
      <c r="H365" s="499"/>
      <c r="I365" s="481">
        <v>10</v>
      </c>
      <c r="J365" s="442" t="s">
        <v>1428</v>
      </c>
      <c r="K365" s="442">
        <v>1</v>
      </c>
      <c r="L365" s="482" t="s">
        <v>3455</v>
      </c>
      <c r="M365" s="442">
        <v>220</v>
      </c>
      <c r="N365" s="483"/>
      <c r="O365" s="434">
        <v>2.76</v>
      </c>
      <c r="P365" s="323">
        <f t="shared" si="27"/>
        <v>2.76</v>
      </c>
      <c r="Q365" s="319">
        <f t="shared" si="28"/>
        <v>1</v>
      </c>
      <c r="R365" s="427">
        <f t="shared" si="29"/>
        <v>2.76</v>
      </c>
      <c r="S365" s="323"/>
      <c r="T365" s="309"/>
      <c r="U365" s="309"/>
      <c r="V365" s="319" t="s">
        <v>1427</v>
      </c>
      <c r="W365" s="444" t="str">
        <f t="shared" si="26"/>
        <v>10</v>
      </c>
      <c r="X365" s="286"/>
      <c r="Y365" s="286"/>
      <c r="Z365" s="30"/>
    </row>
    <row r="366" spans="1:26" ht="15" hidden="1" customHeight="1" x14ac:dyDescent="0.2">
      <c r="A366" s="384"/>
      <c r="B366" s="384"/>
      <c r="C366" s="433" t="s">
        <v>3594</v>
      </c>
      <c r="D366" s="43" t="s">
        <v>1586</v>
      </c>
      <c r="E366" s="499" t="s">
        <v>1678</v>
      </c>
      <c r="F366" s="319">
        <v>1</v>
      </c>
      <c r="G366" s="43" t="s">
        <v>1777</v>
      </c>
      <c r="H366" s="499"/>
      <c r="I366" s="481">
        <v>10</v>
      </c>
      <c r="J366" s="442" t="s">
        <v>1428</v>
      </c>
      <c r="K366" s="442">
        <v>1</v>
      </c>
      <c r="L366" s="482" t="s">
        <v>3475</v>
      </c>
      <c r="M366" s="442">
        <v>625</v>
      </c>
      <c r="N366" s="483"/>
      <c r="O366" s="434">
        <v>19.34</v>
      </c>
      <c r="P366" s="323">
        <f t="shared" si="27"/>
        <v>19.34</v>
      </c>
      <c r="Q366" s="319">
        <f t="shared" si="28"/>
        <v>1</v>
      </c>
      <c r="R366" s="427">
        <f t="shared" si="29"/>
        <v>19.34</v>
      </c>
      <c r="S366" s="323"/>
      <c r="T366" s="309"/>
      <c r="U366" s="309"/>
      <c r="V366" s="319" t="s">
        <v>1427</v>
      </c>
      <c r="W366" s="444" t="str">
        <f t="shared" si="26"/>
        <v>10</v>
      </c>
      <c r="X366" s="286"/>
      <c r="Y366" s="286"/>
      <c r="Z366" s="30"/>
    </row>
    <row r="367" spans="1:26" ht="15" hidden="1" customHeight="1" x14ac:dyDescent="0.2">
      <c r="A367" s="384"/>
      <c r="B367" s="384"/>
      <c r="C367" s="433" t="s">
        <v>3594</v>
      </c>
      <c r="D367" s="43" t="s">
        <v>1586</v>
      </c>
      <c r="E367" s="499" t="s">
        <v>1678</v>
      </c>
      <c r="F367" s="319">
        <v>1</v>
      </c>
      <c r="G367" s="43" t="s">
        <v>1721</v>
      </c>
      <c r="H367" s="499"/>
      <c r="I367" s="481">
        <v>15</v>
      </c>
      <c r="J367" s="442" t="s">
        <v>1428</v>
      </c>
      <c r="K367" s="442">
        <v>1</v>
      </c>
      <c r="L367" s="482" t="s">
        <v>3468</v>
      </c>
      <c r="M367" s="442">
        <v>1601</v>
      </c>
      <c r="N367" s="483"/>
      <c r="O367" s="434">
        <v>25.45</v>
      </c>
      <c r="P367" s="323">
        <f t="shared" si="27"/>
        <v>25.45</v>
      </c>
      <c r="Q367" s="319">
        <f t="shared" si="28"/>
        <v>1</v>
      </c>
      <c r="R367" s="427">
        <f t="shared" si="29"/>
        <v>25.45</v>
      </c>
      <c r="S367" s="323"/>
      <c r="T367" s="309"/>
      <c r="U367" s="309"/>
      <c r="V367" s="319" t="s">
        <v>3446</v>
      </c>
      <c r="W367" s="444" t="str">
        <f t="shared" si="26"/>
        <v>15</v>
      </c>
      <c r="X367" s="286"/>
      <c r="Y367" s="286"/>
      <c r="Z367" s="30"/>
    </row>
    <row r="368" spans="1:26" ht="15" hidden="1" customHeight="1" x14ac:dyDescent="0.2">
      <c r="A368" s="384"/>
      <c r="B368" s="384"/>
      <c r="C368" s="433" t="s">
        <v>3594</v>
      </c>
      <c r="D368" s="43" t="s">
        <v>1586</v>
      </c>
      <c r="E368" s="499" t="s">
        <v>1678</v>
      </c>
      <c r="F368" s="319">
        <v>1</v>
      </c>
      <c r="G368" s="43" t="s">
        <v>1778</v>
      </c>
      <c r="H368" s="499"/>
      <c r="I368" s="481">
        <v>10</v>
      </c>
      <c r="J368" s="442" t="s">
        <v>1428</v>
      </c>
      <c r="K368" s="442">
        <v>4</v>
      </c>
      <c r="L368" s="482" t="s">
        <v>3454</v>
      </c>
      <c r="M368" s="442">
        <v>75</v>
      </c>
      <c r="N368" s="483"/>
      <c r="O368" s="434">
        <v>0.28999999999999998</v>
      </c>
      <c r="P368" s="323">
        <f t="shared" si="27"/>
        <v>1.1599999999999999</v>
      </c>
      <c r="Q368" s="319">
        <f t="shared" si="28"/>
        <v>4</v>
      </c>
      <c r="R368" s="427">
        <f t="shared" si="29"/>
        <v>1.1599999999999999</v>
      </c>
      <c r="S368" s="323"/>
      <c r="T368" s="309"/>
      <c r="U368" s="309"/>
      <c r="V368" s="319" t="s">
        <v>1427</v>
      </c>
      <c r="W368" s="444" t="str">
        <f t="shared" si="26"/>
        <v>10</v>
      </c>
      <c r="X368" s="286"/>
      <c r="Y368" s="286"/>
      <c r="Z368" s="30"/>
    </row>
    <row r="369" spans="1:26" ht="15" hidden="1" customHeight="1" x14ac:dyDescent="0.2">
      <c r="A369" s="384"/>
      <c r="B369" s="384"/>
      <c r="C369" s="433" t="s">
        <v>3594</v>
      </c>
      <c r="D369" s="43" t="s">
        <v>1586</v>
      </c>
      <c r="E369" s="499" t="s">
        <v>1678</v>
      </c>
      <c r="F369" s="319">
        <v>1</v>
      </c>
      <c r="G369" s="43" t="s">
        <v>1724</v>
      </c>
      <c r="H369" s="499"/>
      <c r="I369" s="481">
        <v>15</v>
      </c>
      <c r="J369" s="442" t="s">
        <v>1428</v>
      </c>
      <c r="K369" s="442">
        <v>1</v>
      </c>
      <c r="L369" s="482" t="s">
        <v>3464</v>
      </c>
      <c r="M369" s="442">
        <v>1601</v>
      </c>
      <c r="N369" s="483"/>
      <c r="O369" s="434">
        <v>33.93</v>
      </c>
      <c r="P369" s="323">
        <f t="shared" si="27"/>
        <v>33.93</v>
      </c>
      <c r="Q369" s="319">
        <f t="shared" si="28"/>
        <v>1</v>
      </c>
      <c r="R369" s="427">
        <f t="shared" si="29"/>
        <v>33.93</v>
      </c>
      <c r="S369" s="323"/>
      <c r="T369" s="309"/>
      <c r="U369" s="309"/>
      <c r="V369" s="319" t="s">
        <v>3446</v>
      </c>
      <c r="W369" s="444" t="str">
        <f t="shared" si="26"/>
        <v>15</v>
      </c>
      <c r="X369" s="286"/>
      <c r="Y369" s="286"/>
      <c r="Z369" s="30"/>
    </row>
    <row r="370" spans="1:26" ht="15" hidden="1" customHeight="1" x14ac:dyDescent="0.2">
      <c r="A370" s="384"/>
      <c r="B370" s="384"/>
      <c r="C370" s="433" t="s">
        <v>3594</v>
      </c>
      <c r="D370" s="43" t="s">
        <v>1586</v>
      </c>
      <c r="E370" s="499" t="s">
        <v>1678</v>
      </c>
      <c r="F370" s="319">
        <v>1</v>
      </c>
      <c r="G370" s="43" t="s">
        <v>1704</v>
      </c>
      <c r="H370" s="499"/>
      <c r="I370" s="481">
        <v>10</v>
      </c>
      <c r="J370" s="442" t="s">
        <v>1428</v>
      </c>
      <c r="K370" s="442">
        <v>2</v>
      </c>
      <c r="L370" s="482" t="s">
        <v>3454</v>
      </c>
      <c r="M370" s="442">
        <v>202</v>
      </c>
      <c r="N370" s="483"/>
      <c r="O370" s="434">
        <v>0.79</v>
      </c>
      <c r="P370" s="323">
        <f t="shared" si="27"/>
        <v>1.58</v>
      </c>
      <c r="Q370" s="319">
        <f t="shared" si="28"/>
        <v>2</v>
      </c>
      <c r="R370" s="427">
        <f t="shared" si="29"/>
        <v>1.58</v>
      </c>
      <c r="S370" s="323"/>
      <c r="T370" s="309"/>
      <c r="U370" s="309"/>
      <c r="V370" s="319" t="s">
        <v>1427</v>
      </c>
      <c r="W370" s="444" t="str">
        <f t="shared" si="26"/>
        <v>10</v>
      </c>
      <c r="X370" s="286"/>
      <c r="Y370" s="286"/>
      <c r="Z370" s="30"/>
    </row>
    <row r="371" spans="1:26" ht="15" hidden="1" customHeight="1" x14ac:dyDescent="0.2">
      <c r="A371" s="384"/>
      <c r="B371" s="384"/>
      <c r="C371" s="433" t="s">
        <v>3594</v>
      </c>
      <c r="D371" s="43" t="s">
        <v>1586</v>
      </c>
      <c r="E371" s="499" t="s">
        <v>1678</v>
      </c>
      <c r="F371" s="319">
        <v>1</v>
      </c>
      <c r="G371" s="43" t="s">
        <v>1779</v>
      </c>
      <c r="H371" s="499"/>
      <c r="I371" s="481">
        <v>10</v>
      </c>
      <c r="J371" s="442" t="s">
        <v>1428</v>
      </c>
      <c r="K371" s="442">
        <v>2</v>
      </c>
      <c r="L371" s="482" t="s">
        <v>3454</v>
      </c>
      <c r="M371" s="442">
        <v>116</v>
      </c>
      <c r="N371" s="483"/>
      <c r="O371" s="434">
        <v>0.46</v>
      </c>
      <c r="P371" s="323">
        <f t="shared" si="27"/>
        <v>0.92</v>
      </c>
      <c r="Q371" s="319">
        <f t="shared" si="28"/>
        <v>2</v>
      </c>
      <c r="R371" s="427">
        <f t="shared" si="29"/>
        <v>0.92</v>
      </c>
      <c r="S371" s="323"/>
      <c r="T371" s="309"/>
      <c r="U371" s="309"/>
      <c r="V371" s="319" t="s">
        <v>1427</v>
      </c>
      <c r="W371" s="444" t="str">
        <f t="shared" si="26"/>
        <v>10</v>
      </c>
      <c r="X371" s="286"/>
      <c r="Y371" s="286"/>
      <c r="Z371" s="30"/>
    </row>
    <row r="372" spans="1:26" ht="15" hidden="1" customHeight="1" x14ac:dyDescent="0.2">
      <c r="A372" s="384"/>
      <c r="B372" s="384"/>
      <c r="C372" s="433" t="s">
        <v>3594</v>
      </c>
      <c r="D372" s="43" t="s">
        <v>1586</v>
      </c>
      <c r="E372" s="499" t="s">
        <v>1678</v>
      </c>
      <c r="F372" s="319">
        <v>1</v>
      </c>
      <c r="G372" s="43" t="s">
        <v>1780</v>
      </c>
      <c r="H372" s="499"/>
      <c r="I372" s="481">
        <v>8</v>
      </c>
      <c r="J372" s="442" t="s">
        <v>1428</v>
      </c>
      <c r="K372" s="442">
        <v>1</v>
      </c>
      <c r="L372" s="482" t="s">
        <v>3488</v>
      </c>
      <c r="M372" s="442">
        <v>200</v>
      </c>
      <c r="N372" s="483"/>
      <c r="O372" s="434">
        <v>1.78</v>
      </c>
      <c r="P372" s="323">
        <f t="shared" si="27"/>
        <v>1.78</v>
      </c>
      <c r="Q372" s="319">
        <f t="shared" si="28"/>
        <v>1</v>
      </c>
      <c r="R372" s="427">
        <f t="shared" si="29"/>
        <v>1.78</v>
      </c>
      <c r="S372" s="323"/>
      <c r="T372" s="309"/>
      <c r="U372" s="309"/>
      <c r="V372" s="319" t="s">
        <v>3449</v>
      </c>
      <c r="W372" s="444" t="str">
        <f t="shared" si="26"/>
        <v>8</v>
      </c>
      <c r="X372" s="286"/>
      <c r="Y372" s="286"/>
      <c r="Z372" s="30"/>
    </row>
    <row r="373" spans="1:26" ht="15" hidden="1" customHeight="1" x14ac:dyDescent="0.2">
      <c r="A373" s="384"/>
      <c r="B373" s="384"/>
      <c r="C373" s="433" t="s">
        <v>3594</v>
      </c>
      <c r="D373" s="43" t="s">
        <v>1586</v>
      </c>
      <c r="E373" s="499" t="s">
        <v>1678</v>
      </c>
      <c r="F373" s="319">
        <v>1</v>
      </c>
      <c r="G373" s="43" t="s">
        <v>1727</v>
      </c>
      <c r="H373" s="499"/>
      <c r="I373" s="481">
        <v>8</v>
      </c>
      <c r="J373" s="442" t="s">
        <v>1428</v>
      </c>
      <c r="K373" s="442">
        <v>2</v>
      </c>
      <c r="L373" s="482" t="s">
        <v>3477</v>
      </c>
      <c r="M373" s="442">
        <v>180</v>
      </c>
      <c r="N373" s="483"/>
      <c r="O373" s="434">
        <v>1.38</v>
      </c>
      <c r="P373" s="323">
        <f t="shared" si="27"/>
        <v>2.76</v>
      </c>
      <c r="Q373" s="319">
        <f t="shared" si="28"/>
        <v>2</v>
      </c>
      <c r="R373" s="427">
        <f t="shared" si="29"/>
        <v>2.76</v>
      </c>
      <c r="S373" s="323"/>
      <c r="T373" s="309"/>
      <c r="U373" s="309"/>
      <c r="V373" s="319" t="s">
        <v>3449</v>
      </c>
      <c r="W373" s="444" t="str">
        <f t="shared" si="26"/>
        <v>8</v>
      </c>
      <c r="X373" s="286"/>
      <c r="Y373" s="286"/>
      <c r="Z373" s="30"/>
    </row>
    <row r="374" spans="1:26" ht="15" hidden="1" customHeight="1" x14ac:dyDescent="0.2">
      <c r="A374" s="384"/>
      <c r="B374" s="384"/>
      <c r="C374" s="433" t="s">
        <v>3594</v>
      </c>
      <c r="D374" s="43" t="s">
        <v>1586</v>
      </c>
      <c r="E374" s="499" t="s">
        <v>1678</v>
      </c>
      <c r="F374" s="319">
        <v>1</v>
      </c>
      <c r="G374" s="43" t="s">
        <v>1728</v>
      </c>
      <c r="H374" s="499"/>
      <c r="I374" s="481">
        <v>8</v>
      </c>
      <c r="J374" s="442" t="s">
        <v>1428</v>
      </c>
      <c r="K374" s="442">
        <v>1</v>
      </c>
      <c r="L374" s="482" t="s">
        <v>3478</v>
      </c>
      <c r="M374" s="442">
        <v>180</v>
      </c>
      <c r="N374" s="483"/>
      <c r="O374" s="434">
        <v>1.1100000000000001</v>
      </c>
      <c r="P374" s="323">
        <f t="shared" si="27"/>
        <v>1.1100000000000001</v>
      </c>
      <c r="Q374" s="319">
        <f t="shared" si="28"/>
        <v>1</v>
      </c>
      <c r="R374" s="427">
        <f t="shared" si="29"/>
        <v>1.1100000000000001</v>
      </c>
      <c r="S374" s="323"/>
      <c r="T374" s="309"/>
      <c r="U374" s="309"/>
      <c r="V374" s="319" t="s">
        <v>3449</v>
      </c>
      <c r="W374" s="444" t="str">
        <f t="shared" si="26"/>
        <v>8</v>
      </c>
      <c r="X374" s="286"/>
      <c r="Y374" s="286"/>
      <c r="Z374" s="30"/>
    </row>
    <row r="375" spans="1:26" ht="15" hidden="1" customHeight="1" x14ac:dyDescent="0.2">
      <c r="A375" s="384"/>
      <c r="B375" s="384"/>
      <c r="C375" s="433" t="s">
        <v>3594</v>
      </c>
      <c r="D375" s="43" t="s">
        <v>1586</v>
      </c>
      <c r="E375" s="499" t="s">
        <v>1678</v>
      </c>
      <c r="F375" s="319">
        <v>1</v>
      </c>
      <c r="G375" s="43" t="s">
        <v>1781</v>
      </c>
      <c r="H375" s="499"/>
      <c r="I375" s="481">
        <v>8</v>
      </c>
      <c r="J375" s="442" t="s">
        <v>1428</v>
      </c>
      <c r="K375" s="442">
        <v>1</v>
      </c>
      <c r="L375" s="482" t="s">
        <v>3489</v>
      </c>
      <c r="M375" s="442">
        <v>198</v>
      </c>
      <c r="N375" s="483"/>
      <c r="O375" s="434">
        <v>0.52</v>
      </c>
      <c r="P375" s="323">
        <f t="shared" si="27"/>
        <v>0.52</v>
      </c>
      <c r="Q375" s="319">
        <f t="shared" si="28"/>
        <v>1</v>
      </c>
      <c r="R375" s="427">
        <f t="shared" si="29"/>
        <v>0.52</v>
      </c>
      <c r="S375" s="323"/>
      <c r="T375" s="309"/>
      <c r="U375" s="309"/>
      <c r="V375" s="319" t="s">
        <v>3449</v>
      </c>
      <c r="W375" s="444" t="str">
        <f t="shared" si="26"/>
        <v>8</v>
      </c>
      <c r="X375" s="286"/>
      <c r="Y375" s="286"/>
      <c r="Z375" s="30"/>
    </row>
    <row r="376" spans="1:26" ht="15" hidden="1" customHeight="1" x14ac:dyDescent="0.2">
      <c r="A376" s="384"/>
      <c r="B376" s="384"/>
      <c r="C376" s="433" t="s">
        <v>3594</v>
      </c>
      <c r="D376" s="43" t="s">
        <v>1587</v>
      </c>
      <c r="E376" s="499" t="s">
        <v>1678</v>
      </c>
      <c r="F376" s="319">
        <v>1</v>
      </c>
      <c r="G376" s="43" t="s">
        <v>1775</v>
      </c>
      <c r="H376" s="499"/>
      <c r="I376" s="481" t="s">
        <v>620</v>
      </c>
      <c r="J376" s="442" t="s">
        <v>1428</v>
      </c>
      <c r="K376" s="442">
        <v>1</v>
      </c>
      <c r="L376" s="482" t="s">
        <v>3456</v>
      </c>
      <c r="M376" s="442">
        <v>4489</v>
      </c>
      <c r="N376" s="483"/>
      <c r="O376" s="434">
        <v>117.69</v>
      </c>
      <c r="P376" s="323">
        <f t="shared" si="27"/>
        <v>117.69</v>
      </c>
      <c r="Q376" s="319">
        <f t="shared" si="28"/>
        <v>1</v>
      </c>
      <c r="R376" s="427">
        <f t="shared" si="29"/>
        <v>117.69</v>
      </c>
      <c r="S376" s="323"/>
      <c r="T376" s="309"/>
      <c r="U376" s="309"/>
      <c r="V376" s="319" t="s">
        <v>620</v>
      </c>
      <c r="W376" s="444" t="str">
        <f t="shared" si="26"/>
        <v/>
      </c>
      <c r="X376" s="286"/>
      <c r="Y376" s="286"/>
      <c r="Z376" s="30"/>
    </row>
    <row r="377" spans="1:26" ht="15" hidden="1" customHeight="1" x14ac:dyDescent="0.2">
      <c r="A377" s="384"/>
      <c r="B377" s="384"/>
      <c r="C377" s="433" t="s">
        <v>3594</v>
      </c>
      <c r="D377" s="43" t="s">
        <v>1587</v>
      </c>
      <c r="E377" s="499" t="s">
        <v>1678</v>
      </c>
      <c r="F377" s="319">
        <v>1</v>
      </c>
      <c r="G377" s="43" t="s">
        <v>1776</v>
      </c>
      <c r="H377" s="499"/>
      <c r="I377" s="481">
        <v>10</v>
      </c>
      <c r="J377" s="442" t="s">
        <v>1428</v>
      </c>
      <c r="K377" s="442">
        <v>1</v>
      </c>
      <c r="L377" s="482" t="s">
        <v>3455</v>
      </c>
      <c r="M377" s="442">
        <v>220</v>
      </c>
      <c r="N377" s="483"/>
      <c r="O377" s="434">
        <v>2.76</v>
      </c>
      <c r="P377" s="323">
        <f t="shared" si="27"/>
        <v>2.76</v>
      </c>
      <c r="Q377" s="319">
        <f t="shared" si="28"/>
        <v>1</v>
      </c>
      <c r="R377" s="427">
        <f t="shared" si="29"/>
        <v>2.76</v>
      </c>
      <c r="S377" s="323"/>
      <c r="T377" s="309"/>
      <c r="U377" s="309"/>
      <c r="V377" s="319" t="s">
        <v>1427</v>
      </c>
      <c r="W377" s="444" t="str">
        <f t="shared" si="26"/>
        <v>10</v>
      </c>
      <c r="X377" s="286"/>
      <c r="Y377" s="286"/>
      <c r="Z377" s="30"/>
    </row>
    <row r="378" spans="1:26" ht="15" hidden="1" customHeight="1" x14ac:dyDescent="0.2">
      <c r="A378" s="384"/>
      <c r="B378" s="384"/>
      <c r="C378" s="433" t="s">
        <v>3594</v>
      </c>
      <c r="D378" s="43" t="s">
        <v>1587</v>
      </c>
      <c r="E378" s="499" t="s">
        <v>1678</v>
      </c>
      <c r="F378" s="319">
        <v>1</v>
      </c>
      <c r="G378" s="43" t="s">
        <v>1777</v>
      </c>
      <c r="H378" s="499"/>
      <c r="I378" s="481">
        <v>10</v>
      </c>
      <c r="J378" s="442" t="s">
        <v>1428</v>
      </c>
      <c r="K378" s="442">
        <v>1</v>
      </c>
      <c r="L378" s="482" t="s">
        <v>3475</v>
      </c>
      <c r="M378" s="442">
        <v>625</v>
      </c>
      <c r="N378" s="483"/>
      <c r="O378" s="434">
        <v>19.34</v>
      </c>
      <c r="P378" s="323">
        <f t="shared" si="27"/>
        <v>19.34</v>
      </c>
      <c r="Q378" s="319">
        <f t="shared" si="28"/>
        <v>1</v>
      </c>
      <c r="R378" s="427">
        <f t="shared" si="29"/>
        <v>19.34</v>
      </c>
      <c r="S378" s="323"/>
      <c r="T378" s="309"/>
      <c r="U378" s="309"/>
      <c r="V378" s="319" t="s">
        <v>1427</v>
      </c>
      <c r="W378" s="444" t="str">
        <f t="shared" si="26"/>
        <v>10</v>
      </c>
      <c r="X378" s="286"/>
      <c r="Y378" s="286"/>
      <c r="Z378" s="30"/>
    </row>
    <row r="379" spans="1:26" ht="15" hidden="1" customHeight="1" x14ac:dyDescent="0.2">
      <c r="A379" s="384"/>
      <c r="B379" s="384"/>
      <c r="C379" s="433" t="s">
        <v>3594</v>
      </c>
      <c r="D379" s="43" t="s">
        <v>1587</v>
      </c>
      <c r="E379" s="499" t="s">
        <v>1678</v>
      </c>
      <c r="F379" s="319">
        <v>1</v>
      </c>
      <c r="G379" s="43" t="s">
        <v>1721</v>
      </c>
      <c r="H379" s="499"/>
      <c r="I379" s="481">
        <v>15</v>
      </c>
      <c r="J379" s="442" t="s">
        <v>1428</v>
      </c>
      <c r="K379" s="442">
        <v>1</v>
      </c>
      <c r="L379" s="482" t="s">
        <v>3468</v>
      </c>
      <c r="M379" s="442">
        <v>1601</v>
      </c>
      <c r="N379" s="483"/>
      <c r="O379" s="434">
        <v>25.45</v>
      </c>
      <c r="P379" s="323">
        <f t="shared" si="27"/>
        <v>25.45</v>
      </c>
      <c r="Q379" s="319">
        <f t="shared" si="28"/>
        <v>1</v>
      </c>
      <c r="R379" s="427">
        <f t="shared" si="29"/>
        <v>25.45</v>
      </c>
      <c r="S379" s="323"/>
      <c r="T379" s="309"/>
      <c r="U379" s="309"/>
      <c r="V379" s="319" t="s">
        <v>3446</v>
      </c>
      <c r="W379" s="444" t="str">
        <f t="shared" si="26"/>
        <v>15</v>
      </c>
      <c r="X379" s="286"/>
      <c r="Y379" s="286"/>
      <c r="Z379" s="30"/>
    </row>
    <row r="380" spans="1:26" ht="15" hidden="1" customHeight="1" x14ac:dyDescent="0.2">
      <c r="A380" s="384"/>
      <c r="B380" s="384"/>
      <c r="C380" s="433" t="s">
        <v>3594</v>
      </c>
      <c r="D380" s="43" t="s">
        <v>1587</v>
      </c>
      <c r="E380" s="499" t="s">
        <v>1678</v>
      </c>
      <c r="F380" s="319">
        <v>1</v>
      </c>
      <c r="G380" s="43" t="s">
        <v>1778</v>
      </c>
      <c r="H380" s="499"/>
      <c r="I380" s="481">
        <v>10</v>
      </c>
      <c r="J380" s="442" t="s">
        <v>1428</v>
      </c>
      <c r="K380" s="442">
        <v>4</v>
      </c>
      <c r="L380" s="482" t="s">
        <v>3454</v>
      </c>
      <c r="M380" s="442">
        <v>75</v>
      </c>
      <c r="N380" s="483"/>
      <c r="O380" s="434">
        <v>0.28999999999999998</v>
      </c>
      <c r="P380" s="323">
        <f t="shared" si="27"/>
        <v>1.1599999999999999</v>
      </c>
      <c r="Q380" s="319">
        <f t="shared" si="28"/>
        <v>4</v>
      </c>
      <c r="R380" s="427">
        <f t="shared" si="29"/>
        <v>1.1599999999999999</v>
      </c>
      <c r="S380" s="323"/>
      <c r="T380" s="309"/>
      <c r="U380" s="309"/>
      <c r="V380" s="319" t="s">
        <v>1427</v>
      </c>
      <c r="W380" s="444" t="str">
        <f t="shared" si="26"/>
        <v>10</v>
      </c>
      <c r="X380" s="286"/>
      <c r="Y380" s="286"/>
      <c r="Z380" s="30"/>
    </row>
    <row r="381" spans="1:26" ht="15" hidden="1" customHeight="1" x14ac:dyDescent="0.2">
      <c r="A381" s="384"/>
      <c r="B381" s="384"/>
      <c r="C381" s="433" t="s">
        <v>3594</v>
      </c>
      <c r="D381" s="43" t="s">
        <v>1587</v>
      </c>
      <c r="E381" s="499" t="s">
        <v>1678</v>
      </c>
      <c r="F381" s="319">
        <v>1</v>
      </c>
      <c r="G381" s="43" t="s">
        <v>1724</v>
      </c>
      <c r="H381" s="499"/>
      <c r="I381" s="481">
        <v>15</v>
      </c>
      <c r="J381" s="442" t="s">
        <v>1428</v>
      </c>
      <c r="K381" s="442">
        <v>1</v>
      </c>
      <c r="L381" s="482" t="s">
        <v>3464</v>
      </c>
      <c r="M381" s="442">
        <v>1601</v>
      </c>
      <c r="N381" s="483"/>
      <c r="O381" s="434">
        <v>33.93</v>
      </c>
      <c r="P381" s="323">
        <f t="shared" si="27"/>
        <v>33.93</v>
      </c>
      <c r="Q381" s="319">
        <f t="shared" si="28"/>
        <v>1</v>
      </c>
      <c r="R381" s="427">
        <f t="shared" si="29"/>
        <v>33.93</v>
      </c>
      <c r="S381" s="323"/>
      <c r="T381" s="309"/>
      <c r="U381" s="309"/>
      <c r="V381" s="319" t="s">
        <v>3446</v>
      </c>
      <c r="W381" s="444" t="str">
        <f t="shared" si="26"/>
        <v>15</v>
      </c>
      <c r="X381" s="286"/>
      <c r="Y381" s="286"/>
      <c r="Z381" s="30"/>
    </row>
    <row r="382" spans="1:26" ht="15" hidden="1" customHeight="1" x14ac:dyDescent="0.2">
      <c r="A382" s="384"/>
      <c r="B382" s="384"/>
      <c r="C382" s="433" t="s">
        <v>3594</v>
      </c>
      <c r="D382" s="43" t="s">
        <v>1587</v>
      </c>
      <c r="E382" s="499" t="s">
        <v>1678</v>
      </c>
      <c r="F382" s="319">
        <v>1</v>
      </c>
      <c r="G382" s="43" t="s">
        <v>1704</v>
      </c>
      <c r="H382" s="499"/>
      <c r="I382" s="481">
        <v>10</v>
      </c>
      <c r="J382" s="442" t="s">
        <v>1428</v>
      </c>
      <c r="K382" s="442">
        <v>2</v>
      </c>
      <c r="L382" s="482" t="s">
        <v>3454</v>
      </c>
      <c r="M382" s="442">
        <v>202</v>
      </c>
      <c r="N382" s="483"/>
      <c r="O382" s="434">
        <v>0.79</v>
      </c>
      <c r="P382" s="323">
        <f t="shared" si="27"/>
        <v>1.58</v>
      </c>
      <c r="Q382" s="319">
        <f t="shared" si="28"/>
        <v>2</v>
      </c>
      <c r="R382" s="427">
        <f t="shared" si="29"/>
        <v>1.58</v>
      </c>
      <c r="S382" s="323"/>
      <c r="T382" s="309"/>
      <c r="U382" s="309"/>
      <c r="V382" s="319" t="s">
        <v>1427</v>
      </c>
      <c r="W382" s="444" t="str">
        <f t="shared" si="26"/>
        <v>10</v>
      </c>
      <c r="X382" s="286"/>
      <c r="Y382" s="286"/>
      <c r="Z382" s="30"/>
    </row>
    <row r="383" spans="1:26" ht="15" hidden="1" customHeight="1" x14ac:dyDescent="0.2">
      <c r="A383" s="384"/>
      <c r="B383" s="384"/>
      <c r="C383" s="433" t="s">
        <v>3594</v>
      </c>
      <c r="D383" s="43" t="s">
        <v>1587</v>
      </c>
      <c r="E383" s="499" t="s">
        <v>1678</v>
      </c>
      <c r="F383" s="319">
        <v>1</v>
      </c>
      <c r="G383" s="43" t="s">
        <v>1779</v>
      </c>
      <c r="H383" s="499"/>
      <c r="I383" s="481">
        <v>10</v>
      </c>
      <c r="J383" s="442" t="s">
        <v>1428</v>
      </c>
      <c r="K383" s="442">
        <v>2</v>
      </c>
      <c r="L383" s="482" t="s">
        <v>3454</v>
      </c>
      <c r="M383" s="442">
        <v>116</v>
      </c>
      <c r="N383" s="483"/>
      <c r="O383" s="434">
        <v>0.46</v>
      </c>
      <c r="P383" s="323">
        <f t="shared" si="27"/>
        <v>0.92</v>
      </c>
      <c r="Q383" s="319">
        <f t="shared" si="28"/>
        <v>2</v>
      </c>
      <c r="R383" s="427">
        <f t="shared" si="29"/>
        <v>0.92</v>
      </c>
      <c r="S383" s="323"/>
      <c r="T383" s="309"/>
      <c r="U383" s="309"/>
      <c r="V383" s="319" t="s">
        <v>1427</v>
      </c>
      <c r="W383" s="444" t="str">
        <f t="shared" si="26"/>
        <v>10</v>
      </c>
      <c r="X383" s="286"/>
      <c r="Y383" s="286"/>
      <c r="Z383" s="30"/>
    </row>
    <row r="384" spans="1:26" ht="15" hidden="1" customHeight="1" x14ac:dyDescent="0.2">
      <c r="A384" s="384"/>
      <c r="B384" s="384"/>
      <c r="C384" s="433" t="s">
        <v>3594</v>
      </c>
      <c r="D384" s="43" t="s">
        <v>1587</v>
      </c>
      <c r="E384" s="499" t="s">
        <v>1678</v>
      </c>
      <c r="F384" s="319">
        <v>1</v>
      </c>
      <c r="G384" s="43" t="s">
        <v>1780</v>
      </c>
      <c r="H384" s="499"/>
      <c r="I384" s="481">
        <v>8</v>
      </c>
      <c r="J384" s="442" t="s">
        <v>1428</v>
      </c>
      <c r="K384" s="442">
        <v>1</v>
      </c>
      <c r="L384" s="482" t="s">
        <v>3488</v>
      </c>
      <c r="M384" s="442">
        <v>200</v>
      </c>
      <c r="N384" s="483"/>
      <c r="O384" s="434">
        <v>1.78</v>
      </c>
      <c r="P384" s="323">
        <f t="shared" si="27"/>
        <v>1.78</v>
      </c>
      <c r="Q384" s="319">
        <f t="shared" si="28"/>
        <v>1</v>
      </c>
      <c r="R384" s="427">
        <f t="shared" si="29"/>
        <v>1.78</v>
      </c>
      <c r="S384" s="323"/>
      <c r="T384" s="309"/>
      <c r="U384" s="309"/>
      <c r="V384" s="319" t="s">
        <v>3449</v>
      </c>
      <c r="W384" s="444" t="str">
        <f t="shared" si="26"/>
        <v>8</v>
      </c>
      <c r="X384" s="286"/>
      <c r="Y384" s="286"/>
      <c r="Z384" s="30"/>
    </row>
    <row r="385" spans="1:26" ht="15" hidden="1" customHeight="1" x14ac:dyDescent="0.2">
      <c r="A385" s="384"/>
      <c r="B385" s="384"/>
      <c r="C385" s="433" t="s">
        <v>3594</v>
      </c>
      <c r="D385" s="43" t="s">
        <v>1587</v>
      </c>
      <c r="E385" s="499" t="s">
        <v>1678</v>
      </c>
      <c r="F385" s="319">
        <v>1</v>
      </c>
      <c r="G385" s="43" t="s">
        <v>1782</v>
      </c>
      <c r="H385" s="499"/>
      <c r="I385" s="481">
        <v>8</v>
      </c>
      <c r="J385" s="442" t="s">
        <v>1428</v>
      </c>
      <c r="K385" s="442">
        <v>1</v>
      </c>
      <c r="L385" s="482" t="s">
        <v>3488</v>
      </c>
      <c r="M385" s="442">
        <v>204</v>
      </c>
      <c r="N385" s="483"/>
      <c r="O385" s="434">
        <v>1.82</v>
      </c>
      <c r="P385" s="323">
        <f t="shared" si="27"/>
        <v>1.82</v>
      </c>
      <c r="Q385" s="319">
        <f t="shared" si="28"/>
        <v>1</v>
      </c>
      <c r="R385" s="427">
        <f t="shared" si="29"/>
        <v>1.82</v>
      </c>
      <c r="S385" s="323"/>
      <c r="T385" s="309"/>
      <c r="U385" s="309"/>
      <c r="V385" s="319" t="s">
        <v>3449</v>
      </c>
      <c r="W385" s="444" t="str">
        <f t="shared" si="26"/>
        <v>8</v>
      </c>
      <c r="X385" s="286"/>
      <c r="Y385" s="286"/>
      <c r="Z385" s="30"/>
    </row>
    <row r="386" spans="1:26" ht="15" hidden="1" customHeight="1" x14ac:dyDescent="0.2">
      <c r="A386" s="384"/>
      <c r="B386" s="384"/>
      <c r="C386" s="433" t="s">
        <v>3594</v>
      </c>
      <c r="D386" s="43" t="s">
        <v>1587</v>
      </c>
      <c r="E386" s="499" t="s">
        <v>1678</v>
      </c>
      <c r="F386" s="319">
        <v>1</v>
      </c>
      <c r="G386" s="43" t="s">
        <v>1727</v>
      </c>
      <c r="H386" s="499"/>
      <c r="I386" s="481">
        <v>8</v>
      </c>
      <c r="J386" s="442" t="s">
        <v>1428</v>
      </c>
      <c r="K386" s="442">
        <v>2</v>
      </c>
      <c r="L386" s="482" t="s">
        <v>3477</v>
      </c>
      <c r="M386" s="442">
        <v>180</v>
      </c>
      <c r="N386" s="483"/>
      <c r="O386" s="434">
        <v>1.38</v>
      </c>
      <c r="P386" s="323">
        <f t="shared" si="27"/>
        <v>2.76</v>
      </c>
      <c r="Q386" s="319">
        <f t="shared" si="28"/>
        <v>2</v>
      </c>
      <c r="R386" s="427">
        <f t="shared" si="29"/>
        <v>2.76</v>
      </c>
      <c r="S386" s="323"/>
      <c r="T386" s="309"/>
      <c r="U386" s="309"/>
      <c r="V386" s="319" t="s">
        <v>3449</v>
      </c>
      <c r="W386" s="444" t="str">
        <f t="shared" si="26"/>
        <v>8</v>
      </c>
      <c r="X386" s="286"/>
      <c r="Y386" s="286"/>
      <c r="Z386" s="30"/>
    </row>
    <row r="387" spans="1:26" ht="15" hidden="1" customHeight="1" x14ac:dyDescent="0.2">
      <c r="A387" s="384"/>
      <c r="B387" s="384"/>
      <c r="C387" s="433" t="s">
        <v>3594</v>
      </c>
      <c r="D387" s="43" t="s">
        <v>1587</v>
      </c>
      <c r="E387" s="499" t="s">
        <v>1678</v>
      </c>
      <c r="F387" s="319">
        <v>1</v>
      </c>
      <c r="G387" s="43" t="s">
        <v>1728</v>
      </c>
      <c r="H387" s="499"/>
      <c r="I387" s="481">
        <v>8</v>
      </c>
      <c r="J387" s="442" t="s">
        <v>1428</v>
      </c>
      <c r="K387" s="442">
        <v>1</v>
      </c>
      <c r="L387" s="482" t="s">
        <v>3478</v>
      </c>
      <c r="M387" s="442">
        <v>180</v>
      </c>
      <c r="N387" s="483"/>
      <c r="O387" s="434">
        <v>1.1100000000000001</v>
      </c>
      <c r="P387" s="323">
        <f t="shared" si="27"/>
        <v>1.1100000000000001</v>
      </c>
      <c r="Q387" s="319">
        <f t="shared" si="28"/>
        <v>1</v>
      </c>
      <c r="R387" s="427">
        <f t="shared" si="29"/>
        <v>1.1100000000000001</v>
      </c>
      <c r="S387" s="323"/>
      <c r="T387" s="309"/>
      <c r="U387" s="309"/>
      <c r="V387" s="319" t="s">
        <v>3449</v>
      </c>
      <c r="W387" s="444" t="str">
        <f t="shared" si="26"/>
        <v>8</v>
      </c>
      <c r="X387" s="286"/>
      <c r="Y387" s="286"/>
      <c r="Z387" s="30"/>
    </row>
    <row r="388" spans="1:26" ht="15" hidden="1" customHeight="1" x14ac:dyDescent="0.2">
      <c r="A388" s="384"/>
      <c r="B388" s="384"/>
      <c r="C388" s="502" t="s">
        <v>3594</v>
      </c>
      <c r="D388" s="503" t="s">
        <v>1588</v>
      </c>
      <c r="E388" s="504" t="s">
        <v>1678</v>
      </c>
      <c r="F388" s="505">
        <v>1</v>
      </c>
      <c r="G388" s="503" t="s">
        <v>1783</v>
      </c>
      <c r="H388" s="504"/>
      <c r="I388" s="505" t="s">
        <v>623</v>
      </c>
      <c r="J388" s="503" t="s">
        <v>1428</v>
      </c>
      <c r="K388" s="503">
        <v>1</v>
      </c>
      <c r="L388" s="506" t="s">
        <v>3456</v>
      </c>
      <c r="M388" s="503">
        <v>13810</v>
      </c>
      <c r="N388" s="507"/>
      <c r="O388" s="508">
        <v>788.13</v>
      </c>
      <c r="P388" s="509">
        <f t="shared" si="27"/>
        <v>788.13</v>
      </c>
      <c r="Q388" s="505">
        <f t="shared" si="28"/>
        <v>1</v>
      </c>
      <c r="R388" s="510">
        <f t="shared" si="29"/>
        <v>788.13</v>
      </c>
      <c r="S388" s="323"/>
      <c r="T388" s="309"/>
      <c r="U388" s="309"/>
      <c r="V388" s="319" t="s">
        <v>623</v>
      </c>
      <c r="W388" s="444" t="str">
        <f t="shared" si="26"/>
        <v/>
      </c>
      <c r="X388" s="286"/>
      <c r="Y388" s="286"/>
      <c r="Z388" s="30"/>
    </row>
    <row r="389" spans="1:26" ht="15" hidden="1" customHeight="1" x14ac:dyDescent="0.2">
      <c r="A389" s="384"/>
      <c r="B389" s="384"/>
      <c r="C389" s="433" t="s">
        <v>3594</v>
      </c>
      <c r="D389" s="43" t="s">
        <v>1588</v>
      </c>
      <c r="E389" s="499" t="s">
        <v>1678</v>
      </c>
      <c r="F389" s="319">
        <v>1</v>
      </c>
      <c r="G389" s="43" t="s">
        <v>1784</v>
      </c>
      <c r="H389" s="499"/>
      <c r="I389" s="481">
        <v>10</v>
      </c>
      <c r="J389" s="442" t="s">
        <v>1428</v>
      </c>
      <c r="K389" s="442">
        <v>1</v>
      </c>
      <c r="L389" s="482" t="s">
        <v>3490</v>
      </c>
      <c r="M389" s="442">
        <v>394</v>
      </c>
      <c r="N389" s="483"/>
      <c r="O389" s="434">
        <v>19.829999999999998</v>
      </c>
      <c r="P389" s="323">
        <f t="shared" si="27"/>
        <v>19.829999999999998</v>
      </c>
      <c r="Q389" s="319">
        <f t="shared" si="28"/>
        <v>1</v>
      </c>
      <c r="R389" s="427">
        <f t="shared" si="29"/>
        <v>19.829999999999998</v>
      </c>
      <c r="S389" s="323"/>
      <c r="T389" s="309"/>
      <c r="U389" s="309"/>
      <c r="V389" s="319" t="s">
        <v>1427</v>
      </c>
      <c r="W389" s="444" t="str">
        <f t="shared" si="26"/>
        <v>10</v>
      </c>
      <c r="X389" s="286"/>
      <c r="Y389" s="286"/>
      <c r="Z389" s="30"/>
    </row>
    <row r="390" spans="1:26" ht="15" hidden="1" customHeight="1" x14ac:dyDescent="0.2">
      <c r="A390" s="384"/>
      <c r="B390" s="384"/>
      <c r="C390" s="433" t="s">
        <v>3594</v>
      </c>
      <c r="D390" s="43" t="s">
        <v>1588</v>
      </c>
      <c r="E390" s="499" t="s">
        <v>1678</v>
      </c>
      <c r="F390" s="319">
        <v>1</v>
      </c>
      <c r="G390" s="43" t="s">
        <v>1785</v>
      </c>
      <c r="H390" s="499"/>
      <c r="I390" s="481">
        <v>15</v>
      </c>
      <c r="J390" s="442" t="s">
        <v>1428</v>
      </c>
      <c r="K390" s="442">
        <v>1</v>
      </c>
      <c r="L390" s="482" t="s">
        <v>3468</v>
      </c>
      <c r="M390" s="442">
        <v>1620</v>
      </c>
      <c r="N390" s="483"/>
      <c r="O390" s="434">
        <v>25.75</v>
      </c>
      <c r="P390" s="323">
        <f t="shared" si="27"/>
        <v>25.75</v>
      </c>
      <c r="Q390" s="319">
        <f t="shared" si="28"/>
        <v>1</v>
      </c>
      <c r="R390" s="427">
        <f t="shared" si="29"/>
        <v>25.75</v>
      </c>
      <c r="S390" s="323"/>
      <c r="T390" s="309"/>
      <c r="U390" s="309"/>
      <c r="V390" s="319" t="s">
        <v>3446</v>
      </c>
      <c r="W390" s="444" t="str">
        <f t="shared" si="26"/>
        <v>15</v>
      </c>
      <c r="X390" s="286"/>
      <c r="Y390" s="286"/>
      <c r="Z390" s="30"/>
    </row>
    <row r="391" spans="1:26" ht="15" hidden="1" customHeight="1" x14ac:dyDescent="0.2">
      <c r="A391" s="384"/>
      <c r="B391" s="384"/>
      <c r="C391" s="433" t="s">
        <v>3594</v>
      </c>
      <c r="D391" s="43" t="s">
        <v>1588</v>
      </c>
      <c r="E391" s="499" t="s">
        <v>1678</v>
      </c>
      <c r="F391" s="319">
        <v>1</v>
      </c>
      <c r="G391" s="43" t="s">
        <v>1786</v>
      </c>
      <c r="H391" s="499"/>
      <c r="I391" s="481">
        <v>10</v>
      </c>
      <c r="J391" s="442" t="s">
        <v>1428</v>
      </c>
      <c r="K391" s="442">
        <v>4</v>
      </c>
      <c r="L391" s="482" t="s">
        <v>3491</v>
      </c>
      <c r="M391" s="442">
        <v>75</v>
      </c>
      <c r="N391" s="483"/>
      <c r="O391" s="434">
        <v>0.43</v>
      </c>
      <c r="P391" s="323">
        <f t="shared" si="27"/>
        <v>1.72</v>
      </c>
      <c r="Q391" s="319">
        <f t="shared" si="28"/>
        <v>4</v>
      </c>
      <c r="R391" s="427">
        <f t="shared" si="29"/>
        <v>1.72</v>
      </c>
      <c r="S391" s="323"/>
      <c r="T391" s="309"/>
      <c r="U391" s="309"/>
      <c r="V391" s="319" t="s">
        <v>1427</v>
      </c>
      <c r="W391" s="444" t="str">
        <f t="shared" si="26"/>
        <v>10</v>
      </c>
      <c r="X391" s="286"/>
      <c r="Y391" s="286"/>
      <c r="Z391" s="30"/>
    </row>
    <row r="392" spans="1:26" ht="15" hidden="1" customHeight="1" x14ac:dyDescent="0.2">
      <c r="A392" s="384"/>
      <c r="B392" s="384"/>
      <c r="C392" s="433" t="s">
        <v>3594</v>
      </c>
      <c r="D392" s="43" t="s">
        <v>1588</v>
      </c>
      <c r="E392" s="499" t="s">
        <v>1678</v>
      </c>
      <c r="F392" s="319">
        <v>1</v>
      </c>
      <c r="G392" s="43" t="s">
        <v>1787</v>
      </c>
      <c r="H392" s="499"/>
      <c r="I392" s="481">
        <v>10</v>
      </c>
      <c r="J392" s="442" t="s">
        <v>1428</v>
      </c>
      <c r="K392" s="442">
        <v>2</v>
      </c>
      <c r="L392" s="482" t="s">
        <v>3492</v>
      </c>
      <c r="M392" s="442">
        <v>214</v>
      </c>
      <c r="N392" s="483"/>
      <c r="O392" s="434">
        <v>1.26</v>
      </c>
      <c r="P392" s="323">
        <f t="shared" si="27"/>
        <v>2.52</v>
      </c>
      <c r="Q392" s="319">
        <f t="shared" si="28"/>
        <v>2</v>
      </c>
      <c r="R392" s="427">
        <f t="shared" si="29"/>
        <v>2.52</v>
      </c>
      <c r="S392" s="323"/>
      <c r="T392" s="309"/>
      <c r="U392" s="309"/>
      <c r="V392" s="319" t="s">
        <v>1427</v>
      </c>
      <c r="W392" s="444" t="str">
        <f t="shared" si="26"/>
        <v>10</v>
      </c>
      <c r="X392" s="286"/>
      <c r="Y392" s="286"/>
      <c r="Z392" s="30"/>
    </row>
    <row r="393" spans="1:26" ht="15" hidden="1" customHeight="1" x14ac:dyDescent="0.2">
      <c r="A393" s="384"/>
      <c r="B393" s="384"/>
      <c r="C393" s="433" t="s">
        <v>3594</v>
      </c>
      <c r="D393" s="43" t="s">
        <v>1588</v>
      </c>
      <c r="E393" s="499" t="s">
        <v>1678</v>
      </c>
      <c r="F393" s="319">
        <v>1</v>
      </c>
      <c r="G393" s="43" t="s">
        <v>1788</v>
      </c>
      <c r="H393" s="499"/>
      <c r="I393" s="481">
        <v>10</v>
      </c>
      <c r="J393" s="442" t="s">
        <v>1428</v>
      </c>
      <c r="K393" s="442">
        <v>2</v>
      </c>
      <c r="L393" s="482" t="s">
        <v>3492</v>
      </c>
      <c r="M393" s="442">
        <v>336</v>
      </c>
      <c r="N393" s="483"/>
      <c r="O393" s="434">
        <v>1.98</v>
      </c>
      <c r="P393" s="323">
        <f t="shared" si="27"/>
        <v>3.96</v>
      </c>
      <c r="Q393" s="319">
        <f t="shared" si="28"/>
        <v>2</v>
      </c>
      <c r="R393" s="427">
        <f t="shared" si="29"/>
        <v>3.96</v>
      </c>
      <c r="S393" s="323"/>
      <c r="T393" s="309"/>
      <c r="U393" s="309"/>
      <c r="V393" s="319" t="s">
        <v>1427</v>
      </c>
      <c r="W393" s="444" t="str">
        <f t="shared" si="26"/>
        <v>10</v>
      </c>
      <c r="X393" s="286"/>
      <c r="Y393" s="286"/>
      <c r="Z393" s="30"/>
    </row>
    <row r="394" spans="1:26" ht="15" hidden="1" customHeight="1" x14ac:dyDescent="0.2">
      <c r="A394" s="384"/>
      <c r="B394" s="384"/>
      <c r="C394" s="433" t="s">
        <v>3594</v>
      </c>
      <c r="D394" s="43" t="s">
        <v>1588</v>
      </c>
      <c r="E394" s="499" t="s">
        <v>1678</v>
      </c>
      <c r="F394" s="319">
        <v>1</v>
      </c>
      <c r="G394" s="43" t="s">
        <v>1789</v>
      </c>
      <c r="H394" s="499"/>
      <c r="I394" s="481">
        <v>15</v>
      </c>
      <c r="J394" s="442" t="s">
        <v>1428</v>
      </c>
      <c r="K394" s="442">
        <v>1</v>
      </c>
      <c r="L394" s="482" t="s">
        <v>3464</v>
      </c>
      <c r="M394" s="442">
        <v>1620</v>
      </c>
      <c r="N394" s="483"/>
      <c r="O394" s="434">
        <v>34.340000000000003</v>
      </c>
      <c r="P394" s="323">
        <f t="shared" si="27"/>
        <v>34.340000000000003</v>
      </c>
      <c r="Q394" s="319">
        <f t="shared" si="28"/>
        <v>1</v>
      </c>
      <c r="R394" s="427">
        <f t="shared" si="29"/>
        <v>34.340000000000003</v>
      </c>
      <c r="S394" s="323"/>
      <c r="T394" s="309"/>
      <c r="U394" s="309"/>
      <c r="V394" s="319" t="s">
        <v>3446</v>
      </c>
      <c r="W394" s="444" t="str">
        <f t="shared" si="26"/>
        <v>15</v>
      </c>
      <c r="X394" s="286"/>
      <c r="Y394" s="286"/>
      <c r="Z394" s="30"/>
    </row>
    <row r="395" spans="1:26" ht="15" hidden="1" customHeight="1" x14ac:dyDescent="0.2">
      <c r="A395" s="384"/>
      <c r="B395" s="384"/>
      <c r="C395" s="433" t="s">
        <v>3594</v>
      </c>
      <c r="D395" s="43" t="s">
        <v>1588</v>
      </c>
      <c r="E395" s="499" t="s">
        <v>1678</v>
      </c>
      <c r="F395" s="319">
        <v>1</v>
      </c>
      <c r="G395" s="43" t="s">
        <v>1790</v>
      </c>
      <c r="H395" s="499"/>
      <c r="I395" s="481">
        <v>10</v>
      </c>
      <c r="J395" s="442" t="s">
        <v>1428</v>
      </c>
      <c r="K395" s="442">
        <v>2</v>
      </c>
      <c r="L395" s="482" t="s">
        <v>3492</v>
      </c>
      <c r="M395" s="442">
        <v>130</v>
      </c>
      <c r="N395" s="483"/>
      <c r="O395" s="434">
        <v>0.77</v>
      </c>
      <c r="P395" s="323">
        <f t="shared" si="27"/>
        <v>1.54</v>
      </c>
      <c r="Q395" s="319">
        <f t="shared" si="28"/>
        <v>2</v>
      </c>
      <c r="R395" s="427">
        <f t="shared" si="29"/>
        <v>1.54</v>
      </c>
      <c r="S395" s="323"/>
      <c r="T395" s="309"/>
      <c r="U395" s="309"/>
      <c r="V395" s="319" t="s">
        <v>1427</v>
      </c>
      <c r="W395" s="444" t="str">
        <f t="shared" si="26"/>
        <v>10</v>
      </c>
      <c r="X395" s="286"/>
      <c r="Y395" s="286"/>
      <c r="Z395" s="30"/>
    </row>
    <row r="396" spans="1:26" ht="15" hidden="1" customHeight="1" x14ac:dyDescent="0.2">
      <c r="A396" s="384"/>
      <c r="B396" s="384"/>
      <c r="C396" s="433" t="s">
        <v>3594</v>
      </c>
      <c r="D396" s="43" t="s">
        <v>1588</v>
      </c>
      <c r="E396" s="499" t="s">
        <v>1678</v>
      </c>
      <c r="F396" s="319">
        <v>1</v>
      </c>
      <c r="G396" s="43" t="s">
        <v>1791</v>
      </c>
      <c r="H396" s="499"/>
      <c r="I396" s="481">
        <v>10</v>
      </c>
      <c r="J396" s="442" t="s">
        <v>1428</v>
      </c>
      <c r="K396" s="442">
        <v>1</v>
      </c>
      <c r="L396" s="482">
        <v>550</v>
      </c>
      <c r="M396" s="442">
        <v>160</v>
      </c>
      <c r="N396" s="483"/>
      <c r="O396" s="434">
        <v>6.91</v>
      </c>
      <c r="P396" s="323">
        <f t="shared" si="27"/>
        <v>6.91</v>
      </c>
      <c r="Q396" s="319">
        <f t="shared" si="28"/>
        <v>1</v>
      </c>
      <c r="R396" s="427">
        <f t="shared" si="29"/>
        <v>6.91</v>
      </c>
      <c r="S396" s="323"/>
      <c r="T396" s="309"/>
      <c r="U396" s="309"/>
      <c r="V396" s="319" t="s">
        <v>1913</v>
      </c>
      <c r="W396" s="444" t="str">
        <f t="shared" si="26"/>
        <v>10</v>
      </c>
      <c r="X396" s="286"/>
      <c r="Y396" s="286"/>
      <c r="Z396" s="30"/>
    </row>
    <row r="397" spans="1:26" ht="15" hidden="1" customHeight="1" x14ac:dyDescent="0.2">
      <c r="A397" s="384"/>
      <c r="B397" s="384"/>
      <c r="C397" s="433" t="s">
        <v>3594</v>
      </c>
      <c r="D397" s="43" t="s">
        <v>1588</v>
      </c>
      <c r="E397" s="499" t="s">
        <v>1678</v>
      </c>
      <c r="F397" s="319">
        <v>1</v>
      </c>
      <c r="G397" s="43" t="s">
        <v>1763</v>
      </c>
      <c r="H397" s="499"/>
      <c r="I397" s="481">
        <v>20</v>
      </c>
      <c r="J397" s="442" t="s">
        <v>1428</v>
      </c>
      <c r="K397" s="442">
        <v>1</v>
      </c>
      <c r="L397" s="482" t="s">
        <v>3485</v>
      </c>
      <c r="M397" s="442">
        <v>400</v>
      </c>
      <c r="N397" s="483"/>
      <c r="O397" s="434">
        <v>15.7</v>
      </c>
      <c r="P397" s="323">
        <f t="shared" si="27"/>
        <v>15.7</v>
      </c>
      <c r="Q397" s="319">
        <f t="shared" si="28"/>
        <v>1</v>
      </c>
      <c r="R397" s="427">
        <f t="shared" si="29"/>
        <v>15.7</v>
      </c>
      <c r="S397" s="323"/>
      <c r="T397" s="309"/>
      <c r="U397" s="309"/>
      <c r="V397" s="319" t="s">
        <v>3447</v>
      </c>
      <c r="W397" s="444" t="str">
        <f t="shared" si="26"/>
        <v>20</v>
      </c>
      <c r="X397" s="286"/>
      <c r="Y397" s="286"/>
      <c r="Z397" s="30"/>
    </row>
    <row r="398" spans="1:26" ht="15" hidden="1" customHeight="1" x14ac:dyDescent="0.2">
      <c r="A398" s="384"/>
      <c r="B398" s="384"/>
      <c r="C398" s="433" t="s">
        <v>3594</v>
      </c>
      <c r="D398" s="43" t="s">
        <v>1588</v>
      </c>
      <c r="E398" s="499" t="s">
        <v>1678</v>
      </c>
      <c r="F398" s="319">
        <v>1</v>
      </c>
      <c r="G398" s="43" t="s">
        <v>1792</v>
      </c>
      <c r="H398" s="499"/>
      <c r="I398" s="481">
        <v>8</v>
      </c>
      <c r="J398" s="442" t="s">
        <v>1428</v>
      </c>
      <c r="K398" s="442">
        <v>4</v>
      </c>
      <c r="L398" s="482" t="s">
        <v>3493</v>
      </c>
      <c r="M398" s="442">
        <v>333</v>
      </c>
      <c r="N398" s="483"/>
      <c r="O398" s="434">
        <v>3.57</v>
      </c>
      <c r="P398" s="323">
        <f t="shared" si="27"/>
        <v>14.28</v>
      </c>
      <c r="Q398" s="319">
        <f t="shared" si="28"/>
        <v>4</v>
      </c>
      <c r="R398" s="427">
        <f t="shared" si="29"/>
        <v>14.28</v>
      </c>
      <c r="S398" s="323"/>
      <c r="T398" s="309"/>
      <c r="U398" s="309"/>
      <c r="V398" s="319" t="s">
        <v>3449</v>
      </c>
      <c r="W398" s="444" t="str">
        <f t="shared" si="26"/>
        <v>8</v>
      </c>
      <c r="X398" s="286"/>
      <c r="Y398" s="286"/>
      <c r="Z398" s="30"/>
    </row>
    <row r="399" spans="1:26" ht="15" hidden="1" customHeight="1" x14ac:dyDescent="0.2">
      <c r="A399" s="384"/>
      <c r="B399" s="384"/>
      <c r="C399" s="433" t="s">
        <v>3594</v>
      </c>
      <c r="D399" s="43" t="s">
        <v>1588</v>
      </c>
      <c r="E399" s="499" t="s">
        <v>1678</v>
      </c>
      <c r="F399" s="319">
        <v>1</v>
      </c>
      <c r="G399" s="43" t="s">
        <v>1727</v>
      </c>
      <c r="H399" s="499"/>
      <c r="I399" s="481">
        <v>8</v>
      </c>
      <c r="J399" s="442" t="s">
        <v>1428</v>
      </c>
      <c r="K399" s="442">
        <v>2</v>
      </c>
      <c r="L399" s="482" t="s">
        <v>3477</v>
      </c>
      <c r="M399" s="442">
        <v>180</v>
      </c>
      <c r="N399" s="483"/>
      <c r="O399" s="434">
        <v>1.38</v>
      </c>
      <c r="P399" s="323">
        <f t="shared" si="27"/>
        <v>2.76</v>
      </c>
      <c r="Q399" s="319">
        <f t="shared" si="28"/>
        <v>2</v>
      </c>
      <c r="R399" s="427">
        <f t="shared" si="29"/>
        <v>2.76</v>
      </c>
      <c r="S399" s="323"/>
      <c r="T399" s="309"/>
      <c r="U399" s="309"/>
      <c r="V399" s="319" t="s">
        <v>3449</v>
      </c>
      <c r="W399" s="444" t="str">
        <f t="shared" ref="W399:W462" si="30">(SUBSTITUTE(I399,V399,""))</f>
        <v>8</v>
      </c>
      <c r="X399" s="286"/>
      <c r="Y399" s="286"/>
      <c r="Z399" s="30"/>
    </row>
    <row r="400" spans="1:26" ht="15" hidden="1" customHeight="1" x14ac:dyDescent="0.2">
      <c r="A400" s="384"/>
      <c r="B400" s="384"/>
      <c r="C400" s="433" t="s">
        <v>3594</v>
      </c>
      <c r="D400" s="43" t="s">
        <v>1588</v>
      </c>
      <c r="E400" s="499" t="s">
        <v>1678</v>
      </c>
      <c r="F400" s="319">
        <v>1</v>
      </c>
      <c r="G400" s="43" t="s">
        <v>1728</v>
      </c>
      <c r="H400" s="499"/>
      <c r="I400" s="481">
        <v>8</v>
      </c>
      <c r="J400" s="442" t="s">
        <v>1428</v>
      </c>
      <c r="K400" s="442">
        <v>1</v>
      </c>
      <c r="L400" s="482" t="s">
        <v>3478</v>
      </c>
      <c r="M400" s="442">
        <v>180</v>
      </c>
      <c r="N400" s="483"/>
      <c r="O400" s="434">
        <v>1.1100000000000001</v>
      </c>
      <c r="P400" s="323">
        <f t="shared" si="27"/>
        <v>1.1100000000000001</v>
      </c>
      <c r="Q400" s="319">
        <f t="shared" si="28"/>
        <v>1</v>
      </c>
      <c r="R400" s="427">
        <f t="shared" si="29"/>
        <v>1.1100000000000001</v>
      </c>
      <c r="S400" s="323"/>
      <c r="T400" s="309"/>
      <c r="U400" s="309"/>
      <c r="V400" s="319" t="s">
        <v>3449</v>
      </c>
      <c r="W400" s="444" t="str">
        <f t="shared" si="30"/>
        <v>8</v>
      </c>
      <c r="X400" s="286"/>
      <c r="Y400" s="286"/>
      <c r="Z400" s="30"/>
    </row>
    <row r="401" spans="1:26" ht="15" hidden="1" customHeight="1" x14ac:dyDescent="0.2">
      <c r="A401" s="384"/>
      <c r="B401" s="384"/>
      <c r="C401" s="502" t="s">
        <v>3594</v>
      </c>
      <c r="D401" s="503" t="s">
        <v>1589</v>
      </c>
      <c r="E401" s="504" t="s">
        <v>1678</v>
      </c>
      <c r="F401" s="505">
        <v>1</v>
      </c>
      <c r="G401" s="503" t="s">
        <v>1793</v>
      </c>
      <c r="H401" s="504"/>
      <c r="I401" s="505" t="s">
        <v>623</v>
      </c>
      <c r="J401" s="503" t="s">
        <v>1428</v>
      </c>
      <c r="K401" s="503">
        <v>1</v>
      </c>
      <c r="L401" s="506" t="s">
        <v>3456</v>
      </c>
      <c r="M401" s="503">
        <v>15010</v>
      </c>
      <c r="N401" s="507"/>
      <c r="O401" s="508">
        <v>856.61</v>
      </c>
      <c r="P401" s="509">
        <f t="shared" si="27"/>
        <v>856.61</v>
      </c>
      <c r="Q401" s="505">
        <f t="shared" si="28"/>
        <v>1</v>
      </c>
      <c r="R401" s="510">
        <f t="shared" si="29"/>
        <v>856.61</v>
      </c>
      <c r="S401" s="323"/>
      <c r="T401" s="309"/>
      <c r="U401" s="309"/>
      <c r="V401" s="319" t="s">
        <v>623</v>
      </c>
      <c r="W401" s="444" t="str">
        <f t="shared" si="30"/>
        <v/>
      </c>
      <c r="X401" s="286"/>
      <c r="Y401" s="286"/>
      <c r="Z401" s="30"/>
    </row>
    <row r="402" spans="1:26" ht="15" hidden="1" customHeight="1" x14ac:dyDescent="0.2">
      <c r="A402" s="384"/>
      <c r="B402" s="384"/>
      <c r="C402" s="433" t="s">
        <v>3594</v>
      </c>
      <c r="D402" s="43" t="s">
        <v>1589</v>
      </c>
      <c r="E402" s="499" t="s">
        <v>1678</v>
      </c>
      <c r="F402" s="319">
        <v>1</v>
      </c>
      <c r="G402" s="43" t="s">
        <v>1784</v>
      </c>
      <c r="H402" s="499"/>
      <c r="I402" s="481">
        <v>10</v>
      </c>
      <c r="J402" s="442" t="s">
        <v>1428</v>
      </c>
      <c r="K402" s="442">
        <v>1</v>
      </c>
      <c r="L402" s="482" t="s">
        <v>3490</v>
      </c>
      <c r="M402" s="442">
        <v>394</v>
      </c>
      <c r="N402" s="483"/>
      <c r="O402" s="434">
        <v>19.829999999999998</v>
      </c>
      <c r="P402" s="323">
        <f t="shared" si="27"/>
        <v>19.829999999999998</v>
      </c>
      <c r="Q402" s="319">
        <f t="shared" si="28"/>
        <v>1</v>
      </c>
      <c r="R402" s="427">
        <f t="shared" si="29"/>
        <v>19.829999999999998</v>
      </c>
      <c r="S402" s="323"/>
      <c r="T402" s="309"/>
      <c r="U402" s="309"/>
      <c r="V402" s="319" t="s">
        <v>1427</v>
      </c>
      <c r="W402" s="444" t="str">
        <f t="shared" si="30"/>
        <v>10</v>
      </c>
      <c r="X402" s="286"/>
      <c r="Y402" s="286"/>
      <c r="Z402" s="30"/>
    </row>
    <row r="403" spans="1:26" ht="15" hidden="1" customHeight="1" x14ac:dyDescent="0.2">
      <c r="A403" s="384"/>
      <c r="B403" s="384"/>
      <c r="C403" s="433" t="s">
        <v>3594</v>
      </c>
      <c r="D403" s="43" t="s">
        <v>1589</v>
      </c>
      <c r="E403" s="499" t="s">
        <v>1678</v>
      </c>
      <c r="F403" s="319">
        <v>1</v>
      </c>
      <c r="G403" s="43" t="s">
        <v>1785</v>
      </c>
      <c r="H403" s="499"/>
      <c r="I403" s="481">
        <v>15</v>
      </c>
      <c r="J403" s="442" t="s">
        <v>1428</v>
      </c>
      <c r="K403" s="442">
        <v>1</v>
      </c>
      <c r="L403" s="482" t="s">
        <v>3468</v>
      </c>
      <c r="M403" s="442">
        <v>1620</v>
      </c>
      <c r="N403" s="483"/>
      <c r="O403" s="434">
        <v>25.75</v>
      </c>
      <c r="P403" s="323">
        <f t="shared" ref="P403:P466" si="31">O403*K403</f>
        <v>25.75</v>
      </c>
      <c r="Q403" s="319">
        <f t="shared" ref="Q403:Q466" si="32">K403*F403</f>
        <v>1</v>
      </c>
      <c r="R403" s="427">
        <f t="shared" ref="R403:R466" si="33">Q403*O403</f>
        <v>25.75</v>
      </c>
      <c r="S403" s="323"/>
      <c r="T403" s="309"/>
      <c r="U403" s="309"/>
      <c r="V403" s="319" t="s">
        <v>3446</v>
      </c>
      <c r="W403" s="444" t="str">
        <f t="shared" si="30"/>
        <v>15</v>
      </c>
      <c r="X403" s="286"/>
      <c r="Y403" s="286"/>
      <c r="Z403" s="30"/>
    </row>
    <row r="404" spans="1:26" ht="15" hidden="1" customHeight="1" x14ac:dyDescent="0.2">
      <c r="A404" s="384"/>
      <c r="B404" s="384"/>
      <c r="C404" s="433" t="s">
        <v>3594</v>
      </c>
      <c r="D404" s="43" t="s">
        <v>1589</v>
      </c>
      <c r="E404" s="499" t="s">
        <v>1678</v>
      </c>
      <c r="F404" s="319">
        <v>1</v>
      </c>
      <c r="G404" s="43" t="s">
        <v>1786</v>
      </c>
      <c r="H404" s="499"/>
      <c r="I404" s="481">
        <v>10</v>
      </c>
      <c r="J404" s="442" t="s">
        <v>1428</v>
      </c>
      <c r="K404" s="442">
        <v>4</v>
      </c>
      <c r="L404" s="482" t="s">
        <v>3491</v>
      </c>
      <c r="M404" s="442">
        <v>75</v>
      </c>
      <c r="N404" s="483"/>
      <c r="O404" s="434">
        <v>0.43</v>
      </c>
      <c r="P404" s="323">
        <f t="shared" si="31"/>
        <v>1.72</v>
      </c>
      <c r="Q404" s="319">
        <f t="shared" si="32"/>
        <v>4</v>
      </c>
      <c r="R404" s="427">
        <f t="shared" si="33"/>
        <v>1.72</v>
      </c>
      <c r="S404" s="323"/>
      <c r="T404" s="309"/>
      <c r="U404" s="309"/>
      <c r="V404" s="319" t="s">
        <v>1427</v>
      </c>
      <c r="W404" s="444" t="str">
        <f t="shared" si="30"/>
        <v>10</v>
      </c>
      <c r="X404" s="286"/>
      <c r="Y404" s="286"/>
      <c r="Z404" s="30"/>
    </row>
    <row r="405" spans="1:26" ht="15" hidden="1" customHeight="1" x14ac:dyDescent="0.2">
      <c r="A405" s="384"/>
      <c r="B405" s="384"/>
      <c r="C405" s="433" t="s">
        <v>3594</v>
      </c>
      <c r="D405" s="43" t="s">
        <v>1589</v>
      </c>
      <c r="E405" s="499" t="s">
        <v>1678</v>
      </c>
      <c r="F405" s="319">
        <v>1</v>
      </c>
      <c r="G405" s="43" t="s">
        <v>1787</v>
      </c>
      <c r="H405" s="499"/>
      <c r="I405" s="481">
        <v>10</v>
      </c>
      <c r="J405" s="442" t="s">
        <v>1428</v>
      </c>
      <c r="K405" s="442">
        <v>2</v>
      </c>
      <c r="L405" s="482" t="s">
        <v>3492</v>
      </c>
      <c r="M405" s="442">
        <v>213</v>
      </c>
      <c r="N405" s="483"/>
      <c r="O405" s="434">
        <v>1.26</v>
      </c>
      <c r="P405" s="323">
        <f t="shared" si="31"/>
        <v>2.52</v>
      </c>
      <c r="Q405" s="319">
        <f t="shared" si="32"/>
        <v>2</v>
      </c>
      <c r="R405" s="427">
        <f t="shared" si="33"/>
        <v>2.52</v>
      </c>
      <c r="S405" s="323"/>
      <c r="T405" s="309"/>
      <c r="U405" s="309"/>
      <c r="V405" s="319" t="s">
        <v>1427</v>
      </c>
      <c r="W405" s="444" t="str">
        <f t="shared" si="30"/>
        <v>10</v>
      </c>
      <c r="X405" s="286"/>
      <c r="Y405" s="286"/>
      <c r="Z405" s="30"/>
    </row>
    <row r="406" spans="1:26" ht="15" hidden="1" customHeight="1" x14ac:dyDescent="0.2">
      <c r="A406" s="384"/>
      <c r="B406" s="384"/>
      <c r="C406" s="433" t="s">
        <v>3594</v>
      </c>
      <c r="D406" s="43" t="s">
        <v>1589</v>
      </c>
      <c r="E406" s="499" t="s">
        <v>1678</v>
      </c>
      <c r="F406" s="319">
        <v>1</v>
      </c>
      <c r="G406" s="43" t="s">
        <v>1794</v>
      </c>
      <c r="H406" s="499"/>
      <c r="I406" s="481">
        <v>10</v>
      </c>
      <c r="J406" s="442" t="s">
        <v>1428</v>
      </c>
      <c r="K406" s="442">
        <v>1</v>
      </c>
      <c r="L406" s="482" t="s">
        <v>3492</v>
      </c>
      <c r="M406" s="442">
        <v>130</v>
      </c>
      <c r="N406" s="483"/>
      <c r="O406" s="434">
        <v>0.77</v>
      </c>
      <c r="P406" s="323">
        <f t="shared" si="31"/>
        <v>0.77</v>
      </c>
      <c r="Q406" s="319">
        <f t="shared" si="32"/>
        <v>1</v>
      </c>
      <c r="R406" s="427">
        <f t="shared" si="33"/>
        <v>0.77</v>
      </c>
      <c r="S406" s="323"/>
      <c r="T406" s="309"/>
      <c r="U406" s="309"/>
      <c r="V406" s="319" t="s">
        <v>1427</v>
      </c>
      <c r="W406" s="444" t="str">
        <f t="shared" si="30"/>
        <v>10</v>
      </c>
      <c r="X406" s="286"/>
      <c r="Y406" s="286"/>
      <c r="Z406" s="30"/>
    </row>
    <row r="407" spans="1:26" ht="15" hidden="1" customHeight="1" x14ac:dyDescent="0.2">
      <c r="A407" s="384"/>
      <c r="B407" s="384"/>
      <c r="C407" s="433" t="s">
        <v>3594</v>
      </c>
      <c r="D407" s="43" t="s">
        <v>1589</v>
      </c>
      <c r="E407" s="499" t="s">
        <v>1678</v>
      </c>
      <c r="F407" s="319">
        <v>1</v>
      </c>
      <c r="G407" s="43" t="s">
        <v>1788</v>
      </c>
      <c r="H407" s="499"/>
      <c r="I407" s="481">
        <v>10</v>
      </c>
      <c r="J407" s="442" t="s">
        <v>1428</v>
      </c>
      <c r="K407" s="442">
        <v>2</v>
      </c>
      <c r="L407" s="482" t="s">
        <v>3492</v>
      </c>
      <c r="M407" s="442">
        <v>336</v>
      </c>
      <c r="N407" s="483"/>
      <c r="O407" s="434">
        <v>1.98</v>
      </c>
      <c r="P407" s="323">
        <f t="shared" si="31"/>
        <v>3.96</v>
      </c>
      <c r="Q407" s="319">
        <f t="shared" si="32"/>
        <v>2</v>
      </c>
      <c r="R407" s="427">
        <f t="shared" si="33"/>
        <v>3.96</v>
      </c>
      <c r="S407" s="323"/>
      <c r="T407" s="309"/>
      <c r="U407" s="309"/>
      <c r="V407" s="319" t="s">
        <v>1427</v>
      </c>
      <c r="W407" s="444" t="str">
        <f t="shared" si="30"/>
        <v>10</v>
      </c>
      <c r="X407" s="286"/>
      <c r="Y407" s="286"/>
      <c r="Z407" s="30"/>
    </row>
    <row r="408" spans="1:26" ht="15" hidden="1" customHeight="1" x14ac:dyDescent="0.2">
      <c r="A408" s="384"/>
      <c r="B408" s="384"/>
      <c r="C408" s="433" t="s">
        <v>3594</v>
      </c>
      <c r="D408" s="43" t="s">
        <v>1589</v>
      </c>
      <c r="E408" s="499" t="s">
        <v>1678</v>
      </c>
      <c r="F408" s="319">
        <v>1</v>
      </c>
      <c r="G408" s="43" t="s">
        <v>1789</v>
      </c>
      <c r="H408" s="499"/>
      <c r="I408" s="481">
        <v>15</v>
      </c>
      <c r="J408" s="442" t="s">
        <v>1428</v>
      </c>
      <c r="K408" s="442">
        <v>1</v>
      </c>
      <c r="L408" s="482" t="s">
        <v>3464</v>
      </c>
      <c r="M408" s="442">
        <v>1620</v>
      </c>
      <c r="N408" s="483"/>
      <c r="O408" s="434">
        <v>34.340000000000003</v>
      </c>
      <c r="P408" s="323">
        <f t="shared" si="31"/>
        <v>34.340000000000003</v>
      </c>
      <c r="Q408" s="319">
        <f t="shared" si="32"/>
        <v>1</v>
      </c>
      <c r="R408" s="427">
        <f t="shared" si="33"/>
        <v>34.340000000000003</v>
      </c>
      <c r="S408" s="323"/>
      <c r="T408" s="309"/>
      <c r="U408" s="309"/>
      <c r="V408" s="319" t="s">
        <v>3446</v>
      </c>
      <c r="W408" s="444" t="str">
        <f t="shared" si="30"/>
        <v>15</v>
      </c>
      <c r="X408" s="286"/>
      <c r="Y408" s="286"/>
      <c r="Z408" s="30"/>
    </row>
    <row r="409" spans="1:26" ht="15" hidden="1" customHeight="1" x14ac:dyDescent="0.2">
      <c r="A409" s="384"/>
      <c r="B409" s="384"/>
      <c r="C409" s="433" t="s">
        <v>3594</v>
      </c>
      <c r="D409" s="43" t="s">
        <v>1589</v>
      </c>
      <c r="E409" s="499" t="s">
        <v>1678</v>
      </c>
      <c r="F409" s="319">
        <v>1</v>
      </c>
      <c r="G409" s="43" t="s">
        <v>1790</v>
      </c>
      <c r="H409" s="499"/>
      <c r="I409" s="481">
        <v>10</v>
      </c>
      <c r="J409" s="442" t="s">
        <v>1428</v>
      </c>
      <c r="K409" s="442">
        <v>1</v>
      </c>
      <c r="L409" s="482" t="s">
        <v>3492</v>
      </c>
      <c r="M409" s="442">
        <v>130</v>
      </c>
      <c r="N409" s="483"/>
      <c r="O409" s="434">
        <v>0.77</v>
      </c>
      <c r="P409" s="323">
        <f t="shared" si="31"/>
        <v>0.77</v>
      </c>
      <c r="Q409" s="319">
        <f t="shared" si="32"/>
        <v>1</v>
      </c>
      <c r="R409" s="427">
        <f t="shared" si="33"/>
        <v>0.77</v>
      </c>
      <c r="S409" s="323"/>
      <c r="T409" s="309"/>
      <c r="U409" s="309"/>
      <c r="V409" s="319" t="s">
        <v>1427</v>
      </c>
      <c r="W409" s="444" t="str">
        <f t="shared" si="30"/>
        <v>10</v>
      </c>
      <c r="X409" s="286"/>
      <c r="Y409" s="286"/>
      <c r="Z409" s="30"/>
    </row>
    <row r="410" spans="1:26" ht="15" hidden="1" customHeight="1" x14ac:dyDescent="0.2">
      <c r="A410" s="384"/>
      <c r="B410" s="384"/>
      <c r="C410" s="433" t="s">
        <v>3594</v>
      </c>
      <c r="D410" s="43" t="s">
        <v>1589</v>
      </c>
      <c r="E410" s="499" t="s">
        <v>1678</v>
      </c>
      <c r="F410" s="319">
        <v>1</v>
      </c>
      <c r="G410" s="43" t="s">
        <v>1791</v>
      </c>
      <c r="H410" s="499"/>
      <c r="I410" s="481">
        <v>10</v>
      </c>
      <c r="J410" s="442" t="s">
        <v>1428</v>
      </c>
      <c r="K410" s="442">
        <v>1</v>
      </c>
      <c r="L410" s="482">
        <v>550</v>
      </c>
      <c r="M410" s="442">
        <v>160</v>
      </c>
      <c r="N410" s="483"/>
      <c r="O410" s="434">
        <v>6.91</v>
      </c>
      <c r="P410" s="323">
        <f t="shared" si="31"/>
        <v>6.91</v>
      </c>
      <c r="Q410" s="319">
        <f t="shared" si="32"/>
        <v>1</v>
      </c>
      <c r="R410" s="427">
        <f t="shared" si="33"/>
        <v>6.91</v>
      </c>
      <c r="S410" s="323"/>
      <c r="T410" s="309"/>
      <c r="U410" s="309"/>
      <c r="V410" s="319" t="s">
        <v>1913</v>
      </c>
      <c r="W410" s="444" t="str">
        <f t="shared" si="30"/>
        <v>10</v>
      </c>
      <c r="X410" s="286"/>
      <c r="Y410" s="286"/>
      <c r="Z410" s="30"/>
    </row>
    <row r="411" spans="1:26" ht="15" hidden="1" customHeight="1" x14ac:dyDescent="0.2">
      <c r="A411" s="384"/>
      <c r="B411" s="384"/>
      <c r="C411" s="433" t="s">
        <v>3594</v>
      </c>
      <c r="D411" s="43" t="s">
        <v>1589</v>
      </c>
      <c r="E411" s="499" t="s">
        <v>1678</v>
      </c>
      <c r="F411" s="319">
        <v>1</v>
      </c>
      <c r="G411" s="43" t="s">
        <v>1763</v>
      </c>
      <c r="H411" s="499"/>
      <c r="I411" s="481">
        <v>20</v>
      </c>
      <c r="J411" s="442" t="s">
        <v>1428</v>
      </c>
      <c r="K411" s="442">
        <v>1</v>
      </c>
      <c r="L411" s="482" t="s">
        <v>3485</v>
      </c>
      <c r="M411" s="442">
        <v>400</v>
      </c>
      <c r="N411" s="483"/>
      <c r="O411" s="434">
        <v>15.7</v>
      </c>
      <c r="P411" s="323">
        <f t="shared" si="31"/>
        <v>15.7</v>
      </c>
      <c r="Q411" s="319">
        <f t="shared" si="32"/>
        <v>1</v>
      </c>
      <c r="R411" s="427">
        <f t="shared" si="33"/>
        <v>15.7</v>
      </c>
      <c r="S411" s="323"/>
      <c r="T411" s="309"/>
      <c r="U411" s="309"/>
      <c r="V411" s="319" t="s">
        <v>3447</v>
      </c>
      <c r="W411" s="444" t="str">
        <f t="shared" si="30"/>
        <v>20</v>
      </c>
      <c r="X411" s="286"/>
      <c r="Y411" s="286"/>
      <c r="Z411" s="30"/>
    </row>
    <row r="412" spans="1:26" ht="15" hidden="1" customHeight="1" x14ac:dyDescent="0.2">
      <c r="A412" s="384"/>
      <c r="B412" s="384"/>
      <c r="C412" s="433" t="s">
        <v>3594</v>
      </c>
      <c r="D412" s="43" t="s">
        <v>1589</v>
      </c>
      <c r="E412" s="499" t="s">
        <v>1678</v>
      </c>
      <c r="F412" s="319">
        <v>1</v>
      </c>
      <c r="G412" s="43" t="s">
        <v>1792</v>
      </c>
      <c r="H412" s="499"/>
      <c r="I412" s="481">
        <v>8</v>
      </c>
      <c r="J412" s="442" t="s">
        <v>1428</v>
      </c>
      <c r="K412" s="442">
        <v>4</v>
      </c>
      <c r="L412" s="482" t="s">
        <v>3493</v>
      </c>
      <c r="M412" s="442">
        <v>333</v>
      </c>
      <c r="N412" s="483"/>
      <c r="O412" s="434">
        <v>3.57</v>
      </c>
      <c r="P412" s="323">
        <f t="shared" si="31"/>
        <v>14.28</v>
      </c>
      <c r="Q412" s="319">
        <f t="shared" si="32"/>
        <v>4</v>
      </c>
      <c r="R412" s="427">
        <f t="shared" si="33"/>
        <v>14.28</v>
      </c>
      <c r="S412" s="323"/>
      <c r="T412" s="309"/>
      <c r="U412" s="309"/>
      <c r="V412" s="319" t="s">
        <v>3449</v>
      </c>
      <c r="W412" s="444" t="str">
        <f t="shared" si="30"/>
        <v>8</v>
      </c>
      <c r="X412" s="286"/>
      <c r="Y412" s="286"/>
      <c r="Z412" s="30"/>
    </row>
    <row r="413" spans="1:26" ht="15" hidden="1" customHeight="1" x14ac:dyDescent="0.2">
      <c r="A413" s="384"/>
      <c r="B413" s="384"/>
      <c r="C413" s="433" t="s">
        <v>3594</v>
      </c>
      <c r="D413" s="43" t="s">
        <v>1589</v>
      </c>
      <c r="E413" s="499" t="s">
        <v>1678</v>
      </c>
      <c r="F413" s="319">
        <v>1</v>
      </c>
      <c r="G413" s="43" t="s">
        <v>1727</v>
      </c>
      <c r="H413" s="499"/>
      <c r="I413" s="481">
        <v>8</v>
      </c>
      <c r="J413" s="442" t="s">
        <v>1428</v>
      </c>
      <c r="K413" s="442">
        <v>2</v>
      </c>
      <c r="L413" s="482" t="s">
        <v>3477</v>
      </c>
      <c r="M413" s="442">
        <v>180</v>
      </c>
      <c r="N413" s="483"/>
      <c r="O413" s="434">
        <v>1.38</v>
      </c>
      <c r="P413" s="323">
        <f t="shared" si="31"/>
        <v>2.76</v>
      </c>
      <c r="Q413" s="319">
        <f t="shared" si="32"/>
        <v>2</v>
      </c>
      <c r="R413" s="427">
        <f t="shared" si="33"/>
        <v>2.76</v>
      </c>
      <c r="S413" s="323"/>
      <c r="T413" s="309"/>
      <c r="U413" s="309"/>
      <c r="V413" s="319" t="s">
        <v>3449</v>
      </c>
      <c r="W413" s="444" t="str">
        <f t="shared" si="30"/>
        <v>8</v>
      </c>
      <c r="X413" s="286"/>
      <c r="Y413" s="286"/>
      <c r="Z413" s="30"/>
    </row>
    <row r="414" spans="1:26" ht="15" hidden="1" customHeight="1" x14ac:dyDescent="0.2">
      <c r="A414" s="384"/>
      <c r="B414" s="384"/>
      <c r="C414" s="433" t="s">
        <v>3594</v>
      </c>
      <c r="D414" s="43" t="s">
        <v>1589</v>
      </c>
      <c r="E414" s="499" t="s">
        <v>1678</v>
      </c>
      <c r="F414" s="319">
        <v>1</v>
      </c>
      <c r="G414" s="43" t="s">
        <v>1728</v>
      </c>
      <c r="H414" s="499"/>
      <c r="I414" s="481">
        <v>8</v>
      </c>
      <c r="J414" s="442" t="s">
        <v>1428</v>
      </c>
      <c r="K414" s="442">
        <v>1</v>
      </c>
      <c r="L414" s="482" t="s">
        <v>3478</v>
      </c>
      <c r="M414" s="442">
        <v>180</v>
      </c>
      <c r="N414" s="483"/>
      <c r="O414" s="434">
        <v>1.1100000000000001</v>
      </c>
      <c r="P414" s="323">
        <f t="shared" si="31"/>
        <v>1.1100000000000001</v>
      </c>
      <c r="Q414" s="319">
        <f t="shared" si="32"/>
        <v>1</v>
      </c>
      <c r="R414" s="427">
        <f t="shared" si="33"/>
        <v>1.1100000000000001</v>
      </c>
      <c r="S414" s="323"/>
      <c r="T414" s="309"/>
      <c r="U414" s="309"/>
      <c r="V414" s="319" t="s">
        <v>3449</v>
      </c>
      <c r="W414" s="444" t="str">
        <f t="shared" si="30"/>
        <v>8</v>
      </c>
      <c r="X414" s="286"/>
      <c r="Y414" s="286"/>
      <c r="Z414" s="30"/>
    </row>
    <row r="415" spans="1:26" ht="15" hidden="1" customHeight="1" x14ac:dyDescent="0.2">
      <c r="A415" s="384"/>
      <c r="B415" s="384"/>
      <c r="C415" s="502" t="s">
        <v>3594</v>
      </c>
      <c r="D415" s="503" t="s">
        <v>1590</v>
      </c>
      <c r="E415" s="504" t="s">
        <v>1678</v>
      </c>
      <c r="F415" s="505">
        <v>1</v>
      </c>
      <c r="G415" s="503" t="s">
        <v>1793</v>
      </c>
      <c r="H415" s="504"/>
      <c r="I415" s="505" t="s">
        <v>623</v>
      </c>
      <c r="J415" s="503" t="s">
        <v>1428</v>
      </c>
      <c r="K415" s="503">
        <v>1</v>
      </c>
      <c r="L415" s="506" t="s">
        <v>3456</v>
      </c>
      <c r="M415" s="503">
        <v>15010</v>
      </c>
      <c r="N415" s="507"/>
      <c r="O415" s="508">
        <v>856.61</v>
      </c>
      <c r="P415" s="509">
        <f t="shared" si="31"/>
        <v>856.61</v>
      </c>
      <c r="Q415" s="505">
        <f t="shared" si="32"/>
        <v>1</v>
      </c>
      <c r="R415" s="510">
        <f t="shared" si="33"/>
        <v>856.61</v>
      </c>
      <c r="S415" s="323"/>
      <c r="T415" s="309"/>
      <c r="U415" s="309"/>
      <c r="V415" s="319" t="s">
        <v>623</v>
      </c>
      <c r="W415" s="444" t="str">
        <f t="shared" si="30"/>
        <v/>
      </c>
      <c r="X415" s="286"/>
      <c r="Y415" s="286"/>
      <c r="Z415" s="30"/>
    </row>
    <row r="416" spans="1:26" ht="15" hidden="1" customHeight="1" x14ac:dyDescent="0.2">
      <c r="A416" s="384"/>
      <c r="B416" s="384"/>
      <c r="C416" s="433" t="s">
        <v>3594</v>
      </c>
      <c r="D416" s="43" t="s">
        <v>1590</v>
      </c>
      <c r="E416" s="499" t="s">
        <v>1678</v>
      </c>
      <c r="F416" s="319">
        <v>1</v>
      </c>
      <c r="G416" s="43" t="s">
        <v>1795</v>
      </c>
      <c r="H416" s="499"/>
      <c r="I416" s="481">
        <v>10</v>
      </c>
      <c r="J416" s="442" t="s">
        <v>1428</v>
      </c>
      <c r="K416" s="442">
        <v>1</v>
      </c>
      <c r="L416" s="482" t="s">
        <v>3490</v>
      </c>
      <c r="M416" s="442">
        <v>394</v>
      </c>
      <c r="N416" s="483"/>
      <c r="O416" s="434">
        <v>19.829999999999998</v>
      </c>
      <c r="P416" s="323">
        <f t="shared" si="31"/>
        <v>19.829999999999998</v>
      </c>
      <c r="Q416" s="319">
        <f t="shared" si="32"/>
        <v>1</v>
      </c>
      <c r="R416" s="427">
        <f t="shared" si="33"/>
        <v>19.829999999999998</v>
      </c>
      <c r="S416" s="323"/>
      <c r="T416" s="309"/>
      <c r="U416" s="309"/>
      <c r="V416" s="319" t="s">
        <v>1427</v>
      </c>
      <c r="W416" s="444" t="str">
        <f t="shared" si="30"/>
        <v>10</v>
      </c>
      <c r="X416" s="286"/>
      <c r="Y416" s="286"/>
      <c r="Z416" s="30"/>
    </row>
    <row r="417" spans="1:26" ht="15" hidden="1" customHeight="1" x14ac:dyDescent="0.2">
      <c r="A417" s="384"/>
      <c r="B417" s="384"/>
      <c r="C417" s="433" t="s">
        <v>3594</v>
      </c>
      <c r="D417" s="43" t="s">
        <v>1590</v>
      </c>
      <c r="E417" s="499" t="s">
        <v>1678</v>
      </c>
      <c r="F417" s="319">
        <v>1</v>
      </c>
      <c r="G417" s="43" t="s">
        <v>1785</v>
      </c>
      <c r="H417" s="499"/>
      <c r="I417" s="481">
        <v>15</v>
      </c>
      <c r="J417" s="442" t="s">
        <v>1428</v>
      </c>
      <c r="K417" s="442">
        <v>1</v>
      </c>
      <c r="L417" s="482" t="s">
        <v>3468</v>
      </c>
      <c r="M417" s="442">
        <v>1620</v>
      </c>
      <c r="N417" s="483"/>
      <c r="O417" s="434">
        <v>25.75</v>
      </c>
      <c r="P417" s="323">
        <f t="shared" si="31"/>
        <v>25.75</v>
      </c>
      <c r="Q417" s="319">
        <f t="shared" si="32"/>
        <v>1</v>
      </c>
      <c r="R417" s="427">
        <f t="shared" si="33"/>
        <v>25.75</v>
      </c>
      <c r="S417" s="323"/>
      <c r="T417" s="309"/>
      <c r="U417" s="309"/>
      <c r="V417" s="319" t="s">
        <v>3446</v>
      </c>
      <c r="W417" s="444" t="str">
        <f t="shared" si="30"/>
        <v>15</v>
      </c>
      <c r="X417" s="286"/>
      <c r="Y417" s="286"/>
      <c r="Z417" s="30"/>
    </row>
    <row r="418" spans="1:26" ht="15" hidden="1" customHeight="1" x14ac:dyDescent="0.2">
      <c r="A418" s="384"/>
      <c r="B418" s="384"/>
      <c r="C418" s="433" t="s">
        <v>3594</v>
      </c>
      <c r="D418" s="43" t="s">
        <v>1590</v>
      </c>
      <c r="E418" s="499" t="s">
        <v>1678</v>
      </c>
      <c r="F418" s="319">
        <v>1</v>
      </c>
      <c r="G418" s="43" t="s">
        <v>1786</v>
      </c>
      <c r="H418" s="499"/>
      <c r="I418" s="481">
        <v>10</v>
      </c>
      <c r="J418" s="442" t="s">
        <v>1428</v>
      </c>
      <c r="K418" s="442">
        <v>4</v>
      </c>
      <c r="L418" s="482" t="s">
        <v>3494</v>
      </c>
      <c r="M418" s="442">
        <v>75</v>
      </c>
      <c r="N418" s="483"/>
      <c r="O418" s="434">
        <v>0.43</v>
      </c>
      <c r="P418" s="323">
        <f t="shared" si="31"/>
        <v>1.72</v>
      </c>
      <c r="Q418" s="319">
        <f t="shared" si="32"/>
        <v>4</v>
      </c>
      <c r="R418" s="427">
        <f t="shared" si="33"/>
        <v>1.72</v>
      </c>
      <c r="S418" s="323"/>
      <c r="T418" s="309"/>
      <c r="U418" s="309"/>
      <c r="V418" s="319" t="s">
        <v>1427</v>
      </c>
      <c r="W418" s="444" t="str">
        <f t="shared" si="30"/>
        <v>10</v>
      </c>
      <c r="X418" s="286"/>
      <c r="Y418" s="286"/>
      <c r="Z418" s="30"/>
    </row>
    <row r="419" spans="1:26" ht="15" hidden="1" customHeight="1" x14ac:dyDescent="0.2">
      <c r="A419" s="384"/>
      <c r="B419" s="384"/>
      <c r="C419" s="433" t="s">
        <v>3594</v>
      </c>
      <c r="D419" s="43" t="s">
        <v>1590</v>
      </c>
      <c r="E419" s="499" t="s">
        <v>1678</v>
      </c>
      <c r="F419" s="319">
        <v>1</v>
      </c>
      <c r="G419" s="43" t="s">
        <v>1787</v>
      </c>
      <c r="H419" s="499"/>
      <c r="I419" s="481">
        <v>10</v>
      </c>
      <c r="J419" s="442" t="s">
        <v>1428</v>
      </c>
      <c r="K419" s="442">
        <v>2</v>
      </c>
      <c r="L419" s="482" t="s">
        <v>3492</v>
      </c>
      <c r="M419" s="442">
        <v>214</v>
      </c>
      <c r="N419" s="483"/>
      <c r="O419" s="434">
        <v>1.26</v>
      </c>
      <c r="P419" s="323">
        <f t="shared" si="31"/>
        <v>2.52</v>
      </c>
      <c r="Q419" s="319">
        <f t="shared" si="32"/>
        <v>2</v>
      </c>
      <c r="R419" s="427">
        <f t="shared" si="33"/>
        <v>2.52</v>
      </c>
      <c r="S419" s="323"/>
      <c r="T419" s="309"/>
      <c r="U419" s="309"/>
      <c r="V419" s="319" t="s">
        <v>1427</v>
      </c>
      <c r="W419" s="444" t="str">
        <f t="shared" si="30"/>
        <v>10</v>
      </c>
      <c r="X419" s="286"/>
      <c r="Y419" s="286"/>
      <c r="Z419" s="30"/>
    </row>
    <row r="420" spans="1:26" ht="15" hidden="1" customHeight="1" x14ac:dyDescent="0.2">
      <c r="A420" s="384"/>
      <c r="B420" s="384"/>
      <c r="C420" s="433" t="s">
        <v>3594</v>
      </c>
      <c r="D420" s="43" t="s">
        <v>1590</v>
      </c>
      <c r="E420" s="499" t="s">
        <v>1678</v>
      </c>
      <c r="F420" s="319">
        <v>1</v>
      </c>
      <c r="G420" s="43" t="s">
        <v>1788</v>
      </c>
      <c r="H420" s="499"/>
      <c r="I420" s="481">
        <v>10</v>
      </c>
      <c r="J420" s="442" t="s">
        <v>1428</v>
      </c>
      <c r="K420" s="442">
        <v>2</v>
      </c>
      <c r="L420" s="482" t="s">
        <v>3492</v>
      </c>
      <c r="M420" s="442">
        <v>336</v>
      </c>
      <c r="N420" s="483"/>
      <c r="O420" s="434">
        <v>1.98</v>
      </c>
      <c r="P420" s="323">
        <f t="shared" si="31"/>
        <v>3.96</v>
      </c>
      <c r="Q420" s="319">
        <f t="shared" si="32"/>
        <v>2</v>
      </c>
      <c r="R420" s="427">
        <f t="shared" si="33"/>
        <v>3.96</v>
      </c>
      <c r="S420" s="323"/>
      <c r="T420" s="309"/>
      <c r="U420" s="309"/>
      <c r="V420" s="319" t="s">
        <v>1427</v>
      </c>
      <c r="W420" s="444" t="str">
        <f t="shared" si="30"/>
        <v>10</v>
      </c>
      <c r="X420" s="286"/>
      <c r="Y420" s="286"/>
      <c r="Z420" s="30"/>
    </row>
    <row r="421" spans="1:26" ht="15" hidden="1" customHeight="1" x14ac:dyDescent="0.2">
      <c r="A421" s="384"/>
      <c r="B421" s="384"/>
      <c r="C421" s="433" t="s">
        <v>3594</v>
      </c>
      <c r="D421" s="43" t="s">
        <v>1590</v>
      </c>
      <c r="E421" s="499" t="s">
        <v>1678</v>
      </c>
      <c r="F421" s="319">
        <v>1</v>
      </c>
      <c r="G421" s="43" t="s">
        <v>1789</v>
      </c>
      <c r="H421" s="499"/>
      <c r="I421" s="481">
        <v>15</v>
      </c>
      <c r="J421" s="442" t="s">
        <v>1428</v>
      </c>
      <c r="K421" s="442">
        <v>1</v>
      </c>
      <c r="L421" s="482" t="s">
        <v>3464</v>
      </c>
      <c r="M421" s="442">
        <v>1620</v>
      </c>
      <c r="N421" s="483"/>
      <c r="O421" s="434">
        <v>34.340000000000003</v>
      </c>
      <c r="P421" s="323">
        <f t="shared" si="31"/>
        <v>34.340000000000003</v>
      </c>
      <c r="Q421" s="319">
        <f t="shared" si="32"/>
        <v>1</v>
      </c>
      <c r="R421" s="427">
        <f t="shared" si="33"/>
        <v>34.340000000000003</v>
      </c>
      <c r="S421" s="323"/>
      <c r="T421" s="309"/>
      <c r="U421" s="309"/>
      <c r="V421" s="319" t="s">
        <v>3446</v>
      </c>
      <c r="W421" s="444" t="str">
        <f t="shared" si="30"/>
        <v>15</v>
      </c>
      <c r="X421" s="286"/>
      <c r="Y421" s="286"/>
      <c r="Z421" s="30"/>
    </row>
    <row r="422" spans="1:26" ht="15" hidden="1" customHeight="1" x14ac:dyDescent="0.2">
      <c r="A422" s="384"/>
      <c r="B422" s="384"/>
      <c r="C422" s="433" t="s">
        <v>3594</v>
      </c>
      <c r="D422" s="43" t="s">
        <v>1590</v>
      </c>
      <c r="E422" s="499" t="s">
        <v>1678</v>
      </c>
      <c r="F422" s="319">
        <v>1</v>
      </c>
      <c r="G422" s="43" t="s">
        <v>1790</v>
      </c>
      <c r="H422" s="499"/>
      <c r="I422" s="481">
        <v>10</v>
      </c>
      <c r="J422" s="442" t="s">
        <v>1428</v>
      </c>
      <c r="K422" s="442">
        <v>2</v>
      </c>
      <c r="L422" s="482" t="s">
        <v>3492</v>
      </c>
      <c r="M422" s="442">
        <v>130</v>
      </c>
      <c r="N422" s="483"/>
      <c r="O422" s="434">
        <v>0.77</v>
      </c>
      <c r="P422" s="323">
        <f t="shared" si="31"/>
        <v>1.54</v>
      </c>
      <c r="Q422" s="319">
        <f t="shared" si="32"/>
        <v>2</v>
      </c>
      <c r="R422" s="427">
        <f t="shared" si="33"/>
        <v>1.54</v>
      </c>
      <c r="S422" s="323"/>
      <c r="T422" s="309"/>
      <c r="U422" s="309"/>
      <c r="V422" s="319" t="s">
        <v>1427</v>
      </c>
      <c r="W422" s="444" t="str">
        <f t="shared" si="30"/>
        <v>10</v>
      </c>
      <c r="X422" s="286"/>
      <c r="Y422" s="286"/>
      <c r="Z422" s="30"/>
    </row>
    <row r="423" spans="1:26" ht="15" hidden="1" customHeight="1" x14ac:dyDescent="0.2">
      <c r="A423" s="384"/>
      <c r="B423" s="384"/>
      <c r="C423" s="433" t="s">
        <v>3594</v>
      </c>
      <c r="D423" s="43" t="s">
        <v>1590</v>
      </c>
      <c r="E423" s="499" t="s">
        <v>1678</v>
      </c>
      <c r="F423" s="319">
        <v>1</v>
      </c>
      <c r="G423" s="43" t="s">
        <v>1791</v>
      </c>
      <c r="H423" s="499"/>
      <c r="I423" s="481">
        <v>10</v>
      </c>
      <c r="J423" s="442" t="s">
        <v>1428</v>
      </c>
      <c r="K423" s="442">
        <v>1</v>
      </c>
      <c r="L423" s="482">
        <v>550</v>
      </c>
      <c r="M423" s="442">
        <v>160</v>
      </c>
      <c r="N423" s="483"/>
      <c r="O423" s="434">
        <v>6.91</v>
      </c>
      <c r="P423" s="323">
        <f t="shared" si="31"/>
        <v>6.91</v>
      </c>
      <c r="Q423" s="319">
        <f t="shared" si="32"/>
        <v>1</v>
      </c>
      <c r="R423" s="427">
        <f t="shared" si="33"/>
        <v>6.91</v>
      </c>
      <c r="S423" s="323"/>
      <c r="T423" s="309"/>
      <c r="U423" s="309"/>
      <c r="V423" s="319" t="s">
        <v>1913</v>
      </c>
      <c r="W423" s="444" t="str">
        <f t="shared" si="30"/>
        <v>10</v>
      </c>
      <c r="X423" s="286"/>
      <c r="Y423" s="286"/>
      <c r="Z423" s="30"/>
    </row>
    <row r="424" spans="1:26" ht="15" hidden="1" customHeight="1" x14ac:dyDescent="0.2">
      <c r="A424" s="384"/>
      <c r="B424" s="384"/>
      <c r="C424" s="433" t="s">
        <v>3594</v>
      </c>
      <c r="D424" s="43" t="s">
        <v>1590</v>
      </c>
      <c r="E424" s="499" t="s">
        <v>1678</v>
      </c>
      <c r="F424" s="319">
        <v>1</v>
      </c>
      <c r="G424" s="43" t="s">
        <v>1763</v>
      </c>
      <c r="H424" s="499"/>
      <c r="I424" s="481">
        <v>20</v>
      </c>
      <c r="J424" s="442" t="s">
        <v>1428</v>
      </c>
      <c r="K424" s="442">
        <v>1</v>
      </c>
      <c r="L424" s="482" t="s">
        <v>3485</v>
      </c>
      <c r="M424" s="442">
        <v>400</v>
      </c>
      <c r="N424" s="483"/>
      <c r="O424" s="434">
        <v>15.7</v>
      </c>
      <c r="P424" s="323">
        <f t="shared" si="31"/>
        <v>15.7</v>
      </c>
      <c r="Q424" s="319">
        <f t="shared" si="32"/>
        <v>1</v>
      </c>
      <c r="R424" s="427">
        <f t="shared" si="33"/>
        <v>15.7</v>
      </c>
      <c r="S424" s="323"/>
      <c r="T424" s="309"/>
      <c r="U424" s="309"/>
      <c r="V424" s="319" t="s">
        <v>3447</v>
      </c>
      <c r="W424" s="444" t="str">
        <f t="shared" si="30"/>
        <v>20</v>
      </c>
      <c r="X424" s="286"/>
      <c r="Y424" s="286"/>
      <c r="Z424" s="30"/>
    </row>
    <row r="425" spans="1:26" ht="15" hidden="1" customHeight="1" x14ac:dyDescent="0.2">
      <c r="A425" s="384"/>
      <c r="B425" s="384"/>
      <c r="C425" s="433" t="s">
        <v>3594</v>
      </c>
      <c r="D425" s="43" t="s">
        <v>1590</v>
      </c>
      <c r="E425" s="499" t="s">
        <v>1678</v>
      </c>
      <c r="F425" s="319">
        <v>1</v>
      </c>
      <c r="G425" s="43" t="s">
        <v>1792</v>
      </c>
      <c r="H425" s="499"/>
      <c r="I425" s="481">
        <v>8</v>
      </c>
      <c r="J425" s="442" t="s">
        <v>1428</v>
      </c>
      <c r="K425" s="442">
        <v>2</v>
      </c>
      <c r="L425" s="482" t="s">
        <v>3493</v>
      </c>
      <c r="M425" s="442">
        <v>333</v>
      </c>
      <c r="N425" s="483"/>
      <c r="O425" s="434">
        <v>3.57</v>
      </c>
      <c r="P425" s="323">
        <f t="shared" si="31"/>
        <v>7.14</v>
      </c>
      <c r="Q425" s="319">
        <f t="shared" si="32"/>
        <v>2</v>
      </c>
      <c r="R425" s="427">
        <f t="shared" si="33"/>
        <v>7.14</v>
      </c>
      <c r="S425" s="323"/>
      <c r="T425" s="309"/>
      <c r="U425" s="309"/>
      <c r="V425" s="319" t="s">
        <v>3449</v>
      </c>
      <c r="W425" s="444" t="str">
        <f t="shared" si="30"/>
        <v>8</v>
      </c>
      <c r="X425" s="286"/>
      <c r="Y425" s="286"/>
      <c r="Z425" s="30"/>
    </row>
    <row r="426" spans="1:26" ht="15" hidden="1" customHeight="1" x14ac:dyDescent="0.2">
      <c r="A426" s="384"/>
      <c r="B426" s="384"/>
      <c r="C426" s="433" t="s">
        <v>3594</v>
      </c>
      <c r="D426" s="43" t="s">
        <v>1590</v>
      </c>
      <c r="E426" s="499" t="s">
        <v>1678</v>
      </c>
      <c r="F426" s="319">
        <v>1</v>
      </c>
      <c r="G426" s="43" t="s">
        <v>1796</v>
      </c>
      <c r="H426" s="499"/>
      <c r="I426" s="481">
        <v>8</v>
      </c>
      <c r="J426" s="442" t="s">
        <v>1428</v>
      </c>
      <c r="K426" s="442">
        <v>3</v>
      </c>
      <c r="L426" s="482" t="s">
        <v>3493</v>
      </c>
      <c r="M426" s="442">
        <v>333</v>
      </c>
      <c r="N426" s="483"/>
      <c r="O426" s="434">
        <v>3.57</v>
      </c>
      <c r="P426" s="323">
        <f t="shared" si="31"/>
        <v>10.709999999999999</v>
      </c>
      <c r="Q426" s="319">
        <f t="shared" si="32"/>
        <v>3</v>
      </c>
      <c r="R426" s="427">
        <f t="shared" si="33"/>
        <v>10.709999999999999</v>
      </c>
      <c r="S426" s="323"/>
      <c r="T426" s="309"/>
      <c r="U426" s="309"/>
      <c r="V426" s="319" t="s">
        <v>3449</v>
      </c>
      <c r="W426" s="444" t="str">
        <f t="shared" si="30"/>
        <v>8</v>
      </c>
      <c r="X426" s="286"/>
      <c r="Y426" s="286"/>
      <c r="Z426" s="30"/>
    </row>
    <row r="427" spans="1:26" ht="15" hidden="1" customHeight="1" x14ac:dyDescent="0.2">
      <c r="A427" s="384"/>
      <c r="B427" s="384"/>
      <c r="C427" s="433" t="s">
        <v>3594</v>
      </c>
      <c r="D427" s="43" t="s">
        <v>1590</v>
      </c>
      <c r="E427" s="499" t="s">
        <v>1678</v>
      </c>
      <c r="F427" s="319">
        <v>1</v>
      </c>
      <c r="G427" s="43" t="s">
        <v>1727</v>
      </c>
      <c r="H427" s="499"/>
      <c r="I427" s="481">
        <v>8</v>
      </c>
      <c r="J427" s="442" t="s">
        <v>1428</v>
      </c>
      <c r="K427" s="442">
        <v>2</v>
      </c>
      <c r="L427" s="482" t="s">
        <v>3477</v>
      </c>
      <c r="M427" s="442">
        <v>180</v>
      </c>
      <c r="N427" s="483"/>
      <c r="O427" s="434">
        <v>1.38</v>
      </c>
      <c r="P427" s="323">
        <f t="shared" si="31"/>
        <v>2.76</v>
      </c>
      <c r="Q427" s="319">
        <f t="shared" si="32"/>
        <v>2</v>
      </c>
      <c r="R427" s="427">
        <f t="shared" si="33"/>
        <v>2.76</v>
      </c>
      <c r="S427" s="323"/>
      <c r="T427" s="309"/>
      <c r="U427" s="309"/>
      <c r="V427" s="319" t="s">
        <v>3449</v>
      </c>
      <c r="W427" s="444" t="str">
        <f t="shared" si="30"/>
        <v>8</v>
      </c>
      <c r="X427" s="286"/>
      <c r="Y427" s="286"/>
      <c r="Z427" s="30"/>
    </row>
    <row r="428" spans="1:26" ht="15" hidden="1" customHeight="1" x14ac:dyDescent="0.2">
      <c r="A428" s="384"/>
      <c r="B428" s="384"/>
      <c r="C428" s="433" t="s">
        <v>3594</v>
      </c>
      <c r="D428" s="43" t="s">
        <v>1590</v>
      </c>
      <c r="E428" s="499" t="s">
        <v>1678</v>
      </c>
      <c r="F428" s="319">
        <v>1</v>
      </c>
      <c r="G428" s="43" t="s">
        <v>1728</v>
      </c>
      <c r="H428" s="499"/>
      <c r="I428" s="481">
        <v>8</v>
      </c>
      <c r="J428" s="442" t="s">
        <v>1428</v>
      </c>
      <c r="K428" s="442">
        <v>1</v>
      </c>
      <c r="L428" s="482" t="s">
        <v>3478</v>
      </c>
      <c r="M428" s="442">
        <v>180</v>
      </c>
      <c r="N428" s="483"/>
      <c r="O428" s="434">
        <v>1.1100000000000001</v>
      </c>
      <c r="P428" s="323">
        <f t="shared" si="31"/>
        <v>1.1100000000000001</v>
      </c>
      <c r="Q428" s="319">
        <f t="shared" si="32"/>
        <v>1</v>
      </c>
      <c r="R428" s="427">
        <f t="shared" si="33"/>
        <v>1.1100000000000001</v>
      </c>
      <c r="S428" s="323"/>
      <c r="T428" s="309"/>
      <c r="U428" s="309"/>
      <c r="V428" s="319" t="s">
        <v>3449</v>
      </c>
      <c r="W428" s="444" t="str">
        <f t="shared" si="30"/>
        <v>8</v>
      </c>
      <c r="X428" s="286"/>
      <c r="Y428" s="286"/>
      <c r="Z428" s="30"/>
    </row>
    <row r="429" spans="1:26" ht="15" hidden="1" customHeight="1" x14ac:dyDescent="0.2">
      <c r="A429" s="384"/>
      <c r="B429" s="384"/>
      <c r="C429" s="433" t="s">
        <v>3594</v>
      </c>
      <c r="D429" s="43" t="s">
        <v>1591</v>
      </c>
      <c r="E429" s="499" t="s">
        <v>1678</v>
      </c>
      <c r="F429" s="319">
        <v>38</v>
      </c>
      <c r="G429" s="43" t="s">
        <v>1591</v>
      </c>
      <c r="H429" s="499"/>
      <c r="I429" s="481" t="s">
        <v>3589</v>
      </c>
      <c r="J429" s="442">
        <v>8.8000000000000007</v>
      </c>
      <c r="K429" s="442">
        <v>1</v>
      </c>
      <c r="L429" s="482" t="s">
        <v>3456</v>
      </c>
      <c r="M429" s="442">
        <v>320</v>
      </c>
      <c r="N429" s="483"/>
      <c r="O429" s="434">
        <v>0.78</v>
      </c>
      <c r="P429" s="323">
        <f t="shared" si="31"/>
        <v>0.78</v>
      </c>
      <c r="Q429" s="319">
        <f t="shared" si="32"/>
        <v>38</v>
      </c>
      <c r="R429" s="427">
        <f t="shared" si="33"/>
        <v>29.64</v>
      </c>
      <c r="S429" s="323"/>
      <c r="T429" s="309"/>
      <c r="U429" s="309"/>
      <c r="V429" s="319" t="s">
        <v>551</v>
      </c>
      <c r="W429" s="444" t="str">
        <f t="shared" si="30"/>
        <v xml:space="preserve"> TIJA 975</v>
      </c>
      <c r="X429" s="286"/>
      <c r="Y429" s="286"/>
      <c r="Z429" s="30"/>
    </row>
    <row r="430" spans="1:26" ht="15" hidden="1" customHeight="1" x14ac:dyDescent="0.2">
      <c r="A430" s="384"/>
      <c r="B430" s="384"/>
      <c r="C430" s="433" t="s">
        <v>3594</v>
      </c>
      <c r="D430" s="43" t="s">
        <v>1592</v>
      </c>
      <c r="E430" s="499" t="s">
        <v>1678</v>
      </c>
      <c r="F430" s="319">
        <v>7</v>
      </c>
      <c r="G430" s="43" t="s">
        <v>1753</v>
      </c>
      <c r="H430" s="499"/>
      <c r="I430" s="481" t="s">
        <v>1121</v>
      </c>
      <c r="J430" s="442" t="s">
        <v>1428</v>
      </c>
      <c r="K430" s="442">
        <v>1</v>
      </c>
      <c r="L430" s="482" t="s">
        <v>3456</v>
      </c>
      <c r="M430" s="442">
        <v>9135</v>
      </c>
      <c r="N430" s="483"/>
      <c r="O430" s="434">
        <v>189.03</v>
      </c>
      <c r="P430" s="323">
        <f t="shared" si="31"/>
        <v>189.03</v>
      </c>
      <c r="Q430" s="319">
        <f t="shared" si="32"/>
        <v>7</v>
      </c>
      <c r="R430" s="427">
        <f t="shared" si="33"/>
        <v>1323.21</v>
      </c>
      <c r="S430" s="323"/>
      <c r="T430" s="309"/>
      <c r="U430" s="309"/>
      <c r="V430" s="319" t="s">
        <v>1121</v>
      </c>
      <c r="W430" s="444" t="str">
        <f t="shared" si="30"/>
        <v/>
      </c>
      <c r="X430" s="286"/>
      <c r="Y430" s="286"/>
      <c r="Z430" s="30"/>
    </row>
    <row r="431" spans="1:26" ht="15" hidden="1" customHeight="1" x14ac:dyDescent="0.2">
      <c r="A431" s="384"/>
      <c r="B431" s="384"/>
      <c r="C431" s="433" t="s">
        <v>3594</v>
      </c>
      <c r="D431" s="43" t="s">
        <v>1592</v>
      </c>
      <c r="E431" s="499" t="s">
        <v>1678</v>
      </c>
      <c r="F431" s="319">
        <v>7</v>
      </c>
      <c r="G431" s="43" t="s">
        <v>1730</v>
      </c>
      <c r="H431" s="499"/>
      <c r="I431" s="481">
        <v>15</v>
      </c>
      <c r="J431" s="442" t="s">
        <v>1428</v>
      </c>
      <c r="K431" s="442">
        <v>1</v>
      </c>
      <c r="L431" s="482" t="s">
        <v>3464</v>
      </c>
      <c r="M431" s="442">
        <v>1495</v>
      </c>
      <c r="N431" s="483"/>
      <c r="O431" s="434">
        <v>31.69</v>
      </c>
      <c r="P431" s="323">
        <f t="shared" si="31"/>
        <v>31.69</v>
      </c>
      <c r="Q431" s="319">
        <f t="shared" si="32"/>
        <v>7</v>
      </c>
      <c r="R431" s="427">
        <f t="shared" si="33"/>
        <v>221.83</v>
      </c>
      <c r="S431" s="323"/>
      <c r="T431" s="309"/>
      <c r="U431" s="309"/>
      <c r="V431" s="319" t="s">
        <v>3446</v>
      </c>
      <c r="W431" s="444" t="str">
        <f t="shared" si="30"/>
        <v>15</v>
      </c>
      <c r="X431" s="286"/>
      <c r="Y431" s="286"/>
      <c r="Z431" s="30"/>
    </row>
    <row r="432" spans="1:26" ht="15" hidden="1" customHeight="1" x14ac:dyDescent="0.2">
      <c r="A432" s="384"/>
      <c r="B432" s="384"/>
      <c r="C432" s="433" t="s">
        <v>3594</v>
      </c>
      <c r="D432" s="43" t="s">
        <v>1592</v>
      </c>
      <c r="E432" s="499" t="s">
        <v>1678</v>
      </c>
      <c r="F432" s="319">
        <v>7</v>
      </c>
      <c r="G432" s="43" t="s">
        <v>1731</v>
      </c>
      <c r="H432" s="499"/>
      <c r="I432" s="481">
        <v>15</v>
      </c>
      <c r="J432" s="442" t="s">
        <v>1428</v>
      </c>
      <c r="K432" s="442">
        <v>1</v>
      </c>
      <c r="L432" s="482" t="s">
        <v>3468</v>
      </c>
      <c r="M432" s="442">
        <v>1495</v>
      </c>
      <c r="N432" s="483"/>
      <c r="O432" s="434">
        <v>23.76</v>
      </c>
      <c r="P432" s="323">
        <f t="shared" si="31"/>
        <v>23.76</v>
      </c>
      <c r="Q432" s="319">
        <f t="shared" si="32"/>
        <v>7</v>
      </c>
      <c r="R432" s="427">
        <f t="shared" si="33"/>
        <v>166.32000000000002</v>
      </c>
      <c r="S432" s="323"/>
      <c r="T432" s="309"/>
      <c r="U432" s="309"/>
      <c r="V432" s="319" t="s">
        <v>3446</v>
      </c>
      <c r="W432" s="444" t="str">
        <f t="shared" si="30"/>
        <v>15</v>
      </c>
      <c r="X432" s="286"/>
      <c r="Y432" s="286"/>
      <c r="Z432" s="30"/>
    </row>
    <row r="433" spans="1:26" ht="15" hidden="1" customHeight="1" x14ac:dyDescent="0.2">
      <c r="A433" s="384"/>
      <c r="B433" s="384"/>
      <c r="C433" s="433" t="s">
        <v>3594</v>
      </c>
      <c r="D433" s="43" t="s">
        <v>1592</v>
      </c>
      <c r="E433" s="499" t="s">
        <v>1678</v>
      </c>
      <c r="F433" s="319">
        <v>7</v>
      </c>
      <c r="G433" s="43" t="s">
        <v>1732</v>
      </c>
      <c r="H433" s="499"/>
      <c r="I433" s="481" t="s">
        <v>737</v>
      </c>
      <c r="J433" s="442" t="s">
        <v>1428</v>
      </c>
      <c r="K433" s="442">
        <v>4</v>
      </c>
      <c r="L433" s="482" t="s">
        <v>3456</v>
      </c>
      <c r="M433" s="442">
        <v>120</v>
      </c>
      <c r="N433" s="483"/>
      <c r="O433" s="434">
        <v>1.1000000000000001</v>
      </c>
      <c r="P433" s="323">
        <f t="shared" si="31"/>
        <v>4.4000000000000004</v>
      </c>
      <c r="Q433" s="319">
        <f t="shared" si="32"/>
        <v>28</v>
      </c>
      <c r="R433" s="427">
        <f t="shared" si="33"/>
        <v>30.800000000000004</v>
      </c>
      <c r="S433" s="323"/>
      <c r="T433" s="309"/>
      <c r="U433" s="309"/>
      <c r="V433" s="319" t="s">
        <v>737</v>
      </c>
      <c r="W433" s="444" t="str">
        <f t="shared" si="30"/>
        <v/>
      </c>
      <c r="X433" s="286"/>
      <c r="Y433" s="286"/>
      <c r="Z433" s="30"/>
    </row>
    <row r="434" spans="1:26" ht="15" hidden="1" customHeight="1" x14ac:dyDescent="0.2">
      <c r="A434" s="384"/>
      <c r="B434" s="384"/>
      <c r="C434" s="433" t="s">
        <v>3594</v>
      </c>
      <c r="D434" s="43" t="s">
        <v>1592</v>
      </c>
      <c r="E434" s="499" t="s">
        <v>1678</v>
      </c>
      <c r="F434" s="319">
        <v>7</v>
      </c>
      <c r="G434" s="43" t="s">
        <v>1733</v>
      </c>
      <c r="H434" s="499"/>
      <c r="I434" s="481" t="s">
        <v>737</v>
      </c>
      <c r="J434" s="442" t="s">
        <v>1428</v>
      </c>
      <c r="K434" s="442">
        <v>2</v>
      </c>
      <c r="L434" s="482" t="s">
        <v>3456</v>
      </c>
      <c r="M434" s="442">
        <v>120</v>
      </c>
      <c r="N434" s="483"/>
      <c r="O434" s="434">
        <v>1.1000000000000001</v>
      </c>
      <c r="P434" s="323">
        <f t="shared" si="31"/>
        <v>2.2000000000000002</v>
      </c>
      <c r="Q434" s="319">
        <f t="shared" si="32"/>
        <v>14</v>
      </c>
      <c r="R434" s="427">
        <f t="shared" si="33"/>
        <v>15.400000000000002</v>
      </c>
      <c r="S434" s="323"/>
      <c r="T434" s="309"/>
      <c r="U434" s="309"/>
      <c r="V434" s="319" t="s">
        <v>737</v>
      </c>
      <c r="W434" s="444" t="str">
        <f t="shared" si="30"/>
        <v/>
      </c>
      <c r="X434" s="286"/>
      <c r="Y434" s="286"/>
      <c r="Z434" s="30"/>
    </row>
    <row r="435" spans="1:26" ht="15" hidden="1" customHeight="1" x14ac:dyDescent="0.2">
      <c r="A435" s="384"/>
      <c r="B435" s="384"/>
      <c r="C435" s="433" t="s">
        <v>3594</v>
      </c>
      <c r="D435" s="43" t="s">
        <v>1592</v>
      </c>
      <c r="E435" s="499" t="s">
        <v>1678</v>
      </c>
      <c r="F435" s="319">
        <v>7</v>
      </c>
      <c r="G435" s="43" t="s">
        <v>1754</v>
      </c>
      <c r="H435" s="499"/>
      <c r="I435" s="481">
        <v>5</v>
      </c>
      <c r="J435" s="442" t="s">
        <v>1428</v>
      </c>
      <c r="K435" s="442">
        <v>1</v>
      </c>
      <c r="L435" s="482" t="s">
        <v>3460</v>
      </c>
      <c r="M435" s="442">
        <v>140</v>
      </c>
      <c r="N435" s="483"/>
      <c r="O435" s="434">
        <v>0.55000000000000004</v>
      </c>
      <c r="P435" s="323">
        <f t="shared" si="31"/>
        <v>0.55000000000000004</v>
      </c>
      <c r="Q435" s="319">
        <f t="shared" si="32"/>
        <v>7</v>
      </c>
      <c r="R435" s="427">
        <f t="shared" si="33"/>
        <v>3.8500000000000005</v>
      </c>
      <c r="S435" s="323"/>
      <c r="T435" s="309"/>
      <c r="U435" s="309"/>
      <c r="V435" s="319" t="s">
        <v>3448</v>
      </c>
      <c r="W435" s="444" t="str">
        <f t="shared" si="30"/>
        <v>5</v>
      </c>
      <c r="X435" s="286"/>
      <c r="Y435" s="286"/>
      <c r="Z435" s="30"/>
    </row>
    <row r="436" spans="1:26" ht="15" hidden="1" customHeight="1" x14ac:dyDescent="0.2">
      <c r="A436" s="384"/>
      <c r="B436" s="384"/>
      <c r="C436" s="433" t="s">
        <v>3594</v>
      </c>
      <c r="D436" s="43" t="s">
        <v>1592</v>
      </c>
      <c r="E436" s="499" t="s">
        <v>1678</v>
      </c>
      <c r="F436" s="319">
        <v>7</v>
      </c>
      <c r="G436" s="43" t="s">
        <v>1755</v>
      </c>
      <c r="H436" s="499"/>
      <c r="I436" s="481">
        <v>5</v>
      </c>
      <c r="J436" s="442" t="s">
        <v>1428</v>
      </c>
      <c r="K436" s="442">
        <v>1</v>
      </c>
      <c r="L436" s="482" t="s">
        <v>3483</v>
      </c>
      <c r="M436" s="442">
        <v>100</v>
      </c>
      <c r="N436" s="483"/>
      <c r="O436" s="434">
        <v>0.16</v>
      </c>
      <c r="P436" s="323">
        <f t="shared" si="31"/>
        <v>0.16</v>
      </c>
      <c r="Q436" s="319">
        <f t="shared" si="32"/>
        <v>7</v>
      </c>
      <c r="R436" s="427">
        <f t="shared" si="33"/>
        <v>1.1200000000000001</v>
      </c>
      <c r="S436" s="323"/>
      <c r="T436" s="309"/>
      <c r="U436" s="309"/>
      <c r="V436" s="319" t="s">
        <v>3448</v>
      </c>
      <c r="W436" s="444" t="str">
        <f t="shared" si="30"/>
        <v>5</v>
      </c>
      <c r="X436" s="286"/>
      <c r="Y436" s="286"/>
      <c r="Z436" s="30"/>
    </row>
    <row r="437" spans="1:26" ht="15" hidden="1" customHeight="1" x14ac:dyDescent="0.2">
      <c r="A437" s="384"/>
      <c r="B437" s="384"/>
      <c r="C437" s="433" t="s">
        <v>3594</v>
      </c>
      <c r="D437" s="43" t="s">
        <v>1592</v>
      </c>
      <c r="E437" s="499" t="s">
        <v>1678</v>
      </c>
      <c r="F437" s="319">
        <v>7</v>
      </c>
      <c r="G437" s="43" t="s">
        <v>1735</v>
      </c>
      <c r="H437" s="499"/>
      <c r="I437" s="481">
        <v>5</v>
      </c>
      <c r="J437" s="442" t="s">
        <v>1428</v>
      </c>
      <c r="K437" s="442">
        <v>1</v>
      </c>
      <c r="L437" s="482">
        <v>100</v>
      </c>
      <c r="M437" s="442">
        <v>320</v>
      </c>
      <c r="N437" s="483"/>
      <c r="O437" s="434">
        <v>1.26</v>
      </c>
      <c r="P437" s="323">
        <f t="shared" si="31"/>
        <v>1.26</v>
      </c>
      <c r="Q437" s="319">
        <f t="shared" si="32"/>
        <v>7</v>
      </c>
      <c r="R437" s="427">
        <f t="shared" si="33"/>
        <v>8.82</v>
      </c>
      <c r="S437" s="323"/>
      <c r="T437" s="309"/>
      <c r="U437" s="309"/>
      <c r="V437" s="319" t="s">
        <v>1907</v>
      </c>
      <c r="W437" s="444" t="str">
        <f t="shared" si="30"/>
        <v>5</v>
      </c>
      <c r="X437" s="286"/>
      <c r="Y437" s="286"/>
      <c r="Z437" s="30"/>
    </row>
    <row r="438" spans="1:26" ht="15" hidden="1" customHeight="1" x14ac:dyDescent="0.2">
      <c r="A438" s="384"/>
      <c r="B438" s="384"/>
      <c r="C438" s="433" t="s">
        <v>3594</v>
      </c>
      <c r="D438" s="43" t="s">
        <v>1592</v>
      </c>
      <c r="E438" s="499" t="s">
        <v>1678</v>
      </c>
      <c r="F438" s="319">
        <v>7</v>
      </c>
      <c r="G438" s="43" t="s">
        <v>1727</v>
      </c>
      <c r="H438" s="499"/>
      <c r="I438" s="481">
        <v>8</v>
      </c>
      <c r="J438" s="442" t="s">
        <v>1428</v>
      </c>
      <c r="K438" s="442">
        <v>2</v>
      </c>
      <c r="L438" s="482" t="s">
        <v>3477</v>
      </c>
      <c r="M438" s="442">
        <v>180</v>
      </c>
      <c r="N438" s="483"/>
      <c r="O438" s="434">
        <v>1.38</v>
      </c>
      <c r="P438" s="323">
        <f t="shared" si="31"/>
        <v>2.76</v>
      </c>
      <c r="Q438" s="319">
        <f t="shared" si="32"/>
        <v>14</v>
      </c>
      <c r="R438" s="427">
        <f t="shared" si="33"/>
        <v>19.32</v>
      </c>
      <c r="S438" s="323"/>
      <c r="T438" s="309"/>
      <c r="U438" s="309"/>
      <c r="V438" s="319" t="s">
        <v>3449</v>
      </c>
      <c r="W438" s="444" t="str">
        <f t="shared" si="30"/>
        <v>8</v>
      </c>
      <c r="X438" s="286"/>
      <c r="Y438" s="286"/>
      <c r="Z438" s="30"/>
    </row>
    <row r="439" spans="1:26" ht="15" hidden="1" customHeight="1" x14ac:dyDescent="0.2">
      <c r="A439" s="384"/>
      <c r="B439" s="384"/>
      <c r="C439" s="433" t="s">
        <v>3594</v>
      </c>
      <c r="D439" s="43" t="s">
        <v>1592</v>
      </c>
      <c r="E439" s="499" t="s">
        <v>1678</v>
      </c>
      <c r="F439" s="319">
        <v>7</v>
      </c>
      <c r="G439" s="43" t="s">
        <v>1728</v>
      </c>
      <c r="H439" s="499"/>
      <c r="I439" s="481">
        <v>8</v>
      </c>
      <c r="J439" s="442" t="s">
        <v>1428</v>
      </c>
      <c r="K439" s="442">
        <v>1</v>
      </c>
      <c r="L439" s="482" t="s">
        <v>3478</v>
      </c>
      <c r="M439" s="442">
        <v>180</v>
      </c>
      <c r="N439" s="483"/>
      <c r="O439" s="434">
        <v>1.1100000000000001</v>
      </c>
      <c r="P439" s="323">
        <f t="shared" si="31"/>
        <v>1.1100000000000001</v>
      </c>
      <c r="Q439" s="319">
        <f t="shared" si="32"/>
        <v>7</v>
      </c>
      <c r="R439" s="427">
        <f t="shared" si="33"/>
        <v>7.7700000000000005</v>
      </c>
      <c r="S439" s="323"/>
      <c r="T439" s="309"/>
      <c r="U439" s="309"/>
      <c r="V439" s="319" t="s">
        <v>3449</v>
      </c>
      <c r="W439" s="444" t="str">
        <f t="shared" si="30"/>
        <v>8</v>
      </c>
      <c r="X439" s="286"/>
      <c r="Y439" s="286"/>
      <c r="Z439" s="30"/>
    </row>
    <row r="440" spans="1:26" ht="15" hidden="1" customHeight="1" x14ac:dyDescent="0.2">
      <c r="A440" s="384"/>
      <c r="B440" s="384"/>
      <c r="C440" s="433" t="s">
        <v>3594</v>
      </c>
      <c r="D440" s="43" t="s">
        <v>1592</v>
      </c>
      <c r="E440" s="499" t="s">
        <v>1678</v>
      </c>
      <c r="F440" s="319">
        <v>7</v>
      </c>
      <c r="G440" s="43" t="s">
        <v>1682</v>
      </c>
      <c r="H440" s="499"/>
      <c r="I440" s="481">
        <v>15</v>
      </c>
      <c r="J440" s="442" t="s">
        <v>1428</v>
      </c>
      <c r="K440" s="442">
        <v>1</v>
      </c>
      <c r="L440" s="482" t="s">
        <v>3464</v>
      </c>
      <c r="M440" s="442">
        <v>300</v>
      </c>
      <c r="N440" s="483"/>
      <c r="O440" s="434">
        <v>6.36</v>
      </c>
      <c r="P440" s="323">
        <f t="shared" si="31"/>
        <v>6.36</v>
      </c>
      <c r="Q440" s="319">
        <f t="shared" si="32"/>
        <v>7</v>
      </c>
      <c r="R440" s="427">
        <f t="shared" si="33"/>
        <v>44.52</v>
      </c>
      <c r="S440" s="323"/>
      <c r="T440" s="309"/>
      <c r="U440" s="309"/>
      <c r="V440" s="319" t="s">
        <v>3446</v>
      </c>
      <c r="W440" s="444" t="str">
        <f t="shared" si="30"/>
        <v>15</v>
      </c>
      <c r="X440" s="286"/>
      <c r="Y440" s="286"/>
      <c r="Z440" s="30"/>
    </row>
    <row r="441" spans="1:26" ht="15" hidden="1" customHeight="1" x14ac:dyDescent="0.2">
      <c r="A441" s="384"/>
      <c r="B441" s="384"/>
      <c r="C441" s="433" t="s">
        <v>3594</v>
      </c>
      <c r="D441" s="43" t="s">
        <v>1593</v>
      </c>
      <c r="E441" s="499" t="s">
        <v>1678</v>
      </c>
      <c r="F441" s="319">
        <v>1</v>
      </c>
      <c r="G441" s="43" t="s">
        <v>1593</v>
      </c>
      <c r="H441" s="499"/>
      <c r="I441" s="481">
        <v>10</v>
      </c>
      <c r="J441" s="442" t="s">
        <v>1428</v>
      </c>
      <c r="K441" s="442">
        <v>1</v>
      </c>
      <c r="L441" s="482" t="s">
        <v>3464</v>
      </c>
      <c r="M441" s="442">
        <v>240</v>
      </c>
      <c r="N441" s="483"/>
      <c r="O441" s="434">
        <v>3.39</v>
      </c>
      <c r="P441" s="323">
        <f t="shared" si="31"/>
        <v>3.39</v>
      </c>
      <c r="Q441" s="319">
        <f t="shared" si="32"/>
        <v>1</v>
      </c>
      <c r="R441" s="427">
        <f t="shared" si="33"/>
        <v>3.39</v>
      </c>
      <c r="S441" s="323"/>
      <c r="T441" s="309"/>
      <c r="U441" s="309"/>
      <c r="V441" s="319" t="s">
        <v>1427</v>
      </c>
      <c r="W441" s="444" t="str">
        <f t="shared" si="30"/>
        <v>10</v>
      </c>
      <c r="X441" s="286"/>
      <c r="Y441" s="286"/>
      <c r="Z441" s="30"/>
    </row>
    <row r="442" spans="1:26" ht="15" hidden="1" customHeight="1" x14ac:dyDescent="0.2">
      <c r="A442" s="384"/>
      <c r="B442" s="384"/>
      <c r="C442" s="433" t="s">
        <v>3594</v>
      </c>
      <c r="D442" s="43" t="s">
        <v>1594</v>
      </c>
      <c r="E442" s="499" t="s">
        <v>1678</v>
      </c>
      <c r="F442" s="319">
        <v>1</v>
      </c>
      <c r="G442" s="43" t="s">
        <v>1797</v>
      </c>
      <c r="H442" s="499"/>
      <c r="I442" s="481">
        <v>15</v>
      </c>
      <c r="J442" s="442" t="s">
        <v>1428</v>
      </c>
      <c r="K442" s="442">
        <v>1</v>
      </c>
      <c r="L442" s="482" t="s">
        <v>3465</v>
      </c>
      <c r="M442" s="442">
        <v>2135</v>
      </c>
      <c r="N442" s="483"/>
      <c r="O442" s="434">
        <v>50.28</v>
      </c>
      <c r="P442" s="323">
        <f t="shared" si="31"/>
        <v>50.28</v>
      </c>
      <c r="Q442" s="319">
        <f t="shared" si="32"/>
        <v>1</v>
      </c>
      <c r="R442" s="427">
        <f t="shared" si="33"/>
        <v>50.28</v>
      </c>
      <c r="S442" s="323"/>
      <c r="T442" s="309"/>
      <c r="U442" s="309"/>
      <c r="V442" s="319" t="s">
        <v>3446</v>
      </c>
      <c r="W442" s="444" t="str">
        <f t="shared" si="30"/>
        <v>15</v>
      </c>
      <c r="X442" s="286"/>
      <c r="Y442" s="286"/>
      <c r="Z442" s="30"/>
    </row>
    <row r="443" spans="1:26" ht="15" hidden="1" customHeight="1" x14ac:dyDescent="0.2">
      <c r="A443" s="384"/>
      <c r="B443" s="384"/>
      <c r="C443" s="433" t="s">
        <v>3594</v>
      </c>
      <c r="D443" s="43" t="s">
        <v>1594</v>
      </c>
      <c r="E443" s="499" t="s">
        <v>1678</v>
      </c>
      <c r="F443" s="319">
        <v>1</v>
      </c>
      <c r="G443" s="43" t="s">
        <v>1798</v>
      </c>
      <c r="H443" s="499"/>
      <c r="I443" s="481">
        <v>15</v>
      </c>
      <c r="J443" s="442" t="s">
        <v>1428</v>
      </c>
      <c r="K443" s="442">
        <v>1</v>
      </c>
      <c r="L443" s="482" t="s">
        <v>3468</v>
      </c>
      <c r="M443" s="442">
        <v>2135</v>
      </c>
      <c r="N443" s="483"/>
      <c r="O443" s="434">
        <v>33.94</v>
      </c>
      <c r="P443" s="323">
        <f t="shared" si="31"/>
        <v>33.94</v>
      </c>
      <c r="Q443" s="319">
        <f t="shared" si="32"/>
        <v>1</v>
      </c>
      <c r="R443" s="427">
        <f t="shared" si="33"/>
        <v>33.94</v>
      </c>
      <c r="S443" s="323"/>
      <c r="T443" s="309"/>
      <c r="U443" s="309"/>
      <c r="V443" s="319" t="s">
        <v>3446</v>
      </c>
      <c r="W443" s="444" t="str">
        <f t="shared" si="30"/>
        <v>15</v>
      </c>
      <c r="X443" s="286"/>
      <c r="Y443" s="286"/>
      <c r="Z443" s="30"/>
    </row>
    <row r="444" spans="1:26" ht="15" hidden="1" customHeight="1" x14ac:dyDescent="0.2">
      <c r="A444" s="384"/>
      <c r="B444" s="384"/>
      <c r="C444" s="433" t="s">
        <v>3594</v>
      </c>
      <c r="D444" s="43" t="s">
        <v>1594</v>
      </c>
      <c r="E444" s="499" t="s">
        <v>1678</v>
      </c>
      <c r="F444" s="319">
        <v>1</v>
      </c>
      <c r="G444" s="43" t="s">
        <v>1727</v>
      </c>
      <c r="H444" s="499"/>
      <c r="I444" s="481">
        <v>8</v>
      </c>
      <c r="J444" s="442" t="s">
        <v>1428</v>
      </c>
      <c r="K444" s="442">
        <v>2</v>
      </c>
      <c r="L444" s="482" t="s">
        <v>3477</v>
      </c>
      <c r="M444" s="442">
        <v>180</v>
      </c>
      <c r="N444" s="483"/>
      <c r="O444" s="434">
        <v>1.38</v>
      </c>
      <c r="P444" s="323">
        <f t="shared" si="31"/>
        <v>2.76</v>
      </c>
      <c r="Q444" s="319">
        <f t="shared" si="32"/>
        <v>2</v>
      </c>
      <c r="R444" s="427">
        <f t="shared" si="33"/>
        <v>2.76</v>
      </c>
      <c r="S444" s="323"/>
      <c r="T444" s="309"/>
      <c r="U444" s="309"/>
      <c r="V444" s="319" t="s">
        <v>3449</v>
      </c>
      <c r="W444" s="444" t="str">
        <f t="shared" si="30"/>
        <v>8</v>
      </c>
      <c r="X444" s="286"/>
      <c r="Y444" s="286"/>
      <c r="Z444" s="30"/>
    </row>
    <row r="445" spans="1:26" ht="15" hidden="1" customHeight="1" x14ac:dyDescent="0.2">
      <c r="A445" s="384"/>
      <c r="B445" s="384"/>
      <c r="C445" s="433" t="s">
        <v>3594</v>
      </c>
      <c r="D445" s="43" t="s">
        <v>1594</v>
      </c>
      <c r="E445" s="499" t="s">
        <v>1678</v>
      </c>
      <c r="F445" s="319">
        <v>1</v>
      </c>
      <c r="G445" s="43" t="s">
        <v>1728</v>
      </c>
      <c r="H445" s="499"/>
      <c r="I445" s="481">
        <v>8</v>
      </c>
      <c r="J445" s="442" t="s">
        <v>1428</v>
      </c>
      <c r="K445" s="442">
        <v>1</v>
      </c>
      <c r="L445" s="482" t="s">
        <v>3478</v>
      </c>
      <c r="M445" s="442">
        <v>180</v>
      </c>
      <c r="N445" s="483"/>
      <c r="O445" s="434">
        <v>1.1100000000000001</v>
      </c>
      <c r="P445" s="323">
        <f t="shared" si="31"/>
        <v>1.1100000000000001</v>
      </c>
      <c r="Q445" s="319">
        <f t="shared" si="32"/>
        <v>1</v>
      </c>
      <c r="R445" s="427">
        <f t="shared" si="33"/>
        <v>1.1100000000000001</v>
      </c>
      <c r="S445" s="323"/>
      <c r="T445" s="309"/>
      <c r="U445" s="309"/>
      <c r="V445" s="319" t="s">
        <v>3449</v>
      </c>
      <c r="W445" s="444" t="str">
        <f t="shared" si="30"/>
        <v>8</v>
      </c>
      <c r="X445" s="286"/>
      <c r="Y445" s="286"/>
      <c r="Z445" s="30"/>
    </row>
    <row r="446" spans="1:26" ht="15" hidden="1" customHeight="1" x14ac:dyDescent="0.2">
      <c r="A446" s="384"/>
      <c r="B446" s="384"/>
      <c r="C446" s="433" t="s">
        <v>3594</v>
      </c>
      <c r="D446" s="43" t="s">
        <v>1595</v>
      </c>
      <c r="E446" s="499" t="s">
        <v>1678</v>
      </c>
      <c r="F446" s="319">
        <v>1</v>
      </c>
      <c r="G446" s="43" t="s">
        <v>1797</v>
      </c>
      <c r="H446" s="499"/>
      <c r="I446" s="481">
        <v>15</v>
      </c>
      <c r="J446" s="442" t="s">
        <v>1428</v>
      </c>
      <c r="K446" s="442">
        <v>1</v>
      </c>
      <c r="L446" s="482" t="s">
        <v>3465</v>
      </c>
      <c r="M446" s="442">
        <v>2135</v>
      </c>
      <c r="N446" s="483"/>
      <c r="O446" s="434">
        <v>50.28</v>
      </c>
      <c r="P446" s="323">
        <f t="shared" si="31"/>
        <v>50.28</v>
      </c>
      <c r="Q446" s="319">
        <f t="shared" si="32"/>
        <v>1</v>
      </c>
      <c r="R446" s="427">
        <f t="shared" si="33"/>
        <v>50.28</v>
      </c>
      <c r="S446" s="323"/>
      <c r="T446" s="309"/>
      <c r="U446" s="309"/>
      <c r="V446" s="319" t="s">
        <v>3446</v>
      </c>
      <c r="W446" s="444" t="str">
        <f t="shared" si="30"/>
        <v>15</v>
      </c>
      <c r="X446" s="286"/>
      <c r="Y446" s="286"/>
      <c r="Z446" s="30"/>
    </row>
    <row r="447" spans="1:26" ht="15" hidden="1" customHeight="1" x14ac:dyDescent="0.2">
      <c r="A447" s="384"/>
      <c r="B447" s="384"/>
      <c r="C447" s="433" t="s">
        <v>3594</v>
      </c>
      <c r="D447" s="43" t="s">
        <v>1595</v>
      </c>
      <c r="E447" s="499" t="s">
        <v>1678</v>
      </c>
      <c r="F447" s="319">
        <v>1</v>
      </c>
      <c r="G447" s="43" t="s">
        <v>1798</v>
      </c>
      <c r="H447" s="499"/>
      <c r="I447" s="481">
        <v>15</v>
      </c>
      <c r="J447" s="442" t="s">
        <v>1428</v>
      </c>
      <c r="K447" s="442">
        <v>1</v>
      </c>
      <c r="L447" s="482" t="s">
        <v>3468</v>
      </c>
      <c r="M447" s="442">
        <v>2135</v>
      </c>
      <c r="N447" s="483"/>
      <c r="O447" s="434">
        <v>33.94</v>
      </c>
      <c r="P447" s="323">
        <f t="shared" si="31"/>
        <v>33.94</v>
      </c>
      <c r="Q447" s="319">
        <f t="shared" si="32"/>
        <v>1</v>
      </c>
      <c r="R447" s="427">
        <f t="shared" si="33"/>
        <v>33.94</v>
      </c>
      <c r="S447" s="323"/>
      <c r="T447" s="309"/>
      <c r="U447" s="309"/>
      <c r="V447" s="319" t="s">
        <v>3446</v>
      </c>
      <c r="W447" s="444" t="str">
        <f t="shared" si="30"/>
        <v>15</v>
      </c>
      <c r="X447" s="286"/>
      <c r="Y447" s="286"/>
      <c r="Z447" s="30"/>
    </row>
    <row r="448" spans="1:26" ht="15" hidden="1" customHeight="1" x14ac:dyDescent="0.2">
      <c r="A448" s="384"/>
      <c r="B448" s="384"/>
      <c r="C448" s="433" t="s">
        <v>3594</v>
      </c>
      <c r="D448" s="43" t="s">
        <v>1595</v>
      </c>
      <c r="E448" s="499" t="s">
        <v>1678</v>
      </c>
      <c r="F448" s="319">
        <v>1</v>
      </c>
      <c r="G448" s="43" t="s">
        <v>1727</v>
      </c>
      <c r="H448" s="499"/>
      <c r="I448" s="481">
        <v>8</v>
      </c>
      <c r="J448" s="442" t="s">
        <v>1428</v>
      </c>
      <c r="K448" s="442">
        <v>2</v>
      </c>
      <c r="L448" s="482" t="s">
        <v>3477</v>
      </c>
      <c r="M448" s="442">
        <v>180</v>
      </c>
      <c r="N448" s="483"/>
      <c r="O448" s="434">
        <v>1.38</v>
      </c>
      <c r="P448" s="323">
        <f t="shared" si="31"/>
        <v>2.76</v>
      </c>
      <c r="Q448" s="319">
        <f t="shared" si="32"/>
        <v>2</v>
      </c>
      <c r="R448" s="427">
        <f t="shared" si="33"/>
        <v>2.76</v>
      </c>
      <c r="S448" s="323"/>
      <c r="T448" s="309"/>
      <c r="U448" s="309"/>
      <c r="V448" s="319" t="s">
        <v>3449</v>
      </c>
      <c r="W448" s="444" t="str">
        <f t="shared" si="30"/>
        <v>8</v>
      </c>
      <c r="X448" s="286"/>
      <c r="Y448" s="286"/>
      <c r="Z448" s="30"/>
    </row>
    <row r="449" spans="1:26" ht="15" hidden="1" customHeight="1" x14ac:dyDescent="0.2">
      <c r="A449" s="384"/>
      <c r="B449" s="384"/>
      <c r="C449" s="433" t="s">
        <v>3594</v>
      </c>
      <c r="D449" s="43" t="s">
        <v>1595</v>
      </c>
      <c r="E449" s="499" t="s">
        <v>1678</v>
      </c>
      <c r="F449" s="319">
        <v>1</v>
      </c>
      <c r="G449" s="43" t="s">
        <v>1728</v>
      </c>
      <c r="H449" s="499"/>
      <c r="I449" s="481">
        <v>8</v>
      </c>
      <c r="J449" s="442" t="s">
        <v>1428</v>
      </c>
      <c r="K449" s="442">
        <v>1</v>
      </c>
      <c r="L449" s="482" t="s">
        <v>3478</v>
      </c>
      <c r="M449" s="442">
        <v>180</v>
      </c>
      <c r="N449" s="483"/>
      <c r="O449" s="434">
        <v>1.1100000000000001</v>
      </c>
      <c r="P449" s="323">
        <f t="shared" si="31"/>
        <v>1.1100000000000001</v>
      </c>
      <c r="Q449" s="319">
        <f t="shared" si="32"/>
        <v>1</v>
      </c>
      <c r="R449" s="427">
        <f t="shared" si="33"/>
        <v>1.1100000000000001</v>
      </c>
      <c r="S449" s="323"/>
      <c r="T449" s="309"/>
      <c r="U449" s="309"/>
      <c r="V449" s="319" t="s">
        <v>3449</v>
      </c>
      <c r="W449" s="444" t="str">
        <f t="shared" si="30"/>
        <v>8</v>
      </c>
      <c r="X449" s="286"/>
      <c r="Y449" s="286"/>
      <c r="Z449" s="30"/>
    </row>
    <row r="450" spans="1:26" ht="15" hidden="1" customHeight="1" x14ac:dyDescent="0.2">
      <c r="A450" s="384"/>
      <c r="B450" s="384"/>
      <c r="C450" s="433" t="s">
        <v>3593</v>
      </c>
      <c r="D450" s="43" t="s">
        <v>1596</v>
      </c>
      <c r="E450" s="499" t="s">
        <v>1678</v>
      </c>
      <c r="F450" s="319">
        <v>1</v>
      </c>
      <c r="G450" s="43" t="s">
        <v>1596</v>
      </c>
      <c r="H450" s="499" t="s">
        <v>3591</v>
      </c>
      <c r="I450" s="481" t="s">
        <v>1910</v>
      </c>
      <c r="J450" s="442" t="s">
        <v>1920</v>
      </c>
      <c r="K450" s="442">
        <v>1</v>
      </c>
      <c r="L450" s="482" t="s">
        <v>3456</v>
      </c>
      <c r="M450" s="442">
        <v>3532</v>
      </c>
      <c r="N450" s="483"/>
      <c r="O450" s="434">
        <v>25.07</v>
      </c>
      <c r="P450" s="323">
        <f t="shared" si="31"/>
        <v>25.07</v>
      </c>
      <c r="Q450" s="319">
        <f t="shared" si="32"/>
        <v>1</v>
      </c>
      <c r="R450" s="427">
        <f t="shared" si="33"/>
        <v>25.07</v>
      </c>
      <c r="S450" s="323"/>
      <c r="T450" s="309"/>
      <c r="U450" s="309"/>
      <c r="V450" s="319" t="s">
        <v>1910</v>
      </c>
      <c r="W450" s="444" t="str">
        <f t="shared" si="30"/>
        <v/>
      </c>
      <c r="X450" s="286"/>
      <c r="Y450" s="286"/>
      <c r="Z450" s="30"/>
    </row>
    <row r="451" spans="1:26" ht="15" hidden="1" customHeight="1" x14ac:dyDescent="0.2">
      <c r="A451" s="384"/>
      <c r="B451" s="384"/>
      <c r="C451" s="433" t="s">
        <v>3594</v>
      </c>
      <c r="D451" s="43" t="s">
        <v>1597</v>
      </c>
      <c r="E451" s="499" t="s">
        <v>1678</v>
      </c>
      <c r="F451" s="319">
        <v>1</v>
      </c>
      <c r="G451" s="43" t="s">
        <v>1799</v>
      </c>
      <c r="H451" s="499"/>
      <c r="I451" s="481">
        <v>15</v>
      </c>
      <c r="J451" s="442" t="s">
        <v>1428</v>
      </c>
      <c r="K451" s="442">
        <v>1</v>
      </c>
      <c r="L451" s="482" t="s">
        <v>3465</v>
      </c>
      <c r="M451" s="442">
        <v>1771</v>
      </c>
      <c r="N451" s="483"/>
      <c r="O451" s="434">
        <v>41.71</v>
      </c>
      <c r="P451" s="323">
        <f t="shared" si="31"/>
        <v>41.71</v>
      </c>
      <c r="Q451" s="319">
        <f t="shared" si="32"/>
        <v>1</v>
      </c>
      <c r="R451" s="427">
        <f t="shared" si="33"/>
        <v>41.71</v>
      </c>
      <c r="S451" s="323"/>
      <c r="T451" s="309"/>
      <c r="U451" s="309"/>
      <c r="V451" s="319" t="s">
        <v>3446</v>
      </c>
      <c r="W451" s="444" t="str">
        <f t="shared" si="30"/>
        <v>15</v>
      </c>
      <c r="X451" s="286"/>
      <c r="Y451" s="286"/>
      <c r="Z451" s="30"/>
    </row>
    <row r="452" spans="1:26" ht="15" hidden="1" customHeight="1" x14ac:dyDescent="0.2">
      <c r="A452" s="384"/>
      <c r="B452" s="384"/>
      <c r="C452" s="433" t="s">
        <v>3594</v>
      </c>
      <c r="D452" s="43" t="s">
        <v>1597</v>
      </c>
      <c r="E452" s="499" t="s">
        <v>1678</v>
      </c>
      <c r="F452" s="319">
        <v>1</v>
      </c>
      <c r="G452" s="43" t="s">
        <v>1800</v>
      </c>
      <c r="H452" s="499"/>
      <c r="I452" s="481">
        <v>15</v>
      </c>
      <c r="J452" s="442" t="s">
        <v>1428</v>
      </c>
      <c r="K452" s="442">
        <v>1</v>
      </c>
      <c r="L452" s="482" t="s">
        <v>3468</v>
      </c>
      <c r="M452" s="442">
        <v>1771</v>
      </c>
      <c r="N452" s="483"/>
      <c r="O452" s="434">
        <v>28.15</v>
      </c>
      <c r="P452" s="323">
        <f t="shared" si="31"/>
        <v>28.15</v>
      </c>
      <c r="Q452" s="319">
        <f t="shared" si="32"/>
        <v>1</v>
      </c>
      <c r="R452" s="427">
        <f t="shared" si="33"/>
        <v>28.15</v>
      </c>
      <c r="S452" s="323"/>
      <c r="T452" s="309"/>
      <c r="U452" s="309"/>
      <c r="V452" s="319" t="s">
        <v>3446</v>
      </c>
      <c r="W452" s="444" t="str">
        <f t="shared" si="30"/>
        <v>15</v>
      </c>
      <c r="X452" s="286"/>
      <c r="Y452" s="286"/>
      <c r="Z452" s="30"/>
    </row>
    <row r="453" spans="1:26" ht="15" hidden="1" customHeight="1" x14ac:dyDescent="0.2">
      <c r="A453" s="384"/>
      <c r="B453" s="384"/>
      <c r="C453" s="433" t="s">
        <v>3594</v>
      </c>
      <c r="D453" s="43" t="s">
        <v>1597</v>
      </c>
      <c r="E453" s="499" t="s">
        <v>1678</v>
      </c>
      <c r="F453" s="319">
        <v>1</v>
      </c>
      <c r="G453" s="43" t="s">
        <v>1727</v>
      </c>
      <c r="H453" s="499"/>
      <c r="I453" s="481">
        <v>8</v>
      </c>
      <c r="J453" s="442" t="s">
        <v>1428</v>
      </c>
      <c r="K453" s="442">
        <v>2</v>
      </c>
      <c r="L453" s="482" t="s">
        <v>3477</v>
      </c>
      <c r="M453" s="442">
        <v>180</v>
      </c>
      <c r="N453" s="483"/>
      <c r="O453" s="434">
        <v>1.38</v>
      </c>
      <c r="P453" s="323">
        <f t="shared" si="31"/>
        <v>2.76</v>
      </c>
      <c r="Q453" s="319">
        <f t="shared" si="32"/>
        <v>2</v>
      </c>
      <c r="R453" s="427">
        <f t="shared" si="33"/>
        <v>2.76</v>
      </c>
      <c r="S453" s="323"/>
      <c r="T453" s="309"/>
      <c r="U453" s="309"/>
      <c r="V453" s="319" t="s">
        <v>3449</v>
      </c>
      <c r="W453" s="444" t="str">
        <f t="shared" si="30"/>
        <v>8</v>
      </c>
      <c r="X453" s="286"/>
      <c r="Y453" s="286"/>
      <c r="Z453" s="30"/>
    </row>
    <row r="454" spans="1:26" ht="15" hidden="1" customHeight="1" x14ac:dyDescent="0.2">
      <c r="A454" s="384"/>
      <c r="B454" s="384"/>
      <c r="C454" s="433" t="s">
        <v>3594</v>
      </c>
      <c r="D454" s="43" t="s">
        <v>1597</v>
      </c>
      <c r="E454" s="499" t="s">
        <v>1678</v>
      </c>
      <c r="F454" s="319">
        <v>1</v>
      </c>
      <c r="G454" s="43" t="s">
        <v>1728</v>
      </c>
      <c r="H454" s="499"/>
      <c r="I454" s="481">
        <v>8</v>
      </c>
      <c r="J454" s="442" t="s">
        <v>1428</v>
      </c>
      <c r="K454" s="442">
        <v>1</v>
      </c>
      <c r="L454" s="482" t="s">
        <v>3478</v>
      </c>
      <c r="M454" s="442">
        <v>180</v>
      </c>
      <c r="N454" s="483"/>
      <c r="O454" s="434">
        <v>1.1100000000000001</v>
      </c>
      <c r="P454" s="323">
        <f t="shared" si="31"/>
        <v>1.1100000000000001</v>
      </c>
      <c r="Q454" s="319">
        <f t="shared" si="32"/>
        <v>1</v>
      </c>
      <c r="R454" s="427">
        <f t="shared" si="33"/>
        <v>1.1100000000000001</v>
      </c>
      <c r="S454" s="323"/>
      <c r="T454" s="309"/>
      <c r="U454" s="309"/>
      <c r="V454" s="319" t="s">
        <v>3449</v>
      </c>
      <c r="W454" s="444" t="str">
        <f t="shared" si="30"/>
        <v>8</v>
      </c>
      <c r="X454" s="286"/>
      <c r="Y454" s="286"/>
      <c r="Z454" s="30"/>
    </row>
    <row r="455" spans="1:26" ht="15" hidden="1" customHeight="1" x14ac:dyDescent="0.2">
      <c r="A455" s="384"/>
      <c r="B455" s="384"/>
      <c r="C455" s="433" t="s">
        <v>3593</v>
      </c>
      <c r="D455" s="43" t="s">
        <v>1598</v>
      </c>
      <c r="E455" s="499" t="s">
        <v>1678</v>
      </c>
      <c r="F455" s="319">
        <v>1</v>
      </c>
      <c r="G455" s="43" t="s">
        <v>1598</v>
      </c>
      <c r="H455" s="499" t="s">
        <v>3591</v>
      </c>
      <c r="I455" s="481" t="s">
        <v>1909</v>
      </c>
      <c r="J455" s="442" t="s">
        <v>1920</v>
      </c>
      <c r="K455" s="442">
        <v>1</v>
      </c>
      <c r="L455" s="482" t="s">
        <v>3456</v>
      </c>
      <c r="M455" s="442">
        <v>2449</v>
      </c>
      <c r="N455" s="483"/>
      <c r="O455" s="434">
        <v>9.9600000000000009</v>
      </c>
      <c r="P455" s="323">
        <f t="shared" si="31"/>
        <v>9.9600000000000009</v>
      </c>
      <c r="Q455" s="319">
        <f t="shared" si="32"/>
        <v>1</v>
      </c>
      <c r="R455" s="427">
        <f t="shared" si="33"/>
        <v>9.9600000000000009</v>
      </c>
      <c r="S455" s="323"/>
      <c r="T455" s="309"/>
      <c r="U455" s="309"/>
      <c r="V455" s="319" t="s">
        <v>1909</v>
      </c>
      <c r="W455" s="444" t="str">
        <f t="shared" si="30"/>
        <v/>
      </c>
      <c r="X455" s="286"/>
      <c r="Y455" s="286"/>
      <c r="Z455" s="30"/>
    </row>
    <row r="456" spans="1:26" ht="15" hidden="1" customHeight="1" x14ac:dyDescent="0.2">
      <c r="A456" s="384"/>
      <c r="B456" s="384"/>
      <c r="C456" s="433" t="s">
        <v>3594</v>
      </c>
      <c r="D456" s="43" t="s">
        <v>1599</v>
      </c>
      <c r="E456" s="499" t="s">
        <v>1678</v>
      </c>
      <c r="F456" s="319">
        <v>3</v>
      </c>
      <c r="G456" s="43" t="s">
        <v>1801</v>
      </c>
      <c r="H456" s="499"/>
      <c r="I456" s="481">
        <v>15</v>
      </c>
      <c r="J456" s="442" t="s">
        <v>1428</v>
      </c>
      <c r="K456" s="442">
        <v>1</v>
      </c>
      <c r="L456" s="482" t="s">
        <v>3465</v>
      </c>
      <c r="M456" s="442">
        <v>2195</v>
      </c>
      <c r="N456" s="483"/>
      <c r="O456" s="434">
        <v>51.69</v>
      </c>
      <c r="P456" s="323">
        <f t="shared" si="31"/>
        <v>51.69</v>
      </c>
      <c r="Q456" s="319">
        <f t="shared" si="32"/>
        <v>3</v>
      </c>
      <c r="R456" s="427">
        <f t="shared" si="33"/>
        <v>155.07</v>
      </c>
      <c r="S456" s="323"/>
      <c r="T456" s="309"/>
      <c r="U456" s="309"/>
      <c r="V456" s="319" t="s">
        <v>3446</v>
      </c>
      <c r="W456" s="444" t="str">
        <f t="shared" si="30"/>
        <v>15</v>
      </c>
      <c r="X456" s="286"/>
      <c r="Y456" s="286"/>
      <c r="Z456" s="30"/>
    </row>
    <row r="457" spans="1:26" ht="15" hidden="1" customHeight="1" x14ac:dyDescent="0.2">
      <c r="A457" s="384"/>
      <c r="B457" s="384"/>
      <c r="C457" s="433" t="s">
        <v>3594</v>
      </c>
      <c r="D457" s="43" t="s">
        <v>1599</v>
      </c>
      <c r="E457" s="499" t="s">
        <v>1678</v>
      </c>
      <c r="F457" s="319">
        <v>3</v>
      </c>
      <c r="G457" s="43" t="s">
        <v>1802</v>
      </c>
      <c r="H457" s="499"/>
      <c r="I457" s="481">
        <v>15</v>
      </c>
      <c r="J457" s="442" t="s">
        <v>1428</v>
      </c>
      <c r="K457" s="442">
        <v>1</v>
      </c>
      <c r="L457" s="482" t="s">
        <v>3468</v>
      </c>
      <c r="M457" s="442">
        <v>2195</v>
      </c>
      <c r="N457" s="483"/>
      <c r="O457" s="434">
        <v>34.89</v>
      </c>
      <c r="P457" s="323">
        <f t="shared" si="31"/>
        <v>34.89</v>
      </c>
      <c r="Q457" s="319">
        <f t="shared" si="32"/>
        <v>3</v>
      </c>
      <c r="R457" s="427">
        <f t="shared" si="33"/>
        <v>104.67</v>
      </c>
      <c r="S457" s="323"/>
      <c r="T457" s="309"/>
      <c r="U457" s="309"/>
      <c r="V457" s="319" t="s">
        <v>3446</v>
      </c>
      <c r="W457" s="444" t="str">
        <f t="shared" si="30"/>
        <v>15</v>
      </c>
      <c r="X457" s="286"/>
      <c r="Y457" s="286"/>
      <c r="Z457" s="30"/>
    </row>
    <row r="458" spans="1:26" ht="15" hidden="1" customHeight="1" x14ac:dyDescent="0.2">
      <c r="A458" s="384"/>
      <c r="B458" s="384"/>
      <c r="C458" s="433" t="s">
        <v>3594</v>
      </c>
      <c r="D458" s="43" t="s">
        <v>1599</v>
      </c>
      <c r="E458" s="499" t="s">
        <v>1678</v>
      </c>
      <c r="F458" s="319">
        <v>3</v>
      </c>
      <c r="G458" s="43" t="s">
        <v>1727</v>
      </c>
      <c r="H458" s="499"/>
      <c r="I458" s="481">
        <v>8</v>
      </c>
      <c r="J458" s="442" t="s">
        <v>1428</v>
      </c>
      <c r="K458" s="442">
        <v>2</v>
      </c>
      <c r="L458" s="482" t="s">
        <v>3477</v>
      </c>
      <c r="M458" s="442">
        <v>180</v>
      </c>
      <c r="N458" s="483"/>
      <c r="O458" s="434">
        <v>1.38</v>
      </c>
      <c r="P458" s="323">
        <f t="shared" si="31"/>
        <v>2.76</v>
      </c>
      <c r="Q458" s="319">
        <f t="shared" si="32"/>
        <v>6</v>
      </c>
      <c r="R458" s="427">
        <f t="shared" si="33"/>
        <v>8.2799999999999994</v>
      </c>
      <c r="S458" s="323"/>
      <c r="T458" s="309"/>
      <c r="U458" s="309"/>
      <c r="V458" s="319" t="s">
        <v>3449</v>
      </c>
      <c r="W458" s="444" t="str">
        <f t="shared" si="30"/>
        <v>8</v>
      </c>
      <c r="X458" s="286"/>
      <c r="Y458" s="286"/>
      <c r="Z458" s="30"/>
    </row>
    <row r="459" spans="1:26" ht="15" hidden="1" customHeight="1" x14ac:dyDescent="0.2">
      <c r="A459" s="384"/>
      <c r="B459" s="384"/>
      <c r="C459" s="433" t="s">
        <v>3594</v>
      </c>
      <c r="D459" s="43" t="s">
        <v>1599</v>
      </c>
      <c r="E459" s="499" t="s">
        <v>1678</v>
      </c>
      <c r="F459" s="319">
        <v>3</v>
      </c>
      <c r="G459" s="43" t="s">
        <v>1728</v>
      </c>
      <c r="H459" s="499"/>
      <c r="I459" s="481">
        <v>8</v>
      </c>
      <c r="J459" s="442" t="s">
        <v>1428</v>
      </c>
      <c r="K459" s="442">
        <v>1</v>
      </c>
      <c r="L459" s="482" t="s">
        <v>3478</v>
      </c>
      <c r="M459" s="442">
        <v>180</v>
      </c>
      <c r="N459" s="483"/>
      <c r="O459" s="434">
        <v>1.1100000000000001</v>
      </c>
      <c r="P459" s="323">
        <f t="shared" si="31"/>
        <v>1.1100000000000001</v>
      </c>
      <c r="Q459" s="319">
        <f t="shared" si="32"/>
        <v>3</v>
      </c>
      <c r="R459" s="427">
        <f t="shared" si="33"/>
        <v>3.33</v>
      </c>
      <c r="S459" s="323"/>
      <c r="T459" s="309"/>
      <c r="U459" s="309"/>
      <c r="V459" s="319" t="s">
        <v>3449</v>
      </c>
      <c r="W459" s="444" t="str">
        <f t="shared" si="30"/>
        <v>8</v>
      </c>
      <c r="X459" s="286"/>
      <c r="Y459" s="286"/>
      <c r="Z459" s="30"/>
    </row>
    <row r="460" spans="1:26" ht="15" hidden="1" customHeight="1" x14ac:dyDescent="0.2">
      <c r="A460" s="384"/>
      <c r="B460" s="384"/>
      <c r="C460" s="433" t="s">
        <v>3593</v>
      </c>
      <c r="D460" s="43" t="s">
        <v>1600</v>
      </c>
      <c r="E460" s="499" t="s">
        <v>1678</v>
      </c>
      <c r="F460" s="319">
        <v>6</v>
      </c>
      <c r="G460" s="43" t="s">
        <v>1600</v>
      </c>
      <c r="H460" s="499" t="s">
        <v>3591</v>
      </c>
      <c r="I460" s="481" t="s">
        <v>1909</v>
      </c>
      <c r="J460" s="442" t="s">
        <v>1920</v>
      </c>
      <c r="K460" s="442">
        <v>1</v>
      </c>
      <c r="L460" s="482" t="s">
        <v>3456</v>
      </c>
      <c r="M460" s="442">
        <v>1940</v>
      </c>
      <c r="N460" s="483"/>
      <c r="O460" s="434">
        <v>7.89</v>
      </c>
      <c r="P460" s="323">
        <f t="shared" si="31"/>
        <v>7.89</v>
      </c>
      <c r="Q460" s="319">
        <f t="shared" si="32"/>
        <v>6</v>
      </c>
      <c r="R460" s="427">
        <f t="shared" si="33"/>
        <v>47.339999999999996</v>
      </c>
      <c r="S460" s="323"/>
      <c r="T460" s="309"/>
      <c r="U460" s="309"/>
      <c r="V460" s="319" t="s">
        <v>1909</v>
      </c>
      <c r="W460" s="444" t="str">
        <f t="shared" si="30"/>
        <v/>
      </c>
      <c r="X460" s="286"/>
      <c r="Y460" s="286"/>
      <c r="Z460" s="30"/>
    </row>
    <row r="461" spans="1:26" ht="15" hidden="1" customHeight="1" x14ac:dyDescent="0.2">
      <c r="A461" s="384"/>
      <c r="B461" s="384"/>
      <c r="C461" s="433" t="s">
        <v>3593</v>
      </c>
      <c r="D461" s="43" t="s">
        <v>1601</v>
      </c>
      <c r="E461" s="499" t="s">
        <v>1678</v>
      </c>
      <c r="F461" s="319">
        <v>2</v>
      </c>
      <c r="G461" s="43" t="s">
        <v>1601</v>
      </c>
      <c r="H461" s="499" t="s">
        <v>3591</v>
      </c>
      <c r="I461" s="481" t="s">
        <v>1909</v>
      </c>
      <c r="J461" s="442" t="s">
        <v>1920</v>
      </c>
      <c r="K461" s="442">
        <v>1</v>
      </c>
      <c r="L461" s="482" t="s">
        <v>3456</v>
      </c>
      <c r="M461" s="442">
        <v>1866</v>
      </c>
      <c r="N461" s="483"/>
      <c r="O461" s="434">
        <v>7.59</v>
      </c>
      <c r="P461" s="323">
        <f t="shared" si="31"/>
        <v>7.59</v>
      </c>
      <c r="Q461" s="319">
        <f t="shared" si="32"/>
        <v>2</v>
      </c>
      <c r="R461" s="427">
        <f t="shared" si="33"/>
        <v>15.18</v>
      </c>
      <c r="S461" s="323"/>
      <c r="T461" s="309"/>
      <c r="U461" s="309"/>
      <c r="V461" s="319" t="s">
        <v>1909</v>
      </c>
      <c r="W461" s="444" t="str">
        <f t="shared" si="30"/>
        <v/>
      </c>
      <c r="X461" s="286"/>
      <c r="Y461" s="286"/>
      <c r="Z461" s="30"/>
    </row>
    <row r="462" spans="1:26" ht="15" hidden="1" customHeight="1" x14ac:dyDescent="0.2">
      <c r="A462" s="384"/>
      <c r="B462" s="384"/>
      <c r="C462" s="433" t="s">
        <v>3593</v>
      </c>
      <c r="D462" s="43" t="s">
        <v>1602</v>
      </c>
      <c r="E462" s="499" t="s">
        <v>1678</v>
      </c>
      <c r="F462" s="319">
        <v>1</v>
      </c>
      <c r="G462" s="43" t="s">
        <v>1602</v>
      </c>
      <c r="H462" s="499" t="s">
        <v>3591</v>
      </c>
      <c r="I462" s="481" t="s">
        <v>1909</v>
      </c>
      <c r="J462" s="442" t="s">
        <v>1920</v>
      </c>
      <c r="K462" s="442">
        <v>1</v>
      </c>
      <c r="L462" s="482" t="s">
        <v>3456</v>
      </c>
      <c r="M462" s="442">
        <v>1236</v>
      </c>
      <c r="N462" s="483"/>
      <c r="O462" s="434">
        <v>5.03</v>
      </c>
      <c r="P462" s="323">
        <f t="shared" si="31"/>
        <v>5.03</v>
      </c>
      <c r="Q462" s="319">
        <f t="shared" si="32"/>
        <v>1</v>
      </c>
      <c r="R462" s="427">
        <f t="shared" si="33"/>
        <v>5.03</v>
      </c>
      <c r="S462" s="323"/>
      <c r="T462" s="309"/>
      <c r="U462" s="309"/>
      <c r="V462" s="319" t="s">
        <v>1909</v>
      </c>
      <c r="W462" s="444" t="str">
        <f t="shared" si="30"/>
        <v/>
      </c>
      <c r="X462" s="286"/>
      <c r="Y462" s="286"/>
      <c r="Z462" s="30"/>
    </row>
    <row r="463" spans="1:26" ht="15" hidden="1" customHeight="1" x14ac:dyDescent="0.2">
      <c r="A463" s="384"/>
      <c r="B463" s="384"/>
      <c r="C463" s="433" t="s">
        <v>3593</v>
      </c>
      <c r="D463" s="43" t="s">
        <v>1603</v>
      </c>
      <c r="E463" s="499" t="s">
        <v>1678</v>
      </c>
      <c r="F463" s="319">
        <v>1</v>
      </c>
      <c r="G463" s="43" t="s">
        <v>1603</v>
      </c>
      <c r="H463" s="499" t="s">
        <v>3591</v>
      </c>
      <c r="I463" s="481" t="s">
        <v>1909</v>
      </c>
      <c r="J463" s="442" t="s">
        <v>1920</v>
      </c>
      <c r="K463" s="442">
        <v>1</v>
      </c>
      <c r="L463" s="482" t="s">
        <v>3456</v>
      </c>
      <c r="M463" s="442">
        <v>2746</v>
      </c>
      <c r="N463" s="483"/>
      <c r="O463" s="434">
        <v>11.17</v>
      </c>
      <c r="P463" s="323">
        <f t="shared" si="31"/>
        <v>11.17</v>
      </c>
      <c r="Q463" s="319">
        <f t="shared" si="32"/>
        <v>1</v>
      </c>
      <c r="R463" s="427">
        <f t="shared" si="33"/>
        <v>11.17</v>
      </c>
      <c r="S463" s="323"/>
      <c r="T463" s="309"/>
      <c r="U463" s="309"/>
      <c r="V463" s="319" t="s">
        <v>1909</v>
      </c>
      <c r="W463" s="444" t="str">
        <f t="shared" ref="W463:W526" si="34">(SUBSTITUTE(I463,V463,""))</f>
        <v/>
      </c>
      <c r="X463" s="286"/>
      <c r="Y463" s="286"/>
      <c r="Z463" s="30"/>
    </row>
    <row r="464" spans="1:26" ht="15" hidden="1" customHeight="1" x14ac:dyDescent="0.2">
      <c r="A464" s="384"/>
      <c r="B464" s="384"/>
      <c r="C464" s="433" t="s">
        <v>3593</v>
      </c>
      <c r="D464" s="43" t="s">
        <v>1604</v>
      </c>
      <c r="E464" s="499" t="s">
        <v>1678</v>
      </c>
      <c r="F464" s="319">
        <v>2</v>
      </c>
      <c r="G464" s="43" t="s">
        <v>1604</v>
      </c>
      <c r="H464" s="499" t="s">
        <v>3591</v>
      </c>
      <c r="I464" s="481" t="s">
        <v>1909</v>
      </c>
      <c r="J464" s="442" t="s">
        <v>1920</v>
      </c>
      <c r="K464" s="442">
        <v>1</v>
      </c>
      <c r="L464" s="482" t="s">
        <v>3456</v>
      </c>
      <c r="M464" s="442">
        <v>1519</v>
      </c>
      <c r="N464" s="483"/>
      <c r="O464" s="434">
        <v>6.18</v>
      </c>
      <c r="P464" s="323">
        <f t="shared" si="31"/>
        <v>6.18</v>
      </c>
      <c r="Q464" s="319">
        <f t="shared" si="32"/>
        <v>2</v>
      </c>
      <c r="R464" s="427">
        <f t="shared" si="33"/>
        <v>12.36</v>
      </c>
      <c r="S464" s="323"/>
      <c r="T464" s="309"/>
      <c r="U464" s="309"/>
      <c r="V464" s="319" t="s">
        <v>1909</v>
      </c>
      <c r="W464" s="444" t="str">
        <f t="shared" si="34"/>
        <v/>
      </c>
      <c r="X464" s="286"/>
      <c r="Y464" s="286"/>
      <c r="Z464" s="30"/>
    </row>
    <row r="465" spans="1:26" ht="15" hidden="1" customHeight="1" x14ac:dyDescent="0.2">
      <c r="A465" s="384"/>
      <c r="B465" s="384"/>
      <c r="C465" s="433" t="s">
        <v>3593</v>
      </c>
      <c r="D465" s="43" t="s">
        <v>1605</v>
      </c>
      <c r="E465" s="499" t="s">
        <v>1678</v>
      </c>
      <c r="F465" s="319">
        <v>2</v>
      </c>
      <c r="G465" s="43" t="s">
        <v>1605</v>
      </c>
      <c r="H465" s="499" t="s">
        <v>3591</v>
      </c>
      <c r="I465" s="481" t="s">
        <v>1909</v>
      </c>
      <c r="J465" s="442" t="s">
        <v>1920</v>
      </c>
      <c r="K465" s="442">
        <v>1</v>
      </c>
      <c r="L465" s="482" t="s">
        <v>3456</v>
      </c>
      <c r="M465" s="442">
        <v>3591</v>
      </c>
      <c r="N465" s="483"/>
      <c r="O465" s="434">
        <v>14.6</v>
      </c>
      <c r="P465" s="323">
        <f t="shared" si="31"/>
        <v>14.6</v>
      </c>
      <c r="Q465" s="319">
        <f t="shared" si="32"/>
        <v>2</v>
      </c>
      <c r="R465" s="427">
        <f t="shared" si="33"/>
        <v>29.2</v>
      </c>
      <c r="S465" s="323"/>
      <c r="T465" s="309"/>
      <c r="U465" s="309"/>
      <c r="V465" s="319" t="s">
        <v>1909</v>
      </c>
      <c r="W465" s="444" t="str">
        <f t="shared" si="34"/>
        <v/>
      </c>
      <c r="X465" s="286"/>
      <c r="Y465" s="286"/>
      <c r="Z465" s="30"/>
    </row>
    <row r="466" spans="1:26" ht="15" hidden="1" customHeight="1" x14ac:dyDescent="0.2">
      <c r="A466" s="384"/>
      <c r="B466" s="384"/>
      <c r="C466" s="433" t="s">
        <v>3593</v>
      </c>
      <c r="D466" s="43" t="s">
        <v>1606</v>
      </c>
      <c r="E466" s="499" t="s">
        <v>1678</v>
      </c>
      <c r="F466" s="319">
        <v>3</v>
      </c>
      <c r="G466" s="43" t="s">
        <v>1606</v>
      </c>
      <c r="H466" s="499" t="s">
        <v>3591</v>
      </c>
      <c r="I466" s="481" t="s">
        <v>1909</v>
      </c>
      <c r="J466" s="442" t="s">
        <v>1920</v>
      </c>
      <c r="K466" s="442">
        <v>1</v>
      </c>
      <c r="L466" s="482" t="s">
        <v>3456</v>
      </c>
      <c r="M466" s="442">
        <v>349</v>
      </c>
      <c r="N466" s="483"/>
      <c r="O466" s="434">
        <v>1.42</v>
      </c>
      <c r="P466" s="323">
        <f t="shared" si="31"/>
        <v>1.42</v>
      </c>
      <c r="Q466" s="319">
        <f t="shared" si="32"/>
        <v>3</v>
      </c>
      <c r="R466" s="427">
        <f t="shared" si="33"/>
        <v>4.26</v>
      </c>
      <c r="S466" s="323"/>
      <c r="T466" s="309"/>
      <c r="U466" s="309"/>
      <c r="V466" s="319" t="s">
        <v>1909</v>
      </c>
      <c r="W466" s="444" t="str">
        <f t="shared" si="34"/>
        <v/>
      </c>
      <c r="X466" s="286"/>
      <c r="Y466" s="286"/>
      <c r="Z466" s="30"/>
    </row>
    <row r="467" spans="1:26" ht="15" hidden="1" customHeight="1" x14ac:dyDescent="0.2">
      <c r="A467" s="384"/>
      <c r="B467" s="384"/>
      <c r="C467" s="433" t="s">
        <v>3593</v>
      </c>
      <c r="D467" s="43" t="s">
        <v>1607</v>
      </c>
      <c r="E467" s="499" t="s">
        <v>1678</v>
      </c>
      <c r="F467" s="319">
        <v>3</v>
      </c>
      <c r="G467" s="43" t="s">
        <v>1607</v>
      </c>
      <c r="H467" s="499" t="s">
        <v>3591</v>
      </c>
      <c r="I467" s="481" t="s">
        <v>1909</v>
      </c>
      <c r="J467" s="442" t="s">
        <v>1920</v>
      </c>
      <c r="K467" s="442">
        <v>1</v>
      </c>
      <c r="L467" s="482" t="s">
        <v>3456</v>
      </c>
      <c r="M467" s="442">
        <v>1719</v>
      </c>
      <c r="N467" s="483"/>
      <c r="O467" s="434">
        <v>6.99</v>
      </c>
      <c r="P467" s="323">
        <f t="shared" ref="P467:P530" si="35">O467*K467</f>
        <v>6.99</v>
      </c>
      <c r="Q467" s="319">
        <f t="shared" ref="Q467:Q530" si="36">K467*F467</f>
        <v>3</v>
      </c>
      <c r="R467" s="427">
        <f t="shared" ref="R467:R530" si="37">Q467*O467</f>
        <v>20.97</v>
      </c>
      <c r="S467" s="323"/>
      <c r="T467" s="309"/>
      <c r="U467" s="309"/>
      <c r="V467" s="319" t="s">
        <v>1909</v>
      </c>
      <c r="W467" s="444" t="str">
        <f t="shared" si="34"/>
        <v/>
      </c>
      <c r="X467" s="286"/>
      <c r="Y467" s="286"/>
      <c r="Z467" s="30"/>
    </row>
    <row r="468" spans="1:26" ht="15" hidden="1" customHeight="1" x14ac:dyDescent="0.2">
      <c r="A468" s="384"/>
      <c r="B468" s="384"/>
      <c r="C468" s="433" t="s">
        <v>3593</v>
      </c>
      <c r="D468" s="43" t="s">
        <v>1608</v>
      </c>
      <c r="E468" s="499" t="s">
        <v>1678</v>
      </c>
      <c r="F468" s="319">
        <v>3</v>
      </c>
      <c r="G468" s="43" t="s">
        <v>1608</v>
      </c>
      <c r="H468" s="499" t="s">
        <v>3591</v>
      </c>
      <c r="I468" s="481" t="s">
        <v>1909</v>
      </c>
      <c r="J468" s="442" t="s">
        <v>1920</v>
      </c>
      <c r="K468" s="442">
        <v>1</v>
      </c>
      <c r="L468" s="482" t="s">
        <v>3456</v>
      </c>
      <c r="M468" s="442">
        <v>1812</v>
      </c>
      <c r="N468" s="483"/>
      <c r="O468" s="434">
        <v>7.37</v>
      </c>
      <c r="P468" s="323">
        <f t="shared" si="35"/>
        <v>7.37</v>
      </c>
      <c r="Q468" s="319">
        <f t="shared" si="36"/>
        <v>3</v>
      </c>
      <c r="R468" s="427">
        <f t="shared" si="37"/>
        <v>22.11</v>
      </c>
      <c r="S468" s="323"/>
      <c r="T468" s="309"/>
      <c r="U468" s="309"/>
      <c r="V468" s="319" t="s">
        <v>1909</v>
      </c>
      <c r="W468" s="444" t="str">
        <f t="shared" si="34"/>
        <v/>
      </c>
      <c r="X468" s="286"/>
      <c r="Y468" s="286"/>
      <c r="Z468" s="30"/>
    </row>
    <row r="469" spans="1:26" ht="15" hidden="1" customHeight="1" x14ac:dyDescent="0.2">
      <c r="A469" s="384"/>
      <c r="B469" s="384"/>
      <c r="C469" s="433" t="s">
        <v>3594</v>
      </c>
      <c r="D469" s="43" t="s">
        <v>1609</v>
      </c>
      <c r="E469" s="499" t="s">
        <v>1678</v>
      </c>
      <c r="F469" s="319">
        <v>23</v>
      </c>
      <c r="G469" s="43" t="s">
        <v>1609</v>
      </c>
      <c r="H469" s="499"/>
      <c r="I469" s="481" t="s">
        <v>737</v>
      </c>
      <c r="J469" s="442" t="s">
        <v>1428</v>
      </c>
      <c r="K469" s="442">
        <v>1</v>
      </c>
      <c r="L469" s="482" t="s">
        <v>3456</v>
      </c>
      <c r="M469" s="442">
        <v>160</v>
      </c>
      <c r="N469" s="483"/>
      <c r="O469" s="434">
        <v>1.46</v>
      </c>
      <c r="P469" s="323">
        <f t="shared" si="35"/>
        <v>1.46</v>
      </c>
      <c r="Q469" s="319">
        <f t="shared" si="36"/>
        <v>23</v>
      </c>
      <c r="R469" s="427">
        <f t="shared" si="37"/>
        <v>33.58</v>
      </c>
      <c r="S469" s="323"/>
      <c r="T469" s="309"/>
      <c r="U469" s="309"/>
      <c r="V469" s="319" t="s">
        <v>737</v>
      </c>
      <c r="W469" s="444" t="str">
        <f t="shared" si="34"/>
        <v/>
      </c>
      <c r="X469" s="286"/>
      <c r="Y469" s="286"/>
      <c r="Z469" s="30"/>
    </row>
    <row r="470" spans="1:26" ht="15" hidden="1" customHeight="1" x14ac:dyDescent="0.2">
      <c r="A470" s="384"/>
      <c r="B470" s="384"/>
      <c r="C470" s="433" t="s">
        <v>3594</v>
      </c>
      <c r="D470" s="43" t="s">
        <v>1610</v>
      </c>
      <c r="E470" s="499" t="s">
        <v>1678</v>
      </c>
      <c r="F470" s="319">
        <v>11</v>
      </c>
      <c r="G470" s="43" t="s">
        <v>1610</v>
      </c>
      <c r="H470" s="499"/>
      <c r="I470" s="481" t="s">
        <v>737</v>
      </c>
      <c r="J470" s="442" t="s">
        <v>1428</v>
      </c>
      <c r="K470" s="442">
        <v>1</v>
      </c>
      <c r="L470" s="482" t="s">
        <v>3456</v>
      </c>
      <c r="M470" s="442">
        <v>150</v>
      </c>
      <c r="N470" s="483"/>
      <c r="O470" s="434">
        <v>1.37</v>
      </c>
      <c r="P470" s="323">
        <f t="shared" si="35"/>
        <v>1.37</v>
      </c>
      <c r="Q470" s="319">
        <f t="shared" si="36"/>
        <v>11</v>
      </c>
      <c r="R470" s="427">
        <f t="shared" si="37"/>
        <v>15.07</v>
      </c>
      <c r="S470" s="323"/>
      <c r="T470" s="309"/>
      <c r="U470" s="309"/>
      <c r="V470" s="319" t="s">
        <v>737</v>
      </c>
      <c r="W470" s="444" t="str">
        <f t="shared" si="34"/>
        <v/>
      </c>
      <c r="X470" s="286"/>
      <c r="Y470" s="286"/>
      <c r="Z470" s="30"/>
    </row>
    <row r="471" spans="1:26" ht="15" hidden="1" customHeight="1" x14ac:dyDescent="0.2">
      <c r="A471" s="384"/>
      <c r="B471" s="384"/>
      <c r="C471" s="433" t="s">
        <v>3593</v>
      </c>
      <c r="D471" s="43" t="s">
        <v>1611</v>
      </c>
      <c r="E471" s="499" t="s">
        <v>1678</v>
      </c>
      <c r="F471" s="319">
        <v>2</v>
      </c>
      <c r="G471" s="43" t="s">
        <v>1611</v>
      </c>
      <c r="H471" s="499" t="s">
        <v>3591</v>
      </c>
      <c r="I471" s="481" t="s">
        <v>3438</v>
      </c>
      <c r="J471" s="442" t="s">
        <v>1920</v>
      </c>
      <c r="K471" s="442">
        <v>1</v>
      </c>
      <c r="L471" s="482" t="s">
        <v>3456</v>
      </c>
      <c r="M471" s="442">
        <v>9100</v>
      </c>
      <c r="N471" s="483"/>
      <c r="O471" s="434">
        <v>35.270000000000003</v>
      </c>
      <c r="P471" s="323">
        <f t="shared" si="35"/>
        <v>35.270000000000003</v>
      </c>
      <c r="Q471" s="319">
        <f t="shared" si="36"/>
        <v>2</v>
      </c>
      <c r="R471" s="427">
        <f t="shared" si="37"/>
        <v>70.540000000000006</v>
      </c>
      <c r="S471" s="323"/>
      <c r="T471" s="309"/>
      <c r="U471" s="309"/>
      <c r="V471" s="319" t="s">
        <v>3438</v>
      </c>
      <c r="W471" s="444" t="str">
        <f t="shared" si="34"/>
        <v/>
      </c>
      <c r="X471" s="286"/>
      <c r="Y471" s="286"/>
      <c r="Z471" s="30"/>
    </row>
    <row r="472" spans="1:26" ht="15" hidden="1" customHeight="1" x14ac:dyDescent="0.2">
      <c r="A472" s="384"/>
      <c r="B472" s="384"/>
      <c r="C472" s="433" t="s">
        <v>3593</v>
      </c>
      <c r="D472" s="43" t="s">
        <v>1612</v>
      </c>
      <c r="E472" s="499" t="s">
        <v>1678</v>
      </c>
      <c r="F472" s="319">
        <v>35</v>
      </c>
      <c r="G472" s="43" t="s">
        <v>1612</v>
      </c>
      <c r="H472" s="499" t="s">
        <v>3591</v>
      </c>
      <c r="I472" s="481" t="s">
        <v>3440</v>
      </c>
      <c r="J472" s="442" t="s">
        <v>1920</v>
      </c>
      <c r="K472" s="442">
        <v>1</v>
      </c>
      <c r="L472" s="482" t="s">
        <v>3456</v>
      </c>
      <c r="M472" s="442">
        <v>9100</v>
      </c>
      <c r="N472" s="483"/>
      <c r="O472" s="434">
        <v>17.41</v>
      </c>
      <c r="P472" s="323">
        <f t="shared" si="35"/>
        <v>17.41</v>
      </c>
      <c r="Q472" s="319">
        <f t="shared" si="36"/>
        <v>35</v>
      </c>
      <c r="R472" s="427">
        <f t="shared" si="37"/>
        <v>609.35</v>
      </c>
      <c r="S472" s="323"/>
      <c r="T472" s="309"/>
      <c r="U472" s="309"/>
      <c r="V472" s="319" t="s">
        <v>3440</v>
      </c>
      <c r="W472" s="444" t="str">
        <f t="shared" si="34"/>
        <v/>
      </c>
      <c r="X472" s="286"/>
      <c r="Y472" s="286"/>
      <c r="Z472" s="30"/>
    </row>
    <row r="473" spans="1:26" ht="15" hidden="1" customHeight="1" x14ac:dyDescent="0.2">
      <c r="A473" s="384"/>
      <c r="B473" s="384"/>
      <c r="C473" s="433" t="s">
        <v>3594</v>
      </c>
      <c r="D473" s="43" t="s">
        <v>1613</v>
      </c>
      <c r="E473" s="499" t="s">
        <v>1678</v>
      </c>
      <c r="F473" s="319">
        <v>1</v>
      </c>
      <c r="G473" s="43" t="s">
        <v>1803</v>
      </c>
      <c r="H473" s="499"/>
      <c r="I473" s="481" t="s">
        <v>620</v>
      </c>
      <c r="J473" s="442" t="s">
        <v>1428</v>
      </c>
      <c r="K473" s="442">
        <v>1</v>
      </c>
      <c r="L473" s="482" t="s">
        <v>3456</v>
      </c>
      <c r="M473" s="442">
        <v>2648</v>
      </c>
      <c r="N473" s="483"/>
      <c r="O473" s="434">
        <v>69.430000000000007</v>
      </c>
      <c r="P473" s="323">
        <f t="shared" si="35"/>
        <v>69.430000000000007</v>
      </c>
      <c r="Q473" s="319">
        <f t="shared" si="36"/>
        <v>1</v>
      </c>
      <c r="R473" s="427">
        <f t="shared" si="37"/>
        <v>69.430000000000007</v>
      </c>
      <c r="S473" s="323"/>
      <c r="T473" s="309"/>
      <c r="U473" s="309"/>
      <c r="V473" s="319" t="s">
        <v>620</v>
      </c>
      <c r="W473" s="444" t="str">
        <f t="shared" si="34"/>
        <v/>
      </c>
      <c r="X473" s="286"/>
      <c r="Y473" s="286"/>
      <c r="Z473" s="30"/>
    </row>
    <row r="474" spans="1:26" ht="15" hidden="1" customHeight="1" x14ac:dyDescent="0.2">
      <c r="A474" s="384"/>
      <c r="B474" s="384"/>
      <c r="C474" s="433" t="s">
        <v>3594</v>
      </c>
      <c r="D474" s="43" t="s">
        <v>1613</v>
      </c>
      <c r="E474" s="499" t="s">
        <v>1678</v>
      </c>
      <c r="F474" s="319">
        <v>1</v>
      </c>
      <c r="G474" s="43" t="s">
        <v>1804</v>
      </c>
      <c r="H474" s="499"/>
      <c r="I474" s="481" t="s">
        <v>620</v>
      </c>
      <c r="J474" s="442" t="s">
        <v>1428</v>
      </c>
      <c r="K474" s="442">
        <v>1</v>
      </c>
      <c r="L474" s="482" t="s">
        <v>3456</v>
      </c>
      <c r="M474" s="442">
        <v>1300</v>
      </c>
      <c r="N474" s="483"/>
      <c r="O474" s="434">
        <v>34.08</v>
      </c>
      <c r="P474" s="323">
        <f t="shared" si="35"/>
        <v>34.08</v>
      </c>
      <c r="Q474" s="319">
        <f t="shared" si="36"/>
        <v>1</v>
      </c>
      <c r="R474" s="427">
        <f t="shared" si="37"/>
        <v>34.08</v>
      </c>
      <c r="S474" s="323"/>
      <c r="T474" s="309"/>
      <c r="U474" s="309"/>
      <c r="V474" s="319" t="s">
        <v>620</v>
      </c>
      <c r="W474" s="444" t="str">
        <f t="shared" si="34"/>
        <v/>
      </c>
      <c r="X474" s="286"/>
      <c r="Y474" s="286"/>
      <c r="Z474" s="30"/>
    </row>
    <row r="475" spans="1:26" ht="15" hidden="1" customHeight="1" x14ac:dyDescent="0.2">
      <c r="A475" s="384"/>
      <c r="B475" s="384"/>
      <c r="C475" s="433" t="s">
        <v>3594</v>
      </c>
      <c r="D475" s="43" t="s">
        <v>1613</v>
      </c>
      <c r="E475" s="499" t="s">
        <v>1678</v>
      </c>
      <c r="F475" s="319">
        <v>1</v>
      </c>
      <c r="G475" s="43" t="s">
        <v>1805</v>
      </c>
      <c r="H475" s="499"/>
      <c r="I475" s="481">
        <v>10</v>
      </c>
      <c r="J475" s="442" t="s">
        <v>1428</v>
      </c>
      <c r="K475" s="442">
        <v>1</v>
      </c>
      <c r="L475" s="482" t="s">
        <v>3466</v>
      </c>
      <c r="M475" s="442">
        <v>150</v>
      </c>
      <c r="N475" s="483"/>
      <c r="O475" s="434">
        <v>1.41</v>
      </c>
      <c r="P475" s="323">
        <f t="shared" si="35"/>
        <v>1.41</v>
      </c>
      <c r="Q475" s="319">
        <f t="shared" si="36"/>
        <v>1</v>
      </c>
      <c r="R475" s="427">
        <f t="shared" si="37"/>
        <v>1.41</v>
      </c>
      <c r="S475" s="323"/>
      <c r="T475" s="309"/>
      <c r="U475" s="309"/>
      <c r="V475" s="319" t="s">
        <v>1427</v>
      </c>
      <c r="W475" s="444" t="str">
        <f t="shared" si="34"/>
        <v>10</v>
      </c>
      <c r="X475" s="286"/>
      <c r="Y475" s="286"/>
      <c r="Z475" s="30"/>
    </row>
    <row r="476" spans="1:26" ht="15" hidden="1" customHeight="1" x14ac:dyDescent="0.2">
      <c r="A476" s="384"/>
      <c r="B476" s="384"/>
      <c r="C476" s="433" t="s">
        <v>3594</v>
      </c>
      <c r="D476" s="43" t="s">
        <v>1613</v>
      </c>
      <c r="E476" s="499" t="s">
        <v>1678</v>
      </c>
      <c r="F476" s="319">
        <v>1</v>
      </c>
      <c r="G476" s="43" t="s">
        <v>1806</v>
      </c>
      <c r="H476" s="499"/>
      <c r="I476" s="481">
        <v>10</v>
      </c>
      <c r="J476" s="442" t="s">
        <v>1428</v>
      </c>
      <c r="K476" s="442">
        <v>1</v>
      </c>
      <c r="L476" s="482" t="s">
        <v>3461</v>
      </c>
      <c r="M476" s="442">
        <v>150</v>
      </c>
      <c r="N476" s="483"/>
      <c r="O476" s="434">
        <v>1.06</v>
      </c>
      <c r="P476" s="323">
        <f t="shared" si="35"/>
        <v>1.06</v>
      </c>
      <c r="Q476" s="319">
        <f t="shared" si="36"/>
        <v>1</v>
      </c>
      <c r="R476" s="427">
        <f t="shared" si="37"/>
        <v>1.06</v>
      </c>
      <c r="S476" s="323"/>
      <c r="T476" s="309"/>
      <c r="U476" s="309"/>
      <c r="V476" s="319" t="s">
        <v>1427</v>
      </c>
      <c r="W476" s="444" t="str">
        <f t="shared" si="34"/>
        <v>10</v>
      </c>
      <c r="X476" s="286"/>
      <c r="Y476" s="286"/>
      <c r="Z476" s="30"/>
    </row>
    <row r="477" spans="1:26" ht="15" hidden="1" customHeight="1" x14ac:dyDescent="0.2">
      <c r="A477" s="384"/>
      <c r="B477" s="384"/>
      <c r="C477" s="433" t="s">
        <v>3594</v>
      </c>
      <c r="D477" s="43" t="s">
        <v>1613</v>
      </c>
      <c r="E477" s="499" t="s">
        <v>1678</v>
      </c>
      <c r="F477" s="319">
        <v>1</v>
      </c>
      <c r="G477" s="43" t="s">
        <v>1704</v>
      </c>
      <c r="H477" s="499"/>
      <c r="I477" s="481">
        <v>10</v>
      </c>
      <c r="J477" s="442" t="s">
        <v>1428</v>
      </c>
      <c r="K477" s="442">
        <v>2</v>
      </c>
      <c r="L477" s="482" t="s">
        <v>3454</v>
      </c>
      <c r="M477" s="442">
        <v>202</v>
      </c>
      <c r="N477" s="483"/>
      <c r="O477" s="434">
        <v>0.79</v>
      </c>
      <c r="P477" s="323">
        <f t="shared" si="35"/>
        <v>1.58</v>
      </c>
      <c r="Q477" s="319">
        <f t="shared" si="36"/>
        <v>2</v>
      </c>
      <c r="R477" s="427">
        <f t="shared" si="37"/>
        <v>1.58</v>
      </c>
      <c r="S477" s="323"/>
      <c r="T477" s="309"/>
      <c r="U477" s="309"/>
      <c r="V477" s="319" t="s">
        <v>1427</v>
      </c>
      <c r="W477" s="444" t="str">
        <f t="shared" si="34"/>
        <v>10</v>
      </c>
      <c r="X477" s="286"/>
      <c r="Y477" s="286"/>
      <c r="Z477" s="30"/>
    </row>
    <row r="478" spans="1:26" ht="15" hidden="1" customHeight="1" x14ac:dyDescent="0.2">
      <c r="A478" s="384"/>
      <c r="B478" s="384"/>
      <c r="C478" s="433" t="s">
        <v>3594</v>
      </c>
      <c r="D478" s="43" t="s">
        <v>1613</v>
      </c>
      <c r="E478" s="499" t="s">
        <v>1678</v>
      </c>
      <c r="F478" s="319">
        <v>1</v>
      </c>
      <c r="G478" s="43" t="s">
        <v>1807</v>
      </c>
      <c r="H478" s="499"/>
      <c r="I478" s="481">
        <v>10</v>
      </c>
      <c r="J478" s="442" t="s">
        <v>1428</v>
      </c>
      <c r="K478" s="442">
        <v>2</v>
      </c>
      <c r="L478" s="482" t="s">
        <v>3454</v>
      </c>
      <c r="M478" s="442">
        <v>181</v>
      </c>
      <c r="N478" s="483"/>
      <c r="O478" s="434">
        <v>0.71</v>
      </c>
      <c r="P478" s="323">
        <f t="shared" si="35"/>
        <v>1.42</v>
      </c>
      <c r="Q478" s="319">
        <f t="shared" si="36"/>
        <v>2</v>
      </c>
      <c r="R478" s="427">
        <f t="shared" si="37"/>
        <v>1.42</v>
      </c>
      <c r="S478" s="323"/>
      <c r="T478" s="309"/>
      <c r="U478" s="309"/>
      <c r="V478" s="319" t="s">
        <v>1427</v>
      </c>
      <c r="W478" s="444" t="str">
        <f t="shared" si="34"/>
        <v>10</v>
      </c>
      <c r="X478" s="286"/>
      <c r="Y478" s="286"/>
      <c r="Z478" s="30"/>
    </row>
    <row r="479" spans="1:26" ht="15" hidden="1" customHeight="1" x14ac:dyDescent="0.2">
      <c r="A479" s="384"/>
      <c r="B479" s="384"/>
      <c r="C479" s="433" t="s">
        <v>3594</v>
      </c>
      <c r="D479" s="43" t="s">
        <v>1613</v>
      </c>
      <c r="E479" s="499" t="s">
        <v>1678</v>
      </c>
      <c r="F479" s="319">
        <v>1</v>
      </c>
      <c r="G479" s="43" t="s">
        <v>1808</v>
      </c>
      <c r="H479" s="499"/>
      <c r="I479" s="481">
        <v>10</v>
      </c>
      <c r="J479" s="442" t="s">
        <v>1428</v>
      </c>
      <c r="K479" s="442">
        <v>1</v>
      </c>
      <c r="L479" s="482" t="s">
        <v>3454</v>
      </c>
      <c r="M479" s="442">
        <v>110</v>
      </c>
      <c r="N479" s="483"/>
      <c r="O479" s="434">
        <v>0.43</v>
      </c>
      <c r="P479" s="323">
        <f t="shared" si="35"/>
        <v>0.43</v>
      </c>
      <c r="Q479" s="319">
        <f t="shared" si="36"/>
        <v>1</v>
      </c>
      <c r="R479" s="427">
        <f t="shared" si="37"/>
        <v>0.43</v>
      </c>
      <c r="S479" s="323"/>
      <c r="T479" s="309"/>
      <c r="U479" s="309"/>
      <c r="V479" s="319" t="s">
        <v>1427</v>
      </c>
      <c r="W479" s="444" t="str">
        <f t="shared" si="34"/>
        <v>10</v>
      </c>
      <c r="X479" s="286"/>
      <c r="Y479" s="286"/>
      <c r="Z479" s="30"/>
    </row>
    <row r="480" spans="1:26" ht="15" hidden="1" customHeight="1" x14ac:dyDescent="0.2">
      <c r="A480" s="384"/>
      <c r="B480" s="384"/>
      <c r="C480" s="433" t="s">
        <v>3594</v>
      </c>
      <c r="D480" s="43" t="s">
        <v>1613</v>
      </c>
      <c r="E480" s="499" t="s">
        <v>1678</v>
      </c>
      <c r="F480" s="319">
        <v>1</v>
      </c>
      <c r="G480" s="43" t="s">
        <v>1809</v>
      </c>
      <c r="H480" s="499"/>
      <c r="I480" s="481">
        <v>10</v>
      </c>
      <c r="J480" s="442" t="s">
        <v>1428</v>
      </c>
      <c r="K480" s="442">
        <v>1</v>
      </c>
      <c r="L480" s="482" t="s">
        <v>3462</v>
      </c>
      <c r="M480" s="442">
        <v>112</v>
      </c>
      <c r="N480" s="483"/>
      <c r="O480" s="434">
        <v>0.97</v>
      </c>
      <c r="P480" s="323">
        <f t="shared" si="35"/>
        <v>0.97</v>
      </c>
      <c r="Q480" s="319">
        <f t="shared" si="36"/>
        <v>1</v>
      </c>
      <c r="R480" s="427">
        <f t="shared" si="37"/>
        <v>0.97</v>
      </c>
      <c r="S480" s="323"/>
      <c r="T480" s="309"/>
      <c r="U480" s="309"/>
      <c r="V480" s="319" t="s">
        <v>1427</v>
      </c>
      <c r="W480" s="444" t="str">
        <f t="shared" si="34"/>
        <v>10</v>
      </c>
      <c r="X480" s="286"/>
      <c r="Y480" s="286"/>
      <c r="Z480" s="30"/>
    </row>
    <row r="481" spans="1:26" ht="15" hidden="1" customHeight="1" x14ac:dyDescent="0.2">
      <c r="A481" s="384"/>
      <c r="B481" s="384"/>
      <c r="C481" s="433" t="s">
        <v>3594</v>
      </c>
      <c r="D481" s="43" t="s">
        <v>1613</v>
      </c>
      <c r="E481" s="499" t="s">
        <v>1678</v>
      </c>
      <c r="F481" s="319">
        <v>1</v>
      </c>
      <c r="G481" s="43" t="s">
        <v>1810</v>
      </c>
      <c r="H481" s="499"/>
      <c r="I481" s="481">
        <v>10</v>
      </c>
      <c r="J481" s="442" t="s">
        <v>1428</v>
      </c>
      <c r="K481" s="442">
        <v>1</v>
      </c>
      <c r="L481" s="482" t="s">
        <v>3483</v>
      </c>
      <c r="M481" s="442">
        <v>110</v>
      </c>
      <c r="N481" s="483"/>
      <c r="O481" s="434">
        <v>0.35</v>
      </c>
      <c r="P481" s="323">
        <f t="shared" si="35"/>
        <v>0.35</v>
      </c>
      <c r="Q481" s="319">
        <f t="shared" si="36"/>
        <v>1</v>
      </c>
      <c r="R481" s="427">
        <f t="shared" si="37"/>
        <v>0.35</v>
      </c>
      <c r="S481" s="323"/>
      <c r="T481" s="309"/>
      <c r="U481" s="309"/>
      <c r="V481" s="319" t="s">
        <v>1427</v>
      </c>
      <c r="W481" s="444" t="str">
        <f t="shared" si="34"/>
        <v>10</v>
      </c>
      <c r="X481" s="286"/>
      <c r="Y481" s="286"/>
      <c r="Z481" s="30"/>
    </row>
    <row r="482" spans="1:26" ht="15" hidden="1" customHeight="1" x14ac:dyDescent="0.2">
      <c r="A482" s="384"/>
      <c r="B482" s="384"/>
      <c r="C482" s="433" t="s">
        <v>3594</v>
      </c>
      <c r="D482" s="43" t="s">
        <v>1613</v>
      </c>
      <c r="E482" s="499" t="s">
        <v>1678</v>
      </c>
      <c r="F482" s="319">
        <v>1</v>
      </c>
      <c r="G482" s="43" t="s">
        <v>1811</v>
      </c>
      <c r="H482" s="499"/>
      <c r="I482" s="481">
        <v>10</v>
      </c>
      <c r="J482" s="442" t="s">
        <v>1428</v>
      </c>
      <c r="K482" s="442">
        <v>1</v>
      </c>
      <c r="L482" s="482" t="s">
        <v>3495</v>
      </c>
      <c r="M482" s="442">
        <v>220</v>
      </c>
      <c r="N482" s="483"/>
      <c r="O482" s="434">
        <v>2.94</v>
      </c>
      <c r="P482" s="323">
        <f t="shared" si="35"/>
        <v>2.94</v>
      </c>
      <c r="Q482" s="319">
        <f t="shared" si="36"/>
        <v>1</v>
      </c>
      <c r="R482" s="427">
        <f t="shared" si="37"/>
        <v>2.94</v>
      </c>
      <c r="S482" s="323"/>
      <c r="T482" s="309"/>
      <c r="U482" s="309"/>
      <c r="V482" s="319" t="s">
        <v>1427</v>
      </c>
      <c r="W482" s="444" t="str">
        <f t="shared" si="34"/>
        <v>10</v>
      </c>
      <c r="X482" s="286"/>
      <c r="Y482" s="286"/>
      <c r="Z482" s="30"/>
    </row>
    <row r="483" spans="1:26" ht="15" hidden="1" customHeight="1" x14ac:dyDescent="0.2">
      <c r="A483" s="384"/>
      <c r="B483" s="384"/>
      <c r="C483" s="433" t="s">
        <v>3594</v>
      </c>
      <c r="D483" s="43" t="s">
        <v>1613</v>
      </c>
      <c r="E483" s="499" t="s">
        <v>1678</v>
      </c>
      <c r="F483" s="319">
        <v>1</v>
      </c>
      <c r="G483" s="43" t="s">
        <v>1812</v>
      </c>
      <c r="H483" s="499"/>
      <c r="I483" s="481">
        <v>5</v>
      </c>
      <c r="J483" s="442" t="s">
        <v>1428</v>
      </c>
      <c r="K483" s="442">
        <v>2</v>
      </c>
      <c r="L483" s="482" t="s">
        <v>3465</v>
      </c>
      <c r="M483" s="442">
        <v>340</v>
      </c>
      <c r="N483" s="483"/>
      <c r="O483" s="434">
        <v>2.67</v>
      </c>
      <c r="P483" s="323">
        <f t="shared" si="35"/>
        <v>5.34</v>
      </c>
      <c r="Q483" s="319">
        <f t="shared" si="36"/>
        <v>2</v>
      </c>
      <c r="R483" s="427">
        <f t="shared" si="37"/>
        <v>5.34</v>
      </c>
      <c r="S483" s="323"/>
      <c r="T483" s="309"/>
      <c r="U483" s="309"/>
      <c r="V483" s="319" t="s">
        <v>3448</v>
      </c>
      <c r="W483" s="444" t="str">
        <f t="shared" si="34"/>
        <v>5</v>
      </c>
      <c r="X483" s="286"/>
      <c r="Y483" s="286"/>
      <c r="Z483" s="30"/>
    </row>
    <row r="484" spans="1:26" ht="15" hidden="1" customHeight="1" x14ac:dyDescent="0.2">
      <c r="A484" s="384"/>
      <c r="B484" s="384"/>
      <c r="C484" s="433" t="s">
        <v>3594</v>
      </c>
      <c r="D484" s="43" t="s">
        <v>1613</v>
      </c>
      <c r="E484" s="499" t="s">
        <v>1678</v>
      </c>
      <c r="F484" s="319">
        <v>1</v>
      </c>
      <c r="G484" s="43" t="s">
        <v>1813</v>
      </c>
      <c r="H484" s="499"/>
      <c r="I484" s="481">
        <v>5</v>
      </c>
      <c r="J484" s="442" t="s">
        <v>1428</v>
      </c>
      <c r="K484" s="442">
        <v>2</v>
      </c>
      <c r="L484" s="482" t="s">
        <v>3454</v>
      </c>
      <c r="M484" s="442">
        <v>179</v>
      </c>
      <c r="N484" s="483"/>
      <c r="O484" s="434">
        <v>0.35</v>
      </c>
      <c r="P484" s="323">
        <f t="shared" si="35"/>
        <v>0.7</v>
      </c>
      <c r="Q484" s="319">
        <f t="shared" si="36"/>
        <v>2</v>
      </c>
      <c r="R484" s="427">
        <f t="shared" si="37"/>
        <v>0.7</v>
      </c>
      <c r="S484" s="323"/>
      <c r="T484" s="309"/>
      <c r="U484" s="309"/>
      <c r="V484" s="319" t="s">
        <v>3448</v>
      </c>
      <c r="W484" s="444" t="str">
        <f t="shared" si="34"/>
        <v>5</v>
      </c>
      <c r="X484" s="286"/>
      <c r="Y484" s="286"/>
      <c r="Z484" s="30"/>
    </row>
    <row r="485" spans="1:26" ht="15" hidden="1" customHeight="1" x14ac:dyDescent="0.2">
      <c r="A485" s="384"/>
      <c r="B485" s="384"/>
      <c r="C485" s="433" t="s">
        <v>3594</v>
      </c>
      <c r="D485" s="43" t="s">
        <v>1613</v>
      </c>
      <c r="E485" s="499" t="s">
        <v>1678</v>
      </c>
      <c r="F485" s="319">
        <v>1</v>
      </c>
      <c r="G485" s="43" t="s">
        <v>1727</v>
      </c>
      <c r="H485" s="499"/>
      <c r="I485" s="481">
        <v>8</v>
      </c>
      <c r="J485" s="442" t="s">
        <v>1428</v>
      </c>
      <c r="K485" s="442">
        <v>2</v>
      </c>
      <c r="L485" s="482" t="s">
        <v>3477</v>
      </c>
      <c r="M485" s="442">
        <v>180</v>
      </c>
      <c r="N485" s="483"/>
      <c r="O485" s="434">
        <v>1.38</v>
      </c>
      <c r="P485" s="323">
        <f t="shared" si="35"/>
        <v>2.76</v>
      </c>
      <c r="Q485" s="319">
        <f t="shared" si="36"/>
        <v>2</v>
      </c>
      <c r="R485" s="427">
        <f t="shared" si="37"/>
        <v>2.76</v>
      </c>
      <c r="S485" s="323"/>
      <c r="T485" s="309"/>
      <c r="U485" s="309"/>
      <c r="V485" s="319" t="s">
        <v>3449</v>
      </c>
      <c r="W485" s="444" t="str">
        <f t="shared" si="34"/>
        <v>8</v>
      </c>
      <c r="X485" s="286"/>
      <c r="Y485" s="286"/>
      <c r="Z485" s="30"/>
    </row>
    <row r="486" spans="1:26" ht="15" hidden="1" customHeight="1" x14ac:dyDescent="0.2">
      <c r="A486" s="384"/>
      <c r="B486" s="384"/>
      <c r="C486" s="433" t="s">
        <v>3594</v>
      </c>
      <c r="D486" s="43" t="s">
        <v>1613</v>
      </c>
      <c r="E486" s="499" t="s">
        <v>1678</v>
      </c>
      <c r="F486" s="319">
        <v>1</v>
      </c>
      <c r="G486" s="43" t="s">
        <v>1728</v>
      </c>
      <c r="H486" s="499"/>
      <c r="I486" s="481">
        <v>8</v>
      </c>
      <c r="J486" s="442" t="s">
        <v>1428</v>
      </c>
      <c r="K486" s="442">
        <v>1</v>
      </c>
      <c r="L486" s="482" t="s">
        <v>3478</v>
      </c>
      <c r="M486" s="442">
        <v>180</v>
      </c>
      <c r="N486" s="483"/>
      <c r="O486" s="434">
        <v>1.1100000000000001</v>
      </c>
      <c r="P486" s="323">
        <f t="shared" si="35"/>
        <v>1.1100000000000001</v>
      </c>
      <c r="Q486" s="319">
        <f t="shared" si="36"/>
        <v>1</v>
      </c>
      <c r="R486" s="427">
        <f t="shared" si="37"/>
        <v>1.1100000000000001</v>
      </c>
      <c r="S486" s="323"/>
      <c r="T486" s="309"/>
      <c r="U486" s="309"/>
      <c r="V486" s="319" t="s">
        <v>3449</v>
      </c>
      <c r="W486" s="444" t="str">
        <f t="shared" si="34"/>
        <v>8</v>
      </c>
      <c r="X486" s="286"/>
      <c r="Y486" s="286"/>
      <c r="Z486" s="30"/>
    </row>
    <row r="487" spans="1:26" ht="15" hidden="1" customHeight="1" x14ac:dyDescent="0.2">
      <c r="A487" s="384"/>
      <c r="B487" s="384"/>
      <c r="C487" s="433" t="s">
        <v>3594</v>
      </c>
      <c r="D487" s="43" t="s">
        <v>1613</v>
      </c>
      <c r="E487" s="499" t="s">
        <v>1678</v>
      </c>
      <c r="F487" s="319">
        <v>1</v>
      </c>
      <c r="G487" s="43" t="s">
        <v>1814</v>
      </c>
      <c r="H487" s="499"/>
      <c r="I487" s="481">
        <v>8</v>
      </c>
      <c r="J487" s="442" t="s">
        <v>1428</v>
      </c>
      <c r="K487" s="442">
        <v>2</v>
      </c>
      <c r="L487" s="482" t="s">
        <v>3454</v>
      </c>
      <c r="M487" s="442">
        <v>181</v>
      </c>
      <c r="N487" s="483"/>
      <c r="O487" s="434">
        <v>0.56999999999999995</v>
      </c>
      <c r="P487" s="323">
        <f t="shared" si="35"/>
        <v>1.1399999999999999</v>
      </c>
      <c r="Q487" s="319">
        <f t="shared" si="36"/>
        <v>2</v>
      </c>
      <c r="R487" s="427">
        <f t="shared" si="37"/>
        <v>1.1399999999999999</v>
      </c>
      <c r="S487" s="323"/>
      <c r="T487" s="309"/>
      <c r="U487" s="309"/>
      <c r="V487" s="319" t="s">
        <v>3449</v>
      </c>
      <c r="W487" s="444" t="str">
        <f t="shared" si="34"/>
        <v>8</v>
      </c>
      <c r="X487" s="286"/>
      <c r="Y487" s="286"/>
      <c r="Z487" s="30"/>
    </row>
    <row r="488" spans="1:26" ht="15" hidden="1" customHeight="1" x14ac:dyDescent="0.2">
      <c r="A488" s="384"/>
      <c r="B488" s="384"/>
      <c r="C488" s="433" t="s">
        <v>3594</v>
      </c>
      <c r="D488" s="43" t="s">
        <v>1613</v>
      </c>
      <c r="E488" s="499" t="s">
        <v>1678</v>
      </c>
      <c r="F488" s="319">
        <v>1</v>
      </c>
      <c r="G488" s="43" t="s">
        <v>1815</v>
      </c>
      <c r="H488" s="499"/>
      <c r="I488" s="481">
        <v>15</v>
      </c>
      <c r="J488" s="442" t="s">
        <v>1428</v>
      </c>
      <c r="K488" s="442">
        <v>1</v>
      </c>
      <c r="L488" s="482" t="s">
        <v>3462</v>
      </c>
      <c r="M488" s="442">
        <v>320</v>
      </c>
      <c r="N488" s="483"/>
      <c r="O488" s="434">
        <v>4.1399999999999997</v>
      </c>
      <c r="P488" s="323">
        <f t="shared" si="35"/>
        <v>4.1399999999999997</v>
      </c>
      <c r="Q488" s="319">
        <f t="shared" si="36"/>
        <v>1</v>
      </c>
      <c r="R488" s="427">
        <f t="shared" si="37"/>
        <v>4.1399999999999997</v>
      </c>
      <c r="S488" s="323"/>
      <c r="T488" s="309"/>
      <c r="U488" s="309"/>
      <c r="V488" s="319" t="s">
        <v>3446</v>
      </c>
      <c r="W488" s="444" t="str">
        <f t="shared" si="34"/>
        <v>15</v>
      </c>
      <c r="X488" s="286"/>
      <c r="Y488" s="286"/>
      <c r="Z488" s="30"/>
    </row>
    <row r="489" spans="1:26" ht="15" hidden="1" customHeight="1" x14ac:dyDescent="0.2">
      <c r="A489" s="384"/>
      <c r="B489" s="384"/>
      <c r="C489" s="433" t="s">
        <v>3594</v>
      </c>
      <c r="D489" s="43" t="s">
        <v>1613</v>
      </c>
      <c r="E489" s="499" t="s">
        <v>1678</v>
      </c>
      <c r="F489" s="319">
        <v>1</v>
      </c>
      <c r="G489" s="43" t="s">
        <v>1816</v>
      </c>
      <c r="H489" s="499"/>
      <c r="I489" s="481">
        <v>15</v>
      </c>
      <c r="J489" s="442" t="s">
        <v>1428</v>
      </c>
      <c r="K489" s="442">
        <v>1</v>
      </c>
      <c r="L489" s="482" t="s">
        <v>3464</v>
      </c>
      <c r="M489" s="442">
        <v>1927</v>
      </c>
      <c r="N489" s="483"/>
      <c r="O489" s="434">
        <v>40.840000000000003</v>
      </c>
      <c r="P489" s="323">
        <f t="shared" si="35"/>
        <v>40.840000000000003</v>
      </c>
      <c r="Q489" s="319">
        <f t="shared" si="36"/>
        <v>1</v>
      </c>
      <c r="R489" s="427">
        <f t="shared" si="37"/>
        <v>40.840000000000003</v>
      </c>
      <c r="S489" s="323"/>
      <c r="T489" s="309"/>
      <c r="U489" s="309"/>
      <c r="V489" s="319" t="s">
        <v>3446</v>
      </c>
      <c r="W489" s="444" t="str">
        <f t="shared" si="34"/>
        <v>15</v>
      </c>
      <c r="X489" s="286"/>
      <c r="Y489" s="286"/>
      <c r="Z489" s="30"/>
    </row>
    <row r="490" spans="1:26" ht="15" hidden="1" customHeight="1" x14ac:dyDescent="0.2">
      <c r="A490" s="384"/>
      <c r="B490" s="384"/>
      <c r="C490" s="433" t="s">
        <v>3594</v>
      </c>
      <c r="D490" s="43" t="s">
        <v>1613</v>
      </c>
      <c r="E490" s="499" t="s">
        <v>1678</v>
      </c>
      <c r="F490" s="319">
        <v>1</v>
      </c>
      <c r="G490" s="43" t="s">
        <v>1817</v>
      </c>
      <c r="H490" s="499"/>
      <c r="I490" s="481">
        <v>15</v>
      </c>
      <c r="J490" s="442" t="s">
        <v>1428</v>
      </c>
      <c r="K490" s="442">
        <v>1</v>
      </c>
      <c r="L490" s="482" t="s">
        <v>3468</v>
      </c>
      <c r="M490" s="442">
        <v>1927</v>
      </c>
      <c r="N490" s="483"/>
      <c r="O490" s="434">
        <v>30.63</v>
      </c>
      <c r="P490" s="323">
        <f t="shared" si="35"/>
        <v>30.63</v>
      </c>
      <c r="Q490" s="319">
        <f t="shared" si="36"/>
        <v>1</v>
      </c>
      <c r="R490" s="427">
        <f t="shared" si="37"/>
        <v>30.63</v>
      </c>
      <c r="S490" s="323"/>
      <c r="T490" s="309"/>
      <c r="U490" s="309"/>
      <c r="V490" s="319" t="s">
        <v>3446</v>
      </c>
      <c r="W490" s="444" t="str">
        <f t="shared" si="34"/>
        <v>15</v>
      </c>
      <c r="X490" s="286"/>
      <c r="Y490" s="286"/>
      <c r="Z490" s="30"/>
    </row>
    <row r="491" spans="1:26" ht="15" hidden="1" customHeight="1" x14ac:dyDescent="0.2">
      <c r="A491" s="384"/>
      <c r="B491" s="384"/>
      <c r="C491" s="433" t="s">
        <v>3594</v>
      </c>
      <c r="D491" s="43" t="s">
        <v>1613</v>
      </c>
      <c r="E491" s="499" t="s">
        <v>1678</v>
      </c>
      <c r="F491" s="319">
        <v>1</v>
      </c>
      <c r="G491" s="43" t="s">
        <v>1818</v>
      </c>
      <c r="H491" s="499"/>
      <c r="I491" s="481">
        <v>10</v>
      </c>
      <c r="J491" s="442" t="s">
        <v>1428</v>
      </c>
      <c r="K491" s="442">
        <v>1</v>
      </c>
      <c r="L491" s="482">
        <v>1300</v>
      </c>
      <c r="M491" s="442">
        <v>110</v>
      </c>
      <c r="N491" s="483"/>
      <c r="O491" s="434">
        <v>11.23</v>
      </c>
      <c r="P491" s="323">
        <f t="shared" si="35"/>
        <v>11.23</v>
      </c>
      <c r="Q491" s="319">
        <f t="shared" si="36"/>
        <v>1</v>
      </c>
      <c r="R491" s="427">
        <f t="shared" si="37"/>
        <v>11.23</v>
      </c>
      <c r="S491" s="323"/>
      <c r="T491" s="309"/>
      <c r="U491" s="309"/>
      <c r="V491" s="319" t="s">
        <v>1914</v>
      </c>
      <c r="W491" s="444" t="str">
        <f t="shared" si="34"/>
        <v>10</v>
      </c>
      <c r="X491" s="286"/>
      <c r="Y491" s="286"/>
      <c r="Z491" s="30"/>
    </row>
    <row r="492" spans="1:26" ht="15" hidden="1" customHeight="1" x14ac:dyDescent="0.2">
      <c r="A492" s="384"/>
      <c r="B492" s="384"/>
      <c r="C492" s="433" t="s">
        <v>3594</v>
      </c>
      <c r="D492" s="43" t="s">
        <v>1613</v>
      </c>
      <c r="E492" s="499" t="s">
        <v>1678</v>
      </c>
      <c r="F492" s="319">
        <v>1</v>
      </c>
      <c r="G492" s="43" t="s">
        <v>1819</v>
      </c>
      <c r="H492" s="499"/>
      <c r="I492" s="481">
        <v>10</v>
      </c>
      <c r="J492" s="442" t="s">
        <v>1428</v>
      </c>
      <c r="K492" s="442">
        <v>2</v>
      </c>
      <c r="L492" s="482">
        <v>150</v>
      </c>
      <c r="M492" s="442">
        <v>47</v>
      </c>
      <c r="N492" s="483"/>
      <c r="O492" s="434">
        <v>0.55000000000000004</v>
      </c>
      <c r="P492" s="323">
        <f t="shared" si="35"/>
        <v>1.1000000000000001</v>
      </c>
      <c r="Q492" s="319">
        <f t="shared" si="36"/>
        <v>2</v>
      </c>
      <c r="R492" s="427">
        <f t="shared" si="37"/>
        <v>1.1000000000000001</v>
      </c>
      <c r="S492" s="323"/>
      <c r="T492" s="309"/>
      <c r="U492" s="309"/>
      <c r="V492" s="319" t="s">
        <v>1915</v>
      </c>
      <c r="W492" s="444" t="str">
        <f t="shared" si="34"/>
        <v>10</v>
      </c>
      <c r="X492" s="286"/>
      <c r="Y492" s="286"/>
      <c r="Z492" s="30"/>
    </row>
    <row r="493" spans="1:26" ht="15" hidden="1" customHeight="1" x14ac:dyDescent="0.2">
      <c r="A493" s="384"/>
      <c r="B493" s="384"/>
      <c r="C493" s="433" t="s">
        <v>3594</v>
      </c>
      <c r="D493" s="43" t="s">
        <v>1613</v>
      </c>
      <c r="E493" s="499" t="s">
        <v>1678</v>
      </c>
      <c r="F493" s="319">
        <v>1</v>
      </c>
      <c r="G493" s="43" t="s">
        <v>1820</v>
      </c>
      <c r="H493" s="499"/>
      <c r="I493" s="481">
        <v>10</v>
      </c>
      <c r="J493" s="442" t="s">
        <v>1428</v>
      </c>
      <c r="K493" s="442">
        <v>2</v>
      </c>
      <c r="L493" s="482">
        <v>140</v>
      </c>
      <c r="M493" s="442">
        <v>47</v>
      </c>
      <c r="N493" s="483"/>
      <c r="O493" s="434">
        <v>0.52</v>
      </c>
      <c r="P493" s="323">
        <f t="shared" si="35"/>
        <v>1.04</v>
      </c>
      <c r="Q493" s="319">
        <f t="shared" si="36"/>
        <v>2</v>
      </c>
      <c r="R493" s="427">
        <f t="shared" si="37"/>
        <v>1.04</v>
      </c>
      <c r="S493" s="323"/>
      <c r="T493" s="309"/>
      <c r="U493" s="309"/>
      <c r="V493" s="319" t="s">
        <v>1916</v>
      </c>
      <c r="W493" s="444" t="str">
        <f t="shared" si="34"/>
        <v>10</v>
      </c>
      <c r="X493" s="286"/>
      <c r="Y493" s="286"/>
      <c r="Z493" s="30"/>
    </row>
    <row r="494" spans="1:26" ht="15" hidden="1" customHeight="1" x14ac:dyDescent="0.2">
      <c r="A494" s="384"/>
      <c r="B494" s="384"/>
      <c r="C494" s="433" t="s">
        <v>3593</v>
      </c>
      <c r="D494" s="43" t="s">
        <v>1613</v>
      </c>
      <c r="E494" s="499" t="s">
        <v>1678</v>
      </c>
      <c r="F494" s="319">
        <v>1</v>
      </c>
      <c r="G494" s="43" t="s">
        <v>1821</v>
      </c>
      <c r="H494" s="499" t="s">
        <v>3591</v>
      </c>
      <c r="I494" s="481" t="s">
        <v>1917</v>
      </c>
      <c r="J494" s="442" t="s">
        <v>1920</v>
      </c>
      <c r="K494" s="442">
        <v>4</v>
      </c>
      <c r="L494" s="482" t="s">
        <v>3456</v>
      </c>
      <c r="M494" s="442">
        <v>550</v>
      </c>
      <c r="N494" s="483"/>
      <c r="O494" s="434">
        <v>3.47</v>
      </c>
      <c r="P494" s="323">
        <f t="shared" si="35"/>
        <v>13.88</v>
      </c>
      <c r="Q494" s="319">
        <f t="shared" si="36"/>
        <v>4</v>
      </c>
      <c r="R494" s="427">
        <f t="shared" si="37"/>
        <v>13.88</v>
      </c>
      <c r="S494" s="323"/>
      <c r="T494" s="309"/>
      <c r="U494" s="309"/>
      <c r="V494" s="319" t="s">
        <v>1917</v>
      </c>
      <c r="W494" s="444" t="str">
        <f t="shared" si="34"/>
        <v/>
      </c>
      <c r="X494" s="286"/>
      <c r="Y494" s="286"/>
      <c r="Z494" s="30"/>
    </row>
    <row r="495" spans="1:26" ht="15" hidden="1" customHeight="1" x14ac:dyDescent="0.2">
      <c r="A495" s="384"/>
      <c r="B495" s="384"/>
      <c r="C495" s="433" t="s">
        <v>3594</v>
      </c>
      <c r="D495" s="43" t="s">
        <v>1614</v>
      </c>
      <c r="E495" s="499" t="s">
        <v>1678</v>
      </c>
      <c r="F495" s="319">
        <v>3</v>
      </c>
      <c r="G495" s="43" t="s">
        <v>1822</v>
      </c>
      <c r="H495" s="499"/>
      <c r="I495" s="481" t="s">
        <v>1121</v>
      </c>
      <c r="J495" s="442" t="s">
        <v>1428</v>
      </c>
      <c r="K495" s="442">
        <v>1</v>
      </c>
      <c r="L495" s="482" t="s">
        <v>3456</v>
      </c>
      <c r="M495" s="442">
        <v>2703</v>
      </c>
      <c r="N495" s="483"/>
      <c r="O495" s="434">
        <v>55.93</v>
      </c>
      <c r="P495" s="323">
        <f t="shared" si="35"/>
        <v>55.93</v>
      </c>
      <c r="Q495" s="319">
        <f t="shared" si="36"/>
        <v>3</v>
      </c>
      <c r="R495" s="427">
        <f t="shared" si="37"/>
        <v>167.79</v>
      </c>
      <c r="S495" s="323"/>
      <c r="T495" s="309"/>
      <c r="U495" s="309"/>
      <c r="V495" s="319" t="s">
        <v>1121</v>
      </c>
      <c r="W495" s="444" t="str">
        <f t="shared" si="34"/>
        <v/>
      </c>
      <c r="X495" s="286"/>
      <c r="Y495" s="286"/>
      <c r="Z495" s="30"/>
    </row>
    <row r="496" spans="1:26" ht="15" hidden="1" customHeight="1" x14ac:dyDescent="0.2">
      <c r="A496" s="384"/>
      <c r="B496" s="384"/>
      <c r="C496" s="433" t="s">
        <v>3594</v>
      </c>
      <c r="D496" s="43" t="s">
        <v>1614</v>
      </c>
      <c r="E496" s="499" t="s">
        <v>1678</v>
      </c>
      <c r="F496" s="319">
        <v>3</v>
      </c>
      <c r="G496" s="43" t="s">
        <v>1823</v>
      </c>
      <c r="H496" s="499"/>
      <c r="I496" s="481">
        <v>5</v>
      </c>
      <c r="J496" s="442" t="s">
        <v>1428</v>
      </c>
      <c r="K496" s="442">
        <v>1</v>
      </c>
      <c r="L496" s="482" t="s">
        <v>3496</v>
      </c>
      <c r="M496" s="442">
        <v>174</v>
      </c>
      <c r="N496" s="483"/>
      <c r="O496" s="434">
        <v>0.64</v>
      </c>
      <c r="P496" s="323">
        <f t="shared" si="35"/>
        <v>0.64</v>
      </c>
      <c r="Q496" s="319">
        <f t="shared" si="36"/>
        <v>3</v>
      </c>
      <c r="R496" s="427">
        <f t="shared" si="37"/>
        <v>1.92</v>
      </c>
      <c r="S496" s="323"/>
      <c r="T496" s="309"/>
      <c r="U496" s="309"/>
      <c r="V496" s="319" t="s">
        <v>3448</v>
      </c>
      <c r="W496" s="444" t="str">
        <f t="shared" si="34"/>
        <v>5</v>
      </c>
      <c r="X496" s="286"/>
      <c r="Y496" s="286"/>
      <c r="Z496" s="30"/>
    </row>
    <row r="497" spans="1:26" ht="15" hidden="1" customHeight="1" x14ac:dyDescent="0.2">
      <c r="A497" s="384"/>
      <c r="B497" s="384"/>
      <c r="C497" s="433" t="s">
        <v>3594</v>
      </c>
      <c r="D497" s="43" t="s">
        <v>1614</v>
      </c>
      <c r="E497" s="499" t="s">
        <v>1678</v>
      </c>
      <c r="F497" s="319">
        <v>3</v>
      </c>
      <c r="G497" s="43" t="s">
        <v>1824</v>
      </c>
      <c r="H497" s="499"/>
      <c r="I497" s="481">
        <v>10</v>
      </c>
      <c r="J497" s="442" t="s">
        <v>1428</v>
      </c>
      <c r="K497" s="442">
        <v>1</v>
      </c>
      <c r="L497" s="482" t="s">
        <v>3497</v>
      </c>
      <c r="M497" s="442">
        <v>240</v>
      </c>
      <c r="N497" s="483"/>
      <c r="O497" s="434">
        <v>4.33</v>
      </c>
      <c r="P497" s="323">
        <f t="shared" si="35"/>
        <v>4.33</v>
      </c>
      <c r="Q497" s="319">
        <f t="shared" si="36"/>
        <v>3</v>
      </c>
      <c r="R497" s="427">
        <f t="shared" si="37"/>
        <v>12.99</v>
      </c>
      <c r="S497" s="323"/>
      <c r="T497" s="309"/>
      <c r="U497" s="309"/>
      <c r="V497" s="319" t="s">
        <v>1427</v>
      </c>
      <c r="W497" s="444" t="str">
        <f t="shared" si="34"/>
        <v>10</v>
      </c>
      <c r="X497" s="286"/>
      <c r="Y497" s="286"/>
      <c r="Z497" s="30"/>
    </row>
    <row r="498" spans="1:26" ht="15" hidden="1" customHeight="1" x14ac:dyDescent="0.2">
      <c r="A498" s="384"/>
      <c r="B498" s="384"/>
      <c r="C498" s="433" t="s">
        <v>3594</v>
      </c>
      <c r="D498" s="43" t="s">
        <v>1614</v>
      </c>
      <c r="E498" s="499" t="s">
        <v>1678</v>
      </c>
      <c r="F498" s="319">
        <v>3</v>
      </c>
      <c r="G498" s="43" t="s">
        <v>1825</v>
      </c>
      <c r="H498" s="499"/>
      <c r="I498" s="481" t="s">
        <v>1121</v>
      </c>
      <c r="J498" s="442" t="s">
        <v>1428</v>
      </c>
      <c r="K498" s="442">
        <v>1</v>
      </c>
      <c r="L498" s="482" t="s">
        <v>3456</v>
      </c>
      <c r="M498" s="442">
        <v>1400</v>
      </c>
      <c r="N498" s="483"/>
      <c r="O498" s="434">
        <v>28.97</v>
      </c>
      <c r="P498" s="323">
        <f t="shared" si="35"/>
        <v>28.97</v>
      </c>
      <c r="Q498" s="319">
        <f t="shared" si="36"/>
        <v>3</v>
      </c>
      <c r="R498" s="427">
        <f t="shared" si="37"/>
        <v>86.91</v>
      </c>
      <c r="S498" s="323"/>
      <c r="T498" s="309"/>
      <c r="U498" s="309"/>
      <c r="V498" s="319" t="s">
        <v>1121</v>
      </c>
      <c r="W498" s="444" t="str">
        <f t="shared" si="34"/>
        <v/>
      </c>
      <c r="X498" s="286"/>
      <c r="Y498" s="286"/>
      <c r="Z498" s="30"/>
    </row>
    <row r="499" spans="1:26" ht="15" hidden="1" customHeight="1" x14ac:dyDescent="0.2">
      <c r="A499" s="384"/>
      <c r="B499" s="384"/>
      <c r="C499" s="433" t="s">
        <v>3594</v>
      </c>
      <c r="D499" s="43" t="s">
        <v>1614</v>
      </c>
      <c r="E499" s="499" t="s">
        <v>1678</v>
      </c>
      <c r="F499" s="319">
        <v>3</v>
      </c>
      <c r="G499" s="43" t="s">
        <v>1826</v>
      </c>
      <c r="H499" s="499"/>
      <c r="I499" s="481">
        <v>5</v>
      </c>
      <c r="J499" s="442" t="s">
        <v>1428</v>
      </c>
      <c r="K499" s="442">
        <v>1</v>
      </c>
      <c r="L499" s="482" t="s">
        <v>3460</v>
      </c>
      <c r="M499" s="442">
        <v>112</v>
      </c>
      <c r="N499" s="483"/>
      <c r="O499" s="434">
        <v>0.44</v>
      </c>
      <c r="P499" s="323">
        <f t="shared" si="35"/>
        <v>0.44</v>
      </c>
      <c r="Q499" s="319">
        <f t="shared" si="36"/>
        <v>3</v>
      </c>
      <c r="R499" s="427">
        <f t="shared" si="37"/>
        <v>1.32</v>
      </c>
      <c r="S499" s="323"/>
      <c r="T499" s="309"/>
      <c r="U499" s="309"/>
      <c r="V499" s="319" t="s">
        <v>3448</v>
      </c>
      <c r="W499" s="444" t="str">
        <f t="shared" si="34"/>
        <v>5</v>
      </c>
      <c r="X499" s="286"/>
      <c r="Y499" s="286"/>
      <c r="Z499" s="30"/>
    </row>
    <row r="500" spans="1:26" ht="15" hidden="1" customHeight="1" x14ac:dyDescent="0.2">
      <c r="A500" s="384"/>
      <c r="B500" s="384"/>
      <c r="C500" s="433" t="s">
        <v>3594</v>
      </c>
      <c r="D500" s="43" t="s">
        <v>1614</v>
      </c>
      <c r="E500" s="499" t="s">
        <v>1678</v>
      </c>
      <c r="F500" s="319">
        <v>3</v>
      </c>
      <c r="G500" s="43" t="s">
        <v>1827</v>
      </c>
      <c r="H500" s="499"/>
      <c r="I500" s="481">
        <v>5</v>
      </c>
      <c r="J500" s="442" t="s">
        <v>1428</v>
      </c>
      <c r="K500" s="442">
        <v>1</v>
      </c>
      <c r="L500" s="482" t="s">
        <v>3498</v>
      </c>
      <c r="M500" s="442">
        <v>100</v>
      </c>
      <c r="N500" s="483"/>
      <c r="O500" s="434">
        <v>0.18</v>
      </c>
      <c r="P500" s="323">
        <f t="shared" si="35"/>
        <v>0.18</v>
      </c>
      <c r="Q500" s="319">
        <f t="shared" si="36"/>
        <v>3</v>
      </c>
      <c r="R500" s="427">
        <f t="shared" si="37"/>
        <v>0.54</v>
      </c>
      <c r="S500" s="323"/>
      <c r="T500" s="309"/>
      <c r="U500" s="309"/>
      <c r="V500" s="319" t="s">
        <v>3448</v>
      </c>
      <c r="W500" s="444" t="str">
        <f t="shared" si="34"/>
        <v>5</v>
      </c>
      <c r="X500" s="286"/>
      <c r="Y500" s="286"/>
      <c r="Z500" s="30"/>
    </row>
    <row r="501" spans="1:26" ht="15" hidden="1" customHeight="1" x14ac:dyDescent="0.2">
      <c r="A501" s="384"/>
      <c r="B501" s="384"/>
      <c r="C501" s="433" t="s">
        <v>3594</v>
      </c>
      <c r="D501" s="43" t="s">
        <v>1614</v>
      </c>
      <c r="E501" s="499" t="s">
        <v>1678</v>
      </c>
      <c r="F501" s="319">
        <v>3</v>
      </c>
      <c r="G501" s="43" t="s">
        <v>1727</v>
      </c>
      <c r="H501" s="499"/>
      <c r="I501" s="481">
        <v>8</v>
      </c>
      <c r="J501" s="442" t="s">
        <v>1428</v>
      </c>
      <c r="K501" s="442">
        <v>2</v>
      </c>
      <c r="L501" s="482" t="s">
        <v>3477</v>
      </c>
      <c r="M501" s="442">
        <v>180</v>
      </c>
      <c r="N501" s="483"/>
      <c r="O501" s="434">
        <v>1.38</v>
      </c>
      <c r="P501" s="323">
        <f t="shared" si="35"/>
        <v>2.76</v>
      </c>
      <c r="Q501" s="319">
        <f t="shared" si="36"/>
        <v>6</v>
      </c>
      <c r="R501" s="427">
        <f t="shared" si="37"/>
        <v>8.2799999999999994</v>
      </c>
      <c r="S501" s="323"/>
      <c r="T501" s="309"/>
      <c r="U501" s="309"/>
      <c r="V501" s="319" t="s">
        <v>3449</v>
      </c>
      <c r="W501" s="444" t="str">
        <f t="shared" si="34"/>
        <v>8</v>
      </c>
      <c r="X501" s="286"/>
      <c r="Y501" s="286"/>
      <c r="Z501" s="30"/>
    </row>
    <row r="502" spans="1:26" ht="15" hidden="1" customHeight="1" x14ac:dyDescent="0.2">
      <c r="A502" s="384"/>
      <c r="B502" s="384"/>
      <c r="C502" s="433" t="s">
        <v>3594</v>
      </c>
      <c r="D502" s="43" t="s">
        <v>1614</v>
      </c>
      <c r="E502" s="499" t="s">
        <v>1678</v>
      </c>
      <c r="F502" s="319">
        <v>3</v>
      </c>
      <c r="G502" s="43" t="s">
        <v>1728</v>
      </c>
      <c r="H502" s="499"/>
      <c r="I502" s="481">
        <v>8</v>
      </c>
      <c r="J502" s="442" t="s">
        <v>1428</v>
      </c>
      <c r="K502" s="442">
        <v>1</v>
      </c>
      <c r="L502" s="482" t="s">
        <v>3478</v>
      </c>
      <c r="M502" s="442">
        <v>180</v>
      </c>
      <c r="N502" s="483"/>
      <c r="O502" s="434">
        <v>1.1100000000000001</v>
      </c>
      <c r="P502" s="323">
        <f t="shared" si="35"/>
        <v>1.1100000000000001</v>
      </c>
      <c r="Q502" s="319">
        <f t="shared" si="36"/>
        <v>3</v>
      </c>
      <c r="R502" s="427">
        <f t="shared" si="37"/>
        <v>3.33</v>
      </c>
      <c r="S502" s="323"/>
      <c r="T502" s="309"/>
      <c r="U502" s="309"/>
      <c r="V502" s="319" t="s">
        <v>3449</v>
      </c>
      <c r="W502" s="444" t="str">
        <f t="shared" si="34"/>
        <v>8</v>
      </c>
      <c r="X502" s="286"/>
      <c r="Y502" s="286"/>
      <c r="Z502" s="30"/>
    </row>
    <row r="503" spans="1:26" ht="15" hidden="1" customHeight="1" x14ac:dyDescent="0.2">
      <c r="A503" s="384"/>
      <c r="B503" s="384"/>
      <c r="C503" s="433" t="s">
        <v>3594</v>
      </c>
      <c r="D503" s="43" t="s">
        <v>1614</v>
      </c>
      <c r="E503" s="499" t="s">
        <v>1678</v>
      </c>
      <c r="F503" s="319">
        <v>3</v>
      </c>
      <c r="G503" s="43" t="s">
        <v>1828</v>
      </c>
      <c r="H503" s="499"/>
      <c r="I503" s="481">
        <v>15</v>
      </c>
      <c r="J503" s="442" t="s">
        <v>1428</v>
      </c>
      <c r="K503" s="442">
        <v>1</v>
      </c>
      <c r="L503" s="482" t="s">
        <v>3464</v>
      </c>
      <c r="M503" s="442">
        <v>1777</v>
      </c>
      <c r="N503" s="483"/>
      <c r="O503" s="434">
        <v>37.659999999999997</v>
      </c>
      <c r="P503" s="323">
        <f t="shared" si="35"/>
        <v>37.659999999999997</v>
      </c>
      <c r="Q503" s="319">
        <f t="shared" si="36"/>
        <v>3</v>
      </c>
      <c r="R503" s="427">
        <f t="shared" si="37"/>
        <v>112.97999999999999</v>
      </c>
      <c r="S503" s="323"/>
      <c r="T503" s="309"/>
      <c r="U503" s="309"/>
      <c r="V503" s="319" t="s">
        <v>3446</v>
      </c>
      <c r="W503" s="444" t="str">
        <f t="shared" si="34"/>
        <v>15</v>
      </c>
      <c r="X503" s="286"/>
      <c r="Y503" s="286"/>
      <c r="Z503" s="30"/>
    </row>
    <row r="504" spans="1:26" ht="15" hidden="1" customHeight="1" x14ac:dyDescent="0.2">
      <c r="A504" s="384"/>
      <c r="B504" s="384"/>
      <c r="C504" s="433" t="s">
        <v>3594</v>
      </c>
      <c r="D504" s="43" t="s">
        <v>1614</v>
      </c>
      <c r="E504" s="499" t="s">
        <v>1678</v>
      </c>
      <c r="F504" s="319">
        <v>3</v>
      </c>
      <c r="G504" s="43" t="s">
        <v>1829</v>
      </c>
      <c r="H504" s="499"/>
      <c r="I504" s="481">
        <v>15</v>
      </c>
      <c r="J504" s="442" t="s">
        <v>1428</v>
      </c>
      <c r="K504" s="442">
        <v>1</v>
      </c>
      <c r="L504" s="482" t="s">
        <v>3468</v>
      </c>
      <c r="M504" s="442">
        <v>1777</v>
      </c>
      <c r="N504" s="483"/>
      <c r="O504" s="434">
        <v>28.25</v>
      </c>
      <c r="P504" s="323">
        <f t="shared" si="35"/>
        <v>28.25</v>
      </c>
      <c r="Q504" s="319">
        <f t="shared" si="36"/>
        <v>3</v>
      </c>
      <c r="R504" s="427">
        <f t="shared" si="37"/>
        <v>84.75</v>
      </c>
      <c r="S504" s="323"/>
      <c r="T504" s="309"/>
      <c r="U504" s="309"/>
      <c r="V504" s="319" t="s">
        <v>3446</v>
      </c>
      <c r="W504" s="444" t="str">
        <f t="shared" si="34"/>
        <v>15</v>
      </c>
      <c r="X504" s="286"/>
      <c r="Y504" s="286"/>
      <c r="Z504" s="30"/>
    </row>
    <row r="505" spans="1:26" ht="15" hidden="1" customHeight="1" x14ac:dyDescent="0.2">
      <c r="A505" s="384"/>
      <c r="B505" s="384"/>
      <c r="C505" s="433" t="s">
        <v>3593</v>
      </c>
      <c r="D505" s="43" t="s">
        <v>1614</v>
      </c>
      <c r="E505" s="499" t="s">
        <v>1678</v>
      </c>
      <c r="F505" s="319">
        <v>3</v>
      </c>
      <c r="G505" s="43" t="s">
        <v>1830</v>
      </c>
      <c r="H505" s="499" t="s">
        <v>3591</v>
      </c>
      <c r="I505" s="481" t="s">
        <v>3444</v>
      </c>
      <c r="J505" s="442" t="s">
        <v>1920</v>
      </c>
      <c r="K505" s="442">
        <v>4</v>
      </c>
      <c r="L505" s="482" t="s">
        <v>3456</v>
      </c>
      <c r="M505" s="442">
        <v>550</v>
      </c>
      <c r="N505" s="483"/>
      <c r="O505" s="434">
        <v>3.12</v>
      </c>
      <c r="P505" s="323">
        <f t="shared" si="35"/>
        <v>12.48</v>
      </c>
      <c r="Q505" s="319">
        <f t="shared" si="36"/>
        <v>12</v>
      </c>
      <c r="R505" s="427">
        <f t="shared" si="37"/>
        <v>37.44</v>
      </c>
      <c r="S505" s="323"/>
      <c r="T505" s="309"/>
      <c r="U505" s="309"/>
      <c r="V505" s="319" t="s">
        <v>3444</v>
      </c>
      <c r="W505" s="444" t="str">
        <f t="shared" si="34"/>
        <v/>
      </c>
      <c r="X505" s="286"/>
      <c r="Y505" s="286"/>
      <c r="Z505" s="30"/>
    </row>
    <row r="506" spans="1:26" ht="15" hidden="1" customHeight="1" x14ac:dyDescent="0.2">
      <c r="A506" s="384"/>
      <c r="B506" s="384"/>
      <c r="C506" s="433" t="s">
        <v>3594</v>
      </c>
      <c r="D506" s="43" t="s">
        <v>1614</v>
      </c>
      <c r="E506" s="499" t="s">
        <v>1678</v>
      </c>
      <c r="F506" s="319">
        <v>3</v>
      </c>
      <c r="G506" s="43" t="s">
        <v>1831</v>
      </c>
      <c r="H506" s="499"/>
      <c r="I506" s="481">
        <v>10</v>
      </c>
      <c r="J506" s="442" t="s">
        <v>1428</v>
      </c>
      <c r="K506" s="442">
        <v>1</v>
      </c>
      <c r="L506" s="482" t="s">
        <v>3460</v>
      </c>
      <c r="M506" s="442">
        <v>280</v>
      </c>
      <c r="N506" s="483"/>
      <c r="O506" s="434">
        <v>2.2000000000000002</v>
      </c>
      <c r="P506" s="323">
        <f t="shared" si="35"/>
        <v>2.2000000000000002</v>
      </c>
      <c r="Q506" s="319">
        <f t="shared" si="36"/>
        <v>3</v>
      </c>
      <c r="R506" s="427">
        <f t="shared" si="37"/>
        <v>6.6000000000000005</v>
      </c>
      <c r="S506" s="323"/>
      <c r="T506" s="309"/>
      <c r="U506" s="309"/>
      <c r="V506" s="319" t="s">
        <v>1427</v>
      </c>
      <c r="W506" s="444" t="str">
        <f t="shared" si="34"/>
        <v>10</v>
      </c>
      <c r="X506" s="286"/>
      <c r="Y506" s="286"/>
      <c r="Z506" s="30"/>
    </row>
    <row r="507" spans="1:26" ht="15" hidden="1" customHeight="1" x14ac:dyDescent="0.2">
      <c r="A507" s="384"/>
      <c r="B507" s="384"/>
      <c r="C507" s="433" t="s">
        <v>3594</v>
      </c>
      <c r="D507" s="43" t="s">
        <v>1614</v>
      </c>
      <c r="E507" s="499" t="s">
        <v>1678</v>
      </c>
      <c r="F507" s="319">
        <v>3</v>
      </c>
      <c r="G507" s="43" t="s">
        <v>1832</v>
      </c>
      <c r="H507" s="499"/>
      <c r="I507" s="481">
        <v>5</v>
      </c>
      <c r="J507" s="442" t="s">
        <v>1428</v>
      </c>
      <c r="K507" s="442">
        <v>2</v>
      </c>
      <c r="L507" s="482" t="s">
        <v>3499</v>
      </c>
      <c r="M507" s="442">
        <v>150</v>
      </c>
      <c r="N507" s="483"/>
      <c r="O507" s="434">
        <v>0.56000000000000005</v>
      </c>
      <c r="P507" s="323">
        <f t="shared" si="35"/>
        <v>1.1200000000000001</v>
      </c>
      <c r="Q507" s="319">
        <f t="shared" si="36"/>
        <v>6</v>
      </c>
      <c r="R507" s="427">
        <f t="shared" si="37"/>
        <v>3.3600000000000003</v>
      </c>
      <c r="S507" s="323"/>
      <c r="T507" s="309"/>
      <c r="U507" s="309"/>
      <c r="V507" s="319" t="s">
        <v>3448</v>
      </c>
      <c r="W507" s="444" t="str">
        <f t="shared" si="34"/>
        <v>5</v>
      </c>
      <c r="X507" s="286"/>
      <c r="Y507" s="286"/>
      <c r="Z507" s="30"/>
    </row>
    <row r="508" spans="1:26" ht="15" hidden="1" customHeight="1" x14ac:dyDescent="0.2">
      <c r="A508" s="384"/>
      <c r="B508" s="384"/>
      <c r="C508" s="433" t="s">
        <v>3594</v>
      </c>
      <c r="D508" s="43" t="s">
        <v>1614</v>
      </c>
      <c r="E508" s="499" t="s">
        <v>1678</v>
      </c>
      <c r="F508" s="319">
        <v>3</v>
      </c>
      <c r="G508" s="43" t="s">
        <v>1833</v>
      </c>
      <c r="H508" s="499"/>
      <c r="I508" s="481">
        <v>5</v>
      </c>
      <c r="J508" s="442" t="s">
        <v>1428</v>
      </c>
      <c r="K508" s="442">
        <v>2</v>
      </c>
      <c r="L508" s="482" t="s">
        <v>3460</v>
      </c>
      <c r="M508" s="442">
        <v>150</v>
      </c>
      <c r="N508" s="483"/>
      <c r="O508" s="434">
        <v>0.59</v>
      </c>
      <c r="P508" s="323">
        <f t="shared" si="35"/>
        <v>1.18</v>
      </c>
      <c r="Q508" s="319">
        <f t="shared" si="36"/>
        <v>6</v>
      </c>
      <c r="R508" s="427">
        <f t="shared" si="37"/>
        <v>3.54</v>
      </c>
      <c r="S508" s="323"/>
      <c r="T508" s="309"/>
      <c r="U508" s="309"/>
      <c r="V508" s="319" t="s">
        <v>3448</v>
      </c>
      <c r="W508" s="444" t="str">
        <f t="shared" si="34"/>
        <v>5</v>
      </c>
      <c r="X508" s="286"/>
      <c r="Y508" s="286"/>
      <c r="Z508" s="30"/>
    </row>
    <row r="509" spans="1:26" ht="15" hidden="1" customHeight="1" x14ac:dyDescent="0.2">
      <c r="A509" s="384"/>
      <c r="B509" s="384"/>
      <c r="C509" s="433" t="s">
        <v>3594</v>
      </c>
      <c r="D509" s="43" t="s">
        <v>1614</v>
      </c>
      <c r="E509" s="499" t="s">
        <v>1678</v>
      </c>
      <c r="F509" s="319">
        <v>3</v>
      </c>
      <c r="G509" s="43" t="s">
        <v>1834</v>
      </c>
      <c r="H509" s="499"/>
      <c r="I509" s="481">
        <v>5</v>
      </c>
      <c r="J509" s="442" t="s">
        <v>1428</v>
      </c>
      <c r="K509" s="442">
        <v>1</v>
      </c>
      <c r="L509" s="482" t="s">
        <v>3454</v>
      </c>
      <c r="M509" s="442">
        <v>100</v>
      </c>
      <c r="N509" s="483"/>
      <c r="O509" s="434">
        <v>0.2</v>
      </c>
      <c r="P509" s="323">
        <f t="shared" si="35"/>
        <v>0.2</v>
      </c>
      <c r="Q509" s="319">
        <f t="shared" si="36"/>
        <v>3</v>
      </c>
      <c r="R509" s="427">
        <f t="shared" si="37"/>
        <v>0.60000000000000009</v>
      </c>
      <c r="S509" s="323"/>
      <c r="T509" s="309"/>
      <c r="U509" s="309"/>
      <c r="V509" s="319" t="s">
        <v>3448</v>
      </c>
      <c r="W509" s="444" t="str">
        <f t="shared" si="34"/>
        <v>5</v>
      </c>
      <c r="X509" s="286"/>
      <c r="Y509" s="286"/>
      <c r="Z509" s="30"/>
    </row>
    <row r="510" spans="1:26" ht="15" hidden="1" customHeight="1" x14ac:dyDescent="0.2">
      <c r="A510" s="384"/>
      <c r="B510" s="384"/>
      <c r="C510" s="433" t="s">
        <v>3594</v>
      </c>
      <c r="D510" s="43" t="s">
        <v>1615</v>
      </c>
      <c r="E510" s="499" t="s">
        <v>1678</v>
      </c>
      <c r="F510" s="319">
        <v>1</v>
      </c>
      <c r="G510" s="43" t="s">
        <v>1822</v>
      </c>
      <c r="H510" s="499"/>
      <c r="I510" s="481" t="s">
        <v>1121</v>
      </c>
      <c r="J510" s="442" t="s">
        <v>1428</v>
      </c>
      <c r="K510" s="442">
        <v>1</v>
      </c>
      <c r="L510" s="482" t="s">
        <v>3456</v>
      </c>
      <c r="M510" s="442">
        <v>2703</v>
      </c>
      <c r="N510" s="483"/>
      <c r="O510" s="434">
        <v>55.93</v>
      </c>
      <c r="P510" s="323">
        <f t="shared" si="35"/>
        <v>55.93</v>
      </c>
      <c r="Q510" s="319">
        <f t="shared" si="36"/>
        <v>1</v>
      </c>
      <c r="R510" s="427">
        <f t="shared" si="37"/>
        <v>55.93</v>
      </c>
      <c r="S510" s="323"/>
      <c r="T510" s="309"/>
      <c r="U510" s="309"/>
      <c r="V510" s="319" t="s">
        <v>1121</v>
      </c>
      <c r="W510" s="444" t="str">
        <f t="shared" si="34"/>
        <v/>
      </c>
      <c r="X510" s="286"/>
      <c r="Y510" s="286"/>
      <c r="Z510" s="30"/>
    </row>
    <row r="511" spans="1:26" ht="15" hidden="1" customHeight="1" x14ac:dyDescent="0.2">
      <c r="A511" s="384"/>
      <c r="B511" s="384"/>
      <c r="C511" s="433" t="s">
        <v>3594</v>
      </c>
      <c r="D511" s="43" t="s">
        <v>1615</v>
      </c>
      <c r="E511" s="499" t="s">
        <v>1678</v>
      </c>
      <c r="F511" s="319">
        <v>1</v>
      </c>
      <c r="G511" s="43" t="s">
        <v>1823</v>
      </c>
      <c r="H511" s="499"/>
      <c r="I511" s="481">
        <v>5</v>
      </c>
      <c r="J511" s="442" t="s">
        <v>1428</v>
      </c>
      <c r="K511" s="442">
        <v>1</v>
      </c>
      <c r="L511" s="482" t="s">
        <v>3496</v>
      </c>
      <c r="M511" s="442">
        <v>174</v>
      </c>
      <c r="N511" s="483"/>
      <c r="O511" s="434">
        <v>0.64</v>
      </c>
      <c r="P511" s="323">
        <f t="shared" si="35"/>
        <v>0.64</v>
      </c>
      <c r="Q511" s="319">
        <f t="shared" si="36"/>
        <v>1</v>
      </c>
      <c r="R511" s="427">
        <f t="shared" si="37"/>
        <v>0.64</v>
      </c>
      <c r="S511" s="323"/>
      <c r="T511" s="309"/>
      <c r="U511" s="309"/>
      <c r="V511" s="319" t="s">
        <v>3448</v>
      </c>
      <c r="W511" s="444" t="str">
        <f t="shared" si="34"/>
        <v>5</v>
      </c>
      <c r="X511" s="286"/>
      <c r="Y511" s="286"/>
      <c r="Z511" s="30"/>
    </row>
    <row r="512" spans="1:26" ht="15" hidden="1" customHeight="1" x14ac:dyDescent="0.2">
      <c r="A512" s="384"/>
      <c r="B512" s="384"/>
      <c r="C512" s="433" t="s">
        <v>3594</v>
      </c>
      <c r="D512" s="43" t="s">
        <v>1615</v>
      </c>
      <c r="E512" s="499" t="s">
        <v>1678</v>
      </c>
      <c r="F512" s="319">
        <v>1</v>
      </c>
      <c r="G512" s="43" t="s">
        <v>1824</v>
      </c>
      <c r="H512" s="499"/>
      <c r="I512" s="481">
        <v>10</v>
      </c>
      <c r="J512" s="442" t="s">
        <v>1428</v>
      </c>
      <c r="K512" s="442">
        <v>1</v>
      </c>
      <c r="L512" s="482" t="s">
        <v>3497</v>
      </c>
      <c r="M512" s="442">
        <v>240</v>
      </c>
      <c r="N512" s="483"/>
      <c r="O512" s="434">
        <v>4.33</v>
      </c>
      <c r="P512" s="323">
        <f t="shared" si="35"/>
        <v>4.33</v>
      </c>
      <c r="Q512" s="319">
        <f t="shared" si="36"/>
        <v>1</v>
      </c>
      <c r="R512" s="427">
        <f t="shared" si="37"/>
        <v>4.33</v>
      </c>
      <c r="S512" s="323"/>
      <c r="T512" s="309"/>
      <c r="U512" s="309"/>
      <c r="V512" s="319" t="s">
        <v>1427</v>
      </c>
      <c r="W512" s="444" t="str">
        <f t="shared" si="34"/>
        <v>10</v>
      </c>
      <c r="X512" s="286"/>
      <c r="Y512" s="286"/>
      <c r="Z512" s="30"/>
    </row>
    <row r="513" spans="1:26" ht="15" hidden="1" customHeight="1" x14ac:dyDescent="0.2">
      <c r="A513" s="384"/>
      <c r="B513" s="384"/>
      <c r="C513" s="433" t="s">
        <v>3594</v>
      </c>
      <c r="D513" s="43" t="s">
        <v>1615</v>
      </c>
      <c r="E513" s="499" t="s">
        <v>1678</v>
      </c>
      <c r="F513" s="319">
        <v>1</v>
      </c>
      <c r="G513" s="43" t="s">
        <v>1826</v>
      </c>
      <c r="H513" s="499"/>
      <c r="I513" s="481">
        <v>5</v>
      </c>
      <c r="J513" s="442" t="s">
        <v>1428</v>
      </c>
      <c r="K513" s="442">
        <v>1</v>
      </c>
      <c r="L513" s="482" t="s">
        <v>3460</v>
      </c>
      <c r="M513" s="442">
        <v>112</v>
      </c>
      <c r="N513" s="483"/>
      <c r="O513" s="434">
        <v>0.44</v>
      </c>
      <c r="P513" s="323">
        <f t="shared" si="35"/>
        <v>0.44</v>
      </c>
      <c r="Q513" s="319">
        <f t="shared" si="36"/>
        <v>1</v>
      </c>
      <c r="R513" s="427">
        <f t="shared" si="37"/>
        <v>0.44</v>
      </c>
      <c r="S513" s="323"/>
      <c r="T513" s="309"/>
      <c r="U513" s="309"/>
      <c r="V513" s="319" t="s">
        <v>3448</v>
      </c>
      <c r="W513" s="444" t="str">
        <f t="shared" si="34"/>
        <v>5</v>
      </c>
      <c r="X513" s="286"/>
      <c r="Y513" s="286"/>
      <c r="Z513" s="30"/>
    </row>
    <row r="514" spans="1:26" ht="15" hidden="1" customHeight="1" x14ac:dyDescent="0.2">
      <c r="A514" s="384"/>
      <c r="B514" s="384"/>
      <c r="C514" s="433" t="s">
        <v>3594</v>
      </c>
      <c r="D514" s="43" t="s">
        <v>1615</v>
      </c>
      <c r="E514" s="499" t="s">
        <v>1678</v>
      </c>
      <c r="F514" s="319">
        <v>1</v>
      </c>
      <c r="G514" s="43" t="s">
        <v>1827</v>
      </c>
      <c r="H514" s="499"/>
      <c r="I514" s="481">
        <v>5</v>
      </c>
      <c r="J514" s="442" t="s">
        <v>1428</v>
      </c>
      <c r="K514" s="442">
        <v>1</v>
      </c>
      <c r="L514" s="482" t="s">
        <v>3498</v>
      </c>
      <c r="M514" s="442">
        <v>100</v>
      </c>
      <c r="N514" s="483"/>
      <c r="O514" s="434">
        <v>0.18</v>
      </c>
      <c r="P514" s="323">
        <f t="shared" si="35"/>
        <v>0.18</v>
      </c>
      <c r="Q514" s="319">
        <f t="shared" si="36"/>
        <v>1</v>
      </c>
      <c r="R514" s="427">
        <f t="shared" si="37"/>
        <v>0.18</v>
      </c>
      <c r="S514" s="323"/>
      <c r="T514" s="309"/>
      <c r="U514" s="309"/>
      <c r="V514" s="319" t="s">
        <v>3448</v>
      </c>
      <c r="W514" s="444" t="str">
        <f t="shared" si="34"/>
        <v>5</v>
      </c>
      <c r="X514" s="286"/>
      <c r="Y514" s="286"/>
      <c r="Z514" s="30"/>
    </row>
    <row r="515" spans="1:26" ht="15" hidden="1" customHeight="1" x14ac:dyDescent="0.2">
      <c r="A515" s="384"/>
      <c r="B515" s="384"/>
      <c r="C515" s="433" t="s">
        <v>3594</v>
      </c>
      <c r="D515" s="43" t="s">
        <v>1615</v>
      </c>
      <c r="E515" s="499" t="s">
        <v>1678</v>
      </c>
      <c r="F515" s="319">
        <v>1</v>
      </c>
      <c r="G515" s="43" t="s">
        <v>1727</v>
      </c>
      <c r="H515" s="499"/>
      <c r="I515" s="481">
        <v>8</v>
      </c>
      <c r="J515" s="442" t="s">
        <v>1428</v>
      </c>
      <c r="K515" s="442">
        <v>1</v>
      </c>
      <c r="L515" s="482" t="s">
        <v>3477</v>
      </c>
      <c r="M515" s="442">
        <v>180</v>
      </c>
      <c r="N515" s="483"/>
      <c r="O515" s="434">
        <v>1.38</v>
      </c>
      <c r="P515" s="323">
        <f t="shared" si="35"/>
        <v>1.38</v>
      </c>
      <c r="Q515" s="319">
        <f t="shared" si="36"/>
        <v>1</v>
      </c>
      <c r="R515" s="427">
        <f t="shared" si="37"/>
        <v>1.38</v>
      </c>
      <c r="S515" s="323"/>
      <c r="T515" s="309"/>
      <c r="U515" s="309"/>
      <c r="V515" s="319" t="s">
        <v>3449</v>
      </c>
      <c r="W515" s="444" t="str">
        <f t="shared" si="34"/>
        <v>8</v>
      </c>
      <c r="X515" s="286"/>
      <c r="Y515" s="286"/>
      <c r="Z515" s="30"/>
    </row>
    <row r="516" spans="1:26" ht="15" hidden="1" customHeight="1" x14ac:dyDescent="0.2">
      <c r="A516" s="384"/>
      <c r="B516" s="384"/>
      <c r="C516" s="433" t="s">
        <v>3594</v>
      </c>
      <c r="D516" s="43" t="s">
        <v>1615</v>
      </c>
      <c r="E516" s="499" t="s">
        <v>1678</v>
      </c>
      <c r="F516" s="319">
        <v>1</v>
      </c>
      <c r="G516" s="43" t="s">
        <v>1728</v>
      </c>
      <c r="H516" s="499"/>
      <c r="I516" s="481">
        <v>8</v>
      </c>
      <c r="J516" s="442" t="s">
        <v>1428</v>
      </c>
      <c r="K516" s="442">
        <v>1</v>
      </c>
      <c r="L516" s="482" t="s">
        <v>3478</v>
      </c>
      <c r="M516" s="442">
        <v>180</v>
      </c>
      <c r="N516" s="483"/>
      <c r="O516" s="434">
        <v>1.1100000000000001</v>
      </c>
      <c r="P516" s="323">
        <f t="shared" si="35"/>
        <v>1.1100000000000001</v>
      </c>
      <c r="Q516" s="319">
        <f t="shared" si="36"/>
        <v>1</v>
      </c>
      <c r="R516" s="427">
        <f t="shared" si="37"/>
        <v>1.1100000000000001</v>
      </c>
      <c r="S516" s="323"/>
      <c r="T516" s="309"/>
      <c r="U516" s="309"/>
      <c r="V516" s="319" t="s">
        <v>3449</v>
      </c>
      <c r="W516" s="444" t="str">
        <f t="shared" si="34"/>
        <v>8</v>
      </c>
      <c r="X516" s="286"/>
      <c r="Y516" s="286"/>
      <c r="Z516" s="30"/>
    </row>
    <row r="517" spans="1:26" ht="15" hidden="1" customHeight="1" x14ac:dyDescent="0.2">
      <c r="A517" s="384"/>
      <c r="B517" s="384"/>
      <c r="C517" s="433" t="s">
        <v>3594</v>
      </c>
      <c r="D517" s="43" t="s">
        <v>1615</v>
      </c>
      <c r="E517" s="499" t="s">
        <v>1678</v>
      </c>
      <c r="F517" s="319">
        <v>1</v>
      </c>
      <c r="G517" s="43" t="s">
        <v>1835</v>
      </c>
      <c r="H517" s="499"/>
      <c r="I517" s="481">
        <v>8</v>
      </c>
      <c r="J517" s="442" t="s">
        <v>1428</v>
      </c>
      <c r="K517" s="442">
        <v>1</v>
      </c>
      <c r="L517" s="482" t="s">
        <v>3477</v>
      </c>
      <c r="M517" s="442">
        <v>180</v>
      </c>
      <c r="N517" s="483"/>
      <c r="O517" s="434">
        <v>1.38</v>
      </c>
      <c r="P517" s="323">
        <f t="shared" si="35"/>
        <v>1.38</v>
      </c>
      <c r="Q517" s="319">
        <f t="shared" si="36"/>
        <v>1</v>
      </c>
      <c r="R517" s="427">
        <f t="shared" si="37"/>
        <v>1.38</v>
      </c>
      <c r="S517" s="323"/>
      <c r="T517" s="309"/>
      <c r="U517" s="309"/>
      <c r="V517" s="319" t="s">
        <v>3449</v>
      </c>
      <c r="W517" s="444" t="str">
        <f t="shared" si="34"/>
        <v>8</v>
      </c>
      <c r="X517" s="286"/>
      <c r="Y517" s="286"/>
      <c r="Z517" s="30"/>
    </row>
    <row r="518" spans="1:26" ht="15" hidden="1" customHeight="1" x14ac:dyDescent="0.2">
      <c r="A518" s="384"/>
      <c r="B518" s="384"/>
      <c r="C518" s="433" t="s">
        <v>3594</v>
      </c>
      <c r="D518" s="43" t="s">
        <v>1615</v>
      </c>
      <c r="E518" s="499" t="s">
        <v>1678</v>
      </c>
      <c r="F518" s="319">
        <v>1</v>
      </c>
      <c r="G518" s="43" t="s">
        <v>1828</v>
      </c>
      <c r="H518" s="499"/>
      <c r="I518" s="481">
        <v>15</v>
      </c>
      <c r="J518" s="442" t="s">
        <v>1428</v>
      </c>
      <c r="K518" s="442">
        <v>1</v>
      </c>
      <c r="L518" s="482" t="s">
        <v>3464</v>
      </c>
      <c r="M518" s="442">
        <v>1777</v>
      </c>
      <c r="N518" s="483"/>
      <c r="O518" s="434">
        <v>37.659999999999997</v>
      </c>
      <c r="P518" s="323">
        <f t="shared" si="35"/>
        <v>37.659999999999997</v>
      </c>
      <c r="Q518" s="319">
        <f t="shared" si="36"/>
        <v>1</v>
      </c>
      <c r="R518" s="427">
        <f t="shared" si="37"/>
        <v>37.659999999999997</v>
      </c>
      <c r="S518" s="323"/>
      <c r="T518" s="309"/>
      <c r="U518" s="309"/>
      <c r="V518" s="319" t="s">
        <v>3446</v>
      </c>
      <c r="W518" s="444" t="str">
        <f t="shared" si="34"/>
        <v>15</v>
      </c>
      <c r="X518" s="286"/>
      <c r="Y518" s="286"/>
      <c r="Z518" s="30"/>
    </row>
    <row r="519" spans="1:26" ht="15" hidden="1" customHeight="1" x14ac:dyDescent="0.2">
      <c r="A519" s="384"/>
      <c r="B519" s="384"/>
      <c r="C519" s="433" t="s">
        <v>3594</v>
      </c>
      <c r="D519" s="43" t="s">
        <v>1615</v>
      </c>
      <c r="E519" s="499" t="s">
        <v>1678</v>
      </c>
      <c r="F519" s="319">
        <v>1</v>
      </c>
      <c r="G519" s="43" t="s">
        <v>1829</v>
      </c>
      <c r="H519" s="499"/>
      <c r="I519" s="481">
        <v>15</v>
      </c>
      <c r="J519" s="442" t="s">
        <v>1428</v>
      </c>
      <c r="K519" s="442">
        <v>1</v>
      </c>
      <c r="L519" s="482" t="s">
        <v>3468</v>
      </c>
      <c r="M519" s="442">
        <v>1777</v>
      </c>
      <c r="N519" s="483"/>
      <c r="O519" s="434">
        <v>28.25</v>
      </c>
      <c r="P519" s="323">
        <f t="shared" si="35"/>
        <v>28.25</v>
      </c>
      <c r="Q519" s="319">
        <f t="shared" si="36"/>
        <v>1</v>
      </c>
      <c r="R519" s="427">
        <f t="shared" si="37"/>
        <v>28.25</v>
      </c>
      <c r="S519" s="323"/>
      <c r="T519" s="309"/>
      <c r="U519" s="309"/>
      <c r="V519" s="319" t="s">
        <v>3446</v>
      </c>
      <c r="W519" s="444" t="str">
        <f t="shared" si="34"/>
        <v>15</v>
      </c>
      <c r="X519" s="286"/>
      <c r="Y519" s="286"/>
      <c r="Z519" s="30"/>
    </row>
    <row r="520" spans="1:26" ht="15" hidden="1" customHeight="1" x14ac:dyDescent="0.2">
      <c r="A520" s="384"/>
      <c r="B520" s="384"/>
      <c r="C520" s="433" t="s">
        <v>3593</v>
      </c>
      <c r="D520" s="43" t="s">
        <v>1615</v>
      </c>
      <c r="E520" s="499" t="s">
        <v>1678</v>
      </c>
      <c r="F520" s="319">
        <v>1</v>
      </c>
      <c r="G520" s="43" t="s">
        <v>1830</v>
      </c>
      <c r="H520" s="499" t="s">
        <v>3591</v>
      </c>
      <c r="I520" s="481" t="s">
        <v>3444</v>
      </c>
      <c r="J520" s="442" t="s">
        <v>1920</v>
      </c>
      <c r="K520" s="442">
        <v>4</v>
      </c>
      <c r="L520" s="482" t="s">
        <v>3456</v>
      </c>
      <c r="M520" s="442">
        <v>550</v>
      </c>
      <c r="N520" s="483"/>
      <c r="O520" s="434">
        <v>3.12</v>
      </c>
      <c r="P520" s="323">
        <f t="shared" si="35"/>
        <v>12.48</v>
      </c>
      <c r="Q520" s="319">
        <f t="shared" si="36"/>
        <v>4</v>
      </c>
      <c r="R520" s="427">
        <f t="shared" si="37"/>
        <v>12.48</v>
      </c>
      <c r="S520" s="323"/>
      <c r="T520" s="309"/>
      <c r="U520" s="309"/>
      <c r="V520" s="319" t="s">
        <v>3444</v>
      </c>
      <c r="W520" s="444" t="str">
        <f t="shared" si="34"/>
        <v/>
      </c>
      <c r="X520" s="286"/>
      <c r="Y520" s="286"/>
      <c r="Z520" s="30"/>
    </row>
    <row r="521" spans="1:26" ht="15" hidden="1" customHeight="1" x14ac:dyDescent="0.2">
      <c r="A521" s="384"/>
      <c r="B521" s="384"/>
      <c r="C521" s="433" t="s">
        <v>3594</v>
      </c>
      <c r="D521" s="43" t="s">
        <v>1615</v>
      </c>
      <c r="E521" s="499" t="s">
        <v>1678</v>
      </c>
      <c r="F521" s="319">
        <v>1</v>
      </c>
      <c r="G521" s="43" t="s">
        <v>1831</v>
      </c>
      <c r="H521" s="499"/>
      <c r="I521" s="481">
        <v>10</v>
      </c>
      <c r="J521" s="442" t="s">
        <v>1428</v>
      </c>
      <c r="K521" s="442">
        <v>1</v>
      </c>
      <c r="L521" s="482" t="s">
        <v>3460</v>
      </c>
      <c r="M521" s="442">
        <v>280</v>
      </c>
      <c r="N521" s="483"/>
      <c r="O521" s="434">
        <v>2.2000000000000002</v>
      </c>
      <c r="P521" s="323">
        <f t="shared" si="35"/>
        <v>2.2000000000000002</v>
      </c>
      <c r="Q521" s="319">
        <f t="shared" si="36"/>
        <v>1</v>
      </c>
      <c r="R521" s="427">
        <f t="shared" si="37"/>
        <v>2.2000000000000002</v>
      </c>
      <c r="S521" s="323"/>
      <c r="T521" s="309"/>
      <c r="U521" s="309"/>
      <c r="V521" s="319" t="s">
        <v>1427</v>
      </c>
      <c r="W521" s="444" t="str">
        <f t="shared" si="34"/>
        <v>10</v>
      </c>
      <c r="X521" s="286"/>
      <c r="Y521" s="286"/>
      <c r="Z521" s="30"/>
    </row>
    <row r="522" spans="1:26" ht="15" hidden="1" customHeight="1" x14ac:dyDescent="0.2">
      <c r="A522" s="384"/>
      <c r="B522" s="384"/>
      <c r="C522" s="433" t="s">
        <v>3594</v>
      </c>
      <c r="D522" s="43" t="s">
        <v>1615</v>
      </c>
      <c r="E522" s="499" t="s">
        <v>1678</v>
      </c>
      <c r="F522" s="319">
        <v>1</v>
      </c>
      <c r="G522" s="43" t="s">
        <v>1832</v>
      </c>
      <c r="H522" s="499"/>
      <c r="I522" s="481">
        <v>5</v>
      </c>
      <c r="J522" s="442" t="s">
        <v>1428</v>
      </c>
      <c r="K522" s="442">
        <v>2</v>
      </c>
      <c r="L522" s="482" t="s">
        <v>3499</v>
      </c>
      <c r="M522" s="442">
        <v>150</v>
      </c>
      <c r="N522" s="483"/>
      <c r="O522" s="434">
        <v>0.56000000000000005</v>
      </c>
      <c r="P522" s="323">
        <f t="shared" si="35"/>
        <v>1.1200000000000001</v>
      </c>
      <c r="Q522" s="319">
        <f t="shared" si="36"/>
        <v>2</v>
      </c>
      <c r="R522" s="427">
        <f t="shared" si="37"/>
        <v>1.1200000000000001</v>
      </c>
      <c r="S522" s="323"/>
      <c r="T522" s="309"/>
      <c r="U522" s="309"/>
      <c r="V522" s="319" t="s">
        <v>3448</v>
      </c>
      <c r="W522" s="444" t="str">
        <f t="shared" si="34"/>
        <v>5</v>
      </c>
      <c r="X522" s="286"/>
      <c r="Y522" s="286"/>
      <c r="Z522" s="30"/>
    </row>
    <row r="523" spans="1:26" ht="15" hidden="1" customHeight="1" x14ac:dyDescent="0.2">
      <c r="A523" s="384"/>
      <c r="B523" s="384"/>
      <c r="C523" s="433" t="s">
        <v>3594</v>
      </c>
      <c r="D523" s="43" t="s">
        <v>1615</v>
      </c>
      <c r="E523" s="499" t="s">
        <v>1678</v>
      </c>
      <c r="F523" s="319">
        <v>1</v>
      </c>
      <c r="G523" s="43" t="s">
        <v>1833</v>
      </c>
      <c r="H523" s="499"/>
      <c r="I523" s="481">
        <v>5</v>
      </c>
      <c r="J523" s="442" t="s">
        <v>1428</v>
      </c>
      <c r="K523" s="442">
        <v>2</v>
      </c>
      <c r="L523" s="482" t="s">
        <v>3460</v>
      </c>
      <c r="M523" s="442">
        <v>150</v>
      </c>
      <c r="N523" s="483"/>
      <c r="O523" s="434">
        <v>0.59</v>
      </c>
      <c r="P523" s="323">
        <f t="shared" si="35"/>
        <v>1.18</v>
      </c>
      <c r="Q523" s="319">
        <f t="shared" si="36"/>
        <v>2</v>
      </c>
      <c r="R523" s="427">
        <f t="shared" si="37"/>
        <v>1.18</v>
      </c>
      <c r="S523" s="323"/>
      <c r="T523" s="309"/>
      <c r="U523" s="309"/>
      <c r="V523" s="319" t="s">
        <v>3448</v>
      </c>
      <c r="W523" s="444" t="str">
        <f t="shared" si="34"/>
        <v>5</v>
      </c>
      <c r="X523" s="286"/>
      <c r="Y523" s="286"/>
      <c r="Z523" s="30"/>
    </row>
    <row r="524" spans="1:26" ht="15" hidden="1" customHeight="1" x14ac:dyDescent="0.2">
      <c r="A524" s="384"/>
      <c r="B524" s="384"/>
      <c r="C524" s="433" t="s">
        <v>3594</v>
      </c>
      <c r="D524" s="43" t="s">
        <v>1615</v>
      </c>
      <c r="E524" s="499" t="s">
        <v>1678</v>
      </c>
      <c r="F524" s="319">
        <v>1</v>
      </c>
      <c r="G524" s="43" t="s">
        <v>1834</v>
      </c>
      <c r="H524" s="499"/>
      <c r="I524" s="481">
        <v>5</v>
      </c>
      <c r="J524" s="442" t="s">
        <v>1428</v>
      </c>
      <c r="K524" s="442">
        <v>1</v>
      </c>
      <c r="L524" s="482" t="s">
        <v>3454</v>
      </c>
      <c r="M524" s="442">
        <v>100</v>
      </c>
      <c r="N524" s="483"/>
      <c r="O524" s="434">
        <v>0.2</v>
      </c>
      <c r="P524" s="323">
        <f t="shared" si="35"/>
        <v>0.2</v>
      </c>
      <c r="Q524" s="319">
        <f t="shared" si="36"/>
        <v>1</v>
      </c>
      <c r="R524" s="427">
        <f t="shared" si="37"/>
        <v>0.2</v>
      </c>
      <c r="S524" s="323"/>
      <c r="T524" s="309"/>
      <c r="U524" s="309"/>
      <c r="V524" s="319" t="s">
        <v>3448</v>
      </c>
      <c r="W524" s="444" t="str">
        <f t="shared" si="34"/>
        <v>5</v>
      </c>
      <c r="X524" s="286"/>
      <c r="Y524" s="286"/>
      <c r="Z524" s="30"/>
    </row>
    <row r="525" spans="1:26" ht="15" hidden="1" customHeight="1" x14ac:dyDescent="0.2">
      <c r="A525" s="384"/>
      <c r="B525" s="384"/>
      <c r="C525" s="433" t="s">
        <v>3594</v>
      </c>
      <c r="D525" s="43" t="s">
        <v>1615</v>
      </c>
      <c r="E525" s="499" t="s">
        <v>1678</v>
      </c>
      <c r="F525" s="319">
        <v>1</v>
      </c>
      <c r="G525" s="43" t="s">
        <v>1836</v>
      </c>
      <c r="H525" s="499"/>
      <c r="I525" s="481" t="s">
        <v>1121</v>
      </c>
      <c r="J525" s="442" t="s">
        <v>1428</v>
      </c>
      <c r="K525" s="442">
        <v>1</v>
      </c>
      <c r="L525" s="482" t="s">
        <v>3456</v>
      </c>
      <c r="M525" s="442">
        <v>1400</v>
      </c>
      <c r="N525" s="483"/>
      <c r="O525" s="434">
        <v>28.97</v>
      </c>
      <c r="P525" s="323">
        <f t="shared" si="35"/>
        <v>28.97</v>
      </c>
      <c r="Q525" s="319">
        <f t="shared" si="36"/>
        <v>1</v>
      </c>
      <c r="R525" s="427">
        <f t="shared" si="37"/>
        <v>28.97</v>
      </c>
      <c r="S525" s="323"/>
      <c r="T525" s="309"/>
      <c r="U525" s="309"/>
      <c r="V525" s="319" t="s">
        <v>1121</v>
      </c>
      <c r="W525" s="444" t="str">
        <f t="shared" si="34"/>
        <v/>
      </c>
      <c r="X525" s="286"/>
      <c r="Y525" s="286"/>
      <c r="Z525" s="30"/>
    </row>
    <row r="526" spans="1:26" ht="15" hidden="1" customHeight="1" x14ac:dyDescent="0.2">
      <c r="A526" s="384"/>
      <c r="B526" s="384"/>
      <c r="C526" s="433" t="s">
        <v>3594</v>
      </c>
      <c r="D526" s="43" t="s">
        <v>1616</v>
      </c>
      <c r="E526" s="499" t="s">
        <v>1678</v>
      </c>
      <c r="F526" s="319">
        <v>1</v>
      </c>
      <c r="G526" s="43" t="s">
        <v>1822</v>
      </c>
      <c r="H526" s="499"/>
      <c r="I526" s="481" t="s">
        <v>1121</v>
      </c>
      <c r="J526" s="442" t="s">
        <v>1428</v>
      </c>
      <c r="K526" s="442">
        <v>1</v>
      </c>
      <c r="L526" s="482" t="s">
        <v>3456</v>
      </c>
      <c r="M526" s="442">
        <v>2703</v>
      </c>
      <c r="N526" s="483"/>
      <c r="O526" s="434">
        <v>55.93</v>
      </c>
      <c r="P526" s="323">
        <f t="shared" si="35"/>
        <v>55.93</v>
      </c>
      <c r="Q526" s="319">
        <f t="shared" si="36"/>
        <v>1</v>
      </c>
      <c r="R526" s="427">
        <f t="shared" si="37"/>
        <v>55.93</v>
      </c>
      <c r="S526" s="323"/>
      <c r="T526" s="309"/>
      <c r="U526" s="309"/>
      <c r="V526" s="319" t="s">
        <v>1121</v>
      </c>
      <c r="W526" s="444" t="str">
        <f t="shared" si="34"/>
        <v/>
      </c>
      <c r="X526" s="286"/>
      <c r="Y526" s="286"/>
      <c r="Z526" s="30"/>
    </row>
    <row r="527" spans="1:26" ht="15" hidden="1" customHeight="1" x14ac:dyDescent="0.2">
      <c r="A527" s="384"/>
      <c r="B527" s="384"/>
      <c r="C527" s="433" t="s">
        <v>3594</v>
      </c>
      <c r="D527" s="43" t="s">
        <v>1616</v>
      </c>
      <c r="E527" s="499" t="s">
        <v>1678</v>
      </c>
      <c r="F527" s="319">
        <v>1</v>
      </c>
      <c r="G527" s="43" t="s">
        <v>1823</v>
      </c>
      <c r="H527" s="499"/>
      <c r="I527" s="481">
        <v>5</v>
      </c>
      <c r="J527" s="442" t="s">
        <v>1428</v>
      </c>
      <c r="K527" s="442">
        <v>1</v>
      </c>
      <c r="L527" s="482" t="s">
        <v>3496</v>
      </c>
      <c r="M527" s="442">
        <v>174</v>
      </c>
      <c r="N527" s="483"/>
      <c r="O527" s="434">
        <v>0.64</v>
      </c>
      <c r="P527" s="323">
        <f t="shared" si="35"/>
        <v>0.64</v>
      </c>
      <c r="Q527" s="319">
        <f t="shared" si="36"/>
        <v>1</v>
      </c>
      <c r="R527" s="427">
        <f t="shared" si="37"/>
        <v>0.64</v>
      </c>
      <c r="S527" s="323"/>
      <c r="T527" s="309"/>
      <c r="U527" s="309"/>
      <c r="V527" s="319" t="s">
        <v>3448</v>
      </c>
      <c r="W527" s="444" t="str">
        <f t="shared" ref="W527:W590" si="38">(SUBSTITUTE(I527,V527,""))</f>
        <v>5</v>
      </c>
      <c r="X527" s="286"/>
      <c r="Y527" s="286"/>
      <c r="Z527" s="30"/>
    </row>
    <row r="528" spans="1:26" ht="15" hidden="1" customHeight="1" x14ac:dyDescent="0.2">
      <c r="A528" s="384"/>
      <c r="B528" s="384"/>
      <c r="C528" s="433" t="s">
        <v>3594</v>
      </c>
      <c r="D528" s="43" t="s">
        <v>1616</v>
      </c>
      <c r="E528" s="499" t="s">
        <v>1678</v>
      </c>
      <c r="F528" s="319">
        <v>1</v>
      </c>
      <c r="G528" s="43" t="s">
        <v>1824</v>
      </c>
      <c r="H528" s="499"/>
      <c r="I528" s="481">
        <v>10</v>
      </c>
      <c r="J528" s="442" t="s">
        <v>1428</v>
      </c>
      <c r="K528" s="442">
        <v>1</v>
      </c>
      <c r="L528" s="482" t="s">
        <v>3497</v>
      </c>
      <c r="M528" s="442">
        <v>240</v>
      </c>
      <c r="N528" s="483"/>
      <c r="O528" s="434">
        <v>4.33</v>
      </c>
      <c r="P528" s="323">
        <f t="shared" si="35"/>
        <v>4.33</v>
      </c>
      <c r="Q528" s="319">
        <f t="shared" si="36"/>
        <v>1</v>
      </c>
      <c r="R528" s="427">
        <f t="shared" si="37"/>
        <v>4.33</v>
      </c>
      <c r="S528" s="323"/>
      <c r="T528" s="309"/>
      <c r="U528" s="309"/>
      <c r="V528" s="319" t="s">
        <v>1427</v>
      </c>
      <c r="W528" s="444" t="str">
        <f t="shared" si="38"/>
        <v>10</v>
      </c>
      <c r="X528" s="286"/>
      <c r="Y528" s="286"/>
      <c r="Z528" s="30"/>
    </row>
    <row r="529" spans="1:26" ht="15" hidden="1" customHeight="1" x14ac:dyDescent="0.2">
      <c r="A529" s="384"/>
      <c r="B529" s="384"/>
      <c r="C529" s="433" t="s">
        <v>3594</v>
      </c>
      <c r="D529" s="43" t="s">
        <v>1616</v>
      </c>
      <c r="E529" s="499" t="s">
        <v>1678</v>
      </c>
      <c r="F529" s="319">
        <v>1</v>
      </c>
      <c r="G529" s="43" t="s">
        <v>1837</v>
      </c>
      <c r="H529" s="499"/>
      <c r="I529" s="481" t="s">
        <v>1121</v>
      </c>
      <c r="J529" s="442" t="s">
        <v>1428</v>
      </c>
      <c r="K529" s="442">
        <v>1</v>
      </c>
      <c r="L529" s="482" t="s">
        <v>3456</v>
      </c>
      <c r="M529" s="442">
        <v>1200</v>
      </c>
      <c r="N529" s="483"/>
      <c r="O529" s="434">
        <v>24.83</v>
      </c>
      <c r="P529" s="323">
        <f t="shared" si="35"/>
        <v>24.83</v>
      </c>
      <c r="Q529" s="319">
        <f t="shared" si="36"/>
        <v>1</v>
      </c>
      <c r="R529" s="427">
        <f t="shared" si="37"/>
        <v>24.83</v>
      </c>
      <c r="S529" s="323"/>
      <c r="T529" s="309"/>
      <c r="U529" s="309"/>
      <c r="V529" s="319" t="s">
        <v>1121</v>
      </c>
      <c r="W529" s="444" t="str">
        <f t="shared" si="38"/>
        <v/>
      </c>
      <c r="X529" s="286"/>
      <c r="Y529" s="286"/>
      <c r="Z529" s="30"/>
    </row>
    <row r="530" spans="1:26" ht="15" hidden="1" customHeight="1" x14ac:dyDescent="0.2">
      <c r="A530" s="384"/>
      <c r="B530" s="384"/>
      <c r="C530" s="433" t="s">
        <v>3594</v>
      </c>
      <c r="D530" s="43" t="s">
        <v>1616</v>
      </c>
      <c r="E530" s="499" t="s">
        <v>1678</v>
      </c>
      <c r="F530" s="319">
        <v>1</v>
      </c>
      <c r="G530" s="43" t="s">
        <v>1826</v>
      </c>
      <c r="H530" s="499"/>
      <c r="I530" s="481">
        <v>5</v>
      </c>
      <c r="J530" s="442" t="s">
        <v>1428</v>
      </c>
      <c r="K530" s="442">
        <v>1</v>
      </c>
      <c r="L530" s="482" t="s">
        <v>3460</v>
      </c>
      <c r="M530" s="442">
        <v>112</v>
      </c>
      <c r="N530" s="483"/>
      <c r="O530" s="434">
        <v>0.44</v>
      </c>
      <c r="P530" s="323">
        <f t="shared" si="35"/>
        <v>0.44</v>
      </c>
      <c r="Q530" s="319">
        <f t="shared" si="36"/>
        <v>1</v>
      </c>
      <c r="R530" s="427">
        <f t="shared" si="37"/>
        <v>0.44</v>
      </c>
      <c r="S530" s="323"/>
      <c r="T530" s="309"/>
      <c r="U530" s="309"/>
      <c r="V530" s="319" t="s">
        <v>3448</v>
      </c>
      <c r="W530" s="444" t="str">
        <f t="shared" si="38"/>
        <v>5</v>
      </c>
      <c r="X530" s="286"/>
      <c r="Y530" s="286"/>
      <c r="Z530" s="30"/>
    </row>
    <row r="531" spans="1:26" ht="15" hidden="1" customHeight="1" x14ac:dyDescent="0.2">
      <c r="A531" s="384"/>
      <c r="B531" s="384"/>
      <c r="C531" s="433" t="s">
        <v>3594</v>
      </c>
      <c r="D531" s="43" t="s">
        <v>1616</v>
      </c>
      <c r="E531" s="499" t="s">
        <v>1678</v>
      </c>
      <c r="F531" s="319">
        <v>1</v>
      </c>
      <c r="G531" s="43" t="s">
        <v>1827</v>
      </c>
      <c r="H531" s="499"/>
      <c r="I531" s="481">
        <v>5</v>
      </c>
      <c r="J531" s="442" t="s">
        <v>1428</v>
      </c>
      <c r="K531" s="442">
        <v>1</v>
      </c>
      <c r="L531" s="482" t="s">
        <v>3498</v>
      </c>
      <c r="M531" s="442">
        <v>100</v>
      </c>
      <c r="N531" s="483"/>
      <c r="O531" s="434">
        <v>0.18</v>
      </c>
      <c r="P531" s="323">
        <f t="shared" ref="P531:P594" si="39">O531*K531</f>
        <v>0.18</v>
      </c>
      <c r="Q531" s="319">
        <f t="shared" ref="Q531:Q594" si="40">K531*F531</f>
        <v>1</v>
      </c>
      <c r="R531" s="427">
        <f t="shared" ref="R531:R594" si="41">Q531*O531</f>
        <v>0.18</v>
      </c>
      <c r="S531" s="323"/>
      <c r="T531" s="309"/>
      <c r="U531" s="309"/>
      <c r="V531" s="319" t="s">
        <v>3448</v>
      </c>
      <c r="W531" s="444" t="str">
        <f t="shared" si="38"/>
        <v>5</v>
      </c>
      <c r="X531" s="286"/>
      <c r="Y531" s="286"/>
      <c r="Z531" s="30"/>
    </row>
    <row r="532" spans="1:26" ht="15" hidden="1" customHeight="1" x14ac:dyDescent="0.2">
      <c r="A532" s="384"/>
      <c r="B532" s="384"/>
      <c r="C532" s="433" t="s">
        <v>3594</v>
      </c>
      <c r="D532" s="43" t="s">
        <v>1616</v>
      </c>
      <c r="E532" s="499" t="s">
        <v>1678</v>
      </c>
      <c r="F532" s="319">
        <v>1</v>
      </c>
      <c r="G532" s="43" t="s">
        <v>1727</v>
      </c>
      <c r="H532" s="499"/>
      <c r="I532" s="481">
        <v>8</v>
      </c>
      <c r="J532" s="442" t="s">
        <v>1428</v>
      </c>
      <c r="K532" s="442">
        <v>1</v>
      </c>
      <c r="L532" s="482" t="s">
        <v>3477</v>
      </c>
      <c r="M532" s="442">
        <v>180</v>
      </c>
      <c r="N532" s="483"/>
      <c r="O532" s="434">
        <v>1.38</v>
      </c>
      <c r="P532" s="323">
        <f t="shared" si="39"/>
        <v>1.38</v>
      </c>
      <c r="Q532" s="319">
        <f t="shared" si="40"/>
        <v>1</v>
      </c>
      <c r="R532" s="427">
        <f t="shared" si="41"/>
        <v>1.38</v>
      </c>
      <c r="S532" s="323"/>
      <c r="T532" s="309"/>
      <c r="U532" s="309"/>
      <c r="V532" s="319" t="s">
        <v>3449</v>
      </c>
      <c r="W532" s="444" t="str">
        <f t="shared" si="38"/>
        <v>8</v>
      </c>
      <c r="X532" s="286"/>
      <c r="Y532" s="286"/>
      <c r="Z532" s="30"/>
    </row>
    <row r="533" spans="1:26" ht="15" hidden="1" customHeight="1" x14ac:dyDescent="0.2">
      <c r="A533" s="384"/>
      <c r="B533" s="384"/>
      <c r="C533" s="433" t="s">
        <v>3594</v>
      </c>
      <c r="D533" s="43" t="s">
        <v>1616</v>
      </c>
      <c r="E533" s="499" t="s">
        <v>1678</v>
      </c>
      <c r="F533" s="319">
        <v>1</v>
      </c>
      <c r="G533" s="43" t="s">
        <v>1728</v>
      </c>
      <c r="H533" s="499"/>
      <c r="I533" s="481">
        <v>8</v>
      </c>
      <c r="J533" s="442" t="s">
        <v>1428</v>
      </c>
      <c r="K533" s="442">
        <v>1</v>
      </c>
      <c r="L533" s="482" t="s">
        <v>3478</v>
      </c>
      <c r="M533" s="442">
        <v>180</v>
      </c>
      <c r="N533" s="483"/>
      <c r="O533" s="434">
        <v>1.1100000000000001</v>
      </c>
      <c r="P533" s="323">
        <f t="shared" si="39"/>
        <v>1.1100000000000001</v>
      </c>
      <c r="Q533" s="319">
        <f t="shared" si="40"/>
        <v>1</v>
      </c>
      <c r="R533" s="427">
        <f t="shared" si="41"/>
        <v>1.1100000000000001</v>
      </c>
      <c r="S533" s="323"/>
      <c r="T533" s="309"/>
      <c r="U533" s="309"/>
      <c r="V533" s="319" t="s">
        <v>3449</v>
      </c>
      <c r="W533" s="444" t="str">
        <f t="shared" si="38"/>
        <v>8</v>
      </c>
      <c r="X533" s="286"/>
      <c r="Y533" s="286"/>
      <c r="Z533" s="30"/>
    </row>
    <row r="534" spans="1:26" ht="15" hidden="1" customHeight="1" x14ac:dyDescent="0.2">
      <c r="A534" s="384"/>
      <c r="B534" s="384"/>
      <c r="C534" s="433" t="s">
        <v>3594</v>
      </c>
      <c r="D534" s="43" t="s">
        <v>1616</v>
      </c>
      <c r="E534" s="499" t="s">
        <v>1678</v>
      </c>
      <c r="F534" s="319">
        <v>1</v>
      </c>
      <c r="G534" s="43" t="s">
        <v>1835</v>
      </c>
      <c r="H534" s="499"/>
      <c r="I534" s="481">
        <v>8</v>
      </c>
      <c r="J534" s="442" t="s">
        <v>1428</v>
      </c>
      <c r="K534" s="442">
        <v>1</v>
      </c>
      <c r="L534" s="482" t="s">
        <v>3477</v>
      </c>
      <c r="M534" s="442">
        <v>180</v>
      </c>
      <c r="N534" s="483"/>
      <c r="O534" s="434">
        <v>1.38</v>
      </c>
      <c r="P534" s="323">
        <f t="shared" si="39"/>
        <v>1.38</v>
      </c>
      <c r="Q534" s="319">
        <f t="shared" si="40"/>
        <v>1</v>
      </c>
      <c r="R534" s="427">
        <f t="shared" si="41"/>
        <v>1.38</v>
      </c>
      <c r="S534" s="323"/>
      <c r="T534" s="309"/>
      <c r="U534" s="309"/>
      <c r="V534" s="319" t="s">
        <v>3449</v>
      </c>
      <c r="W534" s="444" t="str">
        <f t="shared" si="38"/>
        <v>8</v>
      </c>
      <c r="X534" s="286"/>
      <c r="Y534" s="286"/>
      <c r="Z534" s="30"/>
    </row>
    <row r="535" spans="1:26" ht="15" hidden="1" customHeight="1" x14ac:dyDescent="0.2">
      <c r="A535" s="384"/>
      <c r="B535" s="384"/>
      <c r="C535" s="433" t="s">
        <v>3594</v>
      </c>
      <c r="D535" s="43" t="s">
        <v>1616</v>
      </c>
      <c r="E535" s="499" t="s">
        <v>1678</v>
      </c>
      <c r="F535" s="319">
        <v>1</v>
      </c>
      <c r="G535" s="43" t="s">
        <v>1838</v>
      </c>
      <c r="H535" s="499"/>
      <c r="I535" s="481">
        <v>15</v>
      </c>
      <c r="J535" s="442" t="s">
        <v>1428</v>
      </c>
      <c r="K535" s="442">
        <v>1</v>
      </c>
      <c r="L535" s="482" t="s">
        <v>3464</v>
      </c>
      <c r="M535" s="442">
        <v>1877</v>
      </c>
      <c r="N535" s="483"/>
      <c r="O535" s="434">
        <v>39.78</v>
      </c>
      <c r="P535" s="323">
        <f t="shared" si="39"/>
        <v>39.78</v>
      </c>
      <c r="Q535" s="319">
        <f t="shared" si="40"/>
        <v>1</v>
      </c>
      <c r="R535" s="427">
        <f t="shared" si="41"/>
        <v>39.78</v>
      </c>
      <c r="S535" s="323"/>
      <c r="T535" s="309"/>
      <c r="U535" s="309"/>
      <c r="V535" s="319" t="s">
        <v>3446</v>
      </c>
      <c r="W535" s="444" t="str">
        <f t="shared" si="38"/>
        <v>15</v>
      </c>
      <c r="X535" s="286"/>
      <c r="Y535" s="286"/>
      <c r="Z535" s="30"/>
    </row>
    <row r="536" spans="1:26" ht="15" hidden="1" customHeight="1" x14ac:dyDescent="0.2">
      <c r="A536" s="384"/>
      <c r="B536" s="384"/>
      <c r="C536" s="433" t="s">
        <v>3594</v>
      </c>
      <c r="D536" s="43" t="s">
        <v>1616</v>
      </c>
      <c r="E536" s="499" t="s">
        <v>1678</v>
      </c>
      <c r="F536" s="319">
        <v>1</v>
      </c>
      <c r="G536" s="43" t="s">
        <v>1839</v>
      </c>
      <c r="H536" s="499"/>
      <c r="I536" s="481">
        <v>15</v>
      </c>
      <c r="J536" s="442" t="s">
        <v>1428</v>
      </c>
      <c r="K536" s="442">
        <v>1</v>
      </c>
      <c r="L536" s="482" t="s">
        <v>3468</v>
      </c>
      <c r="M536" s="442">
        <v>1877</v>
      </c>
      <c r="N536" s="483"/>
      <c r="O536" s="434">
        <v>29.84</v>
      </c>
      <c r="P536" s="323">
        <f t="shared" si="39"/>
        <v>29.84</v>
      </c>
      <c r="Q536" s="319">
        <f t="shared" si="40"/>
        <v>1</v>
      </c>
      <c r="R536" s="427">
        <f t="shared" si="41"/>
        <v>29.84</v>
      </c>
      <c r="S536" s="323"/>
      <c r="T536" s="309"/>
      <c r="U536" s="309"/>
      <c r="V536" s="319" t="s">
        <v>3446</v>
      </c>
      <c r="W536" s="444" t="str">
        <f t="shared" si="38"/>
        <v>15</v>
      </c>
      <c r="X536" s="286"/>
      <c r="Y536" s="286"/>
      <c r="Z536" s="30"/>
    </row>
    <row r="537" spans="1:26" ht="15" hidden="1" customHeight="1" x14ac:dyDescent="0.2">
      <c r="A537" s="384"/>
      <c r="B537" s="384"/>
      <c r="C537" s="433" t="s">
        <v>3593</v>
      </c>
      <c r="D537" s="43" t="s">
        <v>1616</v>
      </c>
      <c r="E537" s="499" t="s">
        <v>1678</v>
      </c>
      <c r="F537" s="319">
        <v>1</v>
      </c>
      <c r="G537" s="43" t="s">
        <v>1830</v>
      </c>
      <c r="H537" s="499" t="s">
        <v>3591</v>
      </c>
      <c r="I537" s="481" t="s">
        <v>3444</v>
      </c>
      <c r="J537" s="442" t="s">
        <v>1920</v>
      </c>
      <c r="K537" s="442">
        <v>4</v>
      </c>
      <c r="L537" s="482" t="s">
        <v>3456</v>
      </c>
      <c r="M537" s="442">
        <v>550</v>
      </c>
      <c r="N537" s="483"/>
      <c r="O537" s="434">
        <v>3.12</v>
      </c>
      <c r="P537" s="323">
        <f t="shared" si="39"/>
        <v>12.48</v>
      </c>
      <c r="Q537" s="319">
        <f t="shared" si="40"/>
        <v>4</v>
      </c>
      <c r="R537" s="427">
        <f t="shared" si="41"/>
        <v>12.48</v>
      </c>
      <c r="S537" s="323"/>
      <c r="T537" s="309"/>
      <c r="U537" s="309"/>
      <c r="V537" s="319" t="s">
        <v>3444</v>
      </c>
      <c r="W537" s="444" t="str">
        <f t="shared" si="38"/>
        <v/>
      </c>
      <c r="X537" s="286"/>
      <c r="Y537" s="286"/>
      <c r="Z537" s="30"/>
    </row>
    <row r="538" spans="1:26" ht="15" hidden="1" customHeight="1" x14ac:dyDescent="0.2">
      <c r="A538" s="384"/>
      <c r="B538" s="384"/>
      <c r="C538" s="433" t="s">
        <v>3594</v>
      </c>
      <c r="D538" s="43" t="s">
        <v>1616</v>
      </c>
      <c r="E538" s="499" t="s">
        <v>1678</v>
      </c>
      <c r="F538" s="319">
        <v>1</v>
      </c>
      <c r="G538" s="43" t="s">
        <v>1831</v>
      </c>
      <c r="H538" s="499"/>
      <c r="I538" s="481">
        <v>10</v>
      </c>
      <c r="J538" s="442" t="s">
        <v>1428</v>
      </c>
      <c r="K538" s="442">
        <v>1</v>
      </c>
      <c r="L538" s="482" t="s">
        <v>3460</v>
      </c>
      <c r="M538" s="442">
        <v>280</v>
      </c>
      <c r="N538" s="483"/>
      <c r="O538" s="434">
        <v>2.2000000000000002</v>
      </c>
      <c r="P538" s="323">
        <f t="shared" si="39"/>
        <v>2.2000000000000002</v>
      </c>
      <c r="Q538" s="319">
        <f t="shared" si="40"/>
        <v>1</v>
      </c>
      <c r="R538" s="427">
        <f t="shared" si="41"/>
        <v>2.2000000000000002</v>
      </c>
      <c r="S538" s="323"/>
      <c r="T538" s="309"/>
      <c r="U538" s="309"/>
      <c r="V538" s="319" t="s">
        <v>1427</v>
      </c>
      <c r="W538" s="444" t="str">
        <f t="shared" si="38"/>
        <v>10</v>
      </c>
      <c r="X538" s="286"/>
      <c r="Y538" s="286"/>
      <c r="Z538" s="30"/>
    </row>
    <row r="539" spans="1:26" ht="15" hidden="1" customHeight="1" x14ac:dyDescent="0.2">
      <c r="A539" s="384"/>
      <c r="B539" s="384"/>
      <c r="C539" s="433" t="s">
        <v>3594</v>
      </c>
      <c r="D539" s="43" t="s">
        <v>1616</v>
      </c>
      <c r="E539" s="499" t="s">
        <v>1678</v>
      </c>
      <c r="F539" s="319">
        <v>1</v>
      </c>
      <c r="G539" s="43" t="s">
        <v>1832</v>
      </c>
      <c r="H539" s="499"/>
      <c r="I539" s="481">
        <v>5</v>
      </c>
      <c r="J539" s="442" t="s">
        <v>1428</v>
      </c>
      <c r="K539" s="442">
        <v>2</v>
      </c>
      <c r="L539" s="482" t="s">
        <v>3499</v>
      </c>
      <c r="M539" s="442">
        <v>150</v>
      </c>
      <c r="N539" s="483"/>
      <c r="O539" s="434">
        <v>0.56000000000000005</v>
      </c>
      <c r="P539" s="323">
        <f t="shared" si="39"/>
        <v>1.1200000000000001</v>
      </c>
      <c r="Q539" s="319">
        <f t="shared" si="40"/>
        <v>2</v>
      </c>
      <c r="R539" s="427">
        <f t="shared" si="41"/>
        <v>1.1200000000000001</v>
      </c>
      <c r="S539" s="323"/>
      <c r="T539" s="309"/>
      <c r="U539" s="309"/>
      <c r="V539" s="319" t="s">
        <v>3448</v>
      </c>
      <c r="W539" s="444" t="str">
        <f t="shared" si="38"/>
        <v>5</v>
      </c>
      <c r="X539" s="286"/>
      <c r="Y539" s="286"/>
      <c r="Z539" s="30"/>
    </row>
    <row r="540" spans="1:26" ht="15" hidden="1" customHeight="1" x14ac:dyDescent="0.2">
      <c r="A540" s="384"/>
      <c r="B540" s="384"/>
      <c r="C540" s="433" t="s">
        <v>3594</v>
      </c>
      <c r="D540" s="43" t="s">
        <v>1616</v>
      </c>
      <c r="E540" s="499" t="s">
        <v>1678</v>
      </c>
      <c r="F540" s="319">
        <v>1</v>
      </c>
      <c r="G540" s="43" t="s">
        <v>1833</v>
      </c>
      <c r="H540" s="499"/>
      <c r="I540" s="481">
        <v>5</v>
      </c>
      <c r="J540" s="442" t="s">
        <v>1428</v>
      </c>
      <c r="K540" s="442">
        <v>2</v>
      </c>
      <c r="L540" s="482" t="s">
        <v>3460</v>
      </c>
      <c r="M540" s="442">
        <v>150</v>
      </c>
      <c r="N540" s="483"/>
      <c r="O540" s="434">
        <v>0.59</v>
      </c>
      <c r="P540" s="323">
        <f t="shared" si="39"/>
        <v>1.18</v>
      </c>
      <c r="Q540" s="319">
        <f t="shared" si="40"/>
        <v>2</v>
      </c>
      <c r="R540" s="427">
        <f t="shared" si="41"/>
        <v>1.18</v>
      </c>
      <c r="S540" s="323"/>
      <c r="T540" s="309"/>
      <c r="U540" s="309"/>
      <c r="V540" s="319" t="s">
        <v>3448</v>
      </c>
      <c r="W540" s="444" t="str">
        <f t="shared" si="38"/>
        <v>5</v>
      </c>
      <c r="X540" s="286"/>
      <c r="Y540" s="286"/>
      <c r="Z540" s="30"/>
    </row>
    <row r="541" spans="1:26" ht="15" hidden="1" customHeight="1" x14ac:dyDescent="0.2">
      <c r="A541" s="384"/>
      <c r="B541" s="384"/>
      <c r="C541" s="433" t="s">
        <v>3594</v>
      </c>
      <c r="D541" s="43" t="s">
        <v>1616</v>
      </c>
      <c r="E541" s="499" t="s">
        <v>1678</v>
      </c>
      <c r="F541" s="319">
        <v>1</v>
      </c>
      <c r="G541" s="43" t="s">
        <v>1834</v>
      </c>
      <c r="H541" s="499"/>
      <c r="I541" s="481">
        <v>5</v>
      </c>
      <c r="J541" s="442" t="s">
        <v>1428</v>
      </c>
      <c r="K541" s="442">
        <v>1</v>
      </c>
      <c r="L541" s="482" t="s">
        <v>3454</v>
      </c>
      <c r="M541" s="442">
        <v>100</v>
      </c>
      <c r="N541" s="483"/>
      <c r="O541" s="434">
        <v>0.2</v>
      </c>
      <c r="P541" s="323">
        <f t="shared" si="39"/>
        <v>0.2</v>
      </c>
      <c r="Q541" s="319">
        <f t="shared" si="40"/>
        <v>1</v>
      </c>
      <c r="R541" s="427">
        <f t="shared" si="41"/>
        <v>0.2</v>
      </c>
      <c r="S541" s="323"/>
      <c r="T541" s="309"/>
      <c r="U541" s="309"/>
      <c r="V541" s="319" t="s">
        <v>3448</v>
      </c>
      <c r="W541" s="444" t="str">
        <f t="shared" si="38"/>
        <v>5</v>
      </c>
      <c r="X541" s="286"/>
      <c r="Y541" s="286"/>
      <c r="Z541" s="30"/>
    </row>
    <row r="542" spans="1:26" ht="15" hidden="1" customHeight="1" x14ac:dyDescent="0.2">
      <c r="A542" s="384"/>
      <c r="B542" s="384"/>
      <c r="C542" s="433" t="s">
        <v>3593</v>
      </c>
      <c r="D542" s="43" t="s">
        <v>1617</v>
      </c>
      <c r="E542" s="499" t="s">
        <v>1678</v>
      </c>
      <c r="F542" s="319">
        <v>4</v>
      </c>
      <c r="G542" s="43" t="s">
        <v>1617</v>
      </c>
      <c r="H542" s="499" t="s">
        <v>3591</v>
      </c>
      <c r="I542" s="481" t="s">
        <v>3438</v>
      </c>
      <c r="J542" s="442" t="s">
        <v>1920</v>
      </c>
      <c r="K542" s="442">
        <v>1</v>
      </c>
      <c r="L542" s="482" t="s">
        <v>3456</v>
      </c>
      <c r="M542" s="442">
        <v>8000</v>
      </c>
      <c r="N542" s="483"/>
      <c r="O542" s="434">
        <v>31.01</v>
      </c>
      <c r="P542" s="323">
        <f t="shared" si="39"/>
        <v>31.01</v>
      </c>
      <c r="Q542" s="319">
        <f t="shared" si="40"/>
        <v>4</v>
      </c>
      <c r="R542" s="427">
        <f t="shared" si="41"/>
        <v>124.04</v>
      </c>
      <c r="S542" s="323"/>
      <c r="T542" s="309"/>
      <c r="U542" s="309"/>
      <c r="V542" s="319" t="s">
        <v>3438</v>
      </c>
      <c r="W542" s="444" t="str">
        <f t="shared" si="38"/>
        <v/>
      </c>
      <c r="X542" s="286"/>
      <c r="Y542" s="286"/>
      <c r="Z542" s="30"/>
    </row>
    <row r="543" spans="1:26" ht="15" hidden="1" customHeight="1" x14ac:dyDescent="0.2">
      <c r="A543" s="384"/>
      <c r="B543" s="384"/>
      <c r="C543" s="433" t="s">
        <v>3594</v>
      </c>
      <c r="D543" s="43" t="s">
        <v>1618</v>
      </c>
      <c r="E543" s="499" t="s">
        <v>1678</v>
      </c>
      <c r="F543" s="319">
        <v>1</v>
      </c>
      <c r="G543" s="43" t="s">
        <v>1840</v>
      </c>
      <c r="H543" s="499"/>
      <c r="I543" s="481" t="s">
        <v>3441</v>
      </c>
      <c r="J543" s="442" t="s">
        <v>1428</v>
      </c>
      <c r="K543" s="442">
        <v>1</v>
      </c>
      <c r="L543" s="482" t="s">
        <v>3456</v>
      </c>
      <c r="M543" s="442">
        <v>14975</v>
      </c>
      <c r="N543" s="483"/>
      <c r="O543" s="434">
        <v>423.19</v>
      </c>
      <c r="P543" s="323">
        <f t="shared" si="39"/>
        <v>423.19</v>
      </c>
      <c r="Q543" s="319">
        <f t="shared" si="40"/>
        <v>1</v>
      </c>
      <c r="R543" s="427">
        <f t="shared" si="41"/>
        <v>423.19</v>
      </c>
      <c r="S543" s="323"/>
      <c r="T543" s="309"/>
      <c r="U543" s="309"/>
      <c r="V543" s="319" t="s">
        <v>3441</v>
      </c>
      <c r="W543" s="444" t="str">
        <f t="shared" si="38"/>
        <v/>
      </c>
      <c r="X543" s="286"/>
      <c r="Y543" s="286"/>
      <c r="Z543" s="30"/>
    </row>
    <row r="544" spans="1:26" ht="15" hidden="1" customHeight="1" x14ac:dyDescent="0.2">
      <c r="A544" s="384"/>
      <c r="B544" s="384"/>
      <c r="C544" s="433" t="s">
        <v>3594</v>
      </c>
      <c r="D544" s="43" t="s">
        <v>1618</v>
      </c>
      <c r="E544" s="499" t="s">
        <v>1678</v>
      </c>
      <c r="F544" s="319">
        <v>1</v>
      </c>
      <c r="G544" s="43" t="s">
        <v>1841</v>
      </c>
      <c r="H544" s="499"/>
      <c r="I544" s="481">
        <v>5</v>
      </c>
      <c r="J544" s="442" t="s">
        <v>1428</v>
      </c>
      <c r="K544" s="442">
        <v>1</v>
      </c>
      <c r="L544" s="482" t="s">
        <v>3500</v>
      </c>
      <c r="M544" s="442">
        <v>120</v>
      </c>
      <c r="N544" s="483"/>
      <c r="O544" s="434">
        <v>0.54</v>
      </c>
      <c r="P544" s="323">
        <f t="shared" si="39"/>
        <v>0.54</v>
      </c>
      <c r="Q544" s="319">
        <f t="shared" si="40"/>
        <v>1</v>
      </c>
      <c r="R544" s="427">
        <f t="shared" si="41"/>
        <v>0.54</v>
      </c>
      <c r="S544" s="323"/>
      <c r="T544" s="309"/>
      <c r="U544" s="309"/>
      <c r="V544" s="319" t="s">
        <v>3448</v>
      </c>
      <c r="W544" s="444" t="str">
        <f t="shared" si="38"/>
        <v>5</v>
      </c>
      <c r="X544" s="286"/>
      <c r="Y544" s="286"/>
      <c r="Z544" s="30"/>
    </row>
    <row r="545" spans="1:26" ht="15" hidden="1" customHeight="1" x14ac:dyDescent="0.2">
      <c r="A545" s="384"/>
      <c r="B545" s="384"/>
      <c r="C545" s="433" t="s">
        <v>3594</v>
      </c>
      <c r="D545" s="43" t="s">
        <v>1618</v>
      </c>
      <c r="E545" s="499" t="s">
        <v>1678</v>
      </c>
      <c r="F545" s="319">
        <v>1</v>
      </c>
      <c r="G545" s="43" t="s">
        <v>1842</v>
      </c>
      <c r="H545" s="499"/>
      <c r="I545" s="481">
        <v>5</v>
      </c>
      <c r="J545" s="442" t="s">
        <v>1428</v>
      </c>
      <c r="K545" s="442">
        <v>1</v>
      </c>
      <c r="L545" s="482" t="s">
        <v>3463</v>
      </c>
      <c r="M545" s="442">
        <v>120</v>
      </c>
      <c r="N545" s="483"/>
      <c r="O545" s="434">
        <v>0.4</v>
      </c>
      <c r="P545" s="323">
        <f t="shared" si="39"/>
        <v>0.4</v>
      </c>
      <c r="Q545" s="319">
        <f t="shared" si="40"/>
        <v>1</v>
      </c>
      <c r="R545" s="427">
        <f t="shared" si="41"/>
        <v>0.4</v>
      </c>
      <c r="S545" s="323"/>
      <c r="T545" s="309"/>
      <c r="U545" s="309"/>
      <c r="V545" s="319" t="s">
        <v>3448</v>
      </c>
      <c r="W545" s="444" t="str">
        <f t="shared" si="38"/>
        <v>5</v>
      </c>
      <c r="X545" s="286"/>
      <c r="Y545" s="286"/>
      <c r="Z545" s="30"/>
    </row>
    <row r="546" spans="1:26" ht="15" hidden="1" customHeight="1" x14ac:dyDescent="0.2">
      <c r="A546" s="384"/>
      <c r="B546" s="384"/>
      <c r="C546" s="433" t="s">
        <v>3594</v>
      </c>
      <c r="D546" s="43" t="s">
        <v>1618</v>
      </c>
      <c r="E546" s="499" t="s">
        <v>1678</v>
      </c>
      <c r="F546" s="319">
        <v>1</v>
      </c>
      <c r="G546" s="43" t="s">
        <v>1843</v>
      </c>
      <c r="H546" s="499"/>
      <c r="I546" s="481">
        <v>5</v>
      </c>
      <c r="J546" s="442" t="s">
        <v>1428</v>
      </c>
      <c r="K546" s="442">
        <v>1</v>
      </c>
      <c r="L546" s="482">
        <v>120</v>
      </c>
      <c r="M546" s="442">
        <v>320</v>
      </c>
      <c r="N546" s="483"/>
      <c r="O546" s="434">
        <v>1.51</v>
      </c>
      <c r="P546" s="323">
        <f t="shared" si="39"/>
        <v>1.51</v>
      </c>
      <c r="Q546" s="319">
        <f t="shared" si="40"/>
        <v>1</v>
      </c>
      <c r="R546" s="427">
        <f t="shared" si="41"/>
        <v>1.51</v>
      </c>
      <c r="S546" s="323"/>
      <c r="T546" s="309"/>
      <c r="U546" s="309"/>
      <c r="V546" s="319" t="s">
        <v>1918</v>
      </c>
      <c r="W546" s="444" t="str">
        <f t="shared" si="38"/>
        <v>5</v>
      </c>
      <c r="X546" s="286"/>
      <c r="Y546" s="286"/>
      <c r="Z546" s="30"/>
    </row>
    <row r="547" spans="1:26" ht="15" hidden="1" customHeight="1" x14ac:dyDescent="0.2">
      <c r="A547" s="384"/>
      <c r="B547" s="384"/>
      <c r="C547" s="433" t="s">
        <v>3594</v>
      </c>
      <c r="D547" s="43" t="s">
        <v>1618</v>
      </c>
      <c r="E547" s="499" t="s">
        <v>1678</v>
      </c>
      <c r="F547" s="319">
        <v>1</v>
      </c>
      <c r="G547" s="43" t="s">
        <v>1844</v>
      </c>
      <c r="H547" s="499"/>
      <c r="I547" s="481" t="s">
        <v>737</v>
      </c>
      <c r="J547" s="442" t="s">
        <v>1428</v>
      </c>
      <c r="K547" s="442">
        <v>6</v>
      </c>
      <c r="L547" s="482" t="s">
        <v>3456</v>
      </c>
      <c r="M547" s="442">
        <v>120</v>
      </c>
      <c r="N547" s="483"/>
      <c r="O547" s="434">
        <v>1.1000000000000001</v>
      </c>
      <c r="P547" s="323">
        <f t="shared" si="39"/>
        <v>6.6000000000000005</v>
      </c>
      <c r="Q547" s="319">
        <f t="shared" si="40"/>
        <v>6</v>
      </c>
      <c r="R547" s="427">
        <f t="shared" si="41"/>
        <v>6.6000000000000005</v>
      </c>
      <c r="S547" s="323"/>
      <c r="T547" s="309"/>
      <c r="U547" s="309"/>
      <c r="V547" s="319" t="s">
        <v>737</v>
      </c>
      <c r="W547" s="444" t="str">
        <f t="shared" si="38"/>
        <v/>
      </c>
      <c r="X547" s="286"/>
      <c r="Y547" s="286"/>
      <c r="Z547" s="30"/>
    </row>
    <row r="548" spans="1:26" ht="15" hidden="1" customHeight="1" x14ac:dyDescent="0.2">
      <c r="A548" s="384"/>
      <c r="B548" s="384"/>
      <c r="C548" s="433" t="s">
        <v>3594</v>
      </c>
      <c r="D548" s="43" t="s">
        <v>1618</v>
      </c>
      <c r="E548" s="499" t="s">
        <v>1678</v>
      </c>
      <c r="F548" s="319">
        <v>1</v>
      </c>
      <c r="G548" s="43" t="s">
        <v>1845</v>
      </c>
      <c r="H548" s="499"/>
      <c r="I548" s="481" t="s">
        <v>737</v>
      </c>
      <c r="J548" s="442" t="s">
        <v>1428</v>
      </c>
      <c r="K548" s="442">
        <v>2</v>
      </c>
      <c r="L548" s="482" t="s">
        <v>3456</v>
      </c>
      <c r="M548" s="442">
        <v>120</v>
      </c>
      <c r="N548" s="483"/>
      <c r="O548" s="434">
        <v>1.1000000000000001</v>
      </c>
      <c r="P548" s="323">
        <f t="shared" si="39"/>
        <v>2.2000000000000002</v>
      </c>
      <c r="Q548" s="319">
        <f t="shared" si="40"/>
        <v>2</v>
      </c>
      <c r="R548" s="427">
        <f t="shared" si="41"/>
        <v>2.2000000000000002</v>
      </c>
      <c r="S548" s="323"/>
      <c r="T548" s="309"/>
      <c r="U548" s="309"/>
      <c r="V548" s="319" t="s">
        <v>737</v>
      </c>
      <c r="W548" s="444" t="str">
        <f t="shared" si="38"/>
        <v/>
      </c>
      <c r="X548" s="286"/>
      <c r="Y548" s="286"/>
      <c r="Z548" s="30"/>
    </row>
    <row r="549" spans="1:26" ht="15" hidden="1" customHeight="1" x14ac:dyDescent="0.2">
      <c r="A549" s="384"/>
      <c r="B549" s="384"/>
      <c r="C549" s="433" t="s">
        <v>3594</v>
      </c>
      <c r="D549" s="43" t="s">
        <v>1618</v>
      </c>
      <c r="E549" s="499" t="s">
        <v>1678</v>
      </c>
      <c r="F549" s="319">
        <v>1</v>
      </c>
      <c r="G549" s="43" t="s">
        <v>1846</v>
      </c>
      <c r="H549" s="499"/>
      <c r="I549" s="481">
        <v>15</v>
      </c>
      <c r="J549" s="442" t="s">
        <v>1428</v>
      </c>
      <c r="K549" s="442">
        <v>1</v>
      </c>
      <c r="L549" s="482" t="s">
        <v>3466</v>
      </c>
      <c r="M549" s="442">
        <v>1560</v>
      </c>
      <c r="N549" s="483"/>
      <c r="O549" s="434">
        <v>22.04</v>
      </c>
      <c r="P549" s="323">
        <f t="shared" si="39"/>
        <v>22.04</v>
      </c>
      <c r="Q549" s="319">
        <f t="shared" si="40"/>
        <v>1</v>
      </c>
      <c r="R549" s="427">
        <f t="shared" si="41"/>
        <v>22.04</v>
      </c>
      <c r="S549" s="323"/>
      <c r="T549" s="309"/>
      <c r="U549" s="309"/>
      <c r="V549" s="319" t="s">
        <v>3446</v>
      </c>
      <c r="W549" s="444" t="str">
        <f t="shared" si="38"/>
        <v>15</v>
      </c>
      <c r="X549" s="286"/>
      <c r="Y549" s="286"/>
      <c r="Z549" s="30"/>
    </row>
    <row r="550" spans="1:26" ht="15" hidden="1" customHeight="1" x14ac:dyDescent="0.2">
      <c r="A550" s="384"/>
      <c r="B550" s="384"/>
      <c r="C550" s="433" t="s">
        <v>3594</v>
      </c>
      <c r="D550" s="43" t="s">
        <v>1618</v>
      </c>
      <c r="E550" s="499" t="s">
        <v>1678</v>
      </c>
      <c r="F550" s="319">
        <v>1</v>
      </c>
      <c r="G550" s="43" t="s">
        <v>1847</v>
      </c>
      <c r="H550" s="499"/>
      <c r="I550" s="481">
        <v>15</v>
      </c>
      <c r="J550" s="442" t="s">
        <v>1428</v>
      </c>
      <c r="K550" s="442">
        <v>1</v>
      </c>
      <c r="L550" s="482" t="s">
        <v>3473</v>
      </c>
      <c r="M550" s="442">
        <v>1560</v>
      </c>
      <c r="N550" s="483"/>
      <c r="O550" s="434">
        <v>23.88</v>
      </c>
      <c r="P550" s="323">
        <f t="shared" si="39"/>
        <v>23.88</v>
      </c>
      <c r="Q550" s="319">
        <f t="shared" si="40"/>
        <v>1</v>
      </c>
      <c r="R550" s="427">
        <f t="shared" si="41"/>
        <v>23.88</v>
      </c>
      <c r="S550" s="323"/>
      <c r="T550" s="309"/>
      <c r="U550" s="309"/>
      <c r="V550" s="319" t="s">
        <v>3446</v>
      </c>
      <c r="W550" s="444" t="str">
        <f t="shared" si="38"/>
        <v>15</v>
      </c>
      <c r="X550" s="286"/>
      <c r="Y550" s="286"/>
      <c r="Z550" s="30"/>
    </row>
    <row r="551" spans="1:26" ht="15" hidden="1" customHeight="1" x14ac:dyDescent="0.2">
      <c r="A551" s="384"/>
      <c r="B551" s="384"/>
      <c r="C551" s="433" t="s">
        <v>3594</v>
      </c>
      <c r="D551" s="43" t="s">
        <v>1618</v>
      </c>
      <c r="E551" s="499" t="s">
        <v>1678</v>
      </c>
      <c r="F551" s="319">
        <v>1</v>
      </c>
      <c r="G551" s="43" t="s">
        <v>1848</v>
      </c>
      <c r="H551" s="499"/>
      <c r="I551" s="481">
        <v>15</v>
      </c>
      <c r="J551" s="442" t="s">
        <v>1428</v>
      </c>
      <c r="K551" s="442">
        <v>1</v>
      </c>
      <c r="L551" s="482" t="s">
        <v>3465</v>
      </c>
      <c r="M551" s="442">
        <v>300</v>
      </c>
      <c r="N551" s="483"/>
      <c r="O551" s="434">
        <v>7.07</v>
      </c>
      <c r="P551" s="323">
        <f t="shared" si="39"/>
        <v>7.07</v>
      </c>
      <c r="Q551" s="319">
        <f t="shared" si="40"/>
        <v>1</v>
      </c>
      <c r="R551" s="427">
        <f t="shared" si="41"/>
        <v>7.07</v>
      </c>
      <c r="S551" s="323"/>
      <c r="T551" s="309"/>
      <c r="U551" s="309"/>
      <c r="V551" s="319" t="s">
        <v>3446</v>
      </c>
      <c r="W551" s="444" t="str">
        <f t="shared" si="38"/>
        <v>15</v>
      </c>
      <c r="X551" s="286"/>
      <c r="Y551" s="286"/>
      <c r="Z551" s="30"/>
    </row>
    <row r="552" spans="1:26" ht="15" hidden="1" customHeight="1" x14ac:dyDescent="0.2">
      <c r="A552" s="384"/>
      <c r="B552" s="384"/>
      <c r="C552" s="502" t="s">
        <v>3594</v>
      </c>
      <c r="D552" s="503" t="s">
        <v>1619</v>
      </c>
      <c r="E552" s="504" t="s">
        <v>1678</v>
      </c>
      <c r="F552" s="505">
        <v>1</v>
      </c>
      <c r="G552" s="503" t="s">
        <v>1793</v>
      </c>
      <c r="H552" s="504"/>
      <c r="I552" s="505" t="s">
        <v>623</v>
      </c>
      <c r="J552" s="503" t="s">
        <v>1428</v>
      </c>
      <c r="K552" s="503">
        <v>1</v>
      </c>
      <c r="L552" s="506" t="s">
        <v>3456</v>
      </c>
      <c r="M552" s="503">
        <v>15010</v>
      </c>
      <c r="N552" s="507"/>
      <c r="O552" s="508">
        <v>856.61</v>
      </c>
      <c r="P552" s="509">
        <f t="shared" si="39"/>
        <v>856.61</v>
      </c>
      <c r="Q552" s="505">
        <f t="shared" si="40"/>
        <v>1</v>
      </c>
      <c r="R552" s="510">
        <f t="shared" si="41"/>
        <v>856.61</v>
      </c>
      <c r="S552" s="323"/>
      <c r="T552" s="309"/>
      <c r="U552" s="309"/>
      <c r="V552" s="319" t="s">
        <v>623</v>
      </c>
      <c r="W552" s="444" t="str">
        <f t="shared" si="38"/>
        <v/>
      </c>
      <c r="X552" s="286"/>
      <c r="Y552" s="286"/>
      <c r="Z552" s="30"/>
    </row>
    <row r="553" spans="1:26" ht="15" hidden="1" customHeight="1" x14ac:dyDescent="0.2">
      <c r="A553" s="384"/>
      <c r="B553" s="384"/>
      <c r="C553" s="433" t="s">
        <v>3594</v>
      </c>
      <c r="D553" s="43" t="s">
        <v>1619</v>
      </c>
      <c r="E553" s="499" t="s">
        <v>1678</v>
      </c>
      <c r="F553" s="319">
        <v>1</v>
      </c>
      <c r="G553" s="43" t="s">
        <v>1784</v>
      </c>
      <c r="H553" s="499"/>
      <c r="I553" s="481">
        <v>10</v>
      </c>
      <c r="J553" s="442" t="s">
        <v>1428</v>
      </c>
      <c r="K553" s="442">
        <v>1</v>
      </c>
      <c r="L553" s="482" t="s">
        <v>3490</v>
      </c>
      <c r="M553" s="442">
        <v>394</v>
      </c>
      <c r="N553" s="483"/>
      <c r="O553" s="434">
        <v>19.829999999999998</v>
      </c>
      <c r="P553" s="323">
        <f t="shared" si="39"/>
        <v>19.829999999999998</v>
      </c>
      <c r="Q553" s="319">
        <f t="shared" si="40"/>
        <v>1</v>
      </c>
      <c r="R553" s="427">
        <f t="shared" si="41"/>
        <v>19.829999999999998</v>
      </c>
      <c r="S553" s="323"/>
      <c r="T553" s="309"/>
      <c r="U553" s="309"/>
      <c r="V553" s="319" t="s">
        <v>1427</v>
      </c>
      <c r="W553" s="444" t="str">
        <f t="shared" si="38"/>
        <v>10</v>
      </c>
      <c r="X553" s="286"/>
      <c r="Y553" s="286"/>
      <c r="Z553" s="30"/>
    </row>
    <row r="554" spans="1:26" ht="15" hidden="1" customHeight="1" x14ac:dyDescent="0.2">
      <c r="A554" s="384"/>
      <c r="B554" s="384"/>
      <c r="C554" s="433" t="s">
        <v>3594</v>
      </c>
      <c r="D554" s="43" t="s">
        <v>1619</v>
      </c>
      <c r="E554" s="499" t="s">
        <v>1678</v>
      </c>
      <c r="F554" s="319">
        <v>1</v>
      </c>
      <c r="G554" s="43" t="s">
        <v>1785</v>
      </c>
      <c r="H554" s="499"/>
      <c r="I554" s="481">
        <v>15</v>
      </c>
      <c r="J554" s="442" t="s">
        <v>1428</v>
      </c>
      <c r="K554" s="442">
        <v>1</v>
      </c>
      <c r="L554" s="482" t="s">
        <v>3468</v>
      </c>
      <c r="M554" s="442">
        <v>1620</v>
      </c>
      <c r="N554" s="483"/>
      <c r="O554" s="434">
        <v>25.75</v>
      </c>
      <c r="P554" s="323">
        <f t="shared" si="39"/>
        <v>25.75</v>
      </c>
      <c r="Q554" s="319">
        <f t="shared" si="40"/>
        <v>1</v>
      </c>
      <c r="R554" s="427">
        <f t="shared" si="41"/>
        <v>25.75</v>
      </c>
      <c r="S554" s="323"/>
      <c r="T554" s="309"/>
      <c r="U554" s="309"/>
      <c r="V554" s="319" t="s">
        <v>3446</v>
      </c>
      <c r="W554" s="444" t="str">
        <f t="shared" si="38"/>
        <v>15</v>
      </c>
      <c r="X554" s="286"/>
      <c r="Y554" s="286"/>
      <c r="Z554" s="30"/>
    </row>
    <row r="555" spans="1:26" ht="15" hidden="1" customHeight="1" x14ac:dyDescent="0.2">
      <c r="A555" s="384"/>
      <c r="B555" s="384"/>
      <c r="C555" s="433" t="s">
        <v>3594</v>
      </c>
      <c r="D555" s="43" t="s">
        <v>1619</v>
      </c>
      <c r="E555" s="499" t="s">
        <v>1678</v>
      </c>
      <c r="F555" s="319">
        <v>1</v>
      </c>
      <c r="G555" s="43" t="s">
        <v>1786</v>
      </c>
      <c r="H555" s="499"/>
      <c r="I555" s="481">
        <v>10</v>
      </c>
      <c r="J555" s="442" t="s">
        <v>1428</v>
      </c>
      <c r="K555" s="442">
        <v>4</v>
      </c>
      <c r="L555" s="482" t="s">
        <v>3494</v>
      </c>
      <c r="M555" s="442">
        <v>75</v>
      </c>
      <c r="N555" s="483"/>
      <c r="O555" s="434">
        <v>0.43</v>
      </c>
      <c r="P555" s="323">
        <f t="shared" si="39"/>
        <v>1.72</v>
      </c>
      <c r="Q555" s="319">
        <f t="shared" si="40"/>
        <v>4</v>
      </c>
      <c r="R555" s="427">
        <f t="shared" si="41"/>
        <v>1.72</v>
      </c>
      <c r="S555" s="323"/>
      <c r="T555" s="309"/>
      <c r="U555" s="309"/>
      <c r="V555" s="319" t="s">
        <v>1427</v>
      </c>
      <c r="W555" s="444" t="str">
        <f t="shared" si="38"/>
        <v>10</v>
      </c>
      <c r="X555" s="286"/>
      <c r="Y555" s="286"/>
      <c r="Z555" s="30"/>
    </row>
    <row r="556" spans="1:26" ht="15" hidden="1" customHeight="1" x14ac:dyDescent="0.2">
      <c r="A556" s="384"/>
      <c r="B556" s="384"/>
      <c r="C556" s="433" t="s">
        <v>3594</v>
      </c>
      <c r="D556" s="43" t="s">
        <v>1619</v>
      </c>
      <c r="E556" s="499" t="s">
        <v>1678</v>
      </c>
      <c r="F556" s="319">
        <v>1</v>
      </c>
      <c r="G556" s="43" t="s">
        <v>1787</v>
      </c>
      <c r="H556" s="499"/>
      <c r="I556" s="481">
        <v>10</v>
      </c>
      <c r="J556" s="442" t="s">
        <v>1428</v>
      </c>
      <c r="K556" s="442">
        <v>2</v>
      </c>
      <c r="L556" s="482" t="s">
        <v>3492</v>
      </c>
      <c r="M556" s="442">
        <v>214</v>
      </c>
      <c r="N556" s="483"/>
      <c r="O556" s="434">
        <v>1.26</v>
      </c>
      <c r="P556" s="323">
        <f t="shared" si="39"/>
        <v>2.52</v>
      </c>
      <c r="Q556" s="319">
        <f t="shared" si="40"/>
        <v>2</v>
      </c>
      <c r="R556" s="427">
        <f t="shared" si="41"/>
        <v>2.52</v>
      </c>
      <c r="S556" s="323"/>
      <c r="T556" s="309"/>
      <c r="U556" s="309"/>
      <c r="V556" s="319" t="s">
        <v>1427</v>
      </c>
      <c r="W556" s="444" t="str">
        <f t="shared" si="38"/>
        <v>10</v>
      </c>
      <c r="X556" s="286"/>
      <c r="Y556" s="286"/>
      <c r="Z556" s="30"/>
    </row>
    <row r="557" spans="1:26" ht="15" hidden="1" customHeight="1" x14ac:dyDescent="0.2">
      <c r="A557" s="384"/>
      <c r="B557" s="384"/>
      <c r="C557" s="433" t="s">
        <v>3594</v>
      </c>
      <c r="D557" s="43" t="s">
        <v>1619</v>
      </c>
      <c r="E557" s="499" t="s">
        <v>1678</v>
      </c>
      <c r="F557" s="319">
        <v>1</v>
      </c>
      <c r="G557" s="43" t="s">
        <v>1788</v>
      </c>
      <c r="H557" s="499"/>
      <c r="I557" s="481">
        <v>10</v>
      </c>
      <c r="J557" s="442" t="s">
        <v>1428</v>
      </c>
      <c r="K557" s="442">
        <v>2</v>
      </c>
      <c r="L557" s="482" t="s">
        <v>3492</v>
      </c>
      <c r="M557" s="442">
        <v>336</v>
      </c>
      <c r="N557" s="483"/>
      <c r="O557" s="434">
        <v>1.98</v>
      </c>
      <c r="P557" s="323">
        <f t="shared" si="39"/>
        <v>3.96</v>
      </c>
      <c r="Q557" s="319">
        <f t="shared" si="40"/>
        <v>2</v>
      </c>
      <c r="R557" s="427">
        <f t="shared" si="41"/>
        <v>3.96</v>
      </c>
      <c r="S557" s="323"/>
      <c r="T557" s="309"/>
      <c r="U557" s="309"/>
      <c r="V557" s="319" t="s">
        <v>1427</v>
      </c>
      <c r="W557" s="444" t="str">
        <f t="shared" si="38"/>
        <v>10</v>
      </c>
      <c r="X557" s="286"/>
      <c r="Y557" s="286"/>
      <c r="Z557" s="30"/>
    </row>
    <row r="558" spans="1:26" ht="15" hidden="1" customHeight="1" x14ac:dyDescent="0.2">
      <c r="A558" s="384"/>
      <c r="B558" s="384"/>
      <c r="C558" s="433" t="s">
        <v>3594</v>
      </c>
      <c r="D558" s="43" t="s">
        <v>1619</v>
      </c>
      <c r="E558" s="499" t="s">
        <v>1678</v>
      </c>
      <c r="F558" s="319">
        <v>1</v>
      </c>
      <c r="G558" s="43" t="s">
        <v>1789</v>
      </c>
      <c r="H558" s="499"/>
      <c r="I558" s="481">
        <v>15</v>
      </c>
      <c r="J558" s="442" t="s">
        <v>1428</v>
      </c>
      <c r="K558" s="442">
        <v>1</v>
      </c>
      <c r="L558" s="482" t="s">
        <v>3464</v>
      </c>
      <c r="M558" s="442">
        <v>1620</v>
      </c>
      <c r="N558" s="483"/>
      <c r="O558" s="434">
        <v>34.340000000000003</v>
      </c>
      <c r="P558" s="323">
        <f t="shared" si="39"/>
        <v>34.340000000000003</v>
      </c>
      <c r="Q558" s="319">
        <f t="shared" si="40"/>
        <v>1</v>
      </c>
      <c r="R558" s="427">
        <f t="shared" si="41"/>
        <v>34.340000000000003</v>
      </c>
      <c r="S558" s="323"/>
      <c r="T558" s="309"/>
      <c r="U558" s="309"/>
      <c r="V558" s="319" t="s">
        <v>3446</v>
      </c>
      <c r="W558" s="444" t="str">
        <f t="shared" si="38"/>
        <v>15</v>
      </c>
      <c r="X558" s="286"/>
      <c r="Y558" s="286"/>
      <c r="Z558" s="30"/>
    </row>
    <row r="559" spans="1:26" ht="15" hidden="1" customHeight="1" x14ac:dyDescent="0.2">
      <c r="A559" s="384"/>
      <c r="B559" s="384"/>
      <c r="C559" s="433" t="s">
        <v>3594</v>
      </c>
      <c r="D559" s="43" t="s">
        <v>1619</v>
      </c>
      <c r="E559" s="499" t="s">
        <v>1678</v>
      </c>
      <c r="F559" s="319">
        <v>1</v>
      </c>
      <c r="G559" s="43" t="s">
        <v>1790</v>
      </c>
      <c r="H559" s="499"/>
      <c r="I559" s="481">
        <v>10</v>
      </c>
      <c r="J559" s="442" t="s">
        <v>1428</v>
      </c>
      <c r="K559" s="442">
        <v>2</v>
      </c>
      <c r="L559" s="482" t="s">
        <v>3492</v>
      </c>
      <c r="M559" s="442">
        <v>130</v>
      </c>
      <c r="N559" s="483"/>
      <c r="O559" s="434">
        <v>0.77</v>
      </c>
      <c r="P559" s="323">
        <f t="shared" si="39"/>
        <v>1.54</v>
      </c>
      <c r="Q559" s="319">
        <f t="shared" si="40"/>
        <v>2</v>
      </c>
      <c r="R559" s="427">
        <f t="shared" si="41"/>
        <v>1.54</v>
      </c>
      <c r="S559" s="323"/>
      <c r="T559" s="309"/>
      <c r="U559" s="309"/>
      <c r="V559" s="319" t="s">
        <v>1427</v>
      </c>
      <c r="W559" s="444" t="str">
        <f t="shared" si="38"/>
        <v>10</v>
      </c>
      <c r="X559" s="286"/>
      <c r="Y559" s="286"/>
      <c r="Z559" s="30"/>
    </row>
    <row r="560" spans="1:26" ht="15" hidden="1" customHeight="1" x14ac:dyDescent="0.2">
      <c r="A560" s="384"/>
      <c r="B560" s="384"/>
      <c r="C560" s="433" t="s">
        <v>3594</v>
      </c>
      <c r="D560" s="43" t="s">
        <v>1619</v>
      </c>
      <c r="E560" s="499" t="s">
        <v>1678</v>
      </c>
      <c r="F560" s="319">
        <v>1</v>
      </c>
      <c r="G560" s="43" t="s">
        <v>1791</v>
      </c>
      <c r="H560" s="499"/>
      <c r="I560" s="481">
        <v>10</v>
      </c>
      <c r="J560" s="442" t="s">
        <v>1428</v>
      </c>
      <c r="K560" s="442">
        <v>1</v>
      </c>
      <c r="L560" s="482">
        <v>550</v>
      </c>
      <c r="M560" s="442">
        <v>160</v>
      </c>
      <c r="N560" s="483"/>
      <c r="O560" s="434">
        <v>6.91</v>
      </c>
      <c r="P560" s="323">
        <f t="shared" si="39"/>
        <v>6.91</v>
      </c>
      <c r="Q560" s="319">
        <f t="shared" si="40"/>
        <v>1</v>
      </c>
      <c r="R560" s="427">
        <f t="shared" si="41"/>
        <v>6.91</v>
      </c>
      <c r="S560" s="323"/>
      <c r="T560" s="309"/>
      <c r="U560" s="309"/>
      <c r="V560" s="319" t="s">
        <v>1913</v>
      </c>
      <c r="W560" s="444" t="str">
        <f t="shared" si="38"/>
        <v>10</v>
      </c>
      <c r="X560" s="286"/>
      <c r="Y560" s="286"/>
      <c r="Z560" s="30"/>
    </row>
    <row r="561" spans="1:26" ht="15" hidden="1" customHeight="1" x14ac:dyDescent="0.2">
      <c r="A561" s="384"/>
      <c r="B561" s="384"/>
      <c r="C561" s="433" t="s">
        <v>3594</v>
      </c>
      <c r="D561" s="43" t="s">
        <v>1619</v>
      </c>
      <c r="E561" s="499" t="s">
        <v>1678</v>
      </c>
      <c r="F561" s="319">
        <v>1</v>
      </c>
      <c r="G561" s="43" t="s">
        <v>1763</v>
      </c>
      <c r="H561" s="499"/>
      <c r="I561" s="481">
        <v>20</v>
      </c>
      <c r="J561" s="442" t="s">
        <v>1428</v>
      </c>
      <c r="K561" s="442">
        <v>1</v>
      </c>
      <c r="L561" s="482" t="s">
        <v>3485</v>
      </c>
      <c r="M561" s="442">
        <v>400</v>
      </c>
      <c r="N561" s="483"/>
      <c r="O561" s="434">
        <v>15.7</v>
      </c>
      <c r="P561" s="323">
        <f t="shared" si="39"/>
        <v>15.7</v>
      </c>
      <c r="Q561" s="319">
        <f t="shared" si="40"/>
        <v>1</v>
      </c>
      <c r="R561" s="427">
        <f t="shared" si="41"/>
        <v>15.7</v>
      </c>
      <c r="S561" s="323"/>
      <c r="T561" s="309"/>
      <c r="U561" s="309"/>
      <c r="V561" s="319" t="s">
        <v>3447</v>
      </c>
      <c r="W561" s="444" t="str">
        <f t="shared" si="38"/>
        <v>20</v>
      </c>
      <c r="X561" s="286"/>
      <c r="Y561" s="286"/>
      <c r="Z561" s="30"/>
    </row>
    <row r="562" spans="1:26" ht="15" hidden="1" customHeight="1" x14ac:dyDescent="0.2">
      <c r="A562" s="384"/>
      <c r="B562" s="384"/>
      <c r="C562" s="433" t="s">
        <v>3594</v>
      </c>
      <c r="D562" s="43" t="s">
        <v>1619</v>
      </c>
      <c r="E562" s="499" t="s">
        <v>1678</v>
      </c>
      <c r="F562" s="319">
        <v>1</v>
      </c>
      <c r="G562" s="43" t="s">
        <v>1792</v>
      </c>
      <c r="H562" s="499"/>
      <c r="I562" s="481">
        <v>8</v>
      </c>
      <c r="J562" s="442" t="s">
        <v>1428</v>
      </c>
      <c r="K562" s="442">
        <v>2</v>
      </c>
      <c r="L562" s="482" t="s">
        <v>3493</v>
      </c>
      <c r="M562" s="442">
        <v>333</v>
      </c>
      <c r="N562" s="483"/>
      <c r="O562" s="434">
        <v>3.57</v>
      </c>
      <c r="P562" s="323">
        <f t="shared" si="39"/>
        <v>7.14</v>
      </c>
      <c r="Q562" s="319">
        <f t="shared" si="40"/>
        <v>2</v>
      </c>
      <c r="R562" s="427">
        <f t="shared" si="41"/>
        <v>7.14</v>
      </c>
      <c r="S562" s="323"/>
      <c r="T562" s="309"/>
      <c r="U562" s="309"/>
      <c r="V562" s="319" t="s">
        <v>3449</v>
      </c>
      <c r="W562" s="444" t="str">
        <f t="shared" si="38"/>
        <v>8</v>
      </c>
      <c r="X562" s="286"/>
      <c r="Y562" s="286"/>
      <c r="Z562" s="30"/>
    </row>
    <row r="563" spans="1:26" ht="15" hidden="1" customHeight="1" x14ac:dyDescent="0.2">
      <c r="A563" s="384"/>
      <c r="B563" s="384"/>
      <c r="C563" s="433" t="s">
        <v>3594</v>
      </c>
      <c r="D563" s="43" t="s">
        <v>1619</v>
      </c>
      <c r="E563" s="499" t="s">
        <v>1678</v>
      </c>
      <c r="F563" s="319">
        <v>1</v>
      </c>
      <c r="G563" s="43" t="s">
        <v>1796</v>
      </c>
      <c r="H563" s="499"/>
      <c r="I563" s="481">
        <v>8</v>
      </c>
      <c r="J563" s="442" t="s">
        <v>1428</v>
      </c>
      <c r="K563" s="442">
        <v>3</v>
      </c>
      <c r="L563" s="482" t="s">
        <v>3493</v>
      </c>
      <c r="M563" s="442">
        <v>333</v>
      </c>
      <c r="N563" s="483"/>
      <c r="O563" s="434">
        <v>3.57</v>
      </c>
      <c r="P563" s="323">
        <f t="shared" si="39"/>
        <v>10.709999999999999</v>
      </c>
      <c r="Q563" s="319">
        <f t="shared" si="40"/>
        <v>3</v>
      </c>
      <c r="R563" s="427">
        <f t="shared" si="41"/>
        <v>10.709999999999999</v>
      </c>
      <c r="S563" s="323"/>
      <c r="T563" s="309"/>
      <c r="U563" s="309"/>
      <c r="V563" s="319" t="s">
        <v>3449</v>
      </c>
      <c r="W563" s="444" t="str">
        <f t="shared" si="38"/>
        <v>8</v>
      </c>
      <c r="X563" s="286"/>
      <c r="Y563" s="286"/>
      <c r="Z563" s="30"/>
    </row>
    <row r="564" spans="1:26" ht="15" hidden="1" customHeight="1" x14ac:dyDescent="0.2">
      <c r="A564" s="384"/>
      <c r="B564" s="384"/>
      <c r="C564" s="433" t="s">
        <v>3594</v>
      </c>
      <c r="D564" s="43" t="s">
        <v>1619</v>
      </c>
      <c r="E564" s="499" t="s">
        <v>1678</v>
      </c>
      <c r="F564" s="319">
        <v>1</v>
      </c>
      <c r="G564" s="43" t="s">
        <v>1727</v>
      </c>
      <c r="H564" s="499"/>
      <c r="I564" s="481">
        <v>8</v>
      </c>
      <c r="J564" s="442" t="s">
        <v>1428</v>
      </c>
      <c r="K564" s="442">
        <v>2</v>
      </c>
      <c r="L564" s="482" t="s">
        <v>3477</v>
      </c>
      <c r="M564" s="442">
        <v>180</v>
      </c>
      <c r="N564" s="483"/>
      <c r="O564" s="434">
        <v>1.38</v>
      </c>
      <c r="P564" s="323">
        <f t="shared" si="39"/>
        <v>2.76</v>
      </c>
      <c r="Q564" s="319">
        <f t="shared" si="40"/>
        <v>2</v>
      </c>
      <c r="R564" s="427">
        <f t="shared" si="41"/>
        <v>2.76</v>
      </c>
      <c r="S564" s="323"/>
      <c r="T564" s="309"/>
      <c r="U564" s="309"/>
      <c r="V564" s="319" t="s">
        <v>3449</v>
      </c>
      <c r="W564" s="444" t="str">
        <f t="shared" si="38"/>
        <v>8</v>
      </c>
      <c r="X564" s="286"/>
      <c r="Y564" s="286"/>
      <c r="Z564" s="30"/>
    </row>
    <row r="565" spans="1:26" ht="15" hidden="1" customHeight="1" x14ac:dyDescent="0.2">
      <c r="A565" s="384"/>
      <c r="B565" s="384"/>
      <c r="C565" s="433" t="s">
        <v>3594</v>
      </c>
      <c r="D565" s="43" t="s">
        <v>1619</v>
      </c>
      <c r="E565" s="499" t="s">
        <v>1678</v>
      </c>
      <c r="F565" s="319">
        <v>1</v>
      </c>
      <c r="G565" s="43" t="s">
        <v>1728</v>
      </c>
      <c r="H565" s="499"/>
      <c r="I565" s="481">
        <v>8</v>
      </c>
      <c r="J565" s="442" t="s">
        <v>1428</v>
      </c>
      <c r="K565" s="442">
        <v>1</v>
      </c>
      <c r="L565" s="482" t="s">
        <v>3478</v>
      </c>
      <c r="M565" s="442">
        <v>180</v>
      </c>
      <c r="N565" s="483"/>
      <c r="O565" s="434">
        <v>1.1100000000000001</v>
      </c>
      <c r="P565" s="323">
        <f t="shared" si="39"/>
        <v>1.1100000000000001</v>
      </c>
      <c r="Q565" s="319">
        <f t="shared" si="40"/>
        <v>1</v>
      </c>
      <c r="R565" s="427">
        <f t="shared" si="41"/>
        <v>1.1100000000000001</v>
      </c>
      <c r="S565" s="323"/>
      <c r="T565" s="309"/>
      <c r="U565" s="309"/>
      <c r="V565" s="319" t="s">
        <v>3449</v>
      </c>
      <c r="W565" s="444" t="str">
        <f t="shared" si="38"/>
        <v>8</v>
      </c>
      <c r="X565" s="286"/>
      <c r="Y565" s="286"/>
      <c r="Z565" s="30"/>
    </row>
    <row r="566" spans="1:26" ht="15" hidden="1" customHeight="1" x14ac:dyDescent="0.2">
      <c r="A566" s="384"/>
      <c r="B566" s="384"/>
      <c r="C566" s="433" t="s">
        <v>3594</v>
      </c>
      <c r="D566" s="43" t="s">
        <v>1620</v>
      </c>
      <c r="E566" s="499" t="s">
        <v>1678</v>
      </c>
      <c r="F566" s="319">
        <v>1</v>
      </c>
      <c r="G566" s="43" t="s">
        <v>1849</v>
      </c>
      <c r="H566" s="499"/>
      <c r="I566" s="481" t="s">
        <v>1121</v>
      </c>
      <c r="J566" s="442" t="s">
        <v>1428</v>
      </c>
      <c r="K566" s="442">
        <v>1</v>
      </c>
      <c r="L566" s="482" t="s">
        <v>3456</v>
      </c>
      <c r="M566" s="442">
        <v>5470</v>
      </c>
      <c r="N566" s="483"/>
      <c r="O566" s="434">
        <v>113.19</v>
      </c>
      <c r="P566" s="323">
        <f t="shared" si="39"/>
        <v>113.19</v>
      </c>
      <c r="Q566" s="319">
        <f t="shared" si="40"/>
        <v>1</v>
      </c>
      <c r="R566" s="427">
        <f t="shared" si="41"/>
        <v>113.19</v>
      </c>
      <c r="S566" s="323"/>
      <c r="T566" s="309"/>
      <c r="U566" s="309"/>
      <c r="V566" s="319" t="s">
        <v>1121</v>
      </c>
      <c r="W566" s="444" t="str">
        <f t="shared" si="38"/>
        <v/>
      </c>
      <c r="X566" s="286"/>
      <c r="Y566" s="286"/>
      <c r="Z566" s="30"/>
    </row>
    <row r="567" spans="1:26" ht="15" hidden="1" customHeight="1" x14ac:dyDescent="0.2">
      <c r="A567" s="384"/>
      <c r="B567" s="384"/>
      <c r="C567" s="433" t="s">
        <v>3594</v>
      </c>
      <c r="D567" s="43" t="s">
        <v>1620</v>
      </c>
      <c r="E567" s="499" t="s">
        <v>1678</v>
      </c>
      <c r="F567" s="319">
        <v>1</v>
      </c>
      <c r="G567" s="43" t="s">
        <v>1850</v>
      </c>
      <c r="H567" s="499"/>
      <c r="I567" s="481">
        <v>10</v>
      </c>
      <c r="J567" s="442" t="s">
        <v>1428</v>
      </c>
      <c r="K567" s="442">
        <v>1</v>
      </c>
      <c r="L567" s="482" t="s">
        <v>3462</v>
      </c>
      <c r="M567" s="442">
        <v>255</v>
      </c>
      <c r="N567" s="483"/>
      <c r="O567" s="434">
        <v>2.2000000000000002</v>
      </c>
      <c r="P567" s="323">
        <f t="shared" si="39"/>
        <v>2.2000000000000002</v>
      </c>
      <c r="Q567" s="319">
        <f t="shared" si="40"/>
        <v>1</v>
      </c>
      <c r="R567" s="427">
        <f t="shared" si="41"/>
        <v>2.2000000000000002</v>
      </c>
      <c r="S567" s="323"/>
      <c r="T567" s="309"/>
      <c r="U567" s="309"/>
      <c r="V567" s="319" t="s">
        <v>1427</v>
      </c>
      <c r="W567" s="444" t="str">
        <f t="shared" si="38"/>
        <v>10</v>
      </c>
      <c r="X567" s="286"/>
      <c r="Y567" s="286"/>
      <c r="Z567" s="30"/>
    </row>
    <row r="568" spans="1:26" ht="15" hidden="1" customHeight="1" x14ac:dyDescent="0.2">
      <c r="A568" s="384"/>
      <c r="B568" s="384"/>
      <c r="C568" s="433" t="s">
        <v>3594</v>
      </c>
      <c r="D568" s="43" t="s">
        <v>1620</v>
      </c>
      <c r="E568" s="499" t="s">
        <v>1678</v>
      </c>
      <c r="F568" s="319">
        <v>1</v>
      </c>
      <c r="G568" s="43" t="s">
        <v>1730</v>
      </c>
      <c r="H568" s="499"/>
      <c r="I568" s="481">
        <v>15</v>
      </c>
      <c r="J568" s="442" t="s">
        <v>1428</v>
      </c>
      <c r="K568" s="442">
        <v>1</v>
      </c>
      <c r="L568" s="482" t="s">
        <v>3464</v>
      </c>
      <c r="M568" s="442">
        <v>1495</v>
      </c>
      <c r="N568" s="483"/>
      <c r="O568" s="434">
        <v>31.69</v>
      </c>
      <c r="P568" s="323">
        <f t="shared" si="39"/>
        <v>31.69</v>
      </c>
      <c r="Q568" s="319">
        <f t="shared" si="40"/>
        <v>1</v>
      </c>
      <c r="R568" s="427">
        <f t="shared" si="41"/>
        <v>31.69</v>
      </c>
      <c r="S568" s="323"/>
      <c r="T568" s="309"/>
      <c r="U568" s="309"/>
      <c r="V568" s="319" t="s">
        <v>3446</v>
      </c>
      <c r="W568" s="444" t="str">
        <f t="shared" si="38"/>
        <v>15</v>
      </c>
      <c r="X568" s="286"/>
      <c r="Y568" s="286"/>
      <c r="Z568" s="30"/>
    </row>
    <row r="569" spans="1:26" ht="15" hidden="1" customHeight="1" x14ac:dyDescent="0.2">
      <c r="A569" s="384"/>
      <c r="B569" s="384"/>
      <c r="C569" s="433" t="s">
        <v>3594</v>
      </c>
      <c r="D569" s="43" t="s">
        <v>1620</v>
      </c>
      <c r="E569" s="499" t="s">
        <v>1678</v>
      </c>
      <c r="F569" s="319">
        <v>1</v>
      </c>
      <c r="G569" s="43" t="s">
        <v>1731</v>
      </c>
      <c r="H569" s="499"/>
      <c r="I569" s="481">
        <v>15</v>
      </c>
      <c r="J569" s="442" t="s">
        <v>1428</v>
      </c>
      <c r="K569" s="442">
        <v>1</v>
      </c>
      <c r="L569" s="482" t="s">
        <v>3468</v>
      </c>
      <c r="M569" s="442">
        <v>1495</v>
      </c>
      <c r="N569" s="483"/>
      <c r="O569" s="434">
        <v>23.77</v>
      </c>
      <c r="P569" s="323">
        <f t="shared" si="39"/>
        <v>23.77</v>
      </c>
      <c r="Q569" s="319">
        <f t="shared" si="40"/>
        <v>1</v>
      </c>
      <c r="R569" s="427">
        <f t="shared" si="41"/>
        <v>23.77</v>
      </c>
      <c r="S569" s="323"/>
      <c r="T569" s="309"/>
      <c r="U569" s="309"/>
      <c r="V569" s="319" t="s">
        <v>3446</v>
      </c>
      <c r="W569" s="444" t="str">
        <f t="shared" si="38"/>
        <v>15</v>
      </c>
      <c r="X569" s="286"/>
      <c r="Y569" s="286"/>
      <c r="Z569" s="30"/>
    </row>
    <row r="570" spans="1:26" ht="15" hidden="1" customHeight="1" x14ac:dyDescent="0.2">
      <c r="A570" s="384"/>
      <c r="B570" s="384"/>
      <c r="C570" s="433" t="s">
        <v>3594</v>
      </c>
      <c r="D570" s="43" t="s">
        <v>1620</v>
      </c>
      <c r="E570" s="499" t="s">
        <v>1678</v>
      </c>
      <c r="F570" s="319">
        <v>1</v>
      </c>
      <c r="G570" s="43" t="s">
        <v>1732</v>
      </c>
      <c r="H570" s="499"/>
      <c r="I570" s="481" t="s">
        <v>737</v>
      </c>
      <c r="J570" s="442" t="s">
        <v>1428</v>
      </c>
      <c r="K570" s="442">
        <v>2</v>
      </c>
      <c r="L570" s="482" t="s">
        <v>3456</v>
      </c>
      <c r="M570" s="442">
        <v>120</v>
      </c>
      <c r="N570" s="483"/>
      <c r="O570" s="434">
        <v>1.1000000000000001</v>
      </c>
      <c r="P570" s="323">
        <f t="shared" si="39"/>
        <v>2.2000000000000002</v>
      </c>
      <c r="Q570" s="319">
        <f t="shared" si="40"/>
        <v>2</v>
      </c>
      <c r="R570" s="427">
        <f t="shared" si="41"/>
        <v>2.2000000000000002</v>
      </c>
      <c r="S570" s="323"/>
      <c r="T570" s="309"/>
      <c r="U570" s="309"/>
      <c r="V570" s="319" t="s">
        <v>737</v>
      </c>
      <c r="W570" s="444" t="str">
        <f t="shared" si="38"/>
        <v/>
      </c>
      <c r="X570" s="286"/>
      <c r="Y570" s="286"/>
      <c r="Z570" s="30"/>
    </row>
    <row r="571" spans="1:26" ht="15" hidden="1" customHeight="1" x14ac:dyDescent="0.2">
      <c r="A571" s="384"/>
      <c r="B571" s="384"/>
      <c r="C571" s="433" t="s">
        <v>3594</v>
      </c>
      <c r="D571" s="43" t="s">
        <v>1620</v>
      </c>
      <c r="E571" s="499" t="s">
        <v>1678</v>
      </c>
      <c r="F571" s="319">
        <v>1</v>
      </c>
      <c r="G571" s="43" t="s">
        <v>1733</v>
      </c>
      <c r="H571" s="499"/>
      <c r="I571" s="481" t="s">
        <v>737</v>
      </c>
      <c r="J571" s="442" t="s">
        <v>1428</v>
      </c>
      <c r="K571" s="442">
        <v>2</v>
      </c>
      <c r="L571" s="482" t="s">
        <v>3456</v>
      </c>
      <c r="M571" s="442">
        <v>120</v>
      </c>
      <c r="N571" s="483"/>
      <c r="O571" s="434">
        <v>1.1000000000000001</v>
      </c>
      <c r="P571" s="323">
        <f t="shared" si="39"/>
        <v>2.2000000000000002</v>
      </c>
      <c r="Q571" s="319">
        <f t="shared" si="40"/>
        <v>2</v>
      </c>
      <c r="R571" s="427">
        <f t="shared" si="41"/>
        <v>2.2000000000000002</v>
      </c>
      <c r="S571" s="323"/>
      <c r="T571" s="309"/>
      <c r="U571" s="309"/>
      <c r="V571" s="319" t="s">
        <v>737</v>
      </c>
      <c r="W571" s="444" t="str">
        <f t="shared" si="38"/>
        <v/>
      </c>
      <c r="X571" s="286"/>
      <c r="Y571" s="286"/>
      <c r="Z571" s="30"/>
    </row>
    <row r="572" spans="1:26" ht="15" hidden="1" customHeight="1" x14ac:dyDescent="0.2">
      <c r="A572" s="384"/>
      <c r="B572" s="384"/>
      <c r="C572" s="433" t="s">
        <v>3594</v>
      </c>
      <c r="D572" s="43" t="s">
        <v>1620</v>
      </c>
      <c r="E572" s="499" t="s">
        <v>1678</v>
      </c>
      <c r="F572" s="319">
        <v>1</v>
      </c>
      <c r="G572" s="43" t="s">
        <v>1734</v>
      </c>
      <c r="H572" s="499"/>
      <c r="I572" s="481">
        <v>5</v>
      </c>
      <c r="J572" s="442" t="s">
        <v>1428</v>
      </c>
      <c r="K572" s="442">
        <v>2</v>
      </c>
      <c r="L572" s="482" t="s">
        <v>3461</v>
      </c>
      <c r="M572" s="442">
        <v>100</v>
      </c>
      <c r="N572" s="483"/>
      <c r="O572" s="434">
        <v>0.35</v>
      </c>
      <c r="P572" s="323">
        <f t="shared" si="39"/>
        <v>0.7</v>
      </c>
      <c r="Q572" s="319">
        <f t="shared" si="40"/>
        <v>2</v>
      </c>
      <c r="R572" s="427">
        <f t="shared" si="41"/>
        <v>0.7</v>
      </c>
      <c r="S572" s="323"/>
      <c r="T572" s="309"/>
      <c r="U572" s="309"/>
      <c r="V572" s="319" t="s">
        <v>3448</v>
      </c>
      <c r="W572" s="444" t="str">
        <f t="shared" si="38"/>
        <v>5</v>
      </c>
      <c r="X572" s="286"/>
      <c r="Y572" s="286"/>
      <c r="Z572" s="30"/>
    </row>
    <row r="573" spans="1:26" ht="15" hidden="1" customHeight="1" x14ac:dyDescent="0.2">
      <c r="A573" s="384"/>
      <c r="B573" s="384"/>
      <c r="C573" s="433" t="s">
        <v>3594</v>
      </c>
      <c r="D573" s="43" t="s">
        <v>1620</v>
      </c>
      <c r="E573" s="499" t="s">
        <v>1678</v>
      </c>
      <c r="F573" s="319">
        <v>1</v>
      </c>
      <c r="G573" s="43" t="s">
        <v>1681</v>
      </c>
      <c r="H573" s="499"/>
      <c r="I573" s="481">
        <v>5</v>
      </c>
      <c r="J573" s="442" t="s">
        <v>1428</v>
      </c>
      <c r="K573" s="442">
        <v>2</v>
      </c>
      <c r="L573" s="482" t="s">
        <v>3463</v>
      </c>
      <c r="M573" s="442">
        <v>100</v>
      </c>
      <c r="N573" s="483"/>
      <c r="O573" s="434">
        <v>0.33</v>
      </c>
      <c r="P573" s="323">
        <f t="shared" si="39"/>
        <v>0.66</v>
      </c>
      <c r="Q573" s="319">
        <f t="shared" si="40"/>
        <v>2</v>
      </c>
      <c r="R573" s="427">
        <f t="shared" si="41"/>
        <v>0.66</v>
      </c>
      <c r="S573" s="323"/>
      <c r="T573" s="309"/>
      <c r="U573" s="309"/>
      <c r="V573" s="319" t="s">
        <v>3448</v>
      </c>
      <c r="W573" s="444" t="str">
        <f t="shared" si="38"/>
        <v>5</v>
      </c>
      <c r="X573" s="286"/>
      <c r="Y573" s="286"/>
      <c r="Z573" s="30"/>
    </row>
    <row r="574" spans="1:26" ht="15" hidden="1" customHeight="1" x14ac:dyDescent="0.2">
      <c r="A574" s="384"/>
      <c r="B574" s="384"/>
      <c r="C574" s="433" t="s">
        <v>3594</v>
      </c>
      <c r="D574" s="43" t="s">
        <v>1620</v>
      </c>
      <c r="E574" s="499" t="s">
        <v>1678</v>
      </c>
      <c r="F574" s="319">
        <v>1</v>
      </c>
      <c r="G574" s="43" t="s">
        <v>1735</v>
      </c>
      <c r="H574" s="499"/>
      <c r="I574" s="481">
        <v>5</v>
      </c>
      <c r="J574" s="442" t="s">
        <v>1428</v>
      </c>
      <c r="K574" s="442">
        <v>1</v>
      </c>
      <c r="L574" s="482">
        <v>100</v>
      </c>
      <c r="M574" s="442">
        <v>320</v>
      </c>
      <c r="N574" s="483"/>
      <c r="O574" s="434">
        <v>1.26</v>
      </c>
      <c r="P574" s="323">
        <f t="shared" si="39"/>
        <v>1.26</v>
      </c>
      <c r="Q574" s="319">
        <f t="shared" si="40"/>
        <v>1</v>
      </c>
      <c r="R574" s="427">
        <f t="shared" si="41"/>
        <v>1.26</v>
      </c>
      <c r="S574" s="323"/>
      <c r="T574" s="309"/>
      <c r="U574" s="309"/>
      <c r="V574" s="319" t="s">
        <v>1907</v>
      </c>
      <c r="W574" s="444" t="str">
        <f t="shared" si="38"/>
        <v>5</v>
      </c>
      <c r="X574" s="286"/>
      <c r="Y574" s="286"/>
      <c r="Z574" s="30"/>
    </row>
    <row r="575" spans="1:26" ht="15" hidden="1" customHeight="1" x14ac:dyDescent="0.2">
      <c r="A575" s="384"/>
      <c r="B575" s="384"/>
      <c r="C575" s="433" t="s">
        <v>3594</v>
      </c>
      <c r="D575" s="43" t="s">
        <v>1620</v>
      </c>
      <c r="E575" s="499" t="s">
        <v>1678</v>
      </c>
      <c r="F575" s="319">
        <v>1</v>
      </c>
      <c r="G575" s="43" t="s">
        <v>1727</v>
      </c>
      <c r="H575" s="499"/>
      <c r="I575" s="481">
        <v>8</v>
      </c>
      <c r="J575" s="442" t="s">
        <v>1428</v>
      </c>
      <c r="K575" s="442">
        <v>2</v>
      </c>
      <c r="L575" s="482" t="s">
        <v>3477</v>
      </c>
      <c r="M575" s="442">
        <v>180</v>
      </c>
      <c r="N575" s="483"/>
      <c r="O575" s="434">
        <v>1.38</v>
      </c>
      <c r="P575" s="323">
        <f t="shared" si="39"/>
        <v>2.76</v>
      </c>
      <c r="Q575" s="319">
        <f t="shared" si="40"/>
        <v>2</v>
      </c>
      <c r="R575" s="427">
        <f t="shared" si="41"/>
        <v>2.76</v>
      </c>
      <c r="S575" s="323"/>
      <c r="T575" s="309"/>
      <c r="U575" s="309"/>
      <c r="V575" s="319" t="s">
        <v>3449</v>
      </c>
      <c r="W575" s="444" t="str">
        <f t="shared" si="38"/>
        <v>8</v>
      </c>
      <c r="X575" s="286"/>
      <c r="Y575" s="286"/>
      <c r="Z575" s="30"/>
    </row>
    <row r="576" spans="1:26" ht="15" hidden="1" customHeight="1" x14ac:dyDescent="0.2">
      <c r="A576" s="384"/>
      <c r="B576" s="384"/>
      <c r="C576" s="433" t="s">
        <v>3594</v>
      </c>
      <c r="D576" s="43" t="s">
        <v>1620</v>
      </c>
      <c r="E576" s="499" t="s">
        <v>1678</v>
      </c>
      <c r="F576" s="319">
        <v>1</v>
      </c>
      <c r="G576" s="43" t="s">
        <v>1728</v>
      </c>
      <c r="H576" s="499"/>
      <c r="I576" s="481">
        <v>8</v>
      </c>
      <c r="J576" s="442" t="s">
        <v>1428</v>
      </c>
      <c r="K576" s="442">
        <v>1</v>
      </c>
      <c r="L576" s="482" t="s">
        <v>3478</v>
      </c>
      <c r="M576" s="442">
        <v>180</v>
      </c>
      <c r="N576" s="483"/>
      <c r="O576" s="434">
        <v>1.1100000000000001</v>
      </c>
      <c r="P576" s="323">
        <f t="shared" si="39"/>
        <v>1.1100000000000001</v>
      </c>
      <c r="Q576" s="319">
        <f t="shared" si="40"/>
        <v>1</v>
      </c>
      <c r="R576" s="427">
        <f t="shared" si="41"/>
        <v>1.1100000000000001</v>
      </c>
      <c r="S576" s="323"/>
      <c r="T576" s="309"/>
      <c r="U576" s="309"/>
      <c r="V576" s="319" t="s">
        <v>3449</v>
      </c>
      <c r="W576" s="444" t="str">
        <f t="shared" si="38"/>
        <v>8</v>
      </c>
      <c r="X576" s="286"/>
      <c r="Y576" s="286"/>
      <c r="Z576" s="30"/>
    </row>
    <row r="577" spans="1:26" ht="15" hidden="1" customHeight="1" x14ac:dyDescent="0.2">
      <c r="A577" s="384"/>
      <c r="B577" s="384"/>
      <c r="C577" s="502" t="s">
        <v>3594</v>
      </c>
      <c r="D577" s="503" t="s">
        <v>1621</v>
      </c>
      <c r="E577" s="504" t="s">
        <v>1678</v>
      </c>
      <c r="F577" s="505">
        <v>1</v>
      </c>
      <c r="G577" s="503" t="s">
        <v>1851</v>
      </c>
      <c r="H577" s="504"/>
      <c r="I577" s="505" t="s">
        <v>623</v>
      </c>
      <c r="J577" s="503" t="s">
        <v>1428</v>
      </c>
      <c r="K577" s="503">
        <v>1</v>
      </c>
      <c r="L577" s="506" t="s">
        <v>3456</v>
      </c>
      <c r="M577" s="503">
        <v>14410</v>
      </c>
      <c r="N577" s="507"/>
      <c r="O577" s="508">
        <v>822.37</v>
      </c>
      <c r="P577" s="509">
        <f t="shared" si="39"/>
        <v>822.37</v>
      </c>
      <c r="Q577" s="505">
        <f t="shared" si="40"/>
        <v>1</v>
      </c>
      <c r="R577" s="510">
        <f t="shared" si="41"/>
        <v>822.37</v>
      </c>
      <c r="S577" s="323"/>
      <c r="T577" s="309"/>
      <c r="U577" s="309"/>
      <c r="V577" s="319" t="s">
        <v>623</v>
      </c>
      <c r="W577" s="444" t="str">
        <f t="shared" si="38"/>
        <v/>
      </c>
      <c r="X577" s="286"/>
      <c r="Y577" s="286"/>
      <c r="Z577" s="30"/>
    </row>
    <row r="578" spans="1:26" ht="15" hidden="1" customHeight="1" x14ac:dyDescent="0.2">
      <c r="A578" s="384"/>
      <c r="B578" s="384"/>
      <c r="C578" s="433" t="s">
        <v>3594</v>
      </c>
      <c r="D578" s="43" t="s">
        <v>1621</v>
      </c>
      <c r="E578" s="499" t="s">
        <v>1678</v>
      </c>
      <c r="F578" s="319">
        <v>1</v>
      </c>
      <c r="G578" s="43" t="s">
        <v>1784</v>
      </c>
      <c r="H578" s="499"/>
      <c r="I578" s="481">
        <v>10</v>
      </c>
      <c r="J578" s="442" t="s">
        <v>1428</v>
      </c>
      <c r="K578" s="442">
        <v>1</v>
      </c>
      <c r="L578" s="482" t="s">
        <v>3490</v>
      </c>
      <c r="M578" s="442">
        <v>394</v>
      </c>
      <c r="N578" s="483"/>
      <c r="O578" s="434">
        <v>19.829999999999998</v>
      </c>
      <c r="P578" s="323">
        <f t="shared" si="39"/>
        <v>19.829999999999998</v>
      </c>
      <c r="Q578" s="319">
        <f t="shared" si="40"/>
        <v>1</v>
      </c>
      <c r="R578" s="427">
        <f t="shared" si="41"/>
        <v>19.829999999999998</v>
      </c>
      <c r="S578" s="323"/>
      <c r="T578" s="309"/>
      <c r="U578" s="309"/>
      <c r="V578" s="319" t="s">
        <v>1427</v>
      </c>
      <c r="W578" s="444" t="str">
        <f t="shared" si="38"/>
        <v>10</v>
      </c>
      <c r="X578" s="286"/>
      <c r="Y578" s="286"/>
      <c r="Z578" s="30"/>
    </row>
    <row r="579" spans="1:26" ht="15" hidden="1" customHeight="1" x14ac:dyDescent="0.2">
      <c r="A579" s="384"/>
      <c r="B579" s="384"/>
      <c r="C579" s="433" t="s">
        <v>3594</v>
      </c>
      <c r="D579" s="43" t="s">
        <v>1621</v>
      </c>
      <c r="E579" s="499" t="s">
        <v>1678</v>
      </c>
      <c r="F579" s="319">
        <v>1</v>
      </c>
      <c r="G579" s="43" t="s">
        <v>1785</v>
      </c>
      <c r="H579" s="499"/>
      <c r="I579" s="481">
        <v>15</v>
      </c>
      <c r="J579" s="442" t="s">
        <v>1428</v>
      </c>
      <c r="K579" s="442">
        <v>1</v>
      </c>
      <c r="L579" s="482" t="s">
        <v>3468</v>
      </c>
      <c r="M579" s="442">
        <v>1620</v>
      </c>
      <c r="N579" s="483"/>
      <c r="O579" s="434">
        <v>25.75</v>
      </c>
      <c r="P579" s="323">
        <f t="shared" si="39"/>
        <v>25.75</v>
      </c>
      <c r="Q579" s="319">
        <f t="shared" si="40"/>
        <v>1</v>
      </c>
      <c r="R579" s="427">
        <f t="shared" si="41"/>
        <v>25.75</v>
      </c>
      <c r="S579" s="323"/>
      <c r="T579" s="309"/>
      <c r="U579" s="309"/>
      <c r="V579" s="319" t="s">
        <v>3446</v>
      </c>
      <c r="W579" s="444" t="str">
        <f t="shared" si="38"/>
        <v>15</v>
      </c>
      <c r="X579" s="286"/>
      <c r="Y579" s="286"/>
      <c r="Z579" s="30"/>
    </row>
    <row r="580" spans="1:26" ht="15" hidden="1" customHeight="1" x14ac:dyDescent="0.2">
      <c r="A580" s="384"/>
      <c r="B580" s="384"/>
      <c r="C580" s="433" t="s">
        <v>3594</v>
      </c>
      <c r="D580" s="43" t="s">
        <v>1621</v>
      </c>
      <c r="E580" s="499" t="s">
        <v>1678</v>
      </c>
      <c r="F580" s="319">
        <v>1</v>
      </c>
      <c r="G580" s="43" t="s">
        <v>1786</v>
      </c>
      <c r="H580" s="499"/>
      <c r="I580" s="481">
        <v>10</v>
      </c>
      <c r="J580" s="442" t="s">
        <v>1428</v>
      </c>
      <c r="K580" s="442">
        <v>4</v>
      </c>
      <c r="L580" s="482" t="s">
        <v>3494</v>
      </c>
      <c r="M580" s="442">
        <v>75</v>
      </c>
      <c r="N580" s="483"/>
      <c r="O580" s="434">
        <v>0.43</v>
      </c>
      <c r="P580" s="323">
        <f t="shared" si="39"/>
        <v>1.72</v>
      </c>
      <c r="Q580" s="319">
        <f t="shared" si="40"/>
        <v>4</v>
      </c>
      <c r="R580" s="427">
        <f t="shared" si="41"/>
        <v>1.72</v>
      </c>
      <c r="S580" s="323"/>
      <c r="T580" s="309"/>
      <c r="U580" s="309"/>
      <c r="V580" s="319" t="s">
        <v>1427</v>
      </c>
      <c r="W580" s="444" t="str">
        <f t="shared" si="38"/>
        <v>10</v>
      </c>
      <c r="X580" s="286"/>
      <c r="Y580" s="286"/>
      <c r="Z580" s="30"/>
    </row>
    <row r="581" spans="1:26" ht="15" hidden="1" customHeight="1" x14ac:dyDescent="0.2">
      <c r="A581" s="384"/>
      <c r="B581" s="384"/>
      <c r="C581" s="433" t="s">
        <v>3594</v>
      </c>
      <c r="D581" s="43" t="s">
        <v>1621</v>
      </c>
      <c r="E581" s="499" t="s">
        <v>1678</v>
      </c>
      <c r="F581" s="319">
        <v>1</v>
      </c>
      <c r="G581" s="43" t="s">
        <v>1787</v>
      </c>
      <c r="H581" s="499"/>
      <c r="I581" s="481">
        <v>10</v>
      </c>
      <c r="J581" s="442" t="s">
        <v>1428</v>
      </c>
      <c r="K581" s="442">
        <v>2</v>
      </c>
      <c r="L581" s="482" t="s">
        <v>3492</v>
      </c>
      <c r="M581" s="442">
        <v>214</v>
      </c>
      <c r="N581" s="483"/>
      <c r="O581" s="434">
        <v>1.26</v>
      </c>
      <c r="P581" s="323">
        <f t="shared" si="39"/>
        <v>2.52</v>
      </c>
      <c r="Q581" s="319">
        <f t="shared" si="40"/>
        <v>2</v>
      </c>
      <c r="R581" s="427">
        <f t="shared" si="41"/>
        <v>2.52</v>
      </c>
      <c r="S581" s="323"/>
      <c r="T581" s="309"/>
      <c r="U581" s="309"/>
      <c r="V581" s="319" t="s">
        <v>1427</v>
      </c>
      <c r="W581" s="444" t="str">
        <f t="shared" si="38"/>
        <v>10</v>
      </c>
      <c r="X581" s="286"/>
      <c r="Y581" s="286"/>
      <c r="Z581" s="30"/>
    </row>
    <row r="582" spans="1:26" ht="15" hidden="1" customHeight="1" x14ac:dyDescent="0.2">
      <c r="A582" s="384"/>
      <c r="B582" s="384"/>
      <c r="C582" s="433" t="s">
        <v>3594</v>
      </c>
      <c r="D582" s="43" t="s">
        <v>1621</v>
      </c>
      <c r="E582" s="499" t="s">
        <v>1678</v>
      </c>
      <c r="F582" s="319">
        <v>1</v>
      </c>
      <c r="G582" s="43" t="s">
        <v>1788</v>
      </c>
      <c r="H582" s="499"/>
      <c r="I582" s="481">
        <v>10</v>
      </c>
      <c r="J582" s="442" t="s">
        <v>1428</v>
      </c>
      <c r="K582" s="442">
        <v>2</v>
      </c>
      <c r="L582" s="482" t="s">
        <v>3492</v>
      </c>
      <c r="M582" s="442">
        <v>336</v>
      </c>
      <c r="N582" s="483"/>
      <c r="O582" s="434">
        <v>1.98</v>
      </c>
      <c r="P582" s="323">
        <f t="shared" si="39"/>
        <v>3.96</v>
      </c>
      <c r="Q582" s="319">
        <f t="shared" si="40"/>
        <v>2</v>
      </c>
      <c r="R582" s="427">
        <f t="shared" si="41"/>
        <v>3.96</v>
      </c>
      <c r="S582" s="323"/>
      <c r="T582" s="309"/>
      <c r="U582" s="309"/>
      <c r="V582" s="319" t="s">
        <v>1427</v>
      </c>
      <c r="W582" s="444" t="str">
        <f t="shared" si="38"/>
        <v>10</v>
      </c>
      <c r="X582" s="286"/>
      <c r="Y582" s="286"/>
      <c r="Z582" s="30"/>
    </row>
    <row r="583" spans="1:26" ht="15" hidden="1" customHeight="1" x14ac:dyDescent="0.2">
      <c r="A583" s="384"/>
      <c r="B583" s="384"/>
      <c r="C583" s="433" t="s">
        <v>3594</v>
      </c>
      <c r="D583" s="43" t="s">
        <v>1621</v>
      </c>
      <c r="E583" s="499" t="s">
        <v>1678</v>
      </c>
      <c r="F583" s="319">
        <v>1</v>
      </c>
      <c r="G583" s="43" t="s">
        <v>1789</v>
      </c>
      <c r="H583" s="499"/>
      <c r="I583" s="481">
        <v>15</v>
      </c>
      <c r="J583" s="442" t="s">
        <v>1428</v>
      </c>
      <c r="K583" s="442">
        <v>1</v>
      </c>
      <c r="L583" s="482" t="s">
        <v>3464</v>
      </c>
      <c r="M583" s="442">
        <v>1620</v>
      </c>
      <c r="N583" s="483"/>
      <c r="O583" s="434">
        <v>34.340000000000003</v>
      </c>
      <c r="P583" s="323">
        <f t="shared" si="39"/>
        <v>34.340000000000003</v>
      </c>
      <c r="Q583" s="319">
        <f t="shared" si="40"/>
        <v>1</v>
      </c>
      <c r="R583" s="427">
        <f t="shared" si="41"/>
        <v>34.340000000000003</v>
      </c>
      <c r="S583" s="323"/>
      <c r="T583" s="309"/>
      <c r="U583" s="309"/>
      <c r="V583" s="319" t="s">
        <v>3446</v>
      </c>
      <c r="W583" s="444" t="str">
        <f t="shared" si="38"/>
        <v>15</v>
      </c>
      <c r="X583" s="286"/>
      <c r="Y583" s="286"/>
      <c r="Z583" s="30"/>
    </row>
    <row r="584" spans="1:26" ht="15" hidden="1" customHeight="1" x14ac:dyDescent="0.2">
      <c r="A584" s="384"/>
      <c r="B584" s="384"/>
      <c r="C584" s="433" t="s">
        <v>3594</v>
      </c>
      <c r="D584" s="43" t="s">
        <v>1621</v>
      </c>
      <c r="E584" s="499" t="s">
        <v>1678</v>
      </c>
      <c r="F584" s="319">
        <v>1</v>
      </c>
      <c r="G584" s="43" t="s">
        <v>1790</v>
      </c>
      <c r="H584" s="499"/>
      <c r="I584" s="481">
        <v>10</v>
      </c>
      <c r="J584" s="442" t="s">
        <v>1428</v>
      </c>
      <c r="K584" s="442">
        <v>2</v>
      </c>
      <c r="L584" s="482" t="s">
        <v>3492</v>
      </c>
      <c r="M584" s="442">
        <v>130</v>
      </c>
      <c r="N584" s="483"/>
      <c r="O584" s="434">
        <v>0.77</v>
      </c>
      <c r="P584" s="323">
        <f t="shared" si="39"/>
        <v>1.54</v>
      </c>
      <c r="Q584" s="319">
        <f t="shared" si="40"/>
        <v>2</v>
      </c>
      <c r="R584" s="427">
        <f t="shared" si="41"/>
        <v>1.54</v>
      </c>
      <c r="S584" s="323"/>
      <c r="T584" s="309"/>
      <c r="U584" s="309"/>
      <c r="V584" s="319" t="s">
        <v>1427</v>
      </c>
      <c r="W584" s="444" t="str">
        <f t="shared" si="38"/>
        <v>10</v>
      </c>
      <c r="X584" s="286"/>
      <c r="Y584" s="286"/>
      <c r="Z584" s="30"/>
    </row>
    <row r="585" spans="1:26" ht="15" hidden="1" customHeight="1" x14ac:dyDescent="0.2">
      <c r="A585" s="384"/>
      <c r="B585" s="384"/>
      <c r="C585" s="433" t="s">
        <v>3594</v>
      </c>
      <c r="D585" s="43" t="s">
        <v>1621</v>
      </c>
      <c r="E585" s="499" t="s">
        <v>1678</v>
      </c>
      <c r="F585" s="319">
        <v>1</v>
      </c>
      <c r="G585" s="43" t="s">
        <v>1791</v>
      </c>
      <c r="H585" s="499"/>
      <c r="I585" s="481">
        <v>10</v>
      </c>
      <c r="J585" s="442" t="s">
        <v>1428</v>
      </c>
      <c r="K585" s="442">
        <v>1</v>
      </c>
      <c r="L585" s="482">
        <v>550</v>
      </c>
      <c r="M585" s="442">
        <v>160</v>
      </c>
      <c r="N585" s="483"/>
      <c r="O585" s="434">
        <v>6.91</v>
      </c>
      <c r="P585" s="323">
        <f t="shared" si="39"/>
        <v>6.91</v>
      </c>
      <c r="Q585" s="319">
        <f t="shared" si="40"/>
        <v>1</v>
      </c>
      <c r="R585" s="427">
        <f t="shared" si="41"/>
        <v>6.91</v>
      </c>
      <c r="S585" s="323"/>
      <c r="T585" s="309"/>
      <c r="U585" s="309"/>
      <c r="V585" s="319" t="s">
        <v>1913</v>
      </c>
      <c r="W585" s="444" t="str">
        <f t="shared" si="38"/>
        <v>10</v>
      </c>
      <c r="X585" s="286"/>
      <c r="Y585" s="286"/>
      <c r="Z585" s="30"/>
    </row>
    <row r="586" spans="1:26" ht="15" hidden="1" customHeight="1" x14ac:dyDescent="0.2">
      <c r="A586" s="384"/>
      <c r="B586" s="384"/>
      <c r="C586" s="433" t="s">
        <v>3594</v>
      </c>
      <c r="D586" s="43" t="s">
        <v>1621</v>
      </c>
      <c r="E586" s="499" t="s">
        <v>1678</v>
      </c>
      <c r="F586" s="319">
        <v>1</v>
      </c>
      <c r="G586" s="43" t="s">
        <v>1763</v>
      </c>
      <c r="H586" s="499"/>
      <c r="I586" s="481">
        <v>20</v>
      </c>
      <c r="J586" s="442" t="s">
        <v>1428</v>
      </c>
      <c r="K586" s="442">
        <v>1</v>
      </c>
      <c r="L586" s="482" t="s">
        <v>3485</v>
      </c>
      <c r="M586" s="442">
        <v>400</v>
      </c>
      <c r="N586" s="483"/>
      <c r="O586" s="434">
        <v>15.7</v>
      </c>
      <c r="P586" s="323">
        <f t="shared" si="39"/>
        <v>15.7</v>
      </c>
      <c r="Q586" s="319">
        <f t="shared" si="40"/>
        <v>1</v>
      </c>
      <c r="R586" s="427">
        <f t="shared" si="41"/>
        <v>15.7</v>
      </c>
      <c r="S586" s="323"/>
      <c r="T586" s="309"/>
      <c r="U586" s="309"/>
      <c r="V586" s="319" t="s">
        <v>3447</v>
      </c>
      <c r="W586" s="444" t="str">
        <f t="shared" si="38"/>
        <v>20</v>
      </c>
      <c r="X586" s="286"/>
      <c r="Y586" s="286"/>
      <c r="Z586" s="30"/>
    </row>
    <row r="587" spans="1:26" ht="15" hidden="1" customHeight="1" x14ac:dyDescent="0.2">
      <c r="A587" s="384"/>
      <c r="B587" s="384"/>
      <c r="C587" s="433" t="s">
        <v>3594</v>
      </c>
      <c r="D587" s="43" t="s">
        <v>1621</v>
      </c>
      <c r="E587" s="499" t="s">
        <v>1678</v>
      </c>
      <c r="F587" s="319">
        <v>1</v>
      </c>
      <c r="G587" s="43" t="s">
        <v>1792</v>
      </c>
      <c r="H587" s="499"/>
      <c r="I587" s="481">
        <v>8</v>
      </c>
      <c r="J587" s="442" t="s">
        <v>1428</v>
      </c>
      <c r="K587" s="442">
        <v>4</v>
      </c>
      <c r="L587" s="482" t="s">
        <v>3493</v>
      </c>
      <c r="M587" s="442">
        <v>333</v>
      </c>
      <c r="N587" s="483"/>
      <c r="O587" s="434">
        <v>3.57</v>
      </c>
      <c r="P587" s="323">
        <f t="shared" si="39"/>
        <v>14.28</v>
      </c>
      <c r="Q587" s="319">
        <f t="shared" si="40"/>
        <v>4</v>
      </c>
      <c r="R587" s="427">
        <f t="shared" si="41"/>
        <v>14.28</v>
      </c>
      <c r="S587" s="323"/>
      <c r="T587" s="309"/>
      <c r="U587" s="309"/>
      <c r="V587" s="319" t="s">
        <v>3449</v>
      </c>
      <c r="W587" s="444" t="str">
        <f t="shared" si="38"/>
        <v>8</v>
      </c>
      <c r="X587" s="286"/>
      <c r="Y587" s="286"/>
      <c r="Z587" s="30"/>
    </row>
    <row r="588" spans="1:26" ht="15" hidden="1" customHeight="1" x14ac:dyDescent="0.2">
      <c r="A588" s="384"/>
      <c r="B588" s="384"/>
      <c r="C588" s="433" t="s">
        <v>3594</v>
      </c>
      <c r="D588" s="43" t="s">
        <v>1621</v>
      </c>
      <c r="E588" s="499" t="s">
        <v>1678</v>
      </c>
      <c r="F588" s="319">
        <v>1</v>
      </c>
      <c r="G588" s="43" t="s">
        <v>1727</v>
      </c>
      <c r="H588" s="499"/>
      <c r="I588" s="481">
        <v>8</v>
      </c>
      <c r="J588" s="442" t="s">
        <v>1428</v>
      </c>
      <c r="K588" s="442">
        <v>2</v>
      </c>
      <c r="L588" s="482" t="s">
        <v>3477</v>
      </c>
      <c r="M588" s="442">
        <v>180</v>
      </c>
      <c r="N588" s="483"/>
      <c r="O588" s="434">
        <v>1.38</v>
      </c>
      <c r="P588" s="323">
        <f t="shared" si="39"/>
        <v>2.76</v>
      </c>
      <c r="Q588" s="319">
        <f t="shared" si="40"/>
        <v>2</v>
      </c>
      <c r="R588" s="427">
        <f t="shared" si="41"/>
        <v>2.76</v>
      </c>
      <c r="S588" s="323"/>
      <c r="T588" s="309"/>
      <c r="U588" s="309"/>
      <c r="V588" s="319" t="s">
        <v>3449</v>
      </c>
      <c r="W588" s="444" t="str">
        <f t="shared" si="38"/>
        <v>8</v>
      </c>
      <c r="X588" s="286"/>
      <c r="Y588" s="286"/>
      <c r="Z588" s="30"/>
    </row>
    <row r="589" spans="1:26" ht="15" hidden="1" customHeight="1" x14ac:dyDescent="0.2">
      <c r="A589" s="384"/>
      <c r="B589" s="384"/>
      <c r="C589" s="433" t="s">
        <v>3594</v>
      </c>
      <c r="D589" s="43" t="s">
        <v>1621</v>
      </c>
      <c r="E589" s="499" t="s">
        <v>1678</v>
      </c>
      <c r="F589" s="319">
        <v>1</v>
      </c>
      <c r="G589" s="43" t="s">
        <v>1728</v>
      </c>
      <c r="H589" s="499"/>
      <c r="I589" s="481">
        <v>8</v>
      </c>
      <c r="J589" s="442" t="s">
        <v>1428</v>
      </c>
      <c r="K589" s="442">
        <v>1</v>
      </c>
      <c r="L589" s="482" t="s">
        <v>3478</v>
      </c>
      <c r="M589" s="442">
        <v>180</v>
      </c>
      <c r="N589" s="483"/>
      <c r="O589" s="434">
        <v>1.1100000000000001</v>
      </c>
      <c r="P589" s="323">
        <f t="shared" si="39"/>
        <v>1.1100000000000001</v>
      </c>
      <c r="Q589" s="319">
        <f t="shared" si="40"/>
        <v>1</v>
      </c>
      <c r="R589" s="427">
        <f t="shared" si="41"/>
        <v>1.1100000000000001</v>
      </c>
      <c r="S589" s="323"/>
      <c r="T589" s="309"/>
      <c r="U589" s="309"/>
      <c r="V589" s="319" t="s">
        <v>3449</v>
      </c>
      <c r="W589" s="444" t="str">
        <f t="shared" si="38"/>
        <v>8</v>
      </c>
      <c r="X589" s="286"/>
      <c r="Y589" s="286"/>
      <c r="Z589" s="30"/>
    </row>
    <row r="590" spans="1:26" ht="15" hidden="1" customHeight="1" x14ac:dyDescent="0.2">
      <c r="A590" s="384"/>
      <c r="B590" s="384"/>
      <c r="C590" s="433" t="s">
        <v>3594</v>
      </c>
      <c r="D590" s="43" t="s">
        <v>1622</v>
      </c>
      <c r="E590" s="499" t="s">
        <v>1678</v>
      </c>
      <c r="F590" s="319">
        <v>1</v>
      </c>
      <c r="G590" s="43" t="s">
        <v>1729</v>
      </c>
      <c r="H590" s="499"/>
      <c r="I590" s="481" t="s">
        <v>1121</v>
      </c>
      <c r="J590" s="442" t="s">
        <v>1428</v>
      </c>
      <c r="K590" s="442">
        <v>1</v>
      </c>
      <c r="L590" s="482" t="s">
        <v>3456</v>
      </c>
      <c r="M590" s="442">
        <v>4490</v>
      </c>
      <c r="N590" s="483"/>
      <c r="O590" s="434">
        <v>92.91</v>
      </c>
      <c r="P590" s="323">
        <f t="shared" si="39"/>
        <v>92.91</v>
      </c>
      <c r="Q590" s="319">
        <f t="shared" si="40"/>
        <v>1</v>
      </c>
      <c r="R590" s="427">
        <f t="shared" si="41"/>
        <v>92.91</v>
      </c>
      <c r="S590" s="323"/>
      <c r="T590" s="309"/>
      <c r="U590" s="309"/>
      <c r="V590" s="319" t="s">
        <v>1121</v>
      </c>
      <c r="W590" s="444" t="str">
        <f t="shared" si="38"/>
        <v/>
      </c>
      <c r="X590" s="286"/>
      <c r="Y590" s="286"/>
      <c r="Z590" s="30"/>
    </row>
    <row r="591" spans="1:26" ht="15" hidden="1" customHeight="1" x14ac:dyDescent="0.2">
      <c r="A591" s="384"/>
      <c r="B591" s="384"/>
      <c r="C591" s="433" t="s">
        <v>3594</v>
      </c>
      <c r="D591" s="43" t="s">
        <v>1622</v>
      </c>
      <c r="E591" s="499" t="s">
        <v>1678</v>
      </c>
      <c r="F591" s="319">
        <v>1</v>
      </c>
      <c r="G591" s="43" t="s">
        <v>1712</v>
      </c>
      <c r="H591" s="499"/>
      <c r="I591" s="481">
        <v>10</v>
      </c>
      <c r="J591" s="442" t="s">
        <v>1428</v>
      </c>
      <c r="K591" s="442">
        <v>1</v>
      </c>
      <c r="L591" s="482" t="s">
        <v>3464</v>
      </c>
      <c r="M591" s="442">
        <v>240</v>
      </c>
      <c r="N591" s="483"/>
      <c r="O591" s="434">
        <v>3.39</v>
      </c>
      <c r="P591" s="323">
        <f t="shared" si="39"/>
        <v>3.39</v>
      </c>
      <c r="Q591" s="319">
        <f t="shared" si="40"/>
        <v>1</v>
      </c>
      <c r="R591" s="427">
        <f t="shared" si="41"/>
        <v>3.39</v>
      </c>
      <c r="S591" s="323"/>
      <c r="T591" s="309"/>
      <c r="U591" s="309"/>
      <c r="V591" s="319" t="s">
        <v>1427</v>
      </c>
      <c r="W591" s="444" t="str">
        <f t="shared" ref="W591:W654" si="42">(SUBSTITUTE(I591,V591,""))</f>
        <v>10</v>
      </c>
      <c r="X591" s="286"/>
      <c r="Y591" s="286"/>
      <c r="Z591" s="30"/>
    </row>
    <row r="592" spans="1:26" ht="15" hidden="1" customHeight="1" x14ac:dyDescent="0.2">
      <c r="A592" s="384"/>
      <c r="B592" s="384"/>
      <c r="C592" s="433" t="s">
        <v>3594</v>
      </c>
      <c r="D592" s="43" t="s">
        <v>1622</v>
      </c>
      <c r="E592" s="499" t="s">
        <v>1678</v>
      </c>
      <c r="F592" s="319">
        <v>1</v>
      </c>
      <c r="G592" s="43" t="s">
        <v>1730</v>
      </c>
      <c r="H592" s="499"/>
      <c r="I592" s="481">
        <v>15</v>
      </c>
      <c r="J592" s="442" t="s">
        <v>1428</v>
      </c>
      <c r="K592" s="442">
        <v>1</v>
      </c>
      <c r="L592" s="482" t="s">
        <v>3464</v>
      </c>
      <c r="M592" s="442">
        <v>1495</v>
      </c>
      <c r="N592" s="483"/>
      <c r="O592" s="434">
        <v>31.69</v>
      </c>
      <c r="P592" s="323">
        <f t="shared" si="39"/>
        <v>31.69</v>
      </c>
      <c r="Q592" s="319">
        <f t="shared" si="40"/>
        <v>1</v>
      </c>
      <c r="R592" s="427">
        <f t="shared" si="41"/>
        <v>31.69</v>
      </c>
      <c r="S592" s="323"/>
      <c r="T592" s="309"/>
      <c r="U592" s="309"/>
      <c r="V592" s="319" t="s">
        <v>3446</v>
      </c>
      <c r="W592" s="444" t="str">
        <f t="shared" si="42"/>
        <v>15</v>
      </c>
      <c r="X592" s="286"/>
      <c r="Y592" s="286"/>
      <c r="Z592" s="30"/>
    </row>
    <row r="593" spans="1:26" ht="15" hidden="1" customHeight="1" x14ac:dyDescent="0.2">
      <c r="A593" s="384"/>
      <c r="B593" s="384"/>
      <c r="C593" s="433" t="s">
        <v>3594</v>
      </c>
      <c r="D593" s="43" t="s">
        <v>1622</v>
      </c>
      <c r="E593" s="499" t="s">
        <v>1678</v>
      </c>
      <c r="F593" s="319">
        <v>1</v>
      </c>
      <c r="G593" s="43" t="s">
        <v>1731</v>
      </c>
      <c r="H593" s="499"/>
      <c r="I593" s="481">
        <v>15</v>
      </c>
      <c r="J593" s="442" t="s">
        <v>1428</v>
      </c>
      <c r="K593" s="442">
        <v>1</v>
      </c>
      <c r="L593" s="482" t="s">
        <v>3468</v>
      </c>
      <c r="M593" s="442">
        <v>1495</v>
      </c>
      <c r="N593" s="483"/>
      <c r="O593" s="434">
        <v>23.76</v>
      </c>
      <c r="P593" s="323">
        <f t="shared" si="39"/>
        <v>23.76</v>
      </c>
      <c r="Q593" s="319">
        <f t="shared" si="40"/>
        <v>1</v>
      </c>
      <c r="R593" s="427">
        <f t="shared" si="41"/>
        <v>23.76</v>
      </c>
      <c r="S593" s="323"/>
      <c r="T593" s="309"/>
      <c r="U593" s="309"/>
      <c r="V593" s="319" t="s">
        <v>3446</v>
      </c>
      <c r="W593" s="444" t="str">
        <f t="shared" si="42"/>
        <v>15</v>
      </c>
      <c r="X593" s="286"/>
      <c r="Y593" s="286"/>
      <c r="Z593" s="30"/>
    </row>
    <row r="594" spans="1:26" ht="15" hidden="1" customHeight="1" x14ac:dyDescent="0.2">
      <c r="A594" s="384"/>
      <c r="B594" s="384"/>
      <c r="C594" s="433" t="s">
        <v>3594</v>
      </c>
      <c r="D594" s="43" t="s">
        <v>1622</v>
      </c>
      <c r="E594" s="499" t="s">
        <v>1678</v>
      </c>
      <c r="F594" s="319">
        <v>1</v>
      </c>
      <c r="G594" s="43" t="s">
        <v>1732</v>
      </c>
      <c r="H594" s="499"/>
      <c r="I594" s="481" t="s">
        <v>737</v>
      </c>
      <c r="J594" s="442" t="s">
        <v>1428</v>
      </c>
      <c r="K594" s="442">
        <v>2</v>
      </c>
      <c r="L594" s="482" t="s">
        <v>3456</v>
      </c>
      <c r="M594" s="442">
        <v>120</v>
      </c>
      <c r="N594" s="483"/>
      <c r="O594" s="434">
        <v>1.1000000000000001</v>
      </c>
      <c r="P594" s="323">
        <f t="shared" si="39"/>
        <v>2.2000000000000002</v>
      </c>
      <c r="Q594" s="319">
        <f t="shared" si="40"/>
        <v>2</v>
      </c>
      <c r="R594" s="427">
        <f t="shared" si="41"/>
        <v>2.2000000000000002</v>
      </c>
      <c r="S594" s="323"/>
      <c r="T594" s="309"/>
      <c r="U594" s="309"/>
      <c r="V594" s="319" t="s">
        <v>737</v>
      </c>
      <c r="W594" s="444" t="str">
        <f t="shared" si="42"/>
        <v/>
      </c>
      <c r="X594" s="286"/>
      <c r="Y594" s="286"/>
      <c r="Z594" s="30"/>
    </row>
    <row r="595" spans="1:26" ht="15" hidden="1" customHeight="1" x14ac:dyDescent="0.2">
      <c r="A595" s="384"/>
      <c r="B595" s="384"/>
      <c r="C595" s="433" t="s">
        <v>3594</v>
      </c>
      <c r="D595" s="43" t="s">
        <v>1622</v>
      </c>
      <c r="E595" s="499" t="s">
        <v>1678</v>
      </c>
      <c r="F595" s="319">
        <v>1</v>
      </c>
      <c r="G595" s="43" t="s">
        <v>1733</v>
      </c>
      <c r="H595" s="499"/>
      <c r="I595" s="481" t="s">
        <v>737</v>
      </c>
      <c r="J595" s="442" t="s">
        <v>1428</v>
      </c>
      <c r="K595" s="442">
        <v>2</v>
      </c>
      <c r="L595" s="482" t="s">
        <v>3456</v>
      </c>
      <c r="M595" s="442">
        <v>120</v>
      </c>
      <c r="N595" s="483"/>
      <c r="O595" s="434">
        <v>1.1000000000000001</v>
      </c>
      <c r="P595" s="323">
        <f t="shared" ref="P595:P658" si="43">O595*K595</f>
        <v>2.2000000000000002</v>
      </c>
      <c r="Q595" s="319">
        <f t="shared" ref="Q595:Q658" si="44">K595*F595</f>
        <v>2</v>
      </c>
      <c r="R595" s="427">
        <f t="shared" ref="R595:R658" si="45">Q595*O595</f>
        <v>2.2000000000000002</v>
      </c>
      <c r="S595" s="323"/>
      <c r="T595" s="309"/>
      <c r="U595" s="309"/>
      <c r="V595" s="319" t="s">
        <v>737</v>
      </c>
      <c r="W595" s="444" t="str">
        <f t="shared" si="42"/>
        <v/>
      </c>
      <c r="X595" s="286"/>
      <c r="Y595" s="286"/>
      <c r="Z595" s="30"/>
    </row>
    <row r="596" spans="1:26" ht="15" hidden="1" customHeight="1" x14ac:dyDescent="0.2">
      <c r="A596" s="384"/>
      <c r="B596" s="384"/>
      <c r="C596" s="433" t="s">
        <v>3594</v>
      </c>
      <c r="D596" s="43" t="s">
        <v>1622</v>
      </c>
      <c r="E596" s="499" t="s">
        <v>1678</v>
      </c>
      <c r="F596" s="319">
        <v>1</v>
      </c>
      <c r="G596" s="43" t="s">
        <v>1734</v>
      </c>
      <c r="H596" s="499"/>
      <c r="I596" s="481">
        <v>5</v>
      </c>
      <c r="J596" s="442" t="s">
        <v>1428</v>
      </c>
      <c r="K596" s="442">
        <v>2</v>
      </c>
      <c r="L596" s="482" t="s">
        <v>3461</v>
      </c>
      <c r="M596" s="442">
        <v>100</v>
      </c>
      <c r="N596" s="483"/>
      <c r="O596" s="434">
        <v>0.35</v>
      </c>
      <c r="P596" s="323">
        <f t="shared" si="43"/>
        <v>0.7</v>
      </c>
      <c r="Q596" s="319">
        <f t="shared" si="44"/>
        <v>2</v>
      </c>
      <c r="R596" s="427">
        <f t="shared" si="45"/>
        <v>0.7</v>
      </c>
      <c r="S596" s="323"/>
      <c r="T596" s="309"/>
      <c r="U596" s="309"/>
      <c r="V596" s="319" t="s">
        <v>3448</v>
      </c>
      <c r="W596" s="444" t="str">
        <f t="shared" si="42"/>
        <v>5</v>
      </c>
      <c r="X596" s="286"/>
      <c r="Y596" s="286"/>
      <c r="Z596" s="30"/>
    </row>
    <row r="597" spans="1:26" ht="15" hidden="1" customHeight="1" x14ac:dyDescent="0.2">
      <c r="A597" s="384"/>
      <c r="B597" s="384"/>
      <c r="C597" s="433" t="s">
        <v>3594</v>
      </c>
      <c r="D597" s="43" t="s">
        <v>1622</v>
      </c>
      <c r="E597" s="499" t="s">
        <v>1678</v>
      </c>
      <c r="F597" s="319">
        <v>1</v>
      </c>
      <c r="G597" s="43" t="s">
        <v>1735</v>
      </c>
      <c r="H597" s="499"/>
      <c r="I597" s="481">
        <v>5</v>
      </c>
      <c r="J597" s="442" t="s">
        <v>1428</v>
      </c>
      <c r="K597" s="442">
        <v>1</v>
      </c>
      <c r="L597" s="482">
        <v>100</v>
      </c>
      <c r="M597" s="442">
        <v>320</v>
      </c>
      <c r="N597" s="483"/>
      <c r="O597" s="434">
        <v>1.26</v>
      </c>
      <c r="P597" s="323">
        <f t="shared" si="43"/>
        <v>1.26</v>
      </c>
      <c r="Q597" s="319">
        <f t="shared" si="44"/>
        <v>1</v>
      </c>
      <c r="R597" s="427">
        <f t="shared" si="45"/>
        <v>1.26</v>
      </c>
      <c r="S597" s="323"/>
      <c r="T597" s="309"/>
      <c r="U597" s="309"/>
      <c r="V597" s="319" t="s">
        <v>1907</v>
      </c>
      <c r="W597" s="444" t="str">
        <f t="shared" si="42"/>
        <v>5</v>
      </c>
      <c r="X597" s="286"/>
      <c r="Y597" s="286"/>
      <c r="Z597" s="30"/>
    </row>
    <row r="598" spans="1:26" ht="15" hidden="1" customHeight="1" x14ac:dyDescent="0.2">
      <c r="A598" s="384"/>
      <c r="B598" s="384"/>
      <c r="C598" s="433" t="s">
        <v>3594</v>
      </c>
      <c r="D598" s="43" t="s">
        <v>1622</v>
      </c>
      <c r="E598" s="499" t="s">
        <v>1678</v>
      </c>
      <c r="F598" s="319">
        <v>1</v>
      </c>
      <c r="G598" s="43" t="s">
        <v>1727</v>
      </c>
      <c r="H598" s="499"/>
      <c r="I598" s="481">
        <v>8</v>
      </c>
      <c r="J598" s="442" t="s">
        <v>1428</v>
      </c>
      <c r="K598" s="442">
        <v>2</v>
      </c>
      <c r="L598" s="482" t="s">
        <v>3477</v>
      </c>
      <c r="M598" s="442">
        <v>180</v>
      </c>
      <c r="N598" s="483"/>
      <c r="O598" s="434">
        <v>1.38</v>
      </c>
      <c r="P598" s="323">
        <f t="shared" si="43"/>
        <v>2.76</v>
      </c>
      <c r="Q598" s="319">
        <f t="shared" si="44"/>
        <v>2</v>
      </c>
      <c r="R598" s="427">
        <f t="shared" si="45"/>
        <v>2.76</v>
      </c>
      <c r="S598" s="323"/>
      <c r="T598" s="309"/>
      <c r="U598" s="309"/>
      <c r="V598" s="319" t="s">
        <v>3449</v>
      </c>
      <c r="W598" s="444" t="str">
        <f t="shared" si="42"/>
        <v>8</v>
      </c>
      <c r="X598" s="286"/>
      <c r="Y598" s="286"/>
      <c r="Z598" s="30"/>
    </row>
    <row r="599" spans="1:26" ht="15" hidden="1" customHeight="1" x14ac:dyDescent="0.2">
      <c r="A599" s="384"/>
      <c r="B599" s="384"/>
      <c r="C599" s="433" t="s">
        <v>3594</v>
      </c>
      <c r="D599" s="43" t="s">
        <v>1622</v>
      </c>
      <c r="E599" s="499" t="s">
        <v>1678</v>
      </c>
      <c r="F599" s="319">
        <v>1</v>
      </c>
      <c r="G599" s="43" t="s">
        <v>1728</v>
      </c>
      <c r="H599" s="499"/>
      <c r="I599" s="481">
        <v>8</v>
      </c>
      <c r="J599" s="442" t="s">
        <v>1428</v>
      </c>
      <c r="K599" s="442">
        <v>1</v>
      </c>
      <c r="L599" s="482" t="s">
        <v>3478</v>
      </c>
      <c r="M599" s="442">
        <v>180</v>
      </c>
      <c r="N599" s="483"/>
      <c r="O599" s="434">
        <v>1.1100000000000001</v>
      </c>
      <c r="P599" s="323">
        <f t="shared" si="43"/>
        <v>1.1100000000000001</v>
      </c>
      <c r="Q599" s="319">
        <f t="shared" si="44"/>
        <v>1</v>
      </c>
      <c r="R599" s="427">
        <f t="shared" si="45"/>
        <v>1.1100000000000001</v>
      </c>
      <c r="S599" s="323"/>
      <c r="T599" s="309"/>
      <c r="U599" s="309"/>
      <c r="V599" s="319" t="s">
        <v>3449</v>
      </c>
      <c r="W599" s="444" t="str">
        <f t="shared" si="42"/>
        <v>8</v>
      </c>
      <c r="X599" s="286"/>
      <c r="Y599" s="286"/>
      <c r="Z599" s="30"/>
    </row>
    <row r="600" spans="1:26" ht="15" hidden="1" customHeight="1" x14ac:dyDescent="0.2">
      <c r="A600" s="384"/>
      <c r="B600" s="384"/>
      <c r="C600" s="433" t="s">
        <v>3593</v>
      </c>
      <c r="D600" s="43" t="s">
        <v>1623</v>
      </c>
      <c r="E600" s="499" t="s">
        <v>1678</v>
      </c>
      <c r="F600" s="319">
        <v>1</v>
      </c>
      <c r="G600" s="43" t="s">
        <v>1623</v>
      </c>
      <c r="H600" s="499" t="s">
        <v>3591</v>
      </c>
      <c r="I600" s="481" t="s">
        <v>1909</v>
      </c>
      <c r="J600" s="442" t="s">
        <v>1920</v>
      </c>
      <c r="K600" s="442">
        <v>1</v>
      </c>
      <c r="L600" s="482" t="s">
        <v>3456</v>
      </c>
      <c r="M600" s="442">
        <v>998</v>
      </c>
      <c r="N600" s="483"/>
      <c r="O600" s="434">
        <v>4.0599999999999996</v>
      </c>
      <c r="P600" s="323">
        <f t="shared" si="43"/>
        <v>4.0599999999999996</v>
      </c>
      <c r="Q600" s="319">
        <f t="shared" si="44"/>
        <v>1</v>
      </c>
      <c r="R600" s="427">
        <f t="shared" si="45"/>
        <v>4.0599999999999996</v>
      </c>
      <c r="S600" s="323"/>
      <c r="T600" s="309"/>
      <c r="U600" s="309"/>
      <c r="V600" s="319" t="s">
        <v>1909</v>
      </c>
      <c r="W600" s="444" t="str">
        <f t="shared" si="42"/>
        <v/>
      </c>
      <c r="X600" s="286"/>
      <c r="Y600" s="286"/>
      <c r="Z600" s="30"/>
    </row>
    <row r="601" spans="1:26" ht="15" hidden="1" customHeight="1" x14ac:dyDescent="0.2">
      <c r="A601" s="384"/>
      <c r="B601" s="384"/>
      <c r="C601" s="433" t="s">
        <v>3593</v>
      </c>
      <c r="D601" s="43" t="s">
        <v>1624</v>
      </c>
      <c r="E601" s="499" t="s">
        <v>1678</v>
      </c>
      <c r="F601" s="319">
        <v>1</v>
      </c>
      <c r="G601" s="43" t="s">
        <v>1624</v>
      </c>
      <c r="H601" s="499" t="s">
        <v>3591</v>
      </c>
      <c r="I601" s="481" t="s">
        <v>1909</v>
      </c>
      <c r="J601" s="442" t="s">
        <v>1920</v>
      </c>
      <c r="K601" s="442">
        <v>1</v>
      </c>
      <c r="L601" s="482" t="s">
        <v>3456</v>
      </c>
      <c r="M601" s="442">
        <v>4293</v>
      </c>
      <c r="N601" s="483"/>
      <c r="O601" s="434">
        <v>17.45</v>
      </c>
      <c r="P601" s="323">
        <f t="shared" si="43"/>
        <v>17.45</v>
      </c>
      <c r="Q601" s="319">
        <f t="shared" si="44"/>
        <v>1</v>
      </c>
      <c r="R601" s="427">
        <f t="shared" si="45"/>
        <v>17.45</v>
      </c>
      <c r="S601" s="323"/>
      <c r="T601" s="309"/>
      <c r="U601" s="309"/>
      <c r="V601" s="319" t="s">
        <v>1909</v>
      </c>
      <c r="W601" s="444" t="str">
        <f t="shared" si="42"/>
        <v/>
      </c>
      <c r="X601" s="286"/>
      <c r="Y601" s="286"/>
      <c r="Z601" s="30"/>
    </row>
    <row r="602" spans="1:26" ht="15" hidden="1" customHeight="1" x14ac:dyDescent="0.2">
      <c r="A602" s="384"/>
      <c r="B602" s="384"/>
      <c r="C602" s="433" t="s">
        <v>3593</v>
      </c>
      <c r="D602" s="43" t="s">
        <v>1625</v>
      </c>
      <c r="E602" s="499" t="s">
        <v>1678</v>
      </c>
      <c r="F602" s="319">
        <v>1</v>
      </c>
      <c r="G602" s="43" t="s">
        <v>1625</v>
      </c>
      <c r="H602" s="499" t="s">
        <v>3591</v>
      </c>
      <c r="I602" s="481" t="s">
        <v>1909</v>
      </c>
      <c r="J602" s="442" t="s">
        <v>1920</v>
      </c>
      <c r="K602" s="442">
        <v>1</v>
      </c>
      <c r="L602" s="482" t="s">
        <v>3456</v>
      </c>
      <c r="M602" s="442">
        <v>1103</v>
      </c>
      <c r="N602" s="483"/>
      <c r="O602" s="434">
        <v>4.49</v>
      </c>
      <c r="P602" s="323">
        <f t="shared" si="43"/>
        <v>4.49</v>
      </c>
      <c r="Q602" s="319">
        <f t="shared" si="44"/>
        <v>1</v>
      </c>
      <c r="R602" s="427">
        <f t="shared" si="45"/>
        <v>4.49</v>
      </c>
      <c r="S602" s="323"/>
      <c r="T602" s="309"/>
      <c r="U602" s="309"/>
      <c r="V602" s="319" t="s">
        <v>1909</v>
      </c>
      <c r="W602" s="444" t="str">
        <f t="shared" si="42"/>
        <v/>
      </c>
      <c r="X602" s="286"/>
      <c r="Y602" s="286"/>
      <c r="Z602" s="30"/>
    </row>
    <row r="603" spans="1:26" ht="15" hidden="1" customHeight="1" x14ac:dyDescent="0.2">
      <c r="A603" s="384"/>
      <c r="B603" s="384"/>
      <c r="C603" s="433" t="s">
        <v>3593</v>
      </c>
      <c r="D603" s="43" t="s">
        <v>1626</v>
      </c>
      <c r="E603" s="499" t="s">
        <v>1678</v>
      </c>
      <c r="F603" s="319">
        <v>1</v>
      </c>
      <c r="G603" s="43" t="s">
        <v>1626</v>
      </c>
      <c r="H603" s="499" t="s">
        <v>3591</v>
      </c>
      <c r="I603" s="481" t="s">
        <v>1909</v>
      </c>
      <c r="J603" s="442" t="s">
        <v>1920</v>
      </c>
      <c r="K603" s="442">
        <v>1</v>
      </c>
      <c r="L603" s="482" t="s">
        <v>3456</v>
      </c>
      <c r="M603" s="442">
        <v>774</v>
      </c>
      <c r="N603" s="483"/>
      <c r="O603" s="434">
        <v>3.15</v>
      </c>
      <c r="P603" s="323">
        <f t="shared" si="43"/>
        <v>3.15</v>
      </c>
      <c r="Q603" s="319">
        <f t="shared" si="44"/>
        <v>1</v>
      </c>
      <c r="R603" s="427">
        <f t="shared" si="45"/>
        <v>3.15</v>
      </c>
      <c r="S603" s="323"/>
      <c r="T603" s="309"/>
      <c r="U603" s="309"/>
      <c r="V603" s="319" t="s">
        <v>1909</v>
      </c>
      <c r="W603" s="444" t="str">
        <f t="shared" si="42"/>
        <v/>
      </c>
      <c r="X603" s="286"/>
      <c r="Y603" s="286"/>
      <c r="Z603" s="30"/>
    </row>
    <row r="604" spans="1:26" ht="15" hidden="1" customHeight="1" x14ac:dyDescent="0.2">
      <c r="A604" s="384"/>
      <c r="B604" s="384"/>
      <c r="C604" s="433" t="s">
        <v>3593</v>
      </c>
      <c r="D604" s="43" t="s">
        <v>1627</v>
      </c>
      <c r="E604" s="499" t="s">
        <v>1678</v>
      </c>
      <c r="F604" s="319">
        <v>1</v>
      </c>
      <c r="G604" s="43" t="s">
        <v>1627</v>
      </c>
      <c r="H604" s="499" t="s">
        <v>3591</v>
      </c>
      <c r="I604" s="481" t="s">
        <v>1909</v>
      </c>
      <c r="J604" s="442" t="s">
        <v>1920</v>
      </c>
      <c r="K604" s="442">
        <v>1</v>
      </c>
      <c r="L604" s="482" t="s">
        <v>3456</v>
      </c>
      <c r="M604" s="442">
        <v>1046</v>
      </c>
      <c r="N604" s="483"/>
      <c r="O604" s="434">
        <v>4.25</v>
      </c>
      <c r="P604" s="323">
        <f t="shared" si="43"/>
        <v>4.25</v>
      </c>
      <c r="Q604" s="319">
        <f t="shared" si="44"/>
        <v>1</v>
      </c>
      <c r="R604" s="427">
        <f t="shared" si="45"/>
        <v>4.25</v>
      </c>
      <c r="S604" s="323"/>
      <c r="T604" s="309"/>
      <c r="U604" s="309"/>
      <c r="V604" s="319" t="s">
        <v>1909</v>
      </c>
      <c r="W604" s="444" t="str">
        <f t="shared" si="42"/>
        <v/>
      </c>
      <c r="X604" s="286"/>
      <c r="Y604" s="286"/>
      <c r="Z604" s="30"/>
    </row>
    <row r="605" spans="1:26" ht="15" hidden="1" customHeight="1" x14ac:dyDescent="0.2">
      <c r="A605" s="384"/>
      <c r="B605" s="384"/>
      <c r="C605" s="433" t="s">
        <v>3593</v>
      </c>
      <c r="D605" s="43" t="s">
        <v>1628</v>
      </c>
      <c r="E605" s="499" t="s">
        <v>1678</v>
      </c>
      <c r="F605" s="319">
        <v>1</v>
      </c>
      <c r="G605" s="43" t="s">
        <v>1628</v>
      </c>
      <c r="H605" s="499" t="s">
        <v>3591</v>
      </c>
      <c r="I605" s="481" t="s">
        <v>1909</v>
      </c>
      <c r="J605" s="442" t="s">
        <v>1920</v>
      </c>
      <c r="K605" s="442">
        <v>1</v>
      </c>
      <c r="L605" s="482" t="s">
        <v>3456</v>
      </c>
      <c r="M605" s="442">
        <v>2644</v>
      </c>
      <c r="N605" s="483"/>
      <c r="O605" s="434">
        <v>10.75</v>
      </c>
      <c r="P605" s="323">
        <f t="shared" si="43"/>
        <v>10.75</v>
      </c>
      <c r="Q605" s="319">
        <f t="shared" si="44"/>
        <v>1</v>
      </c>
      <c r="R605" s="427">
        <f t="shared" si="45"/>
        <v>10.75</v>
      </c>
      <c r="S605" s="323"/>
      <c r="T605" s="309"/>
      <c r="U605" s="309"/>
      <c r="V605" s="319" t="s">
        <v>1909</v>
      </c>
      <c r="W605" s="444" t="str">
        <f t="shared" si="42"/>
        <v/>
      </c>
      <c r="X605" s="286"/>
      <c r="Y605" s="286"/>
      <c r="Z605" s="30"/>
    </row>
    <row r="606" spans="1:26" ht="15" hidden="1" customHeight="1" x14ac:dyDescent="0.2">
      <c r="A606" s="384"/>
      <c r="B606" s="384"/>
      <c r="C606" s="433" t="s">
        <v>3593</v>
      </c>
      <c r="D606" s="43" t="s">
        <v>1629</v>
      </c>
      <c r="E606" s="499" t="s">
        <v>1678</v>
      </c>
      <c r="F606" s="319">
        <v>1</v>
      </c>
      <c r="G606" s="43" t="s">
        <v>1629</v>
      </c>
      <c r="H606" s="499" t="s">
        <v>3591</v>
      </c>
      <c r="I606" s="481" t="s">
        <v>1909</v>
      </c>
      <c r="J606" s="442" t="s">
        <v>1920</v>
      </c>
      <c r="K606" s="442">
        <v>1</v>
      </c>
      <c r="L606" s="482" t="s">
        <v>3456</v>
      </c>
      <c r="M606" s="442">
        <v>2349</v>
      </c>
      <c r="N606" s="483"/>
      <c r="O606" s="434">
        <v>9.5500000000000007</v>
      </c>
      <c r="P606" s="323">
        <f t="shared" si="43"/>
        <v>9.5500000000000007</v>
      </c>
      <c r="Q606" s="319">
        <f t="shared" si="44"/>
        <v>1</v>
      </c>
      <c r="R606" s="427">
        <f t="shared" si="45"/>
        <v>9.5500000000000007</v>
      </c>
      <c r="S606" s="323"/>
      <c r="T606" s="309"/>
      <c r="U606" s="309"/>
      <c r="V606" s="319" t="s">
        <v>1909</v>
      </c>
      <c r="W606" s="444" t="str">
        <f t="shared" si="42"/>
        <v/>
      </c>
      <c r="X606" s="286"/>
      <c r="Y606" s="286"/>
      <c r="Z606" s="30"/>
    </row>
    <row r="607" spans="1:26" ht="15" hidden="1" customHeight="1" x14ac:dyDescent="0.2">
      <c r="A607" s="384"/>
      <c r="B607" s="384"/>
      <c r="C607" s="433" t="s">
        <v>3593</v>
      </c>
      <c r="D607" s="43" t="s">
        <v>1630</v>
      </c>
      <c r="E607" s="499" t="s">
        <v>1678</v>
      </c>
      <c r="F607" s="319">
        <v>1</v>
      </c>
      <c r="G607" s="43" t="s">
        <v>1630</v>
      </c>
      <c r="H607" s="499" t="s">
        <v>3591</v>
      </c>
      <c r="I607" s="481" t="s">
        <v>1909</v>
      </c>
      <c r="J607" s="442" t="s">
        <v>1920</v>
      </c>
      <c r="K607" s="442">
        <v>1</v>
      </c>
      <c r="L607" s="482" t="s">
        <v>3456</v>
      </c>
      <c r="M607" s="442">
        <v>1186</v>
      </c>
      <c r="N607" s="483"/>
      <c r="O607" s="434">
        <v>4.82</v>
      </c>
      <c r="P607" s="323">
        <f t="shared" si="43"/>
        <v>4.82</v>
      </c>
      <c r="Q607" s="319">
        <f t="shared" si="44"/>
        <v>1</v>
      </c>
      <c r="R607" s="427">
        <f t="shared" si="45"/>
        <v>4.82</v>
      </c>
      <c r="S607" s="323"/>
      <c r="T607" s="309"/>
      <c r="U607" s="309"/>
      <c r="V607" s="319" t="s">
        <v>1909</v>
      </c>
      <c r="W607" s="444" t="str">
        <f t="shared" si="42"/>
        <v/>
      </c>
      <c r="X607" s="286"/>
      <c r="Y607" s="286"/>
      <c r="Z607" s="30"/>
    </row>
    <row r="608" spans="1:26" ht="15" hidden="1" customHeight="1" x14ac:dyDescent="0.2">
      <c r="A608" s="384"/>
      <c r="B608" s="384"/>
      <c r="C608" s="433" t="s">
        <v>3594</v>
      </c>
      <c r="D608" s="43" t="s">
        <v>1631</v>
      </c>
      <c r="E608" s="499" t="s">
        <v>1678</v>
      </c>
      <c r="F608" s="319">
        <v>34</v>
      </c>
      <c r="G608" s="43" t="s">
        <v>1852</v>
      </c>
      <c r="H608" s="499"/>
      <c r="I608" s="481">
        <v>10</v>
      </c>
      <c r="J608" s="442" t="s">
        <v>1428</v>
      </c>
      <c r="K608" s="442">
        <v>1</v>
      </c>
      <c r="L608" s="482" t="s">
        <v>3466</v>
      </c>
      <c r="M608" s="442">
        <v>285</v>
      </c>
      <c r="N608" s="483"/>
      <c r="O608" s="434">
        <v>2.68</v>
      </c>
      <c r="P608" s="323">
        <f t="shared" si="43"/>
        <v>2.68</v>
      </c>
      <c r="Q608" s="319">
        <f t="shared" si="44"/>
        <v>34</v>
      </c>
      <c r="R608" s="427">
        <f t="shared" si="45"/>
        <v>91.12</v>
      </c>
      <c r="S608" s="323"/>
      <c r="T608" s="309"/>
      <c r="U608" s="309"/>
      <c r="V608" s="319" t="s">
        <v>1427</v>
      </c>
      <c r="W608" s="444" t="str">
        <f t="shared" si="42"/>
        <v>10</v>
      </c>
      <c r="X608" s="286"/>
      <c r="Y608" s="286"/>
      <c r="Z608" s="30"/>
    </row>
    <row r="609" spans="1:26" ht="15" hidden="1" customHeight="1" x14ac:dyDescent="0.2">
      <c r="A609" s="384"/>
      <c r="B609" s="384"/>
      <c r="C609" s="433" t="s">
        <v>3594</v>
      </c>
      <c r="D609" s="43" t="s">
        <v>1631</v>
      </c>
      <c r="E609" s="499" t="s">
        <v>1678</v>
      </c>
      <c r="F609" s="319">
        <v>34</v>
      </c>
      <c r="G609" s="43" t="s">
        <v>1853</v>
      </c>
      <c r="H609" s="499"/>
      <c r="I609" s="481">
        <v>10</v>
      </c>
      <c r="J609" s="442" t="s">
        <v>1428</v>
      </c>
      <c r="K609" s="442">
        <v>2</v>
      </c>
      <c r="L609" s="482" t="s">
        <v>3461</v>
      </c>
      <c r="M609" s="442">
        <v>285</v>
      </c>
      <c r="N609" s="483"/>
      <c r="O609" s="434">
        <v>2.0099999999999998</v>
      </c>
      <c r="P609" s="323">
        <f t="shared" si="43"/>
        <v>4.0199999999999996</v>
      </c>
      <c r="Q609" s="319">
        <f t="shared" si="44"/>
        <v>68</v>
      </c>
      <c r="R609" s="427">
        <f t="shared" si="45"/>
        <v>136.67999999999998</v>
      </c>
      <c r="S609" s="323"/>
      <c r="T609" s="309"/>
      <c r="U609" s="309"/>
      <c r="V609" s="319" t="s">
        <v>1427</v>
      </c>
      <c r="W609" s="444" t="str">
        <f t="shared" si="42"/>
        <v>10</v>
      </c>
      <c r="X609" s="286"/>
      <c r="Y609" s="286"/>
      <c r="Z609" s="30"/>
    </row>
    <row r="610" spans="1:26" ht="15" hidden="1" customHeight="1" x14ac:dyDescent="0.2">
      <c r="A610" s="384"/>
      <c r="B610" s="384"/>
      <c r="C610" s="433" t="s">
        <v>3594</v>
      </c>
      <c r="D610" s="43" t="s">
        <v>1631</v>
      </c>
      <c r="E610" s="499" t="s">
        <v>1678</v>
      </c>
      <c r="F610" s="319">
        <v>34</v>
      </c>
      <c r="G610" s="43" t="s">
        <v>1854</v>
      </c>
      <c r="H610" s="499"/>
      <c r="I610" s="481">
        <v>10</v>
      </c>
      <c r="J610" s="442" t="s">
        <v>1428</v>
      </c>
      <c r="K610" s="442">
        <v>1</v>
      </c>
      <c r="L610" s="482" t="s">
        <v>3460</v>
      </c>
      <c r="M610" s="442">
        <v>120</v>
      </c>
      <c r="N610" s="483"/>
      <c r="O610" s="434">
        <v>0.94</v>
      </c>
      <c r="P610" s="323">
        <f t="shared" si="43"/>
        <v>0.94</v>
      </c>
      <c r="Q610" s="319">
        <f t="shared" si="44"/>
        <v>34</v>
      </c>
      <c r="R610" s="427">
        <f t="shared" si="45"/>
        <v>31.959999999999997</v>
      </c>
      <c r="S610" s="323"/>
      <c r="T610" s="309"/>
      <c r="U610" s="309"/>
      <c r="V610" s="319" t="s">
        <v>1427</v>
      </c>
      <c r="W610" s="444" t="str">
        <f t="shared" si="42"/>
        <v>10</v>
      </c>
      <c r="X610" s="286"/>
      <c r="Y610" s="286"/>
      <c r="Z610" s="30"/>
    </row>
    <row r="611" spans="1:26" ht="15" hidden="1" customHeight="1" x14ac:dyDescent="0.2">
      <c r="A611" s="384"/>
      <c r="B611" s="384"/>
      <c r="C611" s="433" t="s">
        <v>3594</v>
      </c>
      <c r="D611" s="43" t="s">
        <v>1632</v>
      </c>
      <c r="E611" s="499" t="s">
        <v>1678</v>
      </c>
      <c r="F611" s="319">
        <v>1</v>
      </c>
      <c r="G611" s="43" t="s">
        <v>1855</v>
      </c>
      <c r="H611" s="499"/>
      <c r="I611" s="481" t="s">
        <v>1091</v>
      </c>
      <c r="J611" s="442" t="s">
        <v>1428</v>
      </c>
      <c r="K611" s="442">
        <v>1</v>
      </c>
      <c r="L611" s="482" t="s">
        <v>3456</v>
      </c>
      <c r="M611" s="442">
        <v>5700</v>
      </c>
      <c r="N611" s="483"/>
      <c r="O611" s="434">
        <v>106.94</v>
      </c>
      <c r="P611" s="323">
        <f t="shared" si="43"/>
        <v>106.94</v>
      </c>
      <c r="Q611" s="319">
        <f t="shared" si="44"/>
        <v>1</v>
      </c>
      <c r="R611" s="427">
        <f t="shared" si="45"/>
        <v>106.94</v>
      </c>
      <c r="S611" s="323"/>
      <c r="T611" s="309"/>
      <c r="U611" s="309"/>
      <c r="V611" s="319" t="s">
        <v>1091</v>
      </c>
      <c r="W611" s="444" t="str">
        <f t="shared" si="42"/>
        <v/>
      </c>
      <c r="X611" s="286"/>
      <c r="Y611" s="286"/>
      <c r="Z611" s="30"/>
    </row>
    <row r="612" spans="1:26" ht="15" hidden="1" customHeight="1" x14ac:dyDescent="0.2">
      <c r="A612" s="384"/>
      <c r="B612" s="384"/>
      <c r="C612" s="433" t="s">
        <v>3594</v>
      </c>
      <c r="D612" s="43" t="s">
        <v>1632</v>
      </c>
      <c r="E612" s="499" t="s">
        <v>1678</v>
      </c>
      <c r="F612" s="319">
        <v>1</v>
      </c>
      <c r="G612" s="43" t="s">
        <v>1856</v>
      </c>
      <c r="H612" s="499"/>
      <c r="I612" s="481">
        <v>5</v>
      </c>
      <c r="J612" s="442" t="s">
        <v>1428</v>
      </c>
      <c r="K612" s="442">
        <v>2</v>
      </c>
      <c r="L612" s="482" t="s">
        <v>3461</v>
      </c>
      <c r="M612" s="442">
        <v>140</v>
      </c>
      <c r="N612" s="483"/>
      <c r="O612" s="434">
        <v>0.49</v>
      </c>
      <c r="P612" s="323">
        <f t="shared" si="43"/>
        <v>0.98</v>
      </c>
      <c r="Q612" s="319">
        <f t="shared" si="44"/>
        <v>2</v>
      </c>
      <c r="R612" s="427">
        <f t="shared" si="45"/>
        <v>0.98</v>
      </c>
      <c r="S612" s="323"/>
      <c r="T612" s="309"/>
      <c r="U612" s="309"/>
      <c r="V612" s="319" t="s">
        <v>3448</v>
      </c>
      <c r="W612" s="444" t="str">
        <f t="shared" si="42"/>
        <v>5</v>
      </c>
      <c r="X612" s="286"/>
      <c r="Y612" s="286"/>
      <c r="Z612" s="30"/>
    </row>
    <row r="613" spans="1:26" ht="15" hidden="1" customHeight="1" x14ac:dyDescent="0.2">
      <c r="A613" s="384"/>
      <c r="B613" s="384"/>
      <c r="C613" s="433" t="s">
        <v>3594</v>
      </c>
      <c r="D613" s="43" t="s">
        <v>1633</v>
      </c>
      <c r="E613" s="499" t="s">
        <v>1678</v>
      </c>
      <c r="F613" s="319">
        <v>10</v>
      </c>
      <c r="G613" s="43" t="s">
        <v>1857</v>
      </c>
      <c r="H613" s="499"/>
      <c r="I613" s="481">
        <v>5</v>
      </c>
      <c r="J613" s="442" t="s">
        <v>1428</v>
      </c>
      <c r="K613" s="442">
        <v>1</v>
      </c>
      <c r="L613" s="482" t="s">
        <v>3466</v>
      </c>
      <c r="M613" s="442">
        <v>215</v>
      </c>
      <c r="N613" s="483"/>
      <c r="O613" s="434">
        <v>1.01</v>
      </c>
      <c r="P613" s="323">
        <f t="shared" si="43"/>
        <v>1.01</v>
      </c>
      <c r="Q613" s="319">
        <f t="shared" si="44"/>
        <v>10</v>
      </c>
      <c r="R613" s="427">
        <f t="shared" si="45"/>
        <v>10.1</v>
      </c>
      <c r="S613" s="323"/>
      <c r="T613" s="309"/>
      <c r="U613" s="309"/>
      <c r="V613" s="319" t="s">
        <v>3448</v>
      </c>
      <c r="W613" s="444" t="str">
        <f t="shared" si="42"/>
        <v>5</v>
      </c>
      <c r="X613" s="286"/>
      <c r="Y613" s="286"/>
      <c r="Z613" s="30"/>
    </row>
    <row r="614" spans="1:26" ht="15" hidden="1" customHeight="1" x14ac:dyDescent="0.2">
      <c r="A614" s="384"/>
      <c r="B614" s="384"/>
      <c r="C614" s="433" t="s">
        <v>3594</v>
      </c>
      <c r="D614" s="43" t="s">
        <v>1633</v>
      </c>
      <c r="E614" s="499" t="s">
        <v>1678</v>
      </c>
      <c r="F614" s="319">
        <v>10</v>
      </c>
      <c r="G614" s="43" t="s">
        <v>1858</v>
      </c>
      <c r="H614" s="499"/>
      <c r="I614" s="481">
        <v>5</v>
      </c>
      <c r="J614" s="442" t="s">
        <v>1428</v>
      </c>
      <c r="K614" s="442">
        <v>1</v>
      </c>
      <c r="L614" s="482" t="s">
        <v>3460</v>
      </c>
      <c r="M614" s="442">
        <v>120</v>
      </c>
      <c r="N614" s="483"/>
      <c r="O614" s="434">
        <v>0.47</v>
      </c>
      <c r="P614" s="323">
        <f t="shared" si="43"/>
        <v>0.47</v>
      </c>
      <c r="Q614" s="319">
        <f t="shared" si="44"/>
        <v>10</v>
      </c>
      <c r="R614" s="427">
        <f t="shared" si="45"/>
        <v>4.6999999999999993</v>
      </c>
      <c r="S614" s="323"/>
      <c r="T614" s="309"/>
      <c r="U614" s="309"/>
      <c r="V614" s="319" t="s">
        <v>3448</v>
      </c>
      <c r="W614" s="444" t="str">
        <f t="shared" si="42"/>
        <v>5</v>
      </c>
      <c r="X614" s="286"/>
      <c r="Y614" s="286"/>
      <c r="Z614" s="30"/>
    </row>
    <row r="615" spans="1:26" ht="15" hidden="1" customHeight="1" x14ac:dyDescent="0.2">
      <c r="A615" s="384"/>
      <c r="B615" s="384"/>
      <c r="C615" s="433" t="s">
        <v>3594</v>
      </c>
      <c r="D615" s="43" t="s">
        <v>1633</v>
      </c>
      <c r="E615" s="499" t="s">
        <v>1678</v>
      </c>
      <c r="F615" s="319">
        <v>10</v>
      </c>
      <c r="G615" s="43" t="s">
        <v>1859</v>
      </c>
      <c r="H615" s="499"/>
      <c r="I615" s="481">
        <v>5</v>
      </c>
      <c r="J615" s="442" t="s">
        <v>1428</v>
      </c>
      <c r="K615" s="442">
        <v>2</v>
      </c>
      <c r="L615" s="482" t="s">
        <v>3499</v>
      </c>
      <c r="M615" s="442">
        <v>215</v>
      </c>
      <c r="N615" s="483"/>
      <c r="O615" s="434">
        <v>0.8</v>
      </c>
      <c r="P615" s="323">
        <f t="shared" si="43"/>
        <v>1.6</v>
      </c>
      <c r="Q615" s="319">
        <f t="shared" si="44"/>
        <v>20</v>
      </c>
      <c r="R615" s="427">
        <f t="shared" si="45"/>
        <v>16</v>
      </c>
      <c r="S615" s="323"/>
      <c r="T615" s="309"/>
      <c r="U615" s="309"/>
      <c r="V615" s="319" t="s">
        <v>3448</v>
      </c>
      <c r="W615" s="444" t="str">
        <f t="shared" si="42"/>
        <v>5</v>
      </c>
      <c r="X615" s="286"/>
      <c r="Y615" s="286"/>
      <c r="Z615" s="30"/>
    </row>
    <row r="616" spans="1:26" ht="15" hidden="1" customHeight="1" x14ac:dyDescent="0.2">
      <c r="A616" s="384"/>
      <c r="B616" s="384"/>
      <c r="C616" s="433" t="s">
        <v>3594</v>
      </c>
      <c r="D616" s="43" t="s">
        <v>1634</v>
      </c>
      <c r="E616" s="499" t="s">
        <v>1678</v>
      </c>
      <c r="F616" s="319">
        <v>3</v>
      </c>
      <c r="G616" s="43" t="s">
        <v>1860</v>
      </c>
      <c r="H616" s="499"/>
      <c r="I616" s="481" t="s">
        <v>1121</v>
      </c>
      <c r="J616" s="442" t="s">
        <v>1428</v>
      </c>
      <c r="K616" s="442">
        <v>1</v>
      </c>
      <c r="L616" s="482" t="s">
        <v>3456</v>
      </c>
      <c r="M616" s="442">
        <v>640</v>
      </c>
      <c r="N616" s="483"/>
      <c r="O616" s="434">
        <v>13.24</v>
      </c>
      <c r="P616" s="323">
        <f t="shared" si="43"/>
        <v>13.24</v>
      </c>
      <c r="Q616" s="319">
        <f t="shared" si="44"/>
        <v>3</v>
      </c>
      <c r="R616" s="427">
        <f t="shared" si="45"/>
        <v>39.72</v>
      </c>
      <c r="S616" s="323"/>
      <c r="T616" s="309"/>
      <c r="U616" s="309"/>
      <c r="V616" s="319" t="s">
        <v>1121</v>
      </c>
      <c r="W616" s="444" t="str">
        <f t="shared" si="42"/>
        <v/>
      </c>
      <c r="X616" s="286"/>
      <c r="Y616" s="286"/>
      <c r="Z616" s="30"/>
    </row>
    <row r="617" spans="1:26" ht="15" hidden="1" customHeight="1" x14ac:dyDescent="0.2">
      <c r="A617" s="384"/>
      <c r="B617" s="384"/>
      <c r="C617" s="433" t="s">
        <v>3594</v>
      </c>
      <c r="D617" s="43" t="s">
        <v>1634</v>
      </c>
      <c r="E617" s="499" t="s">
        <v>1678</v>
      </c>
      <c r="F617" s="319">
        <v>3</v>
      </c>
      <c r="G617" s="43" t="s">
        <v>1697</v>
      </c>
      <c r="H617" s="499"/>
      <c r="I617" s="481">
        <v>5</v>
      </c>
      <c r="J617" s="442" t="s">
        <v>1428</v>
      </c>
      <c r="K617" s="442">
        <v>2</v>
      </c>
      <c r="L617" s="482" t="s">
        <v>3461</v>
      </c>
      <c r="M617" s="442">
        <v>170</v>
      </c>
      <c r="N617" s="483"/>
      <c r="O617" s="434">
        <v>0.6</v>
      </c>
      <c r="P617" s="323">
        <f t="shared" si="43"/>
        <v>1.2</v>
      </c>
      <c r="Q617" s="319">
        <f t="shared" si="44"/>
        <v>6</v>
      </c>
      <c r="R617" s="427">
        <f t="shared" si="45"/>
        <v>3.5999999999999996</v>
      </c>
      <c r="S617" s="323"/>
      <c r="T617" s="309"/>
      <c r="U617" s="309"/>
      <c r="V617" s="319" t="s">
        <v>3448</v>
      </c>
      <c r="W617" s="444" t="str">
        <f t="shared" si="42"/>
        <v>5</v>
      </c>
      <c r="X617" s="286"/>
      <c r="Y617" s="286"/>
      <c r="Z617" s="30"/>
    </row>
    <row r="618" spans="1:26" ht="15" hidden="1" customHeight="1" x14ac:dyDescent="0.2">
      <c r="A618" s="384"/>
      <c r="B618" s="384"/>
      <c r="C618" s="433" t="s">
        <v>3594</v>
      </c>
      <c r="D618" s="43" t="s">
        <v>1634</v>
      </c>
      <c r="E618" s="499" t="s">
        <v>1678</v>
      </c>
      <c r="F618" s="319">
        <v>3</v>
      </c>
      <c r="G618" s="43" t="s">
        <v>1727</v>
      </c>
      <c r="H618" s="499"/>
      <c r="I618" s="481">
        <v>8</v>
      </c>
      <c r="J618" s="442" t="s">
        <v>1428</v>
      </c>
      <c r="K618" s="442">
        <v>2</v>
      </c>
      <c r="L618" s="482" t="s">
        <v>3477</v>
      </c>
      <c r="M618" s="442">
        <v>180</v>
      </c>
      <c r="N618" s="483"/>
      <c r="O618" s="434">
        <v>1.38</v>
      </c>
      <c r="P618" s="323">
        <f t="shared" si="43"/>
        <v>2.76</v>
      </c>
      <c r="Q618" s="319">
        <f t="shared" si="44"/>
        <v>6</v>
      </c>
      <c r="R618" s="427">
        <f t="shared" si="45"/>
        <v>8.2799999999999994</v>
      </c>
      <c r="S618" s="323"/>
      <c r="T618" s="309"/>
      <c r="U618" s="309"/>
      <c r="V618" s="319" t="s">
        <v>3449</v>
      </c>
      <c r="W618" s="444" t="str">
        <f t="shared" si="42"/>
        <v>8</v>
      </c>
      <c r="X618" s="286"/>
      <c r="Y618" s="286"/>
      <c r="Z618" s="30"/>
    </row>
    <row r="619" spans="1:26" ht="15" hidden="1" customHeight="1" x14ac:dyDescent="0.2">
      <c r="A619" s="384"/>
      <c r="B619" s="384"/>
      <c r="C619" s="433" t="s">
        <v>3594</v>
      </c>
      <c r="D619" s="43" t="s">
        <v>1634</v>
      </c>
      <c r="E619" s="499" t="s">
        <v>1678</v>
      </c>
      <c r="F619" s="319">
        <v>3</v>
      </c>
      <c r="G619" s="43" t="s">
        <v>1728</v>
      </c>
      <c r="H619" s="499"/>
      <c r="I619" s="481">
        <v>8</v>
      </c>
      <c r="J619" s="442" t="s">
        <v>1428</v>
      </c>
      <c r="K619" s="442">
        <v>1</v>
      </c>
      <c r="L619" s="482" t="s">
        <v>3478</v>
      </c>
      <c r="M619" s="442">
        <v>180</v>
      </c>
      <c r="N619" s="483"/>
      <c r="O619" s="434">
        <v>1.1100000000000001</v>
      </c>
      <c r="P619" s="323">
        <f t="shared" si="43"/>
        <v>1.1100000000000001</v>
      </c>
      <c r="Q619" s="319">
        <f t="shared" si="44"/>
        <v>3</v>
      </c>
      <c r="R619" s="427">
        <f t="shared" si="45"/>
        <v>3.33</v>
      </c>
      <c r="S619" s="323"/>
      <c r="T619" s="309"/>
      <c r="U619" s="309"/>
      <c r="V619" s="319" t="s">
        <v>3449</v>
      </c>
      <c r="W619" s="444" t="str">
        <f t="shared" si="42"/>
        <v>8</v>
      </c>
      <c r="X619" s="286"/>
      <c r="Y619" s="286"/>
      <c r="Z619" s="30"/>
    </row>
    <row r="620" spans="1:26" ht="15" hidden="1" customHeight="1" x14ac:dyDescent="0.2">
      <c r="A620" s="384"/>
      <c r="B620" s="384"/>
      <c r="C620" s="433" t="s">
        <v>3594</v>
      </c>
      <c r="D620" s="43" t="s">
        <v>1634</v>
      </c>
      <c r="E620" s="499" t="s">
        <v>1678</v>
      </c>
      <c r="F620" s="319">
        <v>3</v>
      </c>
      <c r="G620" s="43" t="s">
        <v>1861</v>
      </c>
      <c r="H620" s="499"/>
      <c r="I620" s="481">
        <v>15</v>
      </c>
      <c r="J620" s="442" t="s">
        <v>1428</v>
      </c>
      <c r="K620" s="442">
        <v>1</v>
      </c>
      <c r="L620" s="482" t="s">
        <v>3464</v>
      </c>
      <c r="M620" s="442">
        <v>1832</v>
      </c>
      <c r="N620" s="483"/>
      <c r="O620" s="434">
        <v>38.83</v>
      </c>
      <c r="P620" s="323">
        <f t="shared" si="43"/>
        <v>38.83</v>
      </c>
      <c r="Q620" s="319">
        <f t="shared" si="44"/>
        <v>3</v>
      </c>
      <c r="R620" s="427">
        <f t="shared" si="45"/>
        <v>116.49</v>
      </c>
      <c r="S620" s="323"/>
      <c r="T620" s="309"/>
      <c r="U620" s="309"/>
      <c r="V620" s="319" t="s">
        <v>3446</v>
      </c>
      <c r="W620" s="444" t="str">
        <f t="shared" si="42"/>
        <v>15</v>
      </c>
      <c r="X620" s="286"/>
      <c r="Y620" s="286"/>
      <c r="Z620" s="30"/>
    </row>
    <row r="621" spans="1:26" ht="15" hidden="1" customHeight="1" x14ac:dyDescent="0.2">
      <c r="A621" s="384"/>
      <c r="B621" s="384"/>
      <c r="C621" s="433" t="s">
        <v>3594</v>
      </c>
      <c r="D621" s="43" t="s">
        <v>1634</v>
      </c>
      <c r="E621" s="499" t="s">
        <v>1678</v>
      </c>
      <c r="F621" s="319">
        <v>3</v>
      </c>
      <c r="G621" s="43" t="s">
        <v>1862</v>
      </c>
      <c r="H621" s="499"/>
      <c r="I621" s="481">
        <v>15</v>
      </c>
      <c r="J621" s="442" t="s">
        <v>1428</v>
      </c>
      <c r="K621" s="442">
        <v>1</v>
      </c>
      <c r="L621" s="482" t="s">
        <v>3468</v>
      </c>
      <c r="M621" s="442">
        <v>1832</v>
      </c>
      <c r="N621" s="483"/>
      <c r="O621" s="434">
        <v>29.12</v>
      </c>
      <c r="P621" s="323">
        <f t="shared" si="43"/>
        <v>29.12</v>
      </c>
      <c r="Q621" s="319">
        <f t="shared" si="44"/>
        <v>3</v>
      </c>
      <c r="R621" s="427">
        <f t="shared" si="45"/>
        <v>87.36</v>
      </c>
      <c r="S621" s="323"/>
      <c r="T621" s="309"/>
      <c r="U621" s="309"/>
      <c r="V621" s="319" t="s">
        <v>3446</v>
      </c>
      <c r="W621" s="444" t="str">
        <f t="shared" si="42"/>
        <v>15</v>
      </c>
      <c r="X621" s="286"/>
      <c r="Y621" s="286"/>
      <c r="Z621" s="30"/>
    </row>
    <row r="622" spans="1:26" ht="15" hidden="1" customHeight="1" x14ac:dyDescent="0.2">
      <c r="A622" s="384"/>
      <c r="B622" s="384"/>
      <c r="C622" s="433" t="s">
        <v>3594</v>
      </c>
      <c r="D622" s="43" t="s">
        <v>1635</v>
      </c>
      <c r="E622" s="499" t="s">
        <v>1678</v>
      </c>
      <c r="F622" s="319">
        <v>11</v>
      </c>
      <c r="G622" s="43" t="s">
        <v>1635</v>
      </c>
      <c r="H622" s="499"/>
      <c r="I622" s="481" t="s">
        <v>3589</v>
      </c>
      <c r="J622" s="442">
        <v>8.8000000000000007</v>
      </c>
      <c r="K622" s="442">
        <v>1</v>
      </c>
      <c r="L622" s="482" t="s">
        <v>3456</v>
      </c>
      <c r="M622" s="442">
        <v>240</v>
      </c>
      <c r="N622" s="483"/>
      <c r="O622" s="434">
        <v>0.57999999999999996</v>
      </c>
      <c r="P622" s="323">
        <f t="shared" si="43"/>
        <v>0.57999999999999996</v>
      </c>
      <c r="Q622" s="319">
        <f t="shared" si="44"/>
        <v>11</v>
      </c>
      <c r="R622" s="427">
        <f t="shared" si="45"/>
        <v>6.38</v>
      </c>
      <c r="S622" s="323"/>
      <c r="T622" s="309"/>
      <c r="U622" s="309"/>
      <c r="V622" s="319" t="s">
        <v>551</v>
      </c>
      <c r="W622" s="444" t="str">
        <f t="shared" si="42"/>
        <v xml:space="preserve"> TIJA 975</v>
      </c>
      <c r="X622" s="286"/>
      <c r="Y622" s="286"/>
      <c r="Z622" s="30"/>
    </row>
    <row r="623" spans="1:26" ht="15" hidden="1" customHeight="1" x14ac:dyDescent="0.2">
      <c r="A623" s="384"/>
      <c r="B623" s="384"/>
      <c r="C623" s="433" t="s">
        <v>3594</v>
      </c>
      <c r="D623" s="43" t="s">
        <v>1636</v>
      </c>
      <c r="E623" s="499" t="s">
        <v>1678</v>
      </c>
      <c r="F623" s="319">
        <v>2</v>
      </c>
      <c r="G623" s="43" t="s">
        <v>1748</v>
      </c>
      <c r="H623" s="499"/>
      <c r="I623" s="481">
        <v>20</v>
      </c>
      <c r="J623" s="442" t="s">
        <v>1428</v>
      </c>
      <c r="K623" s="442">
        <v>1</v>
      </c>
      <c r="L623" s="482" t="s">
        <v>3469</v>
      </c>
      <c r="M623" s="442">
        <v>434</v>
      </c>
      <c r="N623" s="483"/>
      <c r="O623" s="434">
        <v>9.5399999999999991</v>
      </c>
      <c r="P623" s="323">
        <f t="shared" si="43"/>
        <v>9.5399999999999991</v>
      </c>
      <c r="Q623" s="319">
        <f t="shared" si="44"/>
        <v>2</v>
      </c>
      <c r="R623" s="427">
        <f t="shared" si="45"/>
        <v>19.079999999999998</v>
      </c>
      <c r="S623" s="323"/>
      <c r="T623" s="309"/>
      <c r="U623" s="309"/>
      <c r="V623" s="319" t="s">
        <v>3447</v>
      </c>
      <c r="W623" s="444" t="str">
        <f t="shared" si="42"/>
        <v>20</v>
      </c>
      <c r="X623" s="286"/>
      <c r="Y623" s="286"/>
      <c r="Z623" s="30"/>
    </row>
    <row r="624" spans="1:26" ht="15" hidden="1" customHeight="1" x14ac:dyDescent="0.2">
      <c r="A624" s="384"/>
      <c r="B624" s="384"/>
      <c r="C624" s="433" t="s">
        <v>3594</v>
      </c>
      <c r="D624" s="43" t="s">
        <v>1636</v>
      </c>
      <c r="E624" s="499" t="s">
        <v>1678</v>
      </c>
      <c r="F624" s="319">
        <v>2</v>
      </c>
      <c r="G624" s="43" t="s">
        <v>1749</v>
      </c>
      <c r="H624" s="499"/>
      <c r="I624" s="481">
        <v>5</v>
      </c>
      <c r="J624" s="442" t="s">
        <v>1428</v>
      </c>
      <c r="K624" s="442">
        <v>4</v>
      </c>
      <c r="L624" s="482" t="s">
        <v>3469</v>
      </c>
      <c r="M624" s="442">
        <v>280</v>
      </c>
      <c r="N624" s="483"/>
      <c r="O624" s="434">
        <v>1.54</v>
      </c>
      <c r="P624" s="323">
        <f t="shared" si="43"/>
        <v>6.16</v>
      </c>
      <c r="Q624" s="319">
        <f t="shared" si="44"/>
        <v>8</v>
      </c>
      <c r="R624" s="427">
        <f t="shared" si="45"/>
        <v>12.32</v>
      </c>
      <c r="S624" s="323"/>
      <c r="T624" s="309"/>
      <c r="U624" s="309"/>
      <c r="V624" s="319" t="s">
        <v>3448</v>
      </c>
      <c r="W624" s="444" t="str">
        <f t="shared" si="42"/>
        <v>5</v>
      </c>
      <c r="X624" s="286"/>
      <c r="Y624" s="286"/>
      <c r="Z624" s="30"/>
    </row>
    <row r="625" spans="1:26" ht="15" hidden="1" customHeight="1" x14ac:dyDescent="0.2">
      <c r="A625" s="384"/>
      <c r="B625" s="384"/>
      <c r="C625" s="433" t="s">
        <v>3594</v>
      </c>
      <c r="D625" s="43" t="s">
        <v>1636</v>
      </c>
      <c r="E625" s="499" t="s">
        <v>1678</v>
      </c>
      <c r="F625" s="319">
        <v>2</v>
      </c>
      <c r="G625" s="43" t="s">
        <v>1752</v>
      </c>
      <c r="H625" s="499"/>
      <c r="I625" s="481">
        <v>15</v>
      </c>
      <c r="J625" s="442" t="s">
        <v>1428</v>
      </c>
      <c r="K625" s="442">
        <v>2</v>
      </c>
      <c r="L625" s="482" t="s">
        <v>3469</v>
      </c>
      <c r="M625" s="442">
        <v>280</v>
      </c>
      <c r="N625" s="483"/>
      <c r="O625" s="434">
        <v>4.62</v>
      </c>
      <c r="P625" s="323">
        <f t="shared" si="43"/>
        <v>9.24</v>
      </c>
      <c r="Q625" s="319">
        <f t="shared" si="44"/>
        <v>4</v>
      </c>
      <c r="R625" s="427">
        <f t="shared" si="45"/>
        <v>18.48</v>
      </c>
      <c r="S625" s="323"/>
      <c r="T625" s="309"/>
      <c r="U625" s="309"/>
      <c r="V625" s="319" t="s">
        <v>3446</v>
      </c>
      <c r="W625" s="444" t="str">
        <f t="shared" si="42"/>
        <v>15</v>
      </c>
      <c r="X625" s="286"/>
      <c r="Y625" s="286"/>
      <c r="Z625" s="30"/>
    </row>
    <row r="626" spans="1:26" ht="15" hidden="1" customHeight="1" x14ac:dyDescent="0.2">
      <c r="A626" s="384"/>
      <c r="B626" s="384"/>
      <c r="C626" s="433" t="s">
        <v>3594</v>
      </c>
      <c r="D626" s="43" t="s">
        <v>1637</v>
      </c>
      <c r="E626" s="499" t="s">
        <v>1678</v>
      </c>
      <c r="F626" s="319">
        <v>5</v>
      </c>
      <c r="G626" s="43" t="s">
        <v>1748</v>
      </c>
      <c r="H626" s="499"/>
      <c r="I626" s="481">
        <v>20</v>
      </c>
      <c r="J626" s="442" t="s">
        <v>1428</v>
      </c>
      <c r="K626" s="442">
        <v>1</v>
      </c>
      <c r="L626" s="482" t="s">
        <v>3469</v>
      </c>
      <c r="M626" s="442">
        <v>434</v>
      </c>
      <c r="N626" s="483"/>
      <c r="O626" s="434">
        <v>9.5399999999999991</v>
      </c>
      <c r="P626" s="323">
        <f t="shared" si="43"/>
        <v>9.5399999999999991</v>
      </c>
      <c r="Q626" s="319">
        <f t="shared" si="44"/>
        <v>5</v>
      </c>
      <c r="R626" s="427">
        <f t="shared" si="45"/>
        <v>47.699999999999996</v>
      </c>
      <c r="S626" s="323"/>
      <c r="T626" s="309"/>
      <c r="U626" s="309"/>
      <c r="V626" s="319" t="s">
        <v>3447</v>
      </c>
      <c r="W626" s="444" t="str">
        <f t="shared" si="42"/>
        <v>20</v>
      </c>
      <c r="X626" s="286"/>
      <c r="Y626" s="286"/>
      <c r="Z626" s="30"/>
    </row>
    <row r="627" spans="1:26" ht="15" hidden="1" customHeight="1" x14ac:dyDescent="0.2">
      <c r="A627" s="384"/>
      <c r="B627" s="384"/>
      <c r="C627" s="433" t="s">
        <v>3594</v>
      </c>
      <c r="D627" s="43" t="s">
        <v>1637</v>
      </c>
      <c r="E627" s="499" t="s">
        <v>1678</v>
      </c>
      <c r="F627" s="319">
        <v>5</v>
      </c>
      <c r="G627" s="43" t="s">
        <v>1749</v>
      </c>
      <c r="H627" s="499"/>
      <c r="I627" s="481">
        <v>5</v>
      </c>
      <c r="J627" s="442" t="s">
        <v>1428</v>
      </c>
      <c r="K627" s="442">
        <v>4</v>
      </c>
      <c r="L627" s="482" t="s">
        <v>3469</v>
      </c>
      <c r="M627" s="442">
        <v>280</v>
      </c>
      <c r="N627" s="483"/>
      <c r="O627" s="434">
        <v>1.54</v>
      </c>
      <c r="P627" s="323">
        <f t="shared" si="43"/>
        <v>6.16</v>
      </c>
      <c r="Q627" s="319">
        <f t="shared" si="44"/>
        <v>20</v>
      </c>
      <c r="R627" s="427">
        <f t="shared" si="45"/>
        <v>30.8</v>
      </c>
      <c r="S627" s="323"/>
      <c r="T627" s="309"/>
      <c r="U627" s="309"/>
      <c r="V627" s="319" t="s">
        <v>3448</v>
      </c>
      <c r="W627" s="444" t="str">
        <f t="shared" si="42"/>
        <v>5</v>
      </c>
      <c r="X627" s="286"/>
      <c r="Y627" s="286"/>
      <c r="Z627" s="30"/>
    </row>
    <row r="628" spans="1:26" ht="15" hidden="1" customHeight="1" x14ac:dyDescent="0.2">
      <c r="A628" s="384"/>
      <c r="B628" s="384"/>
      <c r="C628" s="433" t="s">
        <v>3594</v>
      </c>
      <c r="D628" s="43" t="s">
        <v>1637</v>
      </c>
      <c r="E628" s="499" t="s">
        <v>1678</v>
      </c>
      <c r="F628" s="319">
        <v>5</v>
      </c>
      <c r="G628" s="43" t="s">
        <v>1752</v>
      </c>
      <c r="H628" s="499"/>
      <c r="I628" s="481">
        <v>15</v>
      </c>
      <c r="J628" s="442" t="s">
        <v>1428</v>
      </c>
      <c r="K628" s="442">
        <v>2</v>
      </c>
      <c r="L628" s="482" t="s">
        <v>3469</v>
      </c>
      <c r="M628" s="442">
        <v>280</v>
      </c>
      <c r="N628" s="483"/>
      <c r="O628" s="434">
        <v>4.62</v>
      </c>
      <c r="P628" s="323">
        <f t="shared" si="43"/>
        <v>9.24</v>
      </c>
      <c r="Q628" s="319">
        <f t="shared" si="44"/>
        <v>10</v>
      </c>
      <c r="R628" s="427">
        <f t="shared" si="45"/>
        <v>46.2</v>
      </c>
      <c r="S628" s="323"/>
      <c r="T628" s="309"/>
      <c r="U628" s="309"/>
      <c r="V628" s="319" t="s">
        <v>3446</v>
      </c>
      <c r="W628" s="444" t="str">
        <f t="shared" si="42"/>
        <v>15</v>
      </c>
      <c r="X628" s="286"/>
      <c r="Y628" s="286"/>
      <c r="Z628" s="30"/>
    </row>
    <row r="629" spans="1:26" ht="15" hidden="1" customHeight="1" x14ac:dyDescent="0.2">
      <c r="A629" s="384"/>
      <c r="B629" s="384"/>
      <c r="C629" s="433" t="s">
        <v>3594</v>
      </c>
      <c r="D629" s="43" t="s">
        <v>1638</v>
      </c>
      <c r="E629" s="499" t="s">
        <v>1678</v>
      </c>
      <c r="F629" s="319">
        <v>8</v>
      </c>
      <c r="G629" s="43" t="s">
        <v>1638</v>
      </c>
      <c r="H629" s="499"/>
      <c r="I629" s="481">
        <v>8</v>
      </c>
      <c r="J629" s="442" t="s">
        <v>1428</v>
      </c>
      <c r="K629" s="442">
        <v>1</v>
      </c>
      <c r="L629" s="482" t="s">
        <v>3454</v>
      </c>
      <c r="M629" s="442">
        <v>50</v>
      </c>
      <c r="N629" s="483"/>
      <c r="O629" s="434">
        <v>0.16</v>
      </c>
      <c r="P629" s="323">
        <f t="shared" si="43"/>
        <v>0.16</v>
      </c>
      <c r="Q629" s="319">
        <f t="shared" si="44"/>
        <v>8</v>
      </c>
      <c r="R629" s="427">
        <f t="shared" si="45"/>
        <v>1.28</v>
      </c>
      <c r="S629" s="323"/>
      <c r="T629" s="309"/>
      <c r="U629" s="309"/>
      <c r="V629" s="319" t="s">
        <v>3449</v>
      </c>
      <c r="W629" s="444" t="str">
        <f t="shared" si="42"/>
        <v>8</v>
      </c>
      <c r="X629" s="286"/>
      <c r="Y629" s="286"/>
      <c r="Z629" s="30"/>
    </row>
    <row r="630" spans="1:26" ht="15" hidden="1" customHeight="1" x14ac:dyDescent="0.2">
      <c r="A630" s="384"/>
      <c r="B630" s="384"/>
      <c r="C630" s="433" t="s">
        <v>3594</v>
      </c>
      <c r="D630" s="43" t="s">
        <v>1639</v>
      </c>
      <c r="E630" s="499" t="s">
        <v>1678</v>
      </c>
      <c r="F630" s="319">
        <v>1</v>
      </c>
      <c r="G630" s="43" t="s">
        <v>1863</v>
      </c>
      <c r="H630" s="499"/>
      <c r="I630" s="481" t="s">
        <v>1091</v>
      </c>
      <c r="J630" s="442" t="s">
        <v>1428</v>
      </c>
      <c r="K630" s="442">
        <v>1</v>
      </c>
      <c r="L630" s="482" t="s">
        <v>3456</v>
      </c>
      <c r="M630" s="442">
        <v>2933</v>
      </c>
      <c r="N630" s="483"/>
      <c r="O630" s="434">
        <v>55.03</v>
      </c>
      <c r="P630" s="323">
        <f t="shared" si="43"/>
        <v>55.03</v>
      </c>
      <c r="Q630" s="319">
        <f t="shared" si="44"/>
        <v>1</v>
      </c>
      <c r="R630" s="427">
        <f t="shared" si="45"/>
        <v>55.03</v>
      </c>
      <c r="S630" s="323"/>
      <c r="T630" s="309"/>
      <c r="U630" s="309"/>
      <c r="V630" s="319" t="s">
        <v>1091</v>
      </c>
      <c r="W630" s="444" t="str">
        <f t="shared" si="42"/>
        <v/>
      </c>
      <c r="X630" s="286"/>
      <c r="Y630" s="286"/>
      <c r="Z630" s="30"/>
    </row>
    <row r="631" spans="1:26" ht="15" hidden="1" customHeight="1" x14ac:dyDescent="0.2">
      <c r="A631" s="384"/>
      <c r="B631" s="384"/>
      <c r="C631" s="433" t="s">
        <v>3594</v>
      </c>
      <c r="D631" s="43" t="s">
        <v>1639</v>
      </c>
      <c r="E631" s="499" t="s">
        <v>1678</v>
      </c>
      <c r="F631" s="319">
        <v>1</v>
      </c>
      <c r="G631" s="43" t="s">
        <v>1856</v>
      </c>
      <c r="H631" s="499"/>
      <c r="I631" s="481">
        <v>5</v>
      </c>
      <c r="J631" s="442" t="s">
        <v>1428</v>
      </c>
      <c r="K631" s="442">
        <v>2</v>
      </c>
      <c r="L631" s="482" t="s">
        <v>3461</v>
      </c>
      <c r="M631" s="442">
        <v>140</v>
      </c>
      <c r="N631" s="483"/>
      <c r="O631" s="434">
        <v>0.49</v>
      </c>
      <c r="P631" s="323">
        <f t="shared" si="43"/>
        <v>0.98</v>
      </c>
      <c r="Q631" s="319">
        <f t="shared" si="44"/>
        <v>2</v>
      </c>
      <c r="R631" s="427">
        <f t="shared" si="45"/>
        <v>0.98</v>
      </c>
      <c r="S631" s="323"/>
      <c r="T631" s="309"/>
      <c r="U631" s="309"/>
      <c r="V631" s="319" t="s">
        <v>3448</v>
      </c>
      <c r="W631" s="444" t="str">
        <f t="shared" si="42"/>
        <v>5</v>
      </c>
      <c r="X631" s="286"/>
      <c r="Y631" s="286"/>
      <c r="Z631" s="30"/>
    </row>
    <row r="632" spans="1:26" ht="15" hidden="1" customHeight="1" x14ac:dyDescent="0.2">
      <c r="A632" s="384"/>
      <c r="B632" s="384"/>
      <c r="C632" s="433" t="s">
        <v>3594</v>
      </c>
      <c r="D632" s="43" t="s">
        <v>1640</v>
      </c>
      <c r="E632" s="499" t="s">
        <v>1678</v>
      </c>
      <c r="F632" s="319">
        <v>1</v>
      </c>
      <c r="G632" s="43" t="s">
        <v>1864</v>
      </c>
      <c r="H632" s="499"/>
      <c r="I632" s="481" t="s">
        <v>1091</v>
      </c>
      <c r="J632" s="442" t="s">
        <v>1428</v>
      </c>
      <c r="K632" s="442">
        <v>1</v>
      </c>
      <c r="L632" s="482" t="s">
        <v>3456</v>
      </c>
      <c r="M632" s="442">
        <v>4431</v>
      </c>
      <c r="N632" s="483"/>
      <c r="O632" s="434">
        <v>83.12</v>
      </c>
      <c r="P632" s="323">
        <f t="shared" si="43"/>
        <v>83.12</v>
      </c>
      <c r="Q632" s="319">
        <f t="shared" si="44"/>
        <v>1</v>
      </c>
      <c r="R632" s="427">
        <f t="shared" si="45"/>
        <v>83.12</v>
      </c>
      <c r="S632" s="323"/>
      <c r="T632" s="309"/>
      <c r="U632" s="309"/>
      <c r="V632" s="319" t="s">
        <v>1091</v>
      </c>
      <c r="W632" s="444" t="str">
        <f t="shared" si="42"/>
        <v/>
      </c>
      <c r="X632" s="286"/>
      <c r="Y632" s="286"/>
      <c r="Z632" s="30"/>
    </row>
    <row r="633" spans="1:26" ht="15" hidden="1" customHeight="1" x14ac:dyDescent="0.2">
      <c r="A633" s="384"/>
      <c r="B633" s="384"/>
      <c r="C633" s="433" t="s">
        <v>3594</v>
      </c>
      <c r="D633" s="43" t="s">
        <v>1640</v>
      </c>
      <c r="E633" s="499" t="s">
        <v>1678</v>
      </c>
      <c r="F633" s="319">
        <v>1</v>
      </c>
      <c r="G633" s="43" t="s">
        <v>1856</v>
      </c>
      <c r="H633" s="499"/>
      <c r="I633" s="481">
        <v>5</v>
      </c>
      <c r="J633" s="442" t="s">
        <v>1428</v>
      </c>
      <c r="K633" s="442">
        <v>2</v>
      </c>
      <c r="L633" s="482" t="s">
        <v>3461</v>
      </c>
      <c r="M633" s="442">
        <v>140</v>
      </c>
      <c r="N633" s="483"/>
      <c r="O633" s="434">
        <v>0.49</v>
      </c>
      <c r="P633" s="323">
        <f t="shared" si="43"/>
        <v>0.98</v>
      </c>
      <c r="Q633" s="319">
        <f t="shared" si="44"/>
        <v>2</v>
      </c>
      <c r="R633" s="427">
        <f t="shared" si="45"/>
        <v>0.98</v>
      </c>
      <c r="S633" s="323"/>
      <c r="T633" s="309"/>
      <c r="U633" s="309"/>
      <c r="V633" s="319" t="s">
        <v>3448</v>
      </c>
      <c r="W633" s="444" t="str">
        <f t="shared" si="42"/>
        <v>5</v>
      </c>
      <c r="X633" s="286"/>
      <c r="Y633" s="286"/>
      <c r="Z633" s="30"/>
    </row>
    <row r="634" spans="1:26" ht="15" hidden="1" customHeight="1" x14ac:dyDescent="0.2">
      <c r="A634" s="384"/>
      <c r="B634" s="384"/>
      <c r="C634" s="433" t="s">
        <v>3594</v>
      </c>
      <c r="D634" s="43" t="s">
        <v>1641</v>
      </c>
      <c r="E634" s="499" t="s">
        <v>1678</v>
      </c>
      <c r="F634" s="319">
        <v>1</v>
      </c>
      <c r="G634" s="43" t="s">
        <v>1865</v>
      </c>
      <c r="H634" s="499"/>
      <c r="I634" s="481" t="s">
        <v>1091</v>
      </c>
      <c r="J634" s="442" t="s">
        <v>1428</v>
      </c>
      <c r="K634" s="442">
        <v>1</v>
      </c>
      <c r="L634" s="482" t="s">
        <v>3456</v>
      </c>
      <c r="M634" s="442">
        <v>4830</v>
      </c>
      <c r="N634" s="483"/>
      <c r="O634" s="434">
        <v>90.62</v>
      </c>
      <c r="P634" s="323">
        <f t="shared" si="43"/>
        <v>90.62</v>
      </c>
      <c r="Q634" s="319">
        <f t="shared" si="44"/>
        <v>1</v>
      </c>
      <c r="R634" s="427">
        <f t="shared" si="45"/>
        <v>90.62</v>
      </c>
      <c r="S634" s="323"/>
      <c r="T634" s="309"/>
      <c r="U634" s="309"/>
      <c r="V634" s="319" t="s">
        <v>1091</v>
      </c>
      <c r="W634" s="444" t="str">
        <f t="shared" si="42"/>
        <v/>
      </c>
      <c r="X634" s="286"/>
      <c r="Y634" s="286"/>
      <c r="Z634" s="30"/>
    </row>
    <row r="635" spans="1:26" ht="15" hidden="1" customHeight="1" x14ac:dyDescent="0.2">
      <c r="A635" s="384"/>
      <c r="B635" s="384"/>
      <c r="C635" s="433" t="s">
        <v>3594</v>
      </c>
      <c r="D635" s="43" t="s">
        <v>1641</v>
      </c>
      <c r="E635" s="499" t="s">
        <v>1678</v>
      </c>
      <c r="F635" s="319">
        <v>1</v>
      </c>
      <c r="G635" s="43" t="s">
        <v>1856</v>
      </c>
      <c r="H635" s="499"/>
      <c r="I635" s="481">
        <v>5</v>
      </c>
      <c r="J635" s="442" t="s">
        <v>1428</v>
      </c>
      <c r="K635" s="442">
        <v>2</v>
      </c>
      <c r="L635" s="482" t="s">
        <v>3461</v>
      </c>
      <c r="M635" s="442">
        <v>140</v>
      </c>
      <c r="N635" s="483"/>
      <c r="O635" s="434">
        <v>0.49</v>
      </c>
      <c r="P635" s="323">
        <f t="shared" si="43"/>
        <v>0.98</v>
      </c>
      <c r="Q635" s="319">
        <f t="shared" si="44"/>
        <v>2</v>
      </c>
      <c r="R635" s="427">
        <f t="shared" si="45"/>
        <v>0.98</v>
      </c>
      <c r="S635" s="323"/>
      <c r="T635" s="309"/>
      <c r="U635" s="309"/>
      <c r="V635" s="319" t="s">
        <v>3448</v>
      </c>
      <c r="W635" s="444" t="str">
        <f t="shared" si="42"/>
        <v>5</v>
      </c>
      <c r="X635" s="286"/>
      <c r="Y635" s="286"/>
      <c r="Z635" s="30"/>
    </row>
    <row r="636" spans="1:26" ht="15" hidden="1" customHeight="1" x14ac:dyDescent="0.2">
      <c r="A636" s="384"/>
      <c r="B636" s="384"/>
      <c r="C636" s="433" t="s">
        <v>3594</v>
      </c>
      <c r="D636" s="43" t="s">
        <v>1642</v>
      </c>
      <c r="E636" s="499" t="s">
        <v>1678</v>
      </c>
      <c r="F636" s="319">
        <v>1</v>
      </c>
      <c r="G636" s="43" t="s">
        <v>1866</v>
      </c>
      <c r="H636" s="499"/>
      <c r="I636" s="481" t="s">
        <v>1091</v>
      </c>
      <c r="J636" s="442" t="s">
        <v>1428</v>
      </c>
      <c r="K636" s="442">
        <v>1</v>
      </c>
      <c r="L636" s="482" t="s">
        <v>3456</v>
      </c>
      <c r="M636" s="442">
        <v>4469</v>
      </c>
      <c r="N636" s="483"/>
      <c r="O636" s="434">
        <v>83.84</v>
      </c>
      <c r="P636" s="323">
        <f t="shared" si="43"/>
        <v>83.84</v>
      </c>
      <c r="Q636" s="319">
        <f t="shared" si="44"/>
        <v>1</v>
      </c>
      <c r="R636" s="427">
        <f t="shared" si="45"/>
        <v>83.84</v>
      </c>
      <c r="S636" s="323"/>
      <c r="T636" s="309"/>
      <c r="U636" s="309"/>
      <c r="V636" s="319" t="s">
        <v>1091</v>
      </c>
      <c r="W636" s="444" t="str">
        <f t="shared" si="42"/>
        <v/>
      </c>
      <c r="X636" s="286"/>
      <c r="Y636" s="286"/>
      <c r="Z636" s="30"/>
    </row>
    <row r="637" spans="1:26" ht="15" hidden="1" customHeight="1" x14ac:dyDescent="0.2">
      <c r="A637" s="384"/>
      <c r="B637" s="384"/>
      <c r="C637" s="433" t="s">
        <v>3594</v>
      </c>
      <c r="D637" s="43" t="s">
        <v>1642</v>
      </c>
      <c r="E637" s="499" t="s">
        <v>1678</v>
      </c>
      <c r="F637" s="319">
        <v>1</v>
      </c>
      <c r="G637" s="43" t="s">
        <v>1856</v>
      </c>
      <c r="H637" s="499"/>
      <c r="I637" s="481">
        <v>5</v>
      </c>
      <c r="J637" s="442" t="s">
        <v>1428</v>
      </c>
      <c r="K637" s="442">
        <v>2</v>
      </c>
      <c r="L637" s="482" t="s">
        <v>3461</v>
      </c>
      <c r="M637" s="442">
        <v>140</v>
      </c>
      <c r="N637" s="483"/>
      <c r="O637" s="434">
        <v>0.49</v>
      </c>
      <c r="P637" s="323">
        <f t="shared" si="43"/>
        <v>0.98</v>
      </c>
      <c r="Q637" s="319">
        <f t="shared" si="44"/>
        <v>2</v>
      </c>
      <c r="R637" s="427">
        <f t="shared" si="45"/>
        <v>0.98</v>
      </c>
      <c r="S637" s="323"/>
      <c r="T637" s="309"/>
      <c r="U637" s="309"/>
      <c r="V637" s="319" t="s">
        <v>3448</v>
      </c>
      <c r="W637" s="444" t="str">
        <f t="shared" si="42"/>
        <v>5</v>
      </c>
      <c r="X637" s="286"/>
      <c r="Y637" s="286"/>
      <c r="Z637" s="30"/>
    </row>
    <row r="638" spans="1:26" ht="15" hidden="1" customHeight="1" x14ac:dyDescent="0.2">
      <c r="A638" s="384"/>
      <c r="B638" s="384"/>
      <c r="C638" s="433" t="s">
        <v>3594</v>
      </c>
      <c r="D638" s="43" t="s">
        <v>1643</v>
      </c>
      <c r="E638" s="499" t="s">
        <v>1678</v>
      </c>
      <c r="F638" s="319">
        <v>1</v>
      </c>
      <c r="G638" s="43" t="s">
        <v>1867</v>
      </c>
      <c r="H638" s="499"/>
      <c r="I638" s="481" t="s">
        <v>1091</v>
      </c>
      <c r="J638" s="442" t="s">
        <v>1428</v>
      </c>
      <c r="K638" s="442">
        <v>1</v>
      </c>
      <c r="L638" s="482" t="s">
        <v>3456</v>
      </c>
      <c r="M638" s="442">
        <v>3654</v>
      </c>
      <c r="N638" s="483"/>
      <c r="O638" s="434">
        <v>68.56</v>
      </c>
      <c r="P638" s="323">
        <f t="shared" si="43"/>
        <v>68.56</v>
      </c>
      <c r="Q638" s="319">
        <f t="shared" si="44"/>
        <v>1</v>
      </c>
      <c r="R638" s="427">
        <f t="shared" si="45"/>
        <v>68.56</v>
      </c>
      <c r="S638" s="323"/>
      <c r="T638" s="309"/>
      <c r="U638" s="309"/>
      <c r="V638" s="319" t="s">
        <v>1091</v>
      </c>
      <c r="W638" s="444" t="str">
        <f t="shared" si="42"/>
        <v/>
      </c>
      <c r="X638" s="286"/>
      <c r="Y638" s="286"/>
      <c r="Z638" s="30"/>
    </row>
    <row r="639" spans="1:26" ht="15" hidden="1" customHeight="1" x14ac:dyDescent="0.2">
      <c r="A639" s="384"/>
      <c r="B639" s="384"/>
      <c r="C639" s="433" t="s">
        <v>3594</v>
      </c>
      <c r="D639" s="43" t="s">
        <v>1643</v>
      </c>
      <c r="E639" s="499" t="s">
        <v>1678</v>
      </c>
      <c r="F639" s="319">
        <v>1</v>
      </c>
      <c r="G639" s="43" t="s">
        <v>1856</v>
      </c>
      <c r="H639" s="499"/>
      <c r="I639" s="481">
        <v>5</v>
      </c>
      <c r="J639" s="442" t="s">
        <v>1428</v>
      </c>
      <c r="K639" s="442">
        <v>2</v>
      </c>
      <c r="L639" s="482" t="s">
        <v>3461</v>
      </c>
      <c r="M639" s="442">
        <v>140</v>
      </c>
      <c r="N639" s="483"/>
      <c r="O639" s="434">
        <v>0.49</v>
      </c>
      <c r="P639" s="323">
        <f t="shared" si="43"/>
        <v>0.98</v>
      </c>
      <c r="Q639" s="319">
        <f t="shared" si="44"/>
        <v>2</v>
      </c>
      <c r="R639" s="427">
        <f t="shared" si="45"/>
        <v>0.98</v>
      </c>
      <c r="S639" s="323"/>
      <c r="T639" s="309"/>
      <c r="U639" s="309"/>
      <c r="V639" s="319" t="s">
        <v>3448</v>
      </c>
      <c r="W639" s="444" t="str">
        <f t="shared" si="42"/>
        <v>5</v>
      </c>
      <c r="X639" s="286"/>
      <c r="Y639" s="286"/>
      <c r="Z639" s="30"/>
    </row>
    <row r="640" spans="1:26" ht="15" hidden="1" customHeight="1" x14ac:dyDescent="0.2">
      <c r="A640" s="384"/>
      <c r="B640" s="384"/>
      <c r="C640" s="433" t="s">
        <v>3594</v>
      </c>
      <c r="D640" s="43" t="s">
        <v>1644</v>
      </c>
      <c r="E640" s="499" t="s">
        <v>1678</v>
      </c>
      <c r="F640" s="319">
        <v>1</v>
      </c>
      <c r="G640" s="43" t="s">
        <v>1868</v>
      </c>
      <c r="H640" s="499"/>
      <c r="I640" s="481" t="s">
        <v>1091</v>
      </c>
      <c r="J640" s="442" t="s">
        <v>1428</v>
      </c>
      <c r="K640" s="442">
        <v>1</v>
      </c>
      <c r="L640" s="482" t="s">
        <v>3456</v>
      </c>
      <c r="M640" s="442">
        <v>4535</v>
      </c>
      <c r="N640" s="483"/>
      <c r="O640" s="434">
        <v>85.08</v>
      </c>
      <c r="P640" s="323">
        <f t="shared" si="43"/>
        <v>85.08</v>
      </c>
      <c r="Q640" s="319">
        <f t="shared" si="44"/>
        <v>1</v>
      </c>
      <c r="R640" s="427">
        <f t="shared" si="45"/>
        <v>85.08</v>
      </c>
      <c r="S640" s="323"/>
      <c r="T640" s="309"/>
      <c r="U640" s="309"/>
      <c r="V640" s="319" t="s">
        <v>1091</v>
      </c>
      <c r="W640" s="444" t="str">
        <f t="shared" si="42"/>
        <v/>
      </c>
      <c r="X640" s="286"/>
      <c r="Y640" s="286"/>
      <c r="Z640" s="30"/>
    </row>
    <row r="641" spans="1:26" ht="15" hidden="1" customHeight="1" x14ac:dyDescent="0.2">
      <c r="A641" s="384"/>
      <c r="B641" s="384"/>
      <c r="C641" s="433" t="s">
        <v>3594</v>
      </c>
      <c r="D641" s="43" t="s">
        <v>1644</v>
      </c>
      <c r="E641" s="499" t="s">
        <v>1678</v>
      </c>
      <c r="F641" s="319">
        <v>1</v>
      </c>
      <c r="G641" s="43" t="s">
        <v>1856</v>
      </c>
      <c r="H641" s="499"/>
      <c r="I641" s="481">
        <v>5</v>
      </c>
      <c r="J641" s="442" t="s">
        <v>1428</v>
      </c>
      <c r="K641" s="442">
        <v>2</v>
      </c>
      <c r="L641" s="482" t="s">
        <v>3461</v>
      </c>
      <c r="M641" s="442">
        <v>140</v>
      </c>
      <c r="N641" s="483"/>
      <c r="O641" s="434">
        <v>0.49</v>
      </c>
      <c r="P641" s="323">
        <f t="shared" si="43"/>
        <v>0.98</v>
      </c>
      <c r="Q641" s="319">
        <f t="shared" si="44"/>
        <v>2</v>
      </c>
      <c r="R641" s="427">
        <f t="shared" si="45"/>
        <v>0.98</v>
      </c>
      <c r="S641" s="323"/>
      <c r="T641" s="309"/>
      <c r="U641" s="309"/>
      <c r="V641" s="319" t="s">
        <v>3448</v>
      </c>
      <c r="W641" s="444" t="str">
        <f t="shared" si="42"/>
        <v>5</v>
      </c>
      <c r="X641" s="286"/>
      <c r="Y641" s="286"/>
      <c r="Z641" s="30"/>
    </row>
    <row r="642" spans="1:26" ht="15" hidden="1" customHeight="1" x14ac:dyDescent="0.2">
      <c r="A642" s="384"/>
      <c r="B642" s="384"/>
      <c r="C642" s="433" t="s">
        <v>3594</v>
      </c>
      <c r="D642" s="43" t="s">
        <v>1645</v>
      </c>
      <c r="E642" s="499" t="s">
        <v>1678</v>
      </c>
      <c r="F642" s="319">
        <v>20</v>
      </c>
      <c r="G642" s="43" t="s">
        <v>1645</v>
      </c>
      <c r="H642" s="499"/>
      <c r="I642" s="481" t="s">
        <v>3589</v>
      </c>
      <c r="J642" s="442">
        <v>8.8000000000000007</v>
      </c>
      <c r="K642" s="442">
        <v>1</v>
      </c>
      <c r="L642" s="482" t="s">
        <v>3456</v>
      </c>
      <c r="M642" s="442">
        <v>600</v>
      </c>
      <c r="N642" s="483"/>
      <c r="O642" s="434">
        <v>1.46</v>
      </c>
      <c r="P642" s="323">
        <f t="shared" si="43"/>
        <v>1.46</v>
      </c>
      <c r="Q642" s="319">
        <f t="shared" si="44"/>
        <v>20</v>
      </c>
      <c r="R642" s="427">
        <f t="shared" si="45"/>
        <v>29.2</v>
      </c>
      <c r="S642" s="323"/>
      <c r="T642" s="309"/>
      <c r="U642" s="309"/>
      <c r="V642" s="319" t="s">
        <v>551</v>
      </c>
      <c r="W642" s="444" t="str">
        <f t="shared" si="42"/>
        <v xml:space="preserve"> TIJA 975</v>
      </c>
      <c r="X642" s="286"/>
      <c r="Y642" s="286"/>
      <c r="Z642" s="30"/>
    </row>
    <row r="643" spans="1:26" ht="15" hidden="1" customHeight="1" x14ac:dyDescent="0.2">
      <c r="A643" s="384"/>
      <c r="B643" s="384"/>
      <c r="C643" s="433" t="s">
        <v>3594</v>
      </c>
      <c r="D643" s="43" t="s">
        <v>1646</v>
      </c>
      <c r="E643" s="499" t="s">
        <v>1678</v>
      </c>
      <c r="F643" s="319">
        <v>1</v>
      </c>
      <c r="G643" s="43" t="s">
        <v>1646</v>
      </c>
      <c r="H643" s="499"/>
      <c r="I643" s="481">
        <v>5</v>
      </c>
      <c r="J643" s="442" t="s">
        <v>1428</v>
      </c>
      <c r="K643" s="442">
        <v>1</v>
      </c>
      <c r="L643" s="482">
        <v>100</v>
      </c>
      <c r="M643" s="442">
        <v>320</v>
      </c>
      <c r="N643" s="483"/>
      <c r="O643" s="434">
        <v>1.26</v>
      </c>
      <c r="P643" s="323">
        <f t="shared" si="43"/>
        <v>1.26</v>
      </c>
      <c r="Q643" s="319">
        <f t="shared" si="44"/>
        <v>1</v>
      </c>
      <c r="R643" s="427">
        <f t="shared" si="45"/>
        <v>1.26</v>
      </c>
      <c r="S643" s="323"/>
      <c r="T643" s="309"/>
      <c r="U643" s="309"/>
      <c r="V643" s="319" t="s">
        <v>1907</v>
      </c>
      <c r="W643" s="444" t="str">
        <f t="shared" si="42"/>
        <v>5</v>
      </c>
      <c r="X643" s="286"/>
      <c r="Y643" s="286"/>
      <c r="Z643" s="30"/>
    </row>
    <row r="644" spans="1:26" ht="15" hidden="1" customHeight="1" x14ac:dyDescent="0.2">
      <c r="A644" s="384"/>
      <c r="B644" s="384"/>
      <c r="C644" s="433" t="s">
        <v>3594</v>
      </c>
      <c r="D644" s="43" t="s">
        <v>1647</v>
      </c>
      <c r="E644" s="499" t="s">
        <v>1678</v>
      </c>
      <c r="F644" s="319">
        <v>2</v>
      </c>
      <c r="G644" s="43" t="s">
        <v>1647</v>
      </c>
      <c r="H644" s="499"/>
      <c r="I644" s="481">
        <v>10</v>
      </c>
      <c r="J644" s="442" t="s">
        <v>1428</v>
      </c>
      <c r="K644" s="442">
        <v>1</v>
      </c>
      <c r="L644" s="482" t="s">
        <v>3495</v>
      </c>
      <c r="M644" s="442">
        <v>394</v>
      </c>
      <c r="N644" s="483"/>
      <c r="O644" s="434">
        <v>5.26</v>
      </c>
      <c r="P644" s="323">
        <f t="shared" si="43"/>
        <v>5.26</v>
      </c>
      <c r="Q644" s="319">
        <f t="shared" si="44"/>
        <v>2</v>
      </c>
      <c r="R644" s="427">
        <f t="shared" si="45"/>
        <v>10.52</v>
      </c>
      <c r="S644" s="323"/>
      <c r="T644" s="309"/>
      <c r="U644" s="309"/>
      <c r="V644" s="319" t="s">
        <v>1427</v>
      </c>
      <c r="W644" s="444" t="str">
        <f t="shared" si="42"/>
        <v>10</v>
      </c>
      <c r="X644" s="286"/>
      <c r="Y644" s="286"/>
      <c r="Z644" s="30"/>
    </row>
    <row r="645" spans="1:26" ht="15" hidden="1" customHeight="1" x14ac:dyDescent="0.2">
      <c r="A645" s="384"/>
      <c r="B645" s="384"/>
      <c r="C645" s="433" t="s">
        <v>3594</v>
      </c>
      <c r="D645" s="43" t="s">
        <v>1648</v>
      </c>
      <c r="E645" s="499" t="s">
        <v>1678</v>
      </c>
      <c r="F645" s="319">
        <v>3</v>
      </c>
      <c r="G645" s="43" t="s">
        <v>1648</v>
      </c>
      <c r="H645" s="499"/>
      <c r="I645" s="481">
        <v>10</v>
      </c>
      <c r="J645" s="442" t="s">
        <v>1428</v>
      </c>
      <c r="K645" s="442">
        <v>1</v>
      </c>
      <c r="L645" s="482" t="s">
        <v>3495</v>
      </c>
      <c r="M645" s="442">
        <v>389</v>
      </c>
      <c r="N645" s="483"/>
      <c r="O645" s="434">
        <v>5.19</v>
      </c>
      <c r="P645" s="323">
        <f t="shared" si="43"/>
        <v>5.19</v>
      </c>
      <c r="Q645" s="319">
        <f t="shared" si="44"/>
        <v>3</v>
      </c>
      <c r="R645" s="427">
        <f t="shared" si="45"/>
        <v>15.57</v>
      </c>
      <c r="S645" s="323"/>
      <c r="T645" s="309"/>
      <c r="U645" s="309"/>
      <c r="V645" s="319" t="s">
        <v>1427</v>
      </c>
      <c r="W645" s="444" t="str">
        <f t="shared" si="42"/>
        <v>10</v>
      </c>
      <c r="X645" s="286"/>
      <c r="Y645" s="286"/>
      <c r="Z645" s="30"/>
    </row>
    <row r="646" spans="1:26" ht="15" hidden="1" customHeight="1" x14ac:dyDescent="0.2">
      <c r="A646" s="384"/>
      <c r="B646" s="384"/>
      <c r="C646" s="433" t="s">
        <v>3594</v>
      </c>
      <c r="D646" s="43" t="s">
        <v>1649</v>
      </c>
      <c r="E646" s="499" t="s">
        <v>1678</v>
      </c>
      <c r="F646" s="319">
        <v>1</v>
      </c>
      <c r="G646" s="43" t="s">
        <v>1649</v>
      </c>
      <c r="H646" s="499"/>
      <c r="I646" s="481">
        <v>10</v>
      </c>
      <c r="J646" s="442" t="s">
        <v>1428</v>
      </c>
      <c r="K646" s="442">
        <v>1</v>
      </c>
      <c r="L646" s="482" t="s">
        <v>3495</v>
      </c>
      <c r="M646" s="442">
        <v>389</v>
      </c>
      <c r="N646" s="483"/>
      <c r="O646" s="434">
        <v>5.19</v>
      </c>
      <c r="P646" s="323">
        <f t="shared" si="43"/>
        <v>5.19</v>
      </c>
      <c r="Q646" s="319">
        <f t="shared" si="44"/>
        <v>1</v>
      </c>
      <c r="R646" s="427">
        <f t="shared" si="45"/>
        <v>5.19</v>
      </c>
      <c r="S646" s="323"/>
      <c r="T646" s="309"/>
      <c r="U646" s="309"/>
      <c r="V646" s="319" t="s">
        <v>1427</v>
      </c>
      <c r="W646" s="444" t="str">
        <f t="shared" si="42"/>
        <v>10</v>
      </c>
      <c r="X646" s="286"/>
      <c r="Y646" s="286"/>
      <c r="Z646" s="30"/>
    </row>
    <row r="647" spans="1:26" ht="15" hidden="1" customHeight="1" x14ac:dyDescent="0.2">
      <c r="A647" s="384"/>
      <c r="B647" s="384"/>
      <c r="C647" s="433" t="s">
        <v>3594</v>
      </c>
      <c r="D647" s="43" t="s">
        <v>1650</v>
      </c>
      <c r="E647" s="499" t="s">
        <v>1678</v>
      </c>
      <c r="F647" s="319">
        <v>1</v>
      </c>
      <c r="G647" s="43" t="s">
        <v>1650</v>
      </c>
      <c r="H647" s="499"/>
      <c r="I647" s="481">
        <v>10</v>
      </c>
      <c r="J647" s="442" t="s">
        <v>1428</v>
      </c>
      <c r="K647" s="442">
        <v>1</v>
      </c>
      <c r="L647" s="482" t="s">
        <v>3451</v>
      </c>
      <c r="M647" s="442">
        <v>440</v>
      </c>
      <c r="N647" s="483"/>
      <c r="O647" s="434">
        <v>5.18</v>
      </c>
      <c r="P647" s="323">
        <f t="shared" si="43"/>
        <v>5.18</v>
      </c>
      <c r="Q647" s="319">
        <f t="shared" si="44"/>
        <v>1</v>
      </c>
      <c r="R647" s="427">
        <f t="shared" si="45"/>
        <v>5.18</v>
      </c>
      <c r="S647" s="323"/>
      <c r="T647" s="309"/>
      <c r="U647" s="309"/>
      <c r="V647" s="319" t="s">
        <v>1427</v>
      </c>
      <c r="W647" s="444" t="str">
        <f t="shared" si="42"/>
        <v>10</v>
      </c>
      <c r="X647" s="286"/>
      <c r="Y647" s="286"/>
      <c r="Z647" s="30"/>
    </row>
    <row r="648" spans="1:26" ht="15" hidden="1" customHeight="1" x14ac:dyDescent="0.2">
      <c r="A648" s="384"/>
      <c r="B648" s="384"/>
      <c r="C648" s="433" t="s">
        <v>3594</v>
      </c>
      <c r="D648" s="43" t="s">
        <v>1651</v>
      </c>
      <c r="E648" s="499" t="s">
        <v>1678</v>
      </c>
      <c r="F648" s="319">
        <v>1</v>
      </c>
      <c r="G648" s="43" t="s">
        <v>1869</v>
      </c>
      <c r="H648" s="499"/>
      <c r="I648" s="481">
        <v>15</v>
      </c>
      <c r="J648" s="442" t="s">
        <v>1428</v>
      </c>
      <c r="K648" s="442">
        <v>1</v>
      </c>
      <c r="L648" s="482" t="s">
        <v>3465</v>
      </c>
      <c r="M648" s="442">
        <v>2185</v>
      </c>
      <c r="N648" s="483"/>
      <c r="O648" s="434">
        <v>51.46</v>
      </c>
      <c r="P648" s="323">
        <f t="shared" si="43"/>
        <v>51.46</v>
      </c>
      <c r="Q648" s="319">
        <f t="shared" si="44"/>
        <v>1</v>
      </c>
      <c r="R648" s="427">
        <f t="shared" si="45"/>
        <v>51.46</v>
      </c>
      <c r="S648" s="323"/>
      <c r="T648" s="309"/>
      <c r="U648" s="309"/>
      <c r="V648" s="319" t="s">
        <v>3446</v>
      </c>
      <c r="W648" s="444" t="str">
        <f t="shared" si="42"/>
        <v>15</v>
      </c>
      <c r="X648" s="286"/>
      <c r="Y648" s="286"/>
      <c r="Z648" s="30"/>
    </row>
    <row r="649" spans="1:26" ht="15" hidden="1" customHeight="1" x14ac:dyDescent="0.2">
      <c r="A649" s="384"/>
      <c r="B649" s="384"/>
      <c r="C649" s="433" t="s">
        <v>3594</v>
      </c>
      <c r="D649" s="43" t="s">
        <v>1651</v>
      </c>
      <c r="E649" s="499" t="s">
        <v>1678</v>
      </c>
      <c r="F649" s="319">
        <v>1</v>
      </c>
      <c r="G649" s="43" t="s">
        <v>1727</v>
      </c>
      <c r="H649" s="499"/>
      <c r="I649" s="481">
        <v>8</v>
      </c>
      <c r="J649" s="442" t="s">
        <v>1428</v>
      </c>
      <c r="K649" s="442">
        <v>2</v>
      </c>
      <c r="L649" s="482" t="s">
        <v>3477</v>
      </c>
      <c r="M649" s="442">
        <v>180</v>
      </c>
      <c r="N649" s="483"/>
      <c r="O649" s="434">
        <v>1.38</v>
      </c>
      <c r="P649" s="323">
        <f t="shared" si="43"/>
        <v>2.76</v>
      </c>
      <c r="Q649" s="319">
        <f t="shared" si="44"/>
        <v>2</v>
      </c>
      <c r="R649" s="427">
        <f t="shared" si="45"/>
        <v>2.76</v>
      </c>
      <c r="S649" s="323"/>
      <c r="T649" s="309"/>
      <c r="U649" s="309"/>
      <c r="V649" s="319" t="s">
        <v>3449</v>
      </c>
      <c r="W649" s="444" t="str">
        <f t="shared" si="42"/>
        <v>8</v>
      </c>
      <c r="X649" s="286"/>
      <c r="Y649" s="286"/>
      <c r="Z649" s="30"/>
    </row>
    <row r="650" spans="1:26" ht="15" hidden="1" customHeight="1" x14ac:dyDescent="0.2">
      <c r="A650" s="384"/>
      <c r="B650" s="384"/>
      <c r="C650" s="433" t="s">
        <v>3594</v>
      </c>
      <c r="D650" s="43" t="s">
        <v>1651</v>
      </c>
      <c r="E650" s="499" t="s">
        <v>1678</v>
      </c>
      <c r="F650" s="319">
        <v>1</v>
      </c>
      <c r="G650" s="43" t="s">
        <v>1728</v>
      </c>
      <c r="H650" s="499"/>
      <c r="I650" s="481">
        <v>8</v>
      </c>
      <c r="J650" s="442" t="s">
        <v>1428</v>
      </c>
      <c r="K650" s="442">
        <v>1</v>
      </c>
      <c r="L650" s="482" t="s">
        <v>3478</v>
      </c>
      <c r="M650" s="442">
        <v>180</v>
      </c>
      <c r="N650" s="483"/>
      <c r="O650" s="434">
        <v>1.1100000000000001</v>
      </c>
      <c r="P650" s="323">
        <f t="shared" si="43"/>
        <v>1.1100000000000001</v>
      </c>
      <c r="Q650" s="319">
        <f t="shared" si="44"/>
        <v>1</v>
      </c>
      <c r="R650" s="427">
        <f t="shared" si="45"/>
        <v>1.1100000000000001</v>
      </c>
      <c r="S650" s="323"/>
      <c r="T650" s="309"/>
      <c r="U650" s="309"/>
      <c r="V650" s="319" t="s">
        <v>3449</v>
      </c>
      <c r="W650" s="444" t="str">
        <f t="shared" si="42"/>
        <v>8</v>
      </c>
      <c r="X650" s="286"/>
      <c r="Y650" s="286"/>
      <c r="Z650" s="30"/>
    </row>
    <row r="651" spans="1:26" ht="15" hidden="1" customHeight="1" x14ac:dyDescent="0.2">
      <c r="A651" s="384"/>
      <c r="B651" s="384"/>
      <c r="C651" s="433" t="s">
        <v>3594</v>
      </c>
      <c r="D651" s="43" t="s">
        <v>1651</v>
      </c>
      <c r="E651" s="499" t="s">
        <v>1678</v>
      </c>
      <c r="F651" s="319">
        <v>1</v>
      </c>
      <c r="G651" s="43" t="s">
        <v>1870</v>
      </c>
      <c r="H651" s="499"/>
      <c r="I651" s="481">
        <v>15</v>
      </c>
      <c r="J651" s="442" t="s">
        <v>1428</v>
      </c>
      <c r="K651" s="442">
        <v>1</v>
      </c>
      <c r="L651" s="482" t="s">
        <v>3468</v>
      </c>
      <c r="M651" s="442">
        <v>2185</v>
      </c>
      <c r="N651" s="483"/>
      <c r="O651" s="434">
        <v>34.729999999999997</v>
      </c>
      <c r="P651" s="323">
        <f t="shared" si="43"/>
        <v>34.729999999999997</v>
      </c>
      <c r="Q651" s="319">
        <f t="shared" si="44"/>
        <v>1</v>
      </c>
      <c r="R651" s="427">
        <f t="shared" si="45"/>
        <v>34.729999999999997</v>
      </c>
      <c r="S651" s="323"/>
      <c r="T651" s="309"/>
      <c r="U651" s="309"/>
      <c r="V651" s="319" t="s">
        <v>3446</v>
      </c>
      <c r="W651" s="444" t="str">
        <f t="shared" si="42"/>
        <v>15</v>
      </c>
      <c r="X651" s="286"/>
      <c r="Y651" s="286"/>
      <c r="Z651" s="30"/>
    </row>
    <row r="652" spans="1:26" ht="15" hidden="1" customHeight="1" x14ac:dyDescent="0.2">
      <c r="A652" s="384"/>
      <c r="B652" s="384"/>
      <c r="C652" s="433" t="s">
        <v>3594</v>
      </c>
      <c r="D652" s="43" t="s">
        <v>1652</v>
      </c>
      <c r="E652" s="499" t="s">
        <v>1678</v>
      </c>
      <c r="F652" s="319">
        <v>4</v>
      </c>
      <c r="G652" s="43" t="s">
        <v>1871</v>
      </c>
      <c r="H652" s="499"/>
      <c r="I652" s="481">
        <v>15</v>
      </c>
      <c r="J652" s="442" t="s">
        <v>1428</v>
      </c>
      <c r="K652" s="442">
        <v>1</v>
      </c>
      <c r="L652" s="482" t="s">
        <v>3465</v>
      </c>
      <c r="M652" s="442">
        <v>1711</v>
      </c>
      <c r="N652" s="483"/>
      <c r="O652" s="434">
        <v>40.299999999999997</v>
      </c>
      <c r="P652" s="323">
        <f t="shared" si="43"/>
        <v>40.299999999999997</v>
      </c>
      <c r="Q652" s="319">
        <f t="shared" si="44"/>
        <v>4</v>
      </c>
      <c r="R652" s="427">
        <f t="shared" si="45"/>
        <v>161.19999999999999</v>
      </c>
      <c r="S652" s="323"/>
      <c r="T652" s="309"/>
      <c r="U652" s="309"/>
      <c r="V652" s="319" t="s">
        <v>3446</v>
      </c>
      <c r="W652" s="444" t="str">
        <f t="shared" si="42"/>
        <v>15</v>
      </c>
      <c r="X652" s="286"/>
      <c r="Y652" s="286"/>
      <c r="Z652" s="30"/>
    </row>
    <row r="653" spans="1:26" ht="15" hidden="1" customHeight="1" x14ac:dyDescent="0.2">
      <c r="A653" s="384"/>
      <c r="B653" s="384"/>
      <c r="C653" s="433" t="s">
        <v>3594</v>
      </c>
      <c r="D653" s="43" t="s">
        <v>1652</v>
      </c>
      <c r="E653" s="499" t="s">
        <v>1678</v>
      </c>
      <c r="F653" s="319">
        <v>4</v>
      </c>
      <c r="G653" s="43" t="s">
        <v>1727</v>
      </c>
      <c r="H653" s="499"/>
      <c r="I653" s="481">
        <v>8</v>
      </c>
      <c r="J653" s="442" t="s">
        <v>1428</v>
      </c>
      <c r="K653" s="442">
        <v>2</v>
      </c>
      <c r="L653" s="482" t="s">
        <v>3477</v>
      </c>
      <c r="M653" s="442">
        <v>180</v>
      </c>
      <c r="N653" s="483"/>
      <c r="O653" s="434">
        <v>1.38</v>
      </c>
      <c r="P653" s="323">
        <f t="shared" si="43"/>
        <v>2.76</v>
      </c>
      <c r="Q653" s="319">
        <f t="shared" si="44"/>
        <v>8</v>
      </c>
      <c r="R653" s="427">
        <f t="shared" si="45"/>
        <v>11.04</v>
      </c>
      <c r="S653" s="323"/>
      <c r="T653" s="309"/>
      <c r="U653" s="309"/>
      <c r="V653" s="319" t="s">
        <v>3449</v>
      </c>
      <c r="W653" s="444" t="str">
        <f t="shared" si="42"/>
        <v>8</v>
      </c>
      <c r="X653" s="286"/>
      <c r="Y653" s="286"/>
      <c r="Z653" s="30"/>
    </row>
    <row r="654" spans="1:26" ht="15" hidden="1" customHeight="1" x14ac:dyDescent="0.2">
      <c r="A654" s="384"/>
      <c r="B654" s="384"/>
      <c r="C654" s="433" t="s">
        <v>3594</v>
      </c>
      <c r="D654" s="43" t="s">
        <v>1652</v>
      </c>
      <c r="E654" s="499" t="s">
        <v>1678</v>
      </c>
      <c r="F654" s="319">
        <v>4</v>
      </c>
      <c r="G654" s="43" t="s">
        <v>1728</v>
      </c>
      <c r="H654" s="499"/>
      <c r="I654" s="481">
        <v>8</v>
      </c>
      <c r="J654" s="442" t="s">
        <v>1428</v>
      </c>
      <c r="K654" s="442">
        <v>1</v>
      </c>
      <c r="L654" s="482" t="s">
        <v>3478</v>
      </c>
      <c r="M654" s="442">
        <v>180</v>
      </c>
      <c r="N654" s="483"/>
      <c r="O654" s="434">
        <v>1.1100000000000001</v>
      </c>
      <c r="P654" s="323">
        <f t="shared" si="43"/>
        <v>1.1100000000000001</v>
      </c>
      <c r="Q654" s="319">
        <f t="shared" si="44"/>
        <v>4</v>
      </c>
      <c r="R654" s="427">
        <f t="shared" si="45"/>
        <v>4.4400000000000004</v>
      </c>
      <c r="S654" s="323"/>
      <c r="T654" s="309"/>
      <c r="U654" s="309"/>
      <c r="V654" s="319" t="s">
        <v>3449</v>
      </c>
      <c r="W654" s="444" t="str">
        <f t="shared" si="42"/>
        <v>8</v>
      </c>
      <c r="X654" s="286"/>
      <c r="Y654" s="286"/>
      <c r="Z654" s="30"/>
    </row>
    <row r="655" spans="1:26" ht="15" hidden="1" customHeight="1" x14ac:dyDescent="0.2">
      <c r="A655" s="384"/>
      <c r="B655" s="384"/>
      <c r="C655" s="433" t="s">
        <v>3594</v>
      </c>
      <c r="D655" s="43" t="s">
        <v>1652</v>
      </c>
      <c r="E655" s="499" t="s">
        <v>1678</v>
      </c>
      <c r="F655" s="319">
        <v>4</v>
      </c>
      <c r="G655" s="43" t="s">
        <v>1872</v>
      </c>
      <c r="H655" s="499"/>
      <c r="I655" s="481">
        <v>15</v>
      </c>
      <c r="J655" s="442" t="s">
        <v>1428</v>
      </c>
      <c r="K655" s="442">
        <v>1</v>
      </c>
      <c r="L655" s="482" t="s">
        <v>3468</v>
      </c>
      <c r="M655" s="442">
        <v>1711</v>
      </c>
      <c r="N655" s="483"/>
      <c r="O655" s="434">
        <v>27.2</v>
      </c>
      <c r="P655" s="323">
        <f t="shared" si="43"/>
        <v>27.2</v>
      </c>
      <c r="Q655" s="319">
        <f t="shared" si="44"/>
        <v>4</v>
      </c>
      <c r="R655" s="427">
        <f t="shared" si="45"/>
        <v>108.8</v>
      </c>
      <c r="S655" s="323"/>
      <c r="T655" s="309"/>
      <c r="U655" s="309"/>
      <c r="V655" s="319" t="s">
        <v>3446</v>
      </c>
      <c r="W655" s="444" t="str">
        <f t="shared" ref="W655:W718" si="46">(SUBSTITUTE(I655,V655,""))</f>
        <v>15</v>
      </c>
      <c r="X655" s="286"/>
      <c r="Y655" s="286"/>
      <c r="Z655" s="30"/>
    </row>
    <row r="656" spans="1:26" ht="15" hidden="1" customHeight="1" x14ac:dyDescent="0.2">
      <c r="A656" s="384"/>
      <c r="B656" s="384"/>
      <c r="C656" s="433" t="s">
        <v>3594</v>
      </c>
      <c r="D656" s="43" t="s">
        <v>1653</v>
      </c>
      <c r="E656" s="499" t="s">
        <v>1678</v>
      </c>
      <c r="F656" s="319">
        <v>1</v>
      </c>
      <c r="G656" s="43" t="s">
        <v>1797</v>
      </c>
      <c r="H656" s="499"/>
      <c r="I656" s="481">
        <v>15</v>
      </c>
      <c r="J656" s="442" t="s">
        <v>1428</v>
      </c>
      <c r="K656" s="442">
        <v>1</v>
      </c>
      <c r="L656" s="482" t="s">
        <v>3465</v>
      </c>
      <c r="M656" s="442">
        <v>2135</v>
      </c>
      <c r="N656" s="483"/>
      <c r="O656" s="434">
        <v>50.28</v>
      </c>
      <c r="P656" s="323">
        <f t="shared" si="43"/>
        <v>50.28</v>
      </c>
      <c r="Q656" s="319">
        <f t="shared" si="44"/>
        <v>1</v>
      </c>
      <c r="R656" s="427">
        <f t="shared" si="45"/>
        <v>50.28</v>
      </c>
      <c r="S656" s="323"/>
      <c r="T656" s="309"/>
      <c r="U656" s="309"/>
      <c r="V656" s="319" t="s">
        <v>3446</v>
      </c>
      <c r="W656" s="444" t="str">
        <f t="shared" si="46"/>
        <v>15</v>
      </c>
      <c r="X656" s="286"/>
      <c r="Y656" s="286"/>
      <c r="Z656" s="30"/>
    </row>
    <row r="657" spans="1:26" ht="15" hidden="1" customHeight="1" x14ac:dyDescent="0.2">
      <c r="A657" s="384"/>
      <c r="B657" s="384"/>
      <c r="C657" s="433" t="s">
        <v>3594</v>
      </c>
      <c r="D657" s="43" t="s">
        <v>1653</v>
      </c>
      <c r="E657" s="499" t="s">
        <v>1678</v>
      </c>
      <c r="F657" s="319">
        <v>1</v>
      </c>
      <c r="G657" s="43" t="s">
        <v>1797</v>
      </c>
      <c r="H657" s="499"/>
      <c r="I657" s="481">
        <v>15</v>
      </c>
      <c r="J657" s="442" t="s">
        <v>1428</v>
      </c>
      <c r="K657" s="442">
        <v>1</v>
      </c>
      <c r="L657" s="482" t="s">
        <v>3465</v>
      </c>
      <c r="M657" s="442">
        <v>2135</v>
      </c>
      <c r="N657" s="483"/>
      <c r="O657" s="434">
        <v>50.28</v>
      </c>
      <c r="P657" s="323">
        <f t="shared" si="43"/>
        <v>50.28</v>
      </c>
      <c r="Q657" s="319">
        <f t="shared" si="44"/>
        <v>1</v>
      </c>
      <c r="R657" s="427">
        <f t="shared" si="45"/>
        <v>50.28</v>
      </c>
      <c r="S657" s="323"/>
      <c r="T657" s="309"/>
      <c r="U657" s="309"/>
      <c r="V657" s="319" t="s">
        <v>3446</v>
      </c>
      <c r="W657" s="444" t="str">
        <f t="shared" si="46"/>
        <v>15</v>
      </c>
      <c r="X657" s="286"/>
      <c r="Y657" s="286"/>
      <c r="Z657" s="30"/>
    </row>
    <row r="658" spans="1:26" ht="15" hidden="1" customHeight="1" x14ac:dyDescent="0.2">
      <c r="A658" s="384"/>
      <c r="B658" s="384"/>
      <c r="C658" s="433" t="s">
        <v>3594</v>
      </c>
      <c r="D658" s="43" t="s">
        <v>1653</v>
      </c>
      <c r="E658" s="499" t="s">
        <v>1678</v>
      </c>
      <c r="F658" s="319">
        <v>1</v>
      </c>
      <c r="G658" s="43" t="s">
        <v>1873</v>
      </c>
      <c r="H658" s="499"/>
      <c r="I658" s="481">
        <v>8</v>
      </c>
      <c r="J658" s="442" t="s">
        <v>1428</v>
      </c>
      <c r="K658" s="442">
        <v>1</v>
      </c>
      <c r="L658" s="482" t="s">
        <v>3478</v>
      </c>
      <c r="M658" s="442">
        <v>187</v>
      </c>
      <c r="N658" s="483"/>
      <c r="O658" s="434">
        <v>1.1499999999999999</v>
      </c>
      <c r="P658" s="323">
        <f t="shared" si="43"/>
        <v>1.1499999999999999</v>
      </c>
      <c r="Q658" s="319">
        <f t="shared" si="44"/>
        <v>1</v>
      </c>
      <c r="R658" s="427">
        <f t="shared" si="45"/>
        <v>1.1499999999999999</v>
      </c>
      <c r="S658" s="323"/>
      <c r="T658" s="309"/>
      <c r="U658" s="309"/>
      <c r="V658" s="319" t="s">
        <v>3449</v>
      </c>
      <c r="W658" s="444" t="str">
        <f t="shared" si="46"/>
        <v>8</v>
      </c>
      <c r="X658" s="286"/>
      <c r="Y658" s="286"/>
      <c r="Z658" s="30"/>
    </row>
    <row r="659" spans="1:26" ht="15" hidden="1" customHeight="1" x14ac:dyDescent="0.2">
      <c r="A659" s="384"/>
      <c r="B659" s="384"/>
      <c r="C659" s="433" t="s">
        <v>3594</v>
      </c>
      <c r="D659" s="43" t="s">
        <v>1653</v>
      </c>
      <c r="E659" s="499" t="s">
        <v>1678</v>
      </c>
      <c r="F659" s="319">
        <v>1</v>
      </c>
      <c r="G659" s="43" t="s">
        <v>1874</v>
      </c>
      <c r="H659" s="499"/>
      <c r="I659" s="481">
        <v>8</v>
      </c>
      <c r="J659" s="442" t="s">
        <v>1428</v>
      </c>
      <c r="K659" s="442">
        <v>1</v>
      </c>
      <c r="L659" s="482" t="s">
        <v>3478</v>
      </c>
      <c r="M659" s="442">
        <v>177</v>
      </c>
      <c r="N659" s="483"/>
      <c r="O659" s="434">
        <v>1.0900000000000001</v>
      </c>
      <c r="P659" s="323">
        <f t="shared" ref="P659:P722" si="47">O659*K659</f>
        <v>1.0900000000000001</v>
      </c>
      <c r="Q659" s="319">
        <f t="shared" ref="Q659:Q722" si="48">K659*F659</f>
        <v>1</v>
      </c>
      <c r="R659" s="427">
        <f t="shared" ref="R659:R722" si="49">Q659*O659</f>
        <v>1.0900000000000001</v>
      </c>
      <c r="S659" s="323"/>
      <c r="T659" s="309"/>
      <c r="U659" s="309"/>
      <c r="V659" s="319" t="s">
        <v>3449</v>
      </c>
      <c r="W659" s="444" t="str">
        <f t="shared" si="46"/>
        <v>8</v>
      </c>
      <c r="X659" s="286"/>
      <c r="Y659" s="286"/>
      <c r="Z659" s="30"/>
    </row>
    <row r="660" spans="1:26" ht="15" hidden="1" customHeight="1" x14ac:dyDescent="0.2">
      <c r="A660" s="384"/>
      <c r="B660" s="384"/>
      <c r="C660" s="433" t="s">
        <v>3594</v>
      </c>
      <c r="D660" s="43" t="s">
        <v>1653</v>
      </c>
      <c r="E660" s="499" t="s">
        <v>1678</v>
      </c>
      <c r="F660" s="319">
        <v>1</v>
      </c>
      <c r="G660" s="43" t="s">
        <v>1875</v>
      </c>
      <c r="H660" s="499"/>
      <c r="I660" s="481">
        <v>8</v>
      </c>
      <c r="J660" s="442" t="s">
        <v>1428</v>
      </c>
      <c r="K660" s="442">
        <v>2</v>
      </c>
      <c r="L660" s="482" t="s">
        <v>3501</v>
      </c>
      <c r="M660" s="442">
        <v>179</v>
      </c>
      <c r="N660" s="483"/>
      <c r="O660" s="434">
        <v>1.99</v>
      </c>
      <c r="P660" s="323">
        <f t="shared" si="47"/>
        <v>3.98</v>
      </c>
      <c r="Q660" s="319">
        <f t="shared" si="48"/>
        <v>2</v>
      </c>
      <c r="R660" s="427">
        <f t="shared" si="49"/>
        <v>3.98</v>
      </c>
      <c r="S660" s="323"/>
      <c r="T660" s="309"/>
      <c r="U660" s="309"/>
      <c r="V660" s="319" t="s">
        <v>3449</v>
      </c>
      <c r="W660" s="444" t="str">
        <f t="shared" si="46"/>
        <v>8</v>
      </c>
      <c r="X660" s="286"/>
      <c r="Y660" s="286"/>
      <c r="Z660" s="30"/>
    </row>
    <row r="661" spans="1:26" ht="15" hidden="1" customHeight="1" x14ac:dyDescent="0.2">
      <c r="A661" s="384"/>
      <c r="B661" s="384"/>
      <c r="C661" s="433" t="s">
        <v>3594</v>
      </c>
      <c r="D661" s="43" t="s">
        <v>1654</v>
      </c>
      <c r="E661" s="499" t="s">
        <v>1678</v>
      </c>
      <c r="F661" s="319">
        <v>5</v>
      </c>
      <c r="G661" s="43" t="s">
        <v>1654</v>
      </c>
      <c r="H661" s="499"/>
      <c r="I661" s="481">
        <v>10</v>
      </c>
      <c r="J661" s="442" t="s">
        <v>1428</v>
      </c>
      <c r="K661" s="442">
        <v>1</v>
      </c>
      <c r="L661" s="482" t="s">
        <v>3464</v>
      </c>
      <c r="M661" s="442">
        <v>389</v>
      </c>
      <c r="N661" s="483"/>
      <c r="O661" s="434">
        <v>5.5</v>
      </c>
      <c r="P661" s="323">
        <f t="shared" si="47"/>
        <v>5.5</v>
      </c>
      <c r="Q661" s="319">
        <f t="shared" si="48"/>
        <v>5</v>
      </c>
      <c r="R661" s="427">
        <f t="shared" si="49"/>
        <v>27.5</v>
      </c>
      <c r="S661" s="323"/>
      <c r="T661" s="309"/>
      <c r="U661" s="309"/>
      <c r="V661" s="319" t="s">
        <v>1427</v>
      </c>
      <c r="W661" s="444" t="str">
        <f t="shared" si="46"/>
        <v>10</v>
      </c>
      <c r="X661" s="286"/>
      <c r="Y661" s="286"/>
      <c r="Z661" s="30"/>
    </row>
    <row r="662" spans="1:26" ht="15" hidden="1" customHeight="1" x14ac:dyDescent="0.2">
      <c r="A662" s="384"/>
      <c r="B662" s="384"/>
      <c r="C662" s="433" t="s">
        <v>3594</v>
      </c>
      <c r="D662" s="43" t="s">
        <v>1655</v>
      </c>
      <c r="E662" s="499" t="s">
        <v>1678</v>
      </c>
      <c r="F662" s="319">
        <v>1</v>
      </c>
      <c r="G662" s="43" t="s">
        <v>1655</v>
      </c>
      <c r="H662" s="499"/>
      <c r="I662" s="481">
        <v>10</v>
      </c>
      <c r="J662" s="442" t="s">
        <v>1428</v>
      </c>
      <c r="K662" s="442">
        <v>1</v>
      </c>
      <c r="L662" s="482" t="s">
        <v>3464</v>
      </c>
      <c r="M662" s="442">
        <v>389</v>
      </c>
      <c r="N662" s="483"/>
      <c r="O662" s="434">
        <v>5.5</v>
      </c>
      <c r="P662" s="323">
        <f t="shared" si="47"/>
        <v>5.5</v>
      </c>
      <c r="Q662" s="319">
        <f t="shared" si="48"/>
        <v>1</v>
      </c>
      <c r="R662" s="427">
        <f t="shared" si="49"/>
        <v>5.5</v>
      </c>
      <c r="S662" s="323"/>
      <c r="T662" s="309"/>
      <c r="U662" s="309"/>
      <c r="V662" s="319" t="s">
        <v>1427</v>
      </c>
      <c r="W662" s="444" t="str">
        <f t="shared" si="46"/>
        <v>10</v>
      </c>
      <c r="X662" s="286"/>
      <c r="Y662" s="286"/>
      <c r="Z662" s="30"/>
    </row>
    <row r="663" spans="1:26" ht="15" hidden="1" customHeight="1" x14ac:dyDescent="0.2">
      <c r="A663" s="384"/>
      <c r="B663" s="384"/>
      <c r="C663" s="433" t="s">
        <v>3594</v>
      </c>
      <c r="D663" s="43" t="s">
        <v>1656</v>
      </c>
      <c r="E663" s="499" t="s">
        <v>1678</v>
      </c>
      <c r="F663" s="319">
        <v>4</v>
      </c>
      <c r="G663" s="43" t="s">
        <v>1656</v>
      </c>
      <c r="H663" s="499"/>
      <c r="I663" s="481">
        <v>10</v>
      </c>
      <c r="J663" s="442" t="s">
        <v>1428</v>
      </c>
      <c r="K663" s="442">
        <v>1</v>
      </c>
      <c r="L663" s="482" t="s">
        <v>3455</v>
      </c>
      <c r="M663" s="442">
        <v>440</v>
      </c>
      <c r="N663" s="483"/>
      <c r="O663" s="434">
        <v>5.53</v>
      </c>
      <c r="P663" s="323">
        <f t="shared" si="47"/>
        <v>5.53</v>
      </c>
      <c r="Q663" s="319">
        <f t="shared" si="48"/>
        <v>4</v>
      </c>
      <c r="R663" s="427">
        <f t="shared" si="49"/>
        <v>22.12</v>
      </c>
      <c r="S663" s="323"/>
      <c r="T663" s="309"/>
      <c r="U663" s="309"/>
      <c r="V663" s="319" t="s">
        <v>1427</v>
      </c>
      <c r="W663" s="444" t="str">
        <f t="shared" si="46"/>
        <v>10</v>
      </c>
      <c r="X663" s="286"/>
      <c r="Y663" s="286"/>
      <c r="Z663" s="30"/>
    </row>
    <row r="664" spans="1:26" ht="15" hidden="1" customHeight="1" x14ac:dyDescent="0.2">
      <c r="A664" s="384"/>
      <c r="B664" s="384"/>
      <c r="C664" s="433" t="s">
        <v>3594</v>
      </c>
      <c r="D664" s="43" t="s">
        <v>1657</v>
      </c>
      <c r="E664" s="499" t="s">
        <v>1678</v>
      </c>
      <c r="F664" s="319">
        <v>1</v>
      </c>
      <c r="G664" s="43" t="s">
        <v>1876</v>
      </c>
      <c r="H664" s="499"/>
      <c r="I664" s="481">
        <v>15</v>
      </c>
      <c r="J664" s="442" t="s">
        <v>1428</v>
      </c>
      <c r="K664" s="442">
        <v>1</v>
      </c>
      <c r="L664" s="482" t="s">
        <v>3451</v>
      </c>
      <c r="M664" s="442">
        <v>2195</v>
      </c>
      <c r="N664" s="483"/>
      <c r="O664" s="434">
        <v>38.770000000000003</v>
      </c>
      <c r="P664" s="323">
        <f t="shared" si="47"/>
        <v>38.770000000000003</v>
      </c>
      <c r="Q664" s="319">
        <f t="shared" si="48"/>
        <v>1</v>
      </c>
      <c r="R664" s="427">
        <f t="shared" si="49"/>
        <v>38.770000000000003</v>
      </c>
      <c r="S664" s="323"/>
      <c r="T664" s="309"/>
      <c r="U664" s="309"/>
      <c r="V664" s="319" t="s">
        <v>3446</v>
      </c>
      <c r="W664" s="444" t="str">
        <f t="shared" si="46"/>
        <v>15</v>
      </c>
      <c r="X664" s="286"/>
      <c r="Y664" s="286"/>
      <c r="Z664" s="30"/>
    </row>
    <row r="665" spans="1:26" ht="15" hidden="1" customHeight="1" x14ac:dyDescent="0.2">
      <c r="A665" s="384"/>
      <c r="B665" s="384"/>
      <c r="C665" s="433" t="s">
        <v>3594</v>
      </c>
      <c r="D665" s="43" t="s">
        <v>1657</v>
      </c>
      <c r="E665" s="499" t="s">
        <v>1678</v>
      </c>
      <c r="F665" s="319">
        <v>1</v>
      </c>
      <c r="G665" s="43" t="s">
        <v>1877</v>
      </c>
      <c r="H665" s="499"/>
      <c r="I665" s="481">
        <v>15</v>
      </c>
      <c r="J665" s="442" t="s">
        <v>1428</v>
      </c>
      <c r="K665" s="442">
        <v>1</v>
      </c>
      <c r="L665" s="482" t="s">
        <v>3472</v>
      </c>
      <c r="M665" s="442">
        <v>2195</v>
      </c>
      <c r="N665" s="483"/>
      <c r="O665" s="434">
        <v>40.06</v>
      </c>
      <c r="P665" s="323">
        <f t="shared" si="47"/>
        <v>40.06</v>
      </c>
      <c r="Q665" s="319">
        <f t="shared" si="48"/>
        <v>1</v>
      </c>
      <c r="R665" s="427">
        <f t="shared" si="49"/>
        <v>40.06</v>
      </c>
      <c r="S665" s="323"/>
      <c r="T665" s="309"/>
      <c r="U665" s="309"/>
      <c r="V665" s="319" t="s">
        <v>3446</v>
      </c>
      <c r="W665" s="444" t="str">
        <f t="shared" si="46"/>
        <v>15</v>
      </c>
      <c r="X665" s="286"/>
      <c r="Y665" s="286"/>
      <c r="Z665" s="30"/>
    </row>
    <row r="666" spans="1:26" ht="15" hidden="1" customHeight="1" x14ac:dyDescent="0.2">
      <c r="A666" s="384"/>
      <c r="B666" s="384"/>
      <c r="C666" s="433" t="s">
        <v>3594</v>
      </c>
      <c r="D666" s="43" t="s">
        <v>1657</v>
      </c>
      <c r="E666" s="499" t="s">
        <v>1678</v>
      </c>
      <c r="F666" s="319">
        <v>1</v>
      </c>
      <c r="G666" s="43" t="s">
        <v>1878</v>
      </c>
      <c r="H666" s="499"/>
      <c r="I666" s="481">
        <v>8</v>
      </c>
      <c r="J666" s="442" t="s">
        <v>1428</v>
      </c>
      <c r="K666" s="442">
        <v>2</v>
      </c>
      <c r="L666" s="482" t="s">
        <v>3502</v>
      </c>
      <c r="M666" s="442">
        <v>185</v>
      </c>
      <c r="N666" s="483"/>
      <c r="O666" s="434">
        <v>2.15</v>
      </c>
      <c r="P666" s="323">
        <f t="shared" si="47"/>
        <v>4.3</v>
      </c>
      <c r="Q666" s="319">
        <f t="shared" si="48"/>
        <v>2</v>
      </c>
      <c r="R666" s="427">
        <f t="shared" si="49"/>
        <v>4.3</v>
      </c>
      <c r="S666" s="323"/>
      <c r="T666" s="309"/>
      <c r="U666" s="309"/>
      <c r="V666" s="319" t="s">
        <v>3449</v>
      </c>
      <c r="W666" s="444" t="str">
        <f t="shared" si="46"/>
        <v>8</v>
      </c>
      <c r="X666" s="286"/>
      <c r="Y666" s="286"/>
      <c r="Z666" s="30"/>
    </row>
    <row r="667" spans="1:26" ht="15" hidden="1" customHeight="1" x14ac:dyDescent="0.2">
      <c r="A667" s="384"/>
      <c r="B667" s="384"/>
      <c r="C667" s="433" t="s">
        <v>3594</v>
      </c>
      <c r="D667" s="43" t="s">
        <v>1658</v>
      </c>
      <c r="E667" s="499" t="s">
        <v>1678</v>
      </c>
      <c r="F667" s="319">
        <v>1</v>
      </c>
      <c r="G667" s="43" t="s">
        <v>1879</v>
      </c>
      <c r="H667" s="499"/>
      <c r="I667" s="481">
        <v>15</v>
      </c>
      <c r="J667" s="442" t="s">
        <v>1428</v>
      </c>
      <c r="K667" s="442">
        <v>1</v>
      </c>
      <c r="L667" s="482" t="s">
        <v>3503</v>
      </c>
      <c r="M667" s="442">
        <v>2195</v>
      </c>
      <c r="N667" s="483"/>
      <c r="O667" s="434">
        <v>52.99</v>
      </c>
      <c r="P667" s="323">
        <f t="shared" si="47"/>
        <v>52.99</v>
      </c>
      <c r="Q667" s="319">
        <f t="shared" si="48"/>
        <v>1</v>
      </c>
      <c r="R667" s="427">
        <f t="shared" si="49"/>
        <v>52.99</v>
      </c>
      <c r="S667" s="323"/>
      <c r="T667" s="309"/>
      <c r="U667" s="309"/>
      <c r="V667" s="319" t="s">
        <v>3446</v>
      </c>
      <c r="W667" s="444" t="str">
        <f t="shared" si="46"/>
        <v>15</v>
      </c>
      <c r="X667" s="286"/>
      <c r="Y667" s="286"/>
      <c r="Z667" s="30"/>
    </row>
    <row r="668" spans="1:26" ht="15" hidden="1" customHeight="1" x14ac:dyDescent="0.2">
      <c r="A668" s="384"/>
      <c r="B668" s="384"/>
      <c r="C668" s="433" t="s">
        <v>3594</v>
      </c>
      <c r="D668" s="43" t="s">
        <v>1658</v>
      </c>
      <c r="E668" s="499" t="s">
        <v>1678</v>
      </c>
      <c r="F668" s="319">
        <v>1</v>
      </c>
      <c r="G668" s="43" t="s">
        <v>1801</v>
      </c>
      <c r="H668" s="499"/>
      <c r="I668" s="481">
        <v>15</v>
      </c>
      <c r="J668" s="442" t="s">
        <v>1428</v>
      </c>
      <c r="K668" s="442">
        <v>1</v>
      </c>
      <c r="L668" s="482" t="s">
        <v>3465</v>
      </c>
      <c r="M668" s="442">
        <v>2195</v>
      </c>
      <c r="N668" s="483"/>
      <c r="O668" s="434">
        <v>51.69</v>
      </c>
      <c r="P668" s="323">
        <f t="shared" si="47"/>
        <v>51.69</v>
      </c>
      <c r="Q668" s="319">
        <f t="shared" si="48"/>
        <v>1</v>
      </c>
      <c r="R668" s="427">
        <f t="shared" si="49"/>
        <v>51.69</v>
      </c>
      <c r="S668" s="323"/>
      <c r="T668" s="309"/>
      <c r="U668" s="309"/>
      <c r="V668" s="319" t="s">
        <v>3446</v>
      </c>
      <c r="W668" s="444" t="str">
        <f t="shared" si="46"/>
        <v>15</v>
      </c>
      <c r="X668" s="286"/>
      <c r="Y668" s="286"/>
      <c r="Z668" s="30"/>
    </row>
    <row r="669" spans="1:26" ht="15" hidden="1" customHeight="1" x14ac:dyDescent="0.2">
      <c r="A669" s="384"/>
      <c r="B669" s="384"/>
      <c r="C669" s="433" t="s">
        <v>3594</v>
      </c>
      <c r="D669" s="43" t="s">
        <v>1658</v>
      </c>
      <c r="E669" s="499" t="s">
        <v>1678</v>
      </c>
      <c r="F669" s="319">
        <v>1</v>
      </c>
      <c r="G669" s="43" t="s">
        <v>1880</v>
      </c>
      <c r="H669" s="499"/>
      <c r="I669" s="481">
        <v>8</v>
      </c>
      <c r="J669" s="442" t="s">
        <v>1428</v>
      </c>
      <c r="K669" s="442">
        <v>2</v>
      </c>
      <c r="L669" s="482" t="s">
        <v>3504</v>
      </c>
      <c r="M669" s="442">
        <v>200</v>
      </c>
      <c r="N669" s="483"/>
      <c r="O669" s="434">
        <v>2.35</v>
      </c>
      <c r="P669" s="323">
        <f t="shared" si="47"/>
        <v>4.7</v>
      </c>
      <c r="Q669" s="319">
        <f t="shared" si="48"/>
        <v>2</v>
      </c>
      <c r="R669" s="427">
        <f t="shared" si="49"/>
        <v>4.7</v>
      </c>
      <c r="S669" s="323"/>
      <c r="T669" s="309"/>
      <c r="U669" s="309"/>
      <c r="V669" s="319" t="s">
        <v>3449</v>
      </c>
      <c r="W669" s="444" t="str">
        <f t="shared" si="46"/>
        <v>8</v>
      </c>
      <c r="X669" s="286"/>
      <c r="Y669" s="286"/>
      <c r="Z669" s="30"/>
    </row>
    <row r="670" spans="1:26" ht="15" hidden="1" customHeight="1" x14ac:dyDescent="0.2">
      <c r="A670" s="384"/>
      <c r="B670" s="384"/>
      <c r="C670" s="433" t="s">
        <v>3594</v>
      </c>
      <c r="D670" s="43" t="s">
        <v>1659</v>
      </c>
      <c r="E670" s="499" t="s">
        <v>1678</v>
      </c>
      <c r="F670" s="319">
        <v>1</v>
      </c>
      <c r="G670" s="43" t="s">
        <v>1881</v>
      </c>
      <c r="H670" s="499"/>
      <c r="I670" s="481" t="s">
        <v>886</v>
      </c>
      <c r="J670" s="442" t="s">
        <v>1428</v>
      </c>
      <c r="K670" s="442">
        <v>1</v>
      </c>
      <c r="L670" s="482" t="s">
        <v>3456</v>
      </c>
      <c r="M670" s="442">
        <v>3669</v>
      </c>
      <c r="N670" s="483"/>
      <c r="O670" s="434">
        <v>64.39</v>
      </c>
      <c r="P670" s="323">
        <f t="shared" si="47"/>
        <v>64.39</v>
      </c>
      <c r="Q670" s="319">
        <f t="shared" si="48"/>
        <v>1</v>
      </c>
      <c r="R670" s="427">
        <f t="shared" si="49"/>
        <v>64.39</v>
      </c>
      <c r="S670" s="323"/>
      <c r="T670" s="309"/>
      <c r="U670" s="309"/>
      <c r="V670" s="319" t="s">
        <v>886</v>
      </c>
      <c r="W670" s="444" t="str">
        <f t="shared" si="46"/>
        <v/>
      </c>
      <c r="X670" s="286"/>
      <c r="Y670" s="286"/>
      <c r="Z670" s="30"/>
    </row>
    <row r="671" spans="1:26" ht="15" hidden="1" customHeight="1" x14ac:dyDescent="0.2">
      <c r="A671" s="384"/>
      <c r="B671" s="384"/>
      <c r="C671" s="433" t="s">
        <v>3594</v>
      </c>
      <c r="D671" s="43" t="s">
        <v>1659</v>
      </c>
      <c r="E671" s="499" t="s">
        <v>1678</v>
      </c>
      <c r="F671" s="319">
        <v>1</v>
      </c>
      <c r="G671" s="43" t="s">
        <v>1882</v>
      </c>
      <c r="H671" s="499"/>
      <c r="I671" s="481">
        <v>10</v>
      </c>
      <c r="J671" s="442" t="s">
        <v>1428</v>
      </c>
      <c r="K671" s="442">
        <v>2</v>
      </c>
      <c r="L671" s="482" t="s">
        <v>3464</v>
      </c>
      <c r="M671" s="442">
        <v>180</v>
      </c>
      <c r="N671" s="483"/>
      <c r="O671" s="434">
        <v>2.54</v>
      </c>
      <c r="P671" s="323">
        <f t="shared" si="47"/>
        <v>5.08</v>
      </c>
      <c r="Q671" s="319">
        <f t="shared" si="48"/>
        <v>2</v>
      </c>
      <c r="R671" s="427">
        <f t="shared" si="49"/>
        <v>5.08</v>
      </c>
      <c r="S671" s="323"/>
      <c r="T671" s="309"/>
      <c r="U671" s="309"/>
      <c r="V671" s="319" t="s">
        <v>1427</v>
      </c>
      <c r="W671" s="444" t="str">
        <f t="shared" si="46"/>
        <v>10</v>
      </c>
      <c r="X671" s="286"/>
      <c r="Y671" s="286"/>
      <c r="Z671" s="30"/>
    </row>
    <row r="672" spans="1:26" ht="15" hidden="1" customHeight="1" x14ac:dyDescent="0.2">
      <c r="A672" s="384"/>
      <c r="B672" s="384"/>
      <c r="C672" s="433" t="s">
        <v>3594</v>
      </c>
      <c r="D672" s="43" t="s">
        <v>1659</v>
      </c>
      <c r="E672" s="499" t="s">
        <v>1678</v>
      </c>
      <c r="F672" s="319">
        <v>1</v>
      </c>
      <c r="G672" s="43" t="s">
        <v>1883</v>
      </c>
      <c r="H672" s="499"/>
      <c r="I672" s="481">
        <v>15</v>
      </c>
      <c r="J672" s="442" t="s">
        <v>1428</v>
      </c>
      <c r="K672" s="442">
        <v>1</v>
      </c>
      <c r="L672" s="482" t="s">
        <v>3466</v>
      </c>
      <c r="M672" s="442">
        <v>280</v>
      </c>
      <c r="N672" s="483"/>
      <c r="O672" s="434">
        <v>3.96</v>
      </c>
      <c r="P672" s="323">
        <f t="shared" si="47"/>
        <v>3.96</v>
      </c>
      <c r="Q672" s="319">
        <f t="shared" si="48"/>
        <v>1</v>
      </c>
      <c r="R672" s="427">
        <f t="shared" si="49"/>
        <v>3.96</v>
      </c>
      <c r="S672" s="323"/>
      <c r="T672" s="309"/>
      <c r="U672" s="309"/>
      <c r="V672" s="319" t="s">
        <v>3446</v>
      </c>
      <c r="W672" s="444" t="str">
        <f t="shared" si="46"/>
        <v>15</v>
      </c>
      <c r="X672" s="286"/>
      <c r="Y672" s="286"/>
      <c r="Z672" s="30"/>
    </row>
    <row r="673" spans="1:26" ht="15" hidden="1" customHeight="1" x14ac:dyDescent="0.2">
      <c r="A673" s="384"/>
      <c r="B673" s="384"/>
      <c r="C673" s="433" t="s">
        <v>3594</v>
      </c>
      <c r="D673" s="43" t="s">
        <v>1659</v>
      </c>
      <c r="E673" s="499" t="s">
        <v>1678</v>
      </c>
      <c r="F673" s="319">
        <v>1</v>
      </c>
      <c r="G673" s="43" t="s">
        <v>1884</v>
      </c>
      <c r="H673" s="499"/>
      <c r="I673" s="481">
        <v>15</v>
      </c>
      <c r="J673" s="442" t="s">
        <v>1428</v>
      </c>
      <c r="K673" s="442">
        <v>1</v>
      </c>
      <c r="L673" s="482" t="s">
        <v>3505</v>
      </c>
      <c r="M673" s="442">
        <v>120</v>
      </c>
      <c r="N673" s="483"/>
      <c r="O673" s="434">
        <v>3.67</v>
      </c>
      <c r="P673" s="323">
        <f t="shared" si="47"/>
        <v>3.67</v>
      </c>
      <c r="Q673" s="319">
        <f t="shared" si="48"/>
        <v>1</v>
      </c>
      <c r="R673" s="427">
        <f t="shared" si="49"/>
        <v>3.67</v>
      </c>
      <c r="S673" s="323"/>
      <c r="T673" s="309"/>
      <c r="U673" s="309"/>
      <c r="V673" s="319" t="s">
        <v>3446</v>
      </c>
      <c r="W673" s="444" t="str">
        <f t="shared" si="46"/>
        <v>15</v>
      </c>
      <c r="X673" s="286"/>
      <c r="Y673" s="286"/>
      <c r="Z673" s="30"/>
    </row>
    <row r="674" spans="1:26" ht="15" hidden="1" customHeight="1" x14ac:dyDescent="0.2">
      <c r="A674" s="384"/>
      <c r="B674" s="384"/>
      <c r="C674" s="433" t="s">
        <v>3594</v>
      </c>
      <c r="D674" s="43" t="s">
        <v>1659</v>
      </c>
      <c r="E674" s="499" t="s">
        <v>1678</v>
      </c>
      <c r="F674" s="319">
        <v>1</v>
      </c>
      <c r="G674" s="43" t="s">
        <v>1885</v>
      </c>
      <c r="H674" s="499"/>
      <c r="I674" s="481" t="s">
        <v>886</v>
      </c>
      <c r="J674" s="442" t="s">
        <v>1428</v>
      </c>
      <c r="K674" s="442">
        <v>2</v>
      </c>
      <c r="L674" s="482" t="s">
        <v>3456</v>
      </c>
      <c r="M674" s="442">
        <v>3340</v>
      </c>
      <c r="N674" s="483"/>
      <c r="O674" s="434">
        <v>58.62</v>
      </c>
      <c r="P674" s="323">
        <f t="shared" si="47"/>
        <v>117.24</v>
      </c>
      <c r="Q674" s="319">
        <f t="shared" si="48"/>
        <v>2</v>
      </c>
      <c r="R674" s="427">
        <f t="shared" si="49"/>
        <v>117.24</v>
      </c>
      <c r="S674" s="323"/>
      <c r="T674" s="309"/>
      <c r="U674" s="309"/>
      <c r="V674" s="319" t="s">
        <v>886</v>
      </c>
      <c r="W674" s="444" t="str">
        <f t="shared" si="46"/>
        <v/>
      </c>
      <c r="X674" s="286"/>
      <c r="Y674" s="286"/>
      <c r="Z674" s="30"/>
    </row>
    <row r="675" spans="1:26" ht="15" hidden="1" customHeight="1" x14ac:dyDescent="0.2">
      <c r="A675" s="384"/>
      <c r="B675" s="384"/>
      <c r="C675" s="433" t="s">
        <v>3594</v>
      </c>
      <c r="D675" s="43" t="s">
        <v>1659</v>
      </c>
      <c r="E675" s="499" t="s">
        <v>1678</v>
      </c>
      <c r="F675" s="319">
        <v>1</v>
      </c>
      <c r="G675" s="43" t="s">
        <v>1886</v>
      </c>
      <c r="H675" s="499"/>
      <c r="I675" s="481" t="s">
        <v>886</v>
      </c>
      <c r="J675" s="442" t="s">
        <v>1428</v>
      </c>
      <c r="K675" s="442">
        <v>1</v>
      </c>
      <c r="L675" s="482" t="s">
        <v>3456</v>
      </c>
      <c r="M675" s="442">
        <v>3000</v>
      </c>
      <c r="N675" s="483"/>
      <c r="O675" s="434">
        <v>52.65</v>
      </c>
      <c r="P675" s="323">
        <f t="shared" si="47"/>
        <v>52.65</v>
      </c>
      <c r="Q675" s="319">
        <f t="shared" si="48"/>
        <v>1</v>
      </c>
      <c r="R675" s="427">
        <f t="shared" si="49"/>
        <v>52.65</v>
      </c>
      <c r="S675" s="323"/>
      <c r="T675" s="309"/>
      <c r="U675" s="309"/>
      <c r="V675" s="319" t="s">
        <v>886</v>
      </c>
      <c r="W675" s="444" t="str">
        <f t="shared" si="46"/>
        <v/>
      </c>
      <c r="X675" s="286"/>
      <c r="Y675" s="286"/>
      <c r="Z675" s="30"/>
    </row>
    <row r="676" spans="1:26" ht="15" hidden="1" customHeight="1" x14ac:dyDescent="0.2">
      <c r="A676" s="384"/>
      <c r="B676" s="384"/>
      <c r="C676" s="433" t="s">
        <v>3594</v>
      </c>
      <c r="D676" s="43" t="s">
        <v>1660</v>
      </c>
      <c r="E676" s="499" t="s">
        <v>1678</v>
      </c>
      <c r="F676" s="319">
        <v>1</v>
      </c>
      <c r="G676" s="43" t="s">
        <v>1887</v>
      </c>
      <c r="H676" s="499"/>
      <c r="I676" s="481" t="s">
        <v>886</v>
      </c>
      <c r="J676" s="442" t="s">
        <v>1428</v>
      </c>
      <c r="K676" s="442">
        <v>1</v>
      </c>
      <c r="L676" s="482" t="s">
        <v>3456</v>
      </c>
      <c r="M676" s="442">
        <v>4664</v>
      </c>
      <c r="N676" s="483"/>
      <c r="O676" s="434">
        <v>81.849999999999994</v>
      </c>
      <c r="P676" s="323">
        <f t="shared" si="47"/>
        <v>81.849999999999994</v>
      </c>
      <c r="Q676" s="319">
        <f t="shared" si="48"/>
        <v>1</v>
      </c>
      <c r="R676" s="427">
        <f t="shared" si="49"/>
        <v>81.849999999999994</v>
      </c>
      <c r="S676" s="323"/>
      <c r="T676" s="309"/>
      <c r="U676" s="309"/>
      <c r="V676" s="319" t="s">
        <v>886</v>
      </c>
      <c r="W676" s="444" t="str">
        <f t="shared" si="46"/>
        <v/>
      </c>
      <c r="X676" s="286"/>
      <c r="Y676" s="286"/>
      <c r="Z676" s="30"/>
    </row>
    <row r="677" spans="1:26" ht="15" hidden="1" customHeight="1" x14ac:dyDescent="0.2">
      <c r="A677" s="384"/>
      <c r="B677" s="384"/>
      <c r="C677" s="433" t="s">
        <v>3594</v>
      </c>
      <c r="D677" s="43" t="s">
        <v>1660</v>
      </c>
      <c r="E677" s="499" t="s">
        <v>1678</v>
      </c>
      <c r="F677" s="319">
        <v>1</v>
      </c>
      <c r="G677" s="43" t="s">
        <v>1882</v>
      </c>
      <c r="H677" s="499"/>
      <c r="I677" s="481">
        <v>10</v>
      </c>
      <c r="J677" s="442" t="s">
        <v>1428</v>
      </c>
      <c r="K677" s="442">
        <v>2</v>
      </c>
      <c r="L677" s="482" t="s">
        <v>3464</v>
      </c>
      <c r="M677" s="442">
        <v>180</v>
      </c>
      <c r="N677" s="483"/>
      <c r="O677" s="434">
        <v>2.54</v>
      </c>
      <c r="P677" s="323">
        <f t="shared" si="47"/>
        <v>5.08</v>
      </c>
      <c r="Q677" s="319">
        <f t="shared" si="48"/>
        <v>2</v>
      </c>
      <c r="R677" s="427">
        <f t="shared" si="49"/>
        <v>5.08</v>
      </c>
      <c r="S677" s="323"/>
      <c r="T677" s="309"/>
      <c r="U677" s="309"/>
      <c r="V677" s="319" t="s">
        <v>1427</v>
      </c>
      <c r="W677" s="444" t="str">
        <f t="shared" si="46"/>
        <v>10</v>
      </c>
      <c r="X677" s="286"/>
      <c r="Y677" s="286"/>
      <c r="Z677" s="30"/>
    </row>
    <row r="678" spans="1:26" ht="15" hidden="1" customHeight="1" x14ac:dyDescent="0.2">
      <c r="A678" s="384"/>
      <c r="B678" s="384"/>
      <c r="C678" s="433" t="s">
        <v>3594</v>
      </c>
      <c r="D678" s="43" t="s">
        <v>1660</v>
      </c>
      <c r="E678" s="499" t="s">
        <v>1678</v>
      </c>
      <c r="F678" s="319">
        <v>1</v>
      </c>
      <c r="G678" s="43" t="s">
        <v>1883</v>
      </c>
      <c r="H678" s="499"/>
      <c r="I678" s="481">
        <v>15</v>
      </c>
      <c r="J678" s="442" t="s">
        <v>1428</v>
      </c>
      <c r="K678" s="442">
        <v>1</v>
      </c>
      <c r="L678" s="482" t="s">
        <v>3466</v>
      </c>
      <c r="M678" s="442">
        <v>280</v>
      </c>
      <c r="N678" s="483"/>
      <c r="O678" s="434">
        <v>3.96</v>
      </c>
      <c r="P678" s="323">
        <f t="shared" si="47"/>
        <v>3.96</v>
      </c>
      <c r="Q678" s="319">
        <f t="shared" si="48"/>
        <v>1</v>
      </c>
      <c r="R678" s="427">
        <f t="shared" si="49"/>
        <v>3.96</v>
      </c>
      <c r="S678" s="323"/>
      <c r="T678" s="309"/>
      <c r="U678" s="309"/>
      <c r="V678" s="319" t="s">
        <v>3446</v>
      </c>
      <c r="W678" s="444" t="str">
        <f t="shared" si="46"/>
        <v>15</v>
      </c>
      <c r="X678" s="286"/>
      <c r="Y678" s="286"/>
      <c r="Z678" s="30"/>
    </row>
    <row r="679" spans="1:26" ht="15" hidden="1" customHeight="1" x14ac:dyDescent="0.2">
      <c r="A679" s="384"/>
      <c r="B679" s="384"/>
      <c r="C679" s="433" t="s">
        <v>3594</v>
      </c>
      <c r="D679" s="43" t="s">
        <v>1660</v>
      </c>
      <c r="E679" s="499" t="s">
        <v>1678</v>
      </c>
      <c r="F679" s="319">
        <v>1</v>
      </c>
      <c r="G679" s="43" t="s">
        <v>1884</v>
      </c>
      <c r="H679" s="499"/>
      <c r="I679" s="481">
        <v>15</v>
      </c>
      <c r="J679" s="442" t="s">
        <v>1428</v>
      </c>
      <c r="K679" s="442">
        <v>1</v>
      </c>
      <c r="L679" s="482" t="s">
        <v>3505</v>
      </c>
      <c r="M679" s="442">
        <v>120</v>
      </c>
      <c r="N679" s="483"/>
      <c r="O679" s="434">
        <v>3.67</v>
      </c>
      <c r="P679" s="323">
        <f t="shared" si="47"/>
        <v>3.67</v>
      </c>
      <c r="Q679" s="319">
        <f t="shared" si="48"/>
        <v>1</v>
      </c>
      <c r="R679" s="427">
        <f t="shared" si="49"/>
        <v>3.67</v>
      </c>
      <c r="S679" s="323"/>
      <c r="T679" s="309"/>
      <c r="U679" s="309"/>
      <c r="V679" s="319" t="s">
        <v>3446</v>
      </c>
      <c r="W679" s="444" t="str">
        <f t="shared" si="46"/>
        <v>15</v>
      </c>
      <c r="X679" s="286"/>
      <c r="Y679" s="286"/>
      <c r="Z679" s="30"/>
    </row>
    <row r="680" spans="1:26" ht="15" hidden="1" customHeight="1" x14ac:dyDescent="0.2">
      <c r="A680" s="384"/>
      <c r="B680" s="384"/>
      <c r="C680" s="433" t="s">
        <v>3594</v>
      </c>
      <c r="D680" s="43" t="s">
        <v>1660</v>
      </c>
      <c r="E680" s="499" t="s">
        <v>1678</v>
      </c>
      <c r="F680" s="319">
        <v>1</v>
      </c>
      <c r="G680" s="43" t="s">
        <v>1885</v>
      </c>
      <c r="H680" s="499"/>
      <c r="I680" s="481" t="s">
        <v>886</v>
      </c>
      <c r="J680" s="442" t="s">
        <v>1428</v>
      </c>
      <c r="K680" s="442">
        <v>2</v>
      </c>
      <c r="L680" s="482" t="s">
        <v>3456</v>
      </c>
      <c r="M680" s="442">
        <v>3340</v>
      </c>
      <c r="N680" s="483"/>
      <c r="O680" s="434">
        <v>58.62</v>
      </c>
      <c r="P680" s="323">
        <f t="shared" si="47"/>
        <v>117.24</v>
      </c>
      <c r="Q680" s="319">
        <f t="shared" si="48"/>
        <v>2</v>
      </c>
      <c r="R680" s="427">
        <f t="shared" si="49"/>
        <v>117.24</v>
      </c>
      <c r="S680" s="323"/>
      <c r="T680" s="309"/>
      <c r="U680" s="309"/>
      <c r="V680" s="319" t="s">
        <v>886</v>
      </c>
      <c r="W680" s="444" t="str">
        <f t="shared" si="46"/>
        <v/>
      </c>
      <c r="X680" s="286"/>
      <c r="Y680" s="286"/>
      <c r="Z680" s="30"/>
    </row>
    <row r="681" spans="1:26" ht="15" hidden="1" customHeight="1" x14ac:dyDescent="0.2">
      <c r="A681" s="384"/>
      <c r="B681" s="384"/>
      <c r="C681" s="433" t="s">
        <v>3594</v>
      </c>
      <c r="D681" s="43" t="s">
        <v>1660</v>
      </c>
      <c r="E681" s="499" t="s">
        <v>1678</v>
      </c>
      <c r="F681" s="319">
        <v>1</v>
      </c>
      <c r="G681" s="43" t="s">
        <v>1886</v>
      </c>
      <c r="H681" s="499"/>
      <c r="I681" s="481" t="s">
        <v>886</v>
      </c>
      <c r="J681" s="442" t="s">
        <v>1428</v>
      </c>
      <c r="K681" s="442">
        <v>1</v>
      </c>
      <c r="L681" s="482" t="s">
        <v>3456</v>
      </c>
      <c r="M681" s="442">
        <v>3000</v>
      </c>
      <c r="N681" s="483"/>
      <c r="O681" s="434">
        <v>52.65</v>
      </c>
      <c r="P681" s="323">
        <f t="shared" si="47"/>
        <v>52.65</v>
      </c>
      <c r="Q681" s="319">
        <f t="shared" si="48"/>
        <v>1</v>
      </c>
      <c r="R681" s="427">
        <f t="shared" si="49"/>
        <v>52.65</v>
      </c>
      <c r="S681" s="323"/>
      <c r="T681" s="309"/>
      <c r="U681" s="309"/>
      <c r="V681" s="319" t="s">
        <v>886</v>
      </c>
      <c r="W681" s="444" t="str">
        <f t="shared" si="46"/>
        <v/>
      </c>
      <c r="X681" s="286"/>
      <c r="Y681" s="286"/>
      <c r="Z681" s="30"/>
    </row>
    <row r="682" spans="1:26" ht="15" hidden="1" customHeight="1" x14ac:dyDescent="0.2">
      <c r="A682" s="384"/>
      <c r="B682" s="384"/>
      <c r="C682" s="433" t="s">
        <v>3594</v>
      </c>
      <c r="D682" s="43" t="s">
        <v>1661</v>
      </c>
      <c r="E682" s="499" t="s">
        <v>1678</v>
      </c>
      <c r="F682" s="319">
        <v>1</v>
      </c>
      <c r="G682" s="43" t="s">
        <v>1736</v>
      </c>
      <c r="H682" s="499"/>
      <c r="I682" s="481" t="s">
        <v>622</v>
      </c>
      <c r="J682" s="442" t="s">
        <v>1428</v>
      </c>
      <c r="K682" s="442">
        <v>1</v>
      </c>
      <c r="L682" s="482" t="s">
        <v>3456</v>
      </c>
      <c r="M682" s="442">
        <v>9129</v>
      </c>
      <c r="N682" s="483"/>
      <c r="O682" s="434">
        <v>385.54</v>
      </c>
      <c r="P682" s="323">
        <f t="shared" si="47"/>
        <v>385.54</v>
      </c>
      <c r="Q682" s="319">
        <f t="shared" si="48"/>
        <v>1</v>
      </c>
      <c r="R682" s="427">
        <f t="shared" si="49"/>
        <v>385.54</v>
      </c>
      <c r="S682" s="323"/>
      <c r="T682" s="309"/>
      <c r="U682" s="309"/>
      <c r="V682" s="319" t="s">
        <v>622</v>
      </c>
      <c r="W682" s="444" t="str">
        <f t="shared" si="46"/>
        <v/>
      </c>
      <c r="X682" s="286"/>
      <c r="Y682" s="286"/>
      <c r="Z682" s="30"/>
    </row>
    <row r="683" spans="1:26" ht="15" hidden="1" customHeight="1" x14ac:dyDescent="0.2">
      <c r="A683" s="384"/>
      <c r="B683" s="384"/>
      <c r="C683" s="433" t="s">
        <v>3594</v>
      </c>
      <c r="D683" s="43" t="s">
        <v>1661</v>
      </c>
      <c r="E683" s="499" t="s">
        <v>1678</v>
      </c>
      <c r="F683" s="319">
        <v>1</v>
      </c>
      <c r="G683" s="43" t="s">
        <v>1737</v>
      </c>
      <c r="H683" s="499"/>
      <c r="I683" s="481">
        <v>10</v>
      </c>
      <c r="J683" s="442" t="s">
        <v>1428</v>
      </c>
      <c r="K683" s="442">
        <v>1</v>
      </c>
      <c r="L683" s="482" t="s">
        <v>3479</v>
      </c>
      <c r="M683" s="442">
        <v>394</v>
      </c>
      <c r="N683" s="483"/>
      <c r="O683" s="434">
        <v>21.65</v>
      </c>
      <c r="P683" s="323">
        <f t="shared" si="47"/>
        <v>21.65</v>
      </c>
      <c r="Q683" s="319">
        <f t="shared" si="48"/>
        <v>1</v>
      </c>
      <c r="R683" s="427">
        <f t="shared" si="49"/>
        <v>21.65</v>
      </c>
      <c r="S683" s="323"/>
      <c r="T683" s="309"/>
      <c r="U683" s="309"/>
      <c r="V683" s="319" t="s">
        <v>1427</v>
      </c>
      <c r="W683" s="444" t="str">
        <f t="shared" si="46"/>
        <v>10</v>
      </c>
      <c r="X683" s="286"/>
      <c r="Y683" s="286"/>
      <c r="Z683" s="30"/>
    </row>
    <row r="684" spans="1:26" ht="15" hidden="1" customHeight="1" x14ac:dyDescent="0.2">
      <c r="A684" s="384"/>
      <c r="B684" s="384"/>
      <c r="C684" s="433" t="s">
        <v>3594</v>
      </c>
      <c r="D684" s="43" t="s">
        <v>1661</v>
      </c>
      <c r="E684" s="499" t="s">
        <v>1678</v>
      </c>
      <c r="F684" s="319">
        <v>1</v>
      </c>
      <c r="G684" s="43" t="s">
        <v>1738</v>
      </c>
      <c r="H684" s="499"/>
      <c r="I684" s="481">
        <v>10</v>
      </c>
      <c r="J684" s="442" t="s">
        <v>1428</v>
      </c>
      <c r="K684" s="442">
        <v>4</v>
      </c>
      <c r="L684" s="482" t="s">
        <v>3457</v>
      </c>
      <c r="M684" s="442">
        <v>123</v>
      </c>
      <c r="N684" s="483"/>
      <c r="O684" s="434">
        <v>0.68</v>
      </c>
      <c r="P684" s="323">
        <f t="shared" si="47"/>
        <v>2.72</v>
      </c>
      <c r="Q684" s="319">
        <f t="shared" si="48"/>
        <v>4</v>
      </c>
      <c r="R684" s="427">
        <f t="shared" si="49"/>
        <v>2.72</v>
      </c>
      <c r="S684" s="323"/>
      <c r="T684" s="309"/>
      <c r="U684" s="309"/>
      <c r="V684" s="319" t="s">
        <v>1427</v>
      </c>
      <c r="W684" s="444" t="str">
        <f t="shared" si="46"/>
        <v>10</v>
      </c>
      <c r="X684" s="286"/>
      <c r="Y684" s="286"/>
      <c r="Z684" s="30"/>
    </row>
    <row r="685" spans="1:26" ht="15" hidden="1" customHeight="1" x14ac:dyDescent="0.2">
      <c r="A685" s="384"/>
      <c r="B685" s="384"/>
      <c r="C685" s="433" t="s">
        <v>3594</v>
      </c>
      <c r="D685" s="43" t="s">
        <v>1661</v>
      </c>
      <c r="E685" s="499" t="s">
        <v>1678</v>
      </c>
      <c r="F685" s="319">
        <v>1</v>
      </c>
      <c r="G685" s="43" t="s">
        <v>1739</v>
      </c>
      <c r="H685" s="499"/>
      <c r="I685" s="481">
        <v>10</v>
      </c>
      <c r="J685" s="442" t="s">
        <v>1428</v>
      </c>
      <c r="K685" s="442">
        <v>2</v>
      </c>
      <c r="L685" s="482" t="s">
        <v>3480</v>
      </c>
      <c r="M685" s="442">
        <v>70</v>
      </c>
      <c r="N685" s="483"/>
      <c r="O685" s="434">
        <v>0.32</v>
      </c>
      <c r="P685" s="323">
        <f t="shared" si="47"/>
        <v>0.64</v>
      </c>
      <c r="Q685" s="319">
        <f t="shared" si="48"/>
        <v>2</v>
      </c>
      <c r="R685" s="427">
        <f t="shared" si="49"/>
        <v>0.64</v>
      </c>
      <c r="S685" s="323"/>
      <c r="T685" s="309"/>
      <c r="U685" s="309"/>
      <c r="V685" s="319" t="s">
        <v>1427</v>
      </c>
      <c r="W685" s="444" t="str">
        <f t="shared" si="46"/>
        <v>10</v>
      </c>
      <c r="X685" s="286"/>
      <c r="Y685" s="286"/>
      <c r="Z685" s="30"/>
    </row>
    <row r="686" spans="1:26" ht="15" hidden="1" customHeight="1" x14ac:dyDescent="0.2">
      <c r="A686" s="384"/>
      <c r="B686" s="384"/>
      <c r="C686" s="433" t="s">
        <v>3594</v>
      </c>
      <c r="D686" s="43" t="s">
        <v>1661</v>
      </c>
      <c r="E686" s="499" t="s">
        <v>1678</v>
      </c>
      <c r="F686" s="319">
        <v>1</v>
      </c>
      <c r="G686" s="43" t="s">
        <v>1740</v>
      </c>
      <c r="H686" s="499"/>
      <c r="I686" s="481">
        <v>10</v>
      </c>
      <c r="J686" s="442" t="s">
        <v>1428</v>
      </c>
      <c r="K686" s="442">
        <v>2</v>
      </c>
      <c r="L686" s="482" t="s">
        <v>3457</v>
      </c>
      <c r="M686" s="442">
        <v>278</v>
      </c>
      <c r="N686" s="483"/>
      <c r="O686" s="434">
        <v>1.53</v>
      </c>
      <c r="P686" s="323">
        <f t="shared" si="47"/>
        <v>3.06</v>
      </c>
      <c r="Q686" s="319">
        <f t="shared" si="48"/>
        <v>2</v>
      </c>
      <c r="R686" s="427">
        <f t="shared" si="49"/>
        <v>3.06</v>
      </c>
      <c r="S686" s="323"/>
      <c r="T686" s="309"/>
      <c r="U686" s="309"/>
      <c r="V686" s="319" t="s">
        <v>1427</v>
      </c>
      <c r="W686" s="444" t="str">
        <f t="shared" si="46"/>
        <v>10</v>
      </c>
      <c r="X686" s="286"/>
      <c r="Y686" s="286"/>
      <c r="Z686" s="30"/>
    </row>
    <row r="687" spans="1:26" ht="15" hidden="1" customHeight="1" x14ac:dyDescent="0.2">
      <c r="A687" s="384"/>
      <c r="B687" s="384"/>
      <c r="C687" s="433" t="s">
        <v>3594</v>
      </c>
      <c r="D687" s="43" t="s">
        <v>1661</v>
      </c>
      <c r="E687" s="499" t="s">
        <v>1678</v>
      </c>
      <c r="F687" s="319">
        <v>1</v>
      </c>
      <c r="G687" s="43" t="s">
        <v>1741</v>
      </c>
      <c r="H687" s="499"/>
      <c r="I687" s="481">
        <v>10</v>
      </c>
      <c r="J687" s="442" t="s">
        <v>1428</v>
      </c>
      <c r="K687" s="442">
        <v>1</v>
      </c>
      <c r="L687" s="482">
        <v>300</v>
      </c>
      <c r="M687" s="442">
        <v>145</v>
      </c>
      <c r="N687" s="483"/>
      <c r="O687" s="434">
        <v>3.41</v>
      </c>
      <c r="P687" s="323">
        <f t="shared" si="47"/>
        <v>3.41</v>
      </c>
      <c r="Q687" s="319">
        <f t="shared" si="48"/>
        <v>1</v>
      </c>
      <c r="R687" s="427">
        <f t="shared" si="49"/>
        <v>3.41</v>
      </c>
      <c r="S687" s="323"/>
      <c r="T687" s="309"/>
      <c r="U687" s="309"/>
      <c r="V687" s="319" t="s">
        <v>1908</v>
      </c>
      <c r="W687" s="444" t="str">
        <f t="shared" si="46"/>
        <v>10</v>
      </c>
      <c r="X687" s="286"/>
      <c r="Y687" s="286"/>
      <c r="Z687" s="30"/>
    </row>
    <row r="688" spans="1:26" ht="15" hidden="1" customHeight="1" x14ac:dyDescent="0.2">
      <c r="A688" s="384"/>
      <c r="B688" s="384"/>
      <c r="C688" s="433" t="s">
        <v>3594</v>
      </c>
      <c r="D688" s="43" t="s">
        <v>1661</v>
      </c>
      <c r="E688" s="499" t="s">
        <v>1678</v>
      </c>
      <c r="F688" s="319">
        <v>1</v>
      </c>
      <c r="G688" s="43" t="s">
        <v>1742</v>
      </c>
      <c r="H688" s="499"/>
      <c r="I688" s="481">
        <v>20</v>
      </c>
      <c r="J688" s="442" t="s">
        <v>1428</v>
      </c>
      <c r="K688" s="442">
        <v>1</v>
      </c>
      <c r="L688" s="482" t="s">
        <v>3470</v>
      </c>
      <c r="M688" s="442">
        <v>320</v>
      </c>
      <c r="N688" s="483"/>
      <c r="O688" s="434">
        <v>10.55</v>
      </c>
      <c r="P688" s="323">
        <f t="shared" si="47"/>
        <v>10.55</v>
      </c>
      <c r="Q688" s="319">
        <f t="shared" si="48"/>
        <v>1</v>
      </c>
      <c r="R688" s="427">
        <f t="shared" si="49"/>
        <v>10.55</v>
      </c>
      <c r="S688" s="323"/>
      <c r="T688" s="309"/>
      <c r="U688" s="309"/>
      <c r="V688" s="319" t="s">
        <v>3447</v>
      </c>
      <c r="W688" s="444" t="str">
        <f t="shared" si="46"/>
        <v>20</v>
      </c>
      <c r="X688" s="286"/>
      <c r="Y688" s="286"/>
      <c r="Z688" s="30"/>
    </row>
    <row r="689" spans="1:26" ht="15" hidden="1" customHeight="1" x14ac:dyDescent="0.2">
      <c r="A689" s="384"/>
      <c r="B689" s="384"/>
      <c r="C689" s="433" t="s">
        <v>3594</v>
      </c>
      <c r="D689" s="43" t="s">
        <v>1661</v>
      </c>
      <c r="E689" s="499" t="s">
        <v>1678</v>
      </c>
      <c r="F689" s="319">
        <v>1</v>
      </c>
      <c r="G689" s="43" t="s">
        <v>1743</v>
      </c>
      <c r="H689" s="499"/>
      <c r="I689" s="481">
        <v>8</v>
      </c>
      <c r="J689" s="442" t="s">
        <v>1428</v>
      </c>
      <c r="K689" s="442">
        <v>2</v>
      </c>
      <c r="L689" s="482" t="s">
        <v>3481</v>
      </c>
      <c r="M689" s="442">
        <v>277</v>
      </c>
      <c r="N689" s="483"/>
      <c r="O689" s="434">
        <v>2.8</v>
      </c>
      <c r="P689" s="323">
        <f t="shared" si="47"/>
        <v>5.6</v>
      </c>
      <c r="Q689" s="319">
        <f t="shared" si="48"/>
        <v>2</v>
      </c>
      <c r="R689" s="427">
        <f t="shared" si="49"/>
        <v>5.6</v>
      </c>
      <c r="S689" s="323"/>
      <c r="T689" s="309"/>
      <c r="U689" s="309"/>
      <c r="V689" s="319" t="s">
        <v>3449</v>
      </c>
      <c r="W689" s="444" t="str">
        <f t="shared" si="46"/>
        <v>8</v>
      </c>
      <c r="X689" s="286"/>
      <c r="Y689" s="286"/>
      <c r="Z689" s="30"/>
    </row>
    <row r="690" spans="1:26" ht="15" hidden="1" customHeight="1" x14ac:dyDescent="0.2">
      <c r="A690" s="384"/>
      <c r="B690" s="384"/>
      <c r="C690" s="433" t="s">
        <v>3594</v>
      </c>
      <c r="D690" s="43" t="s">
        <v>1661</v>
      </c>
      <c r="E690" s="499" t="s">
        <v>1678</v>
      </c>
      <c r="F690" s="319">
        <v>1</v>
      </c>
      <c r="G690" s="43" t="s">
        <v>1744</v>
      </c>
      <c r="H690" s="499"/>
      <c r="I690" s="481">
        <v>8</v>
      </c>
      <c r="J690" s="442" t="s">
        <v>1428</v>
      </c>
      <c r="K690" s="442">
        <v>2</v>
      </c>
      <c r="L690" s="482" t="s">
        <v>3481</v>
      </c>
      <c r="M690" s="442">
        <v>281</v>
      </c>
      <c r="N690" s="483"/>
      <c r="O690" s="434">
        <v>2.85</v>
      </c>
      <c r="P690" s="323">
        <f t="shared" si="47"/>
        <v>5.7</v>
      </c>
      <c r="Q690" s="319">
        <f t="shared" si="48"/>
        <v>2</v>
      </c>
      <c r="R690" s="427">
        <f t="shared" si="49"/>
        <v>5.7</v>
      </c>
      <c r="S690" s="323"/>
      <c r="T690" s="309"/>
      <c r="U690" s="309"/>
      <c r="V690" s="319" t="s">
        <v>3449</v>
      </c>
      <c r="W690" s="444" t="str">
        <f t="shared" si="46"/>
        <v>8</v>
      </c>
      <c r="X690" s="286"/>
      <c r="Y690" s="286"/>
      <c r="Z690" s="30"/>
    </row>
    <row r="691" spans="1:26" ht="15" hidden="1" customHeight="1" x14ac:dyDescent="0.2">
      <c r="A691" s="384"/>
      <c r="B691" s="384"/>
      <c r="C691" s="433" t="s">
        <v>3594</v>
      </c>
      <c r="D691" s="43" t="s">
        <v>1661</v>
      </c>
      <c r="E691" s="499" t="s">
        <v>1678</v>
      </c>
      <c r="F691" s="319">
        <v>1</v>
      </c>
      <c r="G691" s="43" t="s">
        <v>1727</v>
      </c>
      <c r="H691" s="499"/>
      <c r="I691" s="481">
        <v>8</v>
      </c>
      <c r="J691" s="442" t="s">
        <v>1428</v>
      </c>
      <c r="K691" s="442">
        <v>2</v>
      </c>
      <c r="L691" s="482" t="s">
        <v>3477</v>
      </c>
      <c r="M691" s="442">
        <v>180</v>
      </c>
      <c r="N691" s="483"/>
      <c r="O691" s="434">
        <v>1.38</v>
      </c>
      <c r="P691" s="323">
        <f t="shared" si="47"/>
        <v>2.76</v>
      </c>
      <c r="Q691" s="319">
        <f t="shared" si="48"/>
        <v>2</v>
      </c>
      <c r="R691" s="427">
        <f t="shared" si="49"/>
        <v>2.76</v>
      </c>
      <c r="S691" s="323"/>
      <c r="T691" s="309"/>
      <c r="U691" s="309"/>
      <c r="V691" s="319" t="s">
        <v>3449</v>
      </c>
      <c r="W691" s="444" t="str">
        <f t="shared" si="46"/>
        <v>8</v>
      </c>
      <c r="X691" s="286"/>
      <c r="Y691" s="286"/>
      <c r="Z691" s="30"/>
    </row>
    <row r="692" spans="1:26" ht="15" hidden="1" customHeight="1" x14ac:dyDescent="0.2">
      <c r="A692" s="384"/>
      <c r="B692" s="384"/>
      <c r="C692" s="433" t="s">
        <v>3594</v>
      </c>
      <c r="D692" s="43" t="s">
        <v>1661</v>
      </c>
      <c r="E692" s="499" t="s">
        <v>1678</v>
      </c>
      <c r="F692" s="319">
        <v>1</v>
      </c>
      <c r="G692" s="43" t="s">
        <v>1728</v>
      </c>
      <c r="H692" s="499"/>
      <c r="I692" s="481">
        <v>8</v>
      </c>
      <c r="J692" s="442" t="s">
        <v>1428</v>
      </c>
      <c r="K692" s="442">
        <v>1</v>
      </c>
      <c r="L692" s="482" t="s">
        <v>3478</v>
      </c>
      <c r="M692" s="442">
        <v>180</v>
      </c>
      <c r="N692" s="483"/>
      <c r="O692" s="434">
        <v>1.1100000000000001</v>
      </c>
      <c r="P692" s="323">
        <f t="shared" si="47"/>
        <v>1.1100000000000001</v>
      </c>
      <c r="Q692" s="319">
        <f t="shared" si="48"/>
        <v>1</v>
      </c>
      <c r="R692" s="427">
        <f t="shared" si="49"/>
        <v>1.1100000000000001</v>
      </c>
      <c r="S692" s="323"/>
      <c r="T692" s="309"/>
      <c r="U692" s="309"/>
      <c r="V692" s="319" t="s">
        <v>3449</v>
      </c>
      <c r="W692" s="444" t="str">
        <f t="shared" si="46"/>
        <v>8</v>
      </c>
      <c r="X692" s="286"/>
      <c r="Y692" s="286"/>
      <c r="Z692" s="30"/>
    </row>
    <row r="693" spans="1:26" ht="15" hidden="1" customHeight="1" x14ac:dyDescent="0.2">
      <c r="A693" s="384"/>
      <c r="B693" s="384"/>
      <c r="C693" s="433" t="s">
        <v>3594</v>
      </c>
      <c r="D693" s="43" t="s">
        <v>1661</v>
      </c>
      <c r="E693" s="499" t="s">
        <v>1678</v>
      </c>
      <c r="F693" s="319">
        <v>1</v>
      </c>
      <c r="G693" s="43" t="s">
        <v>1888</v>
      </c>
      <c r="H693" s="499"/>
      <c r="I693" s="481">
        <v>15</v>
      </c>
      <c r="J693" s="442" t="s">
        <v>1428</v>
      </c>
      <c r="K693" s="442">
        <v>1</v>
      </c>
      <c r="L693" s="482" t="s">
        <v>3464</v>
      </c>
      <c r="M693" s="442">
        <v>1701</v>
      </c>
      <c r="N693" s="483"/>
      <c r="O693" s="434">
        <v>36.06</v>
      </c>
      <c r="P693" s="323">
        <f t="shared" si="47"/>
        <v>36.06</v>
      </c>
      <c r="Q693" s="319">
        <f t="shared" si="48"/>
        <v>1</v>
      </c>
      <c r="R693" s="427">
        <f t="shared" si="49"/>
        <v>36.06</v>
      </c>
      <c r="S693" s="323"/>
      <c r="T693" s="309"/>
      <c r="U693" s="309"/>
      <c r="V693" s="319" t="s">
        <v>3446</v>
      </c>
      <c r="W693" s="444" t="str">
        <f t="shared" si="46"/>
        <v>15</v>
      </c>
      <c r="X693" s="286"/>
      <c r="Y693" s="286"/>
      <c r="Z693" s="30"/>
    </row>
    <row r="694" spans="1:26" ht="15" hidden="1" customHeight="1" x14ac:dyDescent="0.2">
      <c r="A694" s="384"/>
      <c r="B694" s="384"/>
      <c r="C694" s="433" t="s">
        <v>3594</v>
      </c>
      <c r="D694" s="43" t="s">
        <v>1661</v>
      </c>
      <c r="E694" s="499" t="s">
        <v>1678</v>
      </c>
      <c r="F694" s="319">
        <v>1</v>
      </c>
      <c r="G694" s="43" t="s">
        <v>1889</v>
      </c>
      <c r="H694" s="499"/>
      <c r="I694" s="481">
        <v>15</v>
      </c>
      <c r="J694" s="442" t="s">
        <v>1428</v>
      </c>
      <c r="K694" s="442">
        <v>1</v>
      </c>
      <c r="L694" s="482" t="s">
        <v>3468</v>
      </c>
      <c r="M694" s="442">
        <v>1701</v>
      </c>
      <c r="N694" s="483"/>
      <c r="O694" s="434">
        <v>27.04</v>
      </c>
      <c r="P694" s="323">
        <f t="shared" si="47"/>
        <v>27.04</v>
      </c>
      <c r="Q694" s="319">
        <f t="shared" si="48"/>
        <v>1</v>
      </c>
      <c r="R694" s="427">
        <f t="shared" si="49"/>
        <v>27.04</v>
      </c>
      <c r="S694" s="323"/>
      <c r="T694" s="309"/>
      <c r="U694" s="309"/>
      <c r="V694" s="319" t="s">
        <v>3446</v>
      </c>
      <c r="W694" s="444" t="str">
        <f t="shared" si="46"/>
        <v>15</v>
      </c>
      <c r="X694" s="286"/>
      <c r="Y694" s="286"/>
      <c r="Z694" s="30"/>
    </row>
    <row r="695" spans="1:26" ht="15" hidden="1" customHeight="1" x14ac:dyDescent="0.2">
      <c r="A695" s="384"/>
      <c r="B695" s="384"/>
      <c r="C695" s="433" t="s">
        <v>3594</v>
      </c>
      <c r="D695" s="43" t="s">
        <v>1662</v>
      </c>
      <c r="E695" s="499" t="s">
        <v>1678</v>
      </c>
      <c r="F695" s="319">
        <v>1</v>
      </c>
      <c r="G695" s="43" t="s">
        <v>1736</v>
      </c>
      <c r="H695" s="499"/>
      <c r="I695" s="481" t="s">
        <v>622</v>
      </c>
      <c r="J695" s="442" t="s">
        <v>1428</v>
      </c>
      <c r="K695" s="442">
        <v>1</v>
      </c>
      <c r="L695" s="482" t="s">
        <v>3456</v>
      </c>
      <c r="M695" s="442">
        <v>9129</v>
      </c>
      <c r="N695" s="483"/>
      <c r="O695" s="434">
        <v>385.54</v>
      </c>
      <c r="P695" s="323">
        <f t="shared" si="47"/>
        <v>385.54</v>
      </c>
      <c r="Q695" s="319">
        <f t="shared" si="48"/>
        <v>1</v>
      </c>
      <c r="R695" s="427">
        <f t="shared" si="49"/>
        <v>385.54</v>
      </c>
      <c r="S695" s="323"/>
      <c r="T695" s="309"/>
      <c r="U695" s="309"/>
      <c r="V695" s="319" t="s">
        <v>622</v>
      </c>
      <c r="W695" s="444" t="str">
        <f t="shared" si="46"/>
        <v/>
      </c>
      <c r="X695" s="286"/>
      <c r="Y695" s="286"/>
      <c r="Z695" s="30"/>
    </row>
    <row r="696" spans="1:26" ht="15" hidden="1" customHeight="1" x14ac:dyDescent="0.2">
      <c r="A696" s="384"/>
      <c r="B696" s="384"/>
      <c r="C696" s="433" t="s">
        <v>3594</v>
      </c>
      <c r="D696" s="43" t="s">
        <v>1662</v>
      </c>
      <c r="E696" s="499" t="s">
        <v>1678</v>
      </c>
      <c r="F696" s="319">
        <v>1</v>
      </c>
      <c r="G696" s="43" t="s">
        <v>1737</v>
      </c>
      <c r="H696" s="499"/>
      <c r="I696" s="481">
        <v>10</v>
      </c>
      <c r="J696" s="442" t="s">
        <v>1428</v>
      </c>
      <c r="K696" s="442">
        <v>1</v>
      </c>
      <c r="L696" s="482" t="s">
        <v>3479</v>
      </c>
      <c r="M696" s="442">
        <v>394</v>
      </c>
      <c r="N696" s="483"/>
      <c r="O696" s="434">
        <v>21.65</v>
      </c>
      <c r="P696" s="323">
        <f t="shared" si="47"/>
        <v>21.65</v>
      </c>
      <c r="Q696" s="319">
        <f t="shared" si="48"/>
        <v>1</v>
      </c>
      <c r="R696" s="427">
        <f t="shared" si="49"/>
        <v>21.65</v>
      </c>
      <c r="S696" s="323"/>
      <c r="T696" s="309"/>
      <c r="U696" s="309"/>
      <c r="V696" s="319" t="s">
        <v>1427</v>
      </c>
      <c r="W696" s="444" t="str">
        <f t="shared" si="46"/>
        <v>10</v>
      </c>
      <c r="X696" s="286"/>
      <c r="Y696" s="286"/>
      <c r="Z696" s="30"/>
    </row>
    <row r="697" spans="1:26" ht="15" hidden="1" customHeight="1" x14ac:dyDescent="0.2">
      <c r="A697" s="384"/>
      <c r="B697" s="384"/>
      <c r="C697" s="433" t="s">
        <v>3594</v>
      </c>
      <c r="D697" s="43" t="s">
        <v>1662</v>
      </c>
      <c r="E697" s="499" t="s">
        <v>1678</v>
      </c>
      <c r="F697" s="319">
        <v>1</v>
      </c>
      <c r="G697" s="43" t="s">
        <v>1721</v>
      </c>
      <c r="H697" s="499"/>
      <c r="I697" s="481">
        <v>15</v>
      </c>
      <c r="J697" s="442" t="s">
        <v>1428</v>
      </c>
      <c r="K697" s="442">
        <v>1</v>
      </c>
      <c r="L697" s="482" t="s">
        <v>3468</v>
      </c>
      <c r="M697" s="442">
        <v>1601</v>
      </c>
      <c r="N697" s="483"/>
      <c r="O697" s="434">
        <v>25.45</v>
      </c>
      <c r="P697" s="323">
        <f t="shared" si="47"/>
        <v>25.45</v>
      </c>
      <c r="Q697" s="319">
        <f t="shared" si="48"/>
        <v>1</v>
      </c>
      <c r="R697" s="427">
        <f t="shared" si="49"/>
        <v>25.45</v>
      </c>
      <c r="S697" s="323"/>
      <c r="T697" s="309"/>
      <c r="U697" s="309"/>
      <c r="V697" s="319" t="s">
        <v>3446</v>
      </c>
      <c r="W697" s="444" t="str">
        <f t="shared" si="46"/>
        <v>15</v>
      </c>
      <c r="X697" s="286"/>
      <c r="Y697" s="286"/>
      <c r="Z697" s="30"/>
    </row>
    <row r="698" spans="1:26" ht="15" hidden="1" customHeight="1" x14ac:dyDescent="0.2">
      <c r="A698" s="384"/>
      <c r="B698" s="384"/>
      <c r="C698" s="433" t="s">
        <v>3594</v>
      </c>
      <c r="D698" s="43" t="s">
        <v>1662</v>
      </c>
      <c r="E698" s="499" t="s">
        <v>1678</v>
      </c>
      <c r="F698" s="319">
        <v>1</v>
      </c>
      <c r="G698" s="43" t="s">
        <v>1738</v>
      </c>
      <c r="H698" s="499"/>
      <c r="I698" s="481">
        <v>10</v>
      </c>
      <c r="J698" s="442" t="s">
        <v>1428</v>
      </c>
      <c r="K698" s="442">
        <v>4</v>
      </c>
      <c r="L698" s="482" t="s">
        <v>3457</v>
      </c>
      <c r="M698" s="442">
        <v>123</v>
      </c>
      <c r="N698" s="483"/>
      <c r="O698" s="434">
        <v>0.68</v>
      </c>
      <c r="P698" s="323">
        <f t="shared" si="47"/>
        <v>2.72</v>
      </c>
      <c r="Q698" s="319">
        <f t="shared" si="48"/>
        <v>4</v>
      </c>
      <c r="R698" s="427">
        <f t="shared" si="49"/>
        <v>2.72</v>
      </c>
      <c r="S698" s="323"/>
      <c r="T698" s="309"/>
      <c r="U698" s="309"/>
      <c r="V698" s="319" t="s">
        <v>1427</v>
      </c>
      <c r="W698" s="444" t="str">
        <f t="shared" si="46"/>
        <v>10</v>
      </c>
      <c r="X698" s="286"/>
      <c r="Y698" s="286"/>
      <c r="Z698" s="30"/>
    </row>
    <row r="699" spans="1:26" ht="15" hidden="1" customHeight="1" x14ac:dyDescent="0.2">
      <c r="A699" s="384"/>
      <c r="B699" s="384"/>
      <c r="C699" s="433" t="s">
        <v>3594</v>
      </c>
      <c r="D699" s="43" t="s">
        <v>1662</v>
      </c>
      <c r="E699" s="499" t="s">
        <v>1678</v>
      </c>
      <c r="F699" s="319">
        <v>1</v>
      </c>
      <c r="G699" s="43" t="s">
        <v>1724</v>
      </c>
      <c r="H699" s="499"/>
      <c r="I699" s="481">
        <v>15</v>
      </c>
      <c r="J699" s="442" t="s">
        <v>1428</v>
      </c>
      <c r="K699" s="442">
        <v>1</v>
      </c>
      <c r="L699" s="482" t="s">
        <v>3464</v>
      </c>
      <c r="M699" s="442">
        <v>1601</v>
      </c>
      <c r="N699" s="483"/>
      <c r="O699" s="434">
        <v>33.94</v>
      </c>
      <c r="P699" s="323">
        <f t="shared" si="47"/>
        <v>33.94</v>
      </c>
      <c r="Q699" s="319">
        <f t="shared" si="48"/>
        <v>1</v>
      </c>
      <c r="R699" s="427">
        <f t="shared" si="49"/>
        <v>33.94</v>
      </c>
      <c r="S699" s="323"/>
      <c r="T699" s="309"/>
      <c r="U699" s="309"/>
      <c r="V699" s="319" t="s">
        <v>3446</v>
      </c>
      <c r="W699" s="444" t="str">
        <f t="shared" si="46"/>
        <v>15</v>
      </c>
      <c r="X699" s="286"/>
      <c r="Y699" s="286"/>
      <c r="Z699" s="30"/>
    </row>
    <row r="700" spans="1:26" ht="15" hidden="1" customHeight="1" x14ac:dyDescent="0.2">
      <c r="A700" s="384"/>
      <c r="B700" s="384"/>
      <c r="C700" s="433" t="s">
        <v>3594</v>
      </c>
      <c r="D700" s="43" t="s">
        <v>1662</v>
      </c>
      <c r="E700" s="499" t="s">
        <v>1678</v>
      </c>
      <c r="F700" s="319">
        <v>1</v>
      </c>
      <c r="G700" s="43" t="s">
        <v>1739</v>
      </c>
      <c r="H700" s="499"/>
      <c r="I700" s="481">
        <v>10</v>
      </c>
      <c r="J700" s="442" t="s">
        <v>1428</v>
      </c>
      <c r="K700" s="442">
        <v>2</v>
      </c>
      <c r="L700" s="482" t="s">
        <v>3480</v>
      </c>
      <c r="M700" s="442">
        <v>70</v>
      </c>
      <c r="N700" s="483"/>
      <c r="O700" s="434">
        <v>0.32</v>
      </c>
      <c r="P700" s="323">
        <f t="shared" si="47"/>
        <v>0.64</v>
      </c>
      <c r="Q700" s="319">
        <f t="shared" si="48"/>
        <v>2</v>
      </c>
      <c r="R700" s="427">
        <f t="shared" si="49"/>
        <v>0.64</v>
      </c>
      <c r="S700" s="323"/>
      <c r="T700" s="309"/>
      <c r="U700" s="309"/>
      <c r="V700" s="319" t="s">
        <v>1427</v>
      </c>
      <c r="W700" s="444" t="str">
        <f t="shared" si="46"/>
        <v>10</v>
      </c>
      <c r="X700" s="286"/>
      <c r="Y700" s="286"/>
      <c r="Z700" s="30"/>
    </row>
    <row r="701" spans="1:26" ht="15" hidden="1" customHeight="1" x14ac:dyDescent="0.2">
      <c r="A701" s="384"/>
      <c r="B701" s="384"/>
      <c r="C701" s="433" t="s">
        <v>3594</v>
      </c>
      <c r="D701" s="43" t="s">
        <v>1662</v>
      </c>
      <c r="E701" s="499" t="s">
        <v>1678</v>
      </c>
      <c r="F701" s="319">
        <v>1</v>
      </c>
      <c r="G701" s="43" t="s">
        <v>1740</v>
      </c>
      <c r="H701" s="499"/>
      <c r="I701" s="481">
        <v>10</v>
      </c>
      <c r="J701" s="442" t="s">
        <v>1428</v>
      </c>
      <c r="K701" s="442">
        <v>2</v>
      </c>
      <c r="L701" s="482" t="s">
        <v>3457</v>
      </c>
      <c r="M701" s="442">
        <v>278</v>
      </c>
      <c r="N701" s="483"/>
      <c r="O701" s="434">
        <v>1.53</v>
      </c>
      <c r="P701" s="323">
        <f t="shared" si="47"/>
        <v>3.06</v>
      </c>
      <c r="Q701" s="319">
        <f t="shared" si="48"/>
        <v>2</v>
      </c>
      <c r="R701" s="427">
        <f t="shared" si="49"/>
        <v>3.06</v>
      </c>
      <c r="S701" s="323"/>
      <c r="T701" s="309"/>
      <c r="U701" s="309"/>
      <c r="V701" s="319" t="s">
        <v>1427</v>
      </c>
      <c r="W701" s="444" t="str">
        <f t="shared" si="46"/>
        <v>10</v>
      </c>
      <c r="X701" s="286"/>
      <c r="Y701" s="286"/>
      <c r="Z701" s="30"/>
    </row>
    <row r="702" spans="1:26" ht="15" hidden="1" customHeight="1" x14ac:dyDescent="0.2">
      <c r="A702" s="384"/>
      <c r="B702" s="384"/>
      <c r="C702" s="433" t="s">
        <v>3594</v>
      </c>
      <c r="D702" s="43" t="s">
        <v>1662</v>
      </c>
      <c r="E702" s="499" t="s">
        <v>1678</v>
      </c>
      <c r="F702" s="319">
        <v>1</v>
      </c>
      <c r="G702" s="43" t="s">
        <v>1741</v>
      </c>
      <c r="H702" s="499"/>
      <c r="I702" s="481">
        <v>10</v>
      </c>
      <c r="J702" s="442" t="s">
        <v>1428</v>
      </c>
      <c r="K702" s="442">
        <v>1</v>
      </c>
      <c r="L702" s="482">
        <v>300</v>
      </c>
      <c r="M702" s="442">
        <v>145</v>
      </c>
      <c r="N702" s="483"/>
      <c r="O702" s="434">
        <v>3.41</v>
      </c>
      <c r="P702" s="323">
        <f t="shared" si="47"/>
        <v>3.41</v>
      </c>
      <c r="Q702" s="319">
        <f t="shared" si="48"/>
        <v>1</v>
      </c>
      <c r="R702" s="427">
        <f t="shared" si="49"/>
        <v>3.41</v>
      </c>
      <c r="S702" s="323"/>
      <c r="T702" s="309"/>
      <c r="U702" s="309"/>
      <c r="V702" s="319" t="s">
        <v>1908</v>
      </c>
      <c r="W702" s="444" t="str">
        <f t="shared" si="46"/>
        <v>10</v>
      </c>
      <c r="X702" s="286"/>
      <c r="Y702" s="286"/>
      <c r="Z702" s="30"/>
    </row>
    <row r="703" spans="1:26" ht="15" hidden="1" customHeight="1" x14ac:dyDescent="0.2">
      <c r="A703" s="384"/>
      <c r="B703" s="384"/>
      <c r="C703" s="433" t="s">
        <v>3594</v>
      </c>
      <c r="D703" s="43" t="s">
        <v>1662</v>
      </c>
      <c r="E703" s="499" t="s">
        <v>1678</v>
      </c>
      <c r="F703" s="319">
        <v>1</v>
      </c>
      <c r="G703" s="43" t="s">
        <v>1742</v>
      </c>
      <c r="H703" s="499"/>
      <c r="I703" s="481">
        <v>20</v>
      </c>
      <c r="J703" s="442" t="s">
        <v>1428</v>
      </c>
      <c r="K703" s="442">
        <v>1</v>
      </c>
      <c r="L703" s="482" t="s">
        <v>3470</v>
      </c>
      <c r="M703" s="442">
        <v>320</v>
      </c>
      <c r="N703" s="483"/>
      <c r="O703" s="434">
        <v>10.55</v>
      </c>
      <c r="P703" s="323">
        <f t="shared" si="47"/>
        <v>10.55</v>
      </c>
      <c r="Q703" s="319">
        <f t="shared" si="48"/>
        <v>1</v>
      </c>
      <c r="R703" s="427">
        <f t="shared" si="49"/>
        <v>10.55</v>
      </c>
      <c r="S703" s="323"/>
      <c r="T703" s="309"/>
      <c r="U703" s="309"/>
      <c r="V703" s="319" t="s">
        <v>3447</v>
      </c>
      <c r="W703" s="444" t="str">
        <f t="shared" si="46"/>
        <v>20</v>
      </c>
      <c r="X703" s="286"/>
      <c r="Y703" s="286"/>
      <c r="Z703" s="30"/>
    </row>
    <row r="704" spans="1:26" ht="15" hidden="1" customHeight="1" x14ac:dyDescent="0.2">
      <c r="A704" s="384"/>
      <c r="B704" s="384"/>
      <c r="C704" s="433" t="s">
        <v>3594</v>
      </c>
      <c r="D704" s="43" t="s">
        <v>1662</v>
      </c>
      <c r="E704" s="499" t="s">
        <v>1678</v>
      </c>
      <c r="F704" s="319">
        <v>1</v>
      </c>
      <c r="G704" s="43" t="s">
        <v>1890</v>
      </c>
      <c r="H704" s="499"/>
      <c r="I704" s="481">
        <v>8</v>
      </c>
      <c r="J704" s="442" t="s">
        <v>1428</v>
      </c>
      <c r="K704" s="442">
        <v>1</v>
      </c>
      <c r="L704" s="482" t="s">
        <v>3481</v>
      </c>
      <c r="M704" s="442">
        <v>277</v>
      </c>
      <c r="N704" s="483"/>
      <c r="O704" s="434">
        <v>2.8</v>
      </c>
      <c r="P704" s="323">
        <f t="shared" si="47"/>
        <v>2.8</v>
      </c>
      <c r="Q704" s="319">
        <f t="shared" si="48"/>
        <v>1</v>
      </c>
      <c r="R704" s="427">
        <f t="shared" si="49"/>
        <v>2.8</v>
      </c>
      <c r="S704" s="323"/>
      <c r="T704" s="309"/>
      <c r="U704" s="309"/>
      <c r="V704" s="319" t="s">
        <v>3449</v>
      </c>
      <c r="W704" s="444" t="str">
        <f t="shared" si="46"/>
        <v>8</v>
      </c>
      <c r="X704" s="286"/>
      <c r="Y704" s="286"/>
      <c r="Z704" s="30"/>
    </row>
    <row r="705" spans="1:26" ht="15" hidden="1" customHeight="1" x14ac:dyDescent="0.2">
      <c r="A705" s="384"/>
      <c r="B705" s="384"/>
      <c r="C705" s="433" t="s">
        <v>3594</v>
      </c>
      <c r="D705" s="43" t="s">
        <v>1662</v>
      </c>
      <c r="E705" s="499" t="s">
        <v>1678</v>
      </c>
      <c r="F705" s="319">
        <v>1</v>
      </c>
      <c r="G705" s="43" t="s">
        <v>1743</v>
      </c>
      <c r="H705" s="499"/>
      <c r="I705" s="481">
        <v>8</v>
      </c>
      <c r="J705" s="442" t="s">
        <v>1428</v>
      </c>
      <c r="K705" s="442">
        <v>2</v>
      </c>
      <c r="L705" s="482" t="s">
        <v>3481</v>
      </c>
      <c r="M705" s="442">
        <v>277</v>
      </c>
      <c r="N705" s="483"/>
      <c r="O705" s="434">
        <v>2.8</v>
      </c>
      <c r="P705" s="323">
        <f t="shared" si="47"/>
        <v>5.6</v>
      </c>
      <c r="Q705" s="319">
        <f t="shared" si="48"/>
        <v>2</v>
      </c>
      <c r="R705" s="427">
        <f t="shared" si="49"/>
        <v>5.6</v>
      </c>
      <c r="S705" s="323"/>
      <c r="T705" s="309"/>
      <c r="U705" s="309"/>
      <c r="V705" s="319" t="s">
        <v>3449</v>
      </c>
      <c r="W705" s="444" t="str">
        <f t="shared" si="46"/>
        <v>8</v>
      </c>
      <c r="X705" s="286"/>
      <c r="Y705" s="286"/>
      <c r="Z705" s="30"/>
    </row>
    <row r="706" spans="1:26" ht="15" hidden="1" customHeight="1" x14ac:dyDescent="0.2">
      <c r="A706" s="384"/>
      <c r="B706" s="384"/>
      <c r="C706" s="433" t="s">
        <v>3594</v>
      </c>
      <c r="D706" s="43" t="s">
        <v>1662</v>
      </c>
      <c r="E706" s="499" t="s">
        <v>1678</v>
      </c>
      <c r="F706" s="319">
        <v>1</v>
      </c>
      <c r="G706" s="43" t="s">
        <v>1727</v>
      </c>
      <c r="H706" s="499"/>
      <c r="I706" s="481">
        <v>8</v>
      </c>
      <c r="J706" s="442" t="s">
        <v>1428</v>
      </c>
      <c r="K706" s="442">
        <v>2</v>
      </c>
      <c r="L706" s="482" t="s">
        <v>3477</v>
      </c>
      <c r="M706" s="442">
        <v>180</v>
      </c>
      <c r="N706" s="483"/>
      <c r="O706" s="434">
        <v>1.38</v>
      </c>
      <c r="P706" s="323">
        <f t="shared" si="47"/>
        <v>2.76</v>
      </c>
      <c r="Q706" s="319">
        <f t="shared" si="48"/>
        <v>2</v>
      </c>
      <c r="R706" s="427">
        <f t="shared" si="49"/>
        <v>2.76</v>
      </c>
      <c r="S706" s="323"/>
      <c r="T706" s="309"/>
      <c r="U706" s="309"/>
      <c r="V706" s="319" t="s">
        <v>3449</v>
      </c>
      <c r="W706" s="444" t="str">
        <f t="shared" si="46"/>
        <v>8</v>
      </c>
      <c r="X706" s="286"/>
      <c r="Y706" s="286"/>
      <c r="Z706" s="30"/>
    </row>
    <row r="707" spans="1:26" ht="15" hidden="1" customHeight="1" x14ac:dyDescent="0.2">
      <c r="A707" s="384"/>
      <c r="B707" s="384"/>
      <c r="C707" s="433" t="s">
        <v>3594</v>
      </c>
      <c r="D707" s="43" t="s">
        <v>1662</v>
      </c>
      <c r="E707" s="499" t="s">
        <v>1678</v>
      </c>
      <c r="F707" s="319">
        <v>1</v>
      </c>
      <c r="G707" s="43" t="s">
        <v>1728</v>
      </c>
      <c r="H707" s="499"/>
      <c r="I707" s="481">
        <v>8</v>
      </c>
      <c r="J707" s="442" t="s">
        <v>1428</v>
      </c>
      <c r="K707" s="442">
        <v>1</v>
      </c>
      <c r="L707" s="482" t="s">
        <v>3478</v>
      </c>
      <c r="M707" s="442">
        <v>180</v>
      </c>
      <c r="N707" s="483"/>
      <c r="O707" s="434">
        <v>1.1100000000000001</v>
      </c>
      <c r="P707" s="323">
        <f t="shared" si="47"/>
        <v>1.1100000000000001</v>
      </c>
      <c r="Q707" s="319">
        <f t="shared" si="48"/>
        <v>1</v>
      </c>
      <c r="R707" s="427">
        <f t="shared" si="49"/>
        <v>1.1100000000000001</v>
      </c>
      <c r="S707" s="323"/>
      <c r="T707" s="309"/>
      <c r="U707" s="309"/>
      <c r="V707" s="319" t="s">
        <v>3449</v>
      </c>
      <c r="W707" s="444" t="str">
        <f t="shared" si="46"/>
        <v>8</v>
      </c>
      <c r="X707" s="286"/>
      <c r="Y707" s="286"/>
      <c r="Z707" s="30"/>
    </row>
    <row r="708" spans="1:26" ht="15" hidden="1" customHeight="1" x14ac:dyDescent="0.2">
      <c r="A708" s="384"/>
      <c r="B708" s="384"/>
      <c r="C708" s="433" t="s">
        <v>3594</v>
      </c>
      <c r="D708" s="43" t="s">
        <v>1662</v>
      </c>
      <c r="E708" s="499" t="s">
        <v>1678</v>
      </c>
      <c r="F708" s="319">
        <v>1</v>
      </c>
      <c r="G708" s="43" t="s">
        <v>1891</v>
      </c>
      <c r="H708" s="499"/>
      <c r="I708" s="481">
        <v>8</v>
      </c>
      <c r="J708" s="442" t="s">
        <v>1428</v>
      </c>
      <c r="K708" s="442">
        <v>1</v>
      </c>
      <c r="L708" s="482" t="s">
        <v>3506</v>
      </c>
      <c r="M708" s="442">
        <v>275</v>
      </c>
      <c r="N708" s="483"/>
      <c r="O708" s="434">
        <v>1.06</v>
      </c>
      <c r="P708" s="323">
        <f t="shared" si="47"/>
        <v>1.06</v>
      </c>
      <c r="Q708" s="319">
        <f t="shared" si="48"/>
        <v>1</v>
      </c>
      <c r="R708" s="427">
        <f t="shared" si="49"/>
        <v>1.06</v>
      </c>
      <c r="S708" s="323"/>
      <c r="T708" s="309"/>
      <c r="U708" s="309"/>
      <c r="V708" s="319" t="s">
        <v>3449</v>
      </c>
      <c r="W708" s="444" t="str">
        <f t="shared" si="46"/>
        <v>8</v>
      </c>
      <c r="X708" s="286"/>
      <c r="Y708" s="286"/>
      <c r="Z708" s="30"/>
    </row>
    <row r="709" spans="1:26" ht="15" hidden="1" customHeight="1" x14ac:dyDescent="0.2">
      <c r="A709" s="384"/>
      <c r="B709" s="384"/>
      <c r="C709" s="433" t="s">
        <v>3593</v>
      </c>
      <c r="D709" s="43" t="s">
        <v>1663</v>
      </c>
      <c r="E709" s="499" t="s">
        <v>1678</v>
      </c>
      <c r="F709" s="319">
        <v>2</v>
      </c>
      <c r="G709" s="43" t="s">
        <v>1663</v>
      </c>
      <c r="H709" s="499" t="s">
        <v>3591</v>
      </c>
      <c r="I709" s="481" t="s">
        <v>1909</v>
      </c>
      <c r="J709" s="442" t="s">
        <v>1920</v>
      </c>
      <c r="K709" s="442">
        <v>1</v>
      </c>
      <c r="L709" s="482" t="s">
        <v>3456</v>
      </c>
      <c r="M709" s="442">
        <v>5129</v>
      </c>
      <c r="N709" s="483"/>
      <c r="O709" s="434">
        <v>20.85</v>
      </c>
      <c r="P709" s="323">
        <f t="shared" si="47"/>
        <v>20.85</v>
      </c>
      <c r="Q709" s="319">
        <f t="shared" si="48"/>
        <v>2</v>
      </c>
      <c r="R709" s="427">
        <f t="shared" si="49"/>
        <v>41.7</v>
      </c>
      <c r="S709" s="323"/>
      <c r="T709" s="309"/>
      <c r="U709" s="309"/>
      <c r="V709" s="319" t="s">
        <v>1909</v>
      </c>
      <c r="W709" s="444" t="str">
        <f t="shared" si="46"/>
        <v/>
      </c>
      <c r="X709" s="286"/>
      <c r="Y709" s="286"/>
      <c r="Z709" s="30"/>
    </row>
    <row r="710" spans="1:26" ht="15" hidden="1" customHeight="1" x14ac:dyDescent="0.2">
      <c r="A710" s="384"/>
      <c r="B710" s="384"/>
      <c r="C710" s="433" t="s">
        <v>3593</v>
      </c>
      <c r="D710" s="43" t="s">
        <v>1664</v>
      </c>
      <c r="E710" s="499" t="s">
        <v>1678</v>
      </c>
      <c r="F710" s="319">
        <v>1</v>
      </c>
      <c r="G710" s="43" t="s">
        <v>1664</v>
      </c>
      <c r="H710" s="499" t="s">
        <v>3591</v>
      </c>
      <c r="I710" s="481" t="s">
        <v>1909</v>
      </c>
      <c r="J710" s="442" t="s">
        <v>1920</v>
      </c>
      <c r="K710" s="442">
        <v>1</v>
      </c>
      <c r="L710" s="482" t="s">
        <v>3456</v>
      </c>
      <c r="M710" s="442">
        <v>2774</v>
      </c>
      <c r="N710" s="483"/>
      <c r="O710" s="434">
        <v>11.28</v>
      </c>
      <c r="P710" s="323">
        <f t="shared" si="47"/>
        <v>11.28</v>
      </c>
      <c r="Q710" s="319">
        <f t="shared" si="48"/>
        <v>1</v>
      </c>
      <c r="R710" s="427">
        <f t="shared" si="49"/>
        <v>11.28</v>
      </c>
      <c r="S710" s="323"/>
      <c r="T710" s="309"/>
      <c r="U710" s="309"/>
      <c r="V710" s="319" t="s">
        <v>1909</v>
      </c>
      <c r="W710" s="444" t="str">
        <f t="shared" si="46"/>
        <v/>
      </c>
      <c r="X710" s="286"/>
      <c r="Y710" s="286"/>
      <c r="Z710" s="30"/>
    </row>
    <row r="711" spans="1:26" ht="15" hidden="1" customHeight="1" x14ac:dyDescent="0.2">
      <c r="A711" s="384"/>
      <c r="B711" s="384"/>
      <c r="C711" s="433" t="s">
        <v>3593</v>
      </c>
      <c r="D711" s="43" t="s">
        <v>1665</v>
      </c>
      <c r="E711" s="499" t="s">
        <v>1678</v>
      </c>
      <c r="F711" s="319">
        <v>1</v>
      </c>
      <c r="G711" s="43" t="s">
        <v>1665</v>
      </c>
      <c r="H711" s="499" t="s">
        <v>3591</v>
      </c>
      <c r="I711" s="481" t="s">
        <v>1909</v>
      </c>
      <c r="J711" s="442" t="s">
        <v>1920</v>
      </c>
      <c r="K711" s="442">
        <v>1</v>
      </c>
      <c r="L711" s="482" t="s">
        <v>3456</v>
      </c>
      <c r="M711" s="442">
        <v>1454</v>
      </c>
      <c r="N711" s="483"/>
      <c r="O711" s="434">
        <v>5.91</v>
      </c>
      <c r="P711" s="323">
        <f t="shared" si="47"/>
        <v>5.91</v>
      </c>
      <c r="Q711" s="319">
        <f t="shared" si="48"/>
        <v>1</v>
      </c>
      <c r="R711" s="427">
        <f t="shared" si="49"/>
        <v>5.91</v>
      </c>
      <c r="S711" s="323"/>
      <c r="T711" s="309"/>
      <c r="U711" s="309"/>
      <c r="V711" s="319" t="s">
        <v>1909</v>
      </c>
      <c r="W711" s="444" t="str">
        <f t="shared" si="46"/>
        <v/>
      </c>
      <c r="X711" s="286"/>
      <c r="Y711" s="286"/>
      <c r="Z711" s="30"/>
    </row>
    <row r="712" spans="1:26" ht="15" hidden="1" customHeight="1" x14ac:dyDescent="0.2">
      <c r="A712" s="384"/>
      <c r="B712" s="384"/>
      <c r="C712" s="433" t="s">
        <v>3593</v>
      </c>
      <c r="D712" s="43" t="s">
        <v>1666</v>
      </c>
      <c r="E712" s="499" t="s">
        <v>1678</v>
      </c>
      <c r="F712" s="319">
        <v>2</v>
      </c>
      <c r="G712" s="43" t="s">
        <v>1666</v>
      </c>
      <c r="H712" s="499" t="s">
        <v>3591</v>
      </c>
      <c r="I712" s="481" t="s">
        <v>1909</v>
      </c>
      <c r="J712" s="442" t="s">
        <v>1920</v>
      </c>
      <c r="K712" s="442">
        <v>1</v>
      </c>
      <c r="L712" s="482" t="s">
        <v>3456</v>
      </c>
      <c r="M712" s="442">
        <v>2811</v>
      </c>
      <c r="N712" s="483"/>
      <c r="O712" s="434">
        <v>11.43</v>
      </c>
      <c r="P712" s="323">
        <f t="shared" si="47"/>
        <v>11.43</v>
      </c>
      <c r="Q712" s="319">
        <f t="shared" si="48"/>
        <v>2</v>
      </c>
      <c r="R712" s="427">
        <f t="shared" si="49"/>
        <v>22.86</v>
      </c>
      <c r="S712" s="323"/>
      <c r="T712" s="309"/>
      <c r="U712" s="309"/>
      <c r="V712" s="319" t="s">
        <v>1909</v>
      </c>
      <c r="W712" s="444" t="str">
        <f t="shared" si="46"/>
        <v/>
      </c>
      <c r="X712" s="286"/>
      <c r="Y712" s="286"/>
      <c r="Z712" s="30"/>
    </row>
    <row r="713" spans="1:26" ht="15" hidden="1" customHeight="1" x14ac:dyDescent="0.2">
      <c r="A713" s="384"/>
      <c r="B713" s="384"/>
      <c r="C713" s="433" t="s">
        <v>3594</v>
      </c>
      <c r="D713" s="43" t="s">
        <v>1667</v>
      </c>
      <c r="E713" s="499" t="s">
        <v>1678</v>
      </c>
      <c r="F713" s="319">
        <v>1</v>
      </c>
      <c r="G713" s="43" t="s">
        <v>1803</v>
      </c>
      <c r="H713" s="499"/>
      <c r="I713" s="481" t="s">
        <v>620</v>
      </c>
      <c r="J713" s="442" t="s">
        <v>1428</v>
      </c>
      <c r="K713" s="442">
        <v>1</v>
      </c>
      <c r="L713" s="482" t="s">
        <v>3456</v>
      </c>
      <c r="M713" s="442">
        <v>2648</v>
      </c>
      <c r="N713" s="483"/>
      <c r="O713" s="434">
        <v>69.430000000000007</v>
      </c>
      <c r="P713" s="323">
        <f t="shared" si="47"/>
        <v>69.430000000000007</v>
      </c>
      <c r="Q713" s="319">
        <f t="shared" si="48"/>
        <v>1</v>
      </c>
      <c r="R713" s="427">
        <f t="shared" si="49"/>
        <v>69.430000000000007</v>
      </c>
      <c r="S713" s="323"/>
      <c r="T713" s="309"/>
      <c r="U713" s="309"/>
      <c r="V713" s="319" t="s">
        <v>620</v>
      </c>
      <c r="W713" s="444" t="str">
        <f t="shared" si="46"/>
        <v/>
      </c>
      <c r="X713" s="286"/>
      <c r="Y713" s="286"/>
      <c r="Z713" s="30"/>
    </row>
    <row r="714" spans="1:26" ht="15" hidden="1" customHeight="1" x14ac:dyDescent="0.2">
      <c r="A714" s="384"/>
      <c r="B714" s="384"/>
      <c r="C714" s="433" t="s">
        <v>3594</v>
      </c>
      <c r="D714" s="43" t="s">
        <v>1667</v>
      </c>
      <c r="E714" s="499" t="s">
        <v>1678</v>
      </c>
      <c r="F714" s="319">
        <v>1</v>
      </c>
      <c r="G714" s="43" t="s">
        <v>1805</v>
      </c>
      <c r="H714" s="499"/>
      <c r="I714" s="481">
        <v>10</v>
      </c>
      <c r="J714" s="442" t="s">
        <v>1428</v>
      </c>
      <c r="K714" s="442">
        <v>1</v>
      </c>
      <c r="L714" s="482" t="s">
        <v>3466</v>
      </c>
      <c r="M714" s="442">
        <v>150</v>
      </c>
      <c r="N714" s="483"/>
      <c r="O714" s="434">
        <v>1.41</v>
      </c>
      <c r="P714" s="323">
        <f t="shared" si="47"/>
        <v>1.41</v>
      </c>
      <c r="Q714" s="319">
        <f t="shared" si="48"/>
        <v>1</v>
      </c>
      <c r="R714" s="427">
        <f t="shared" si="49"/>
        <v>1.41</v>
      </c>
      <c r="S714" s="323"/>
      <c r="T714" s="309"/>
      <c r="U714" s="309"/>
      <c r="V714" s="319" t="s">
        <v>1427</v>
      </c>
      <c r="W714" s="444" t="str">
        <f t="shared" si="46"/>
        <v>10</v>
      </c>
      <c r="X714" s="286"/>
      <c r="Y714" s="286"/>
      <c r="Z714" s="30"/>
    </row>
    <row r="715" spans="1:26" ht="15" hidden="1" customHeight="1" x14ac:dyDescent="0.2">
      <c r="A715" s="384"/>
      <c r="B715" s="384"/>
      <c r="C715" s="433" t="s">
        <v>3594</v>
      </c>
      <c r="D715" s="43" t="s">
        <v>1667</v>
      </c>
      <c r="E715" s="499" t="s">
        <v>1678</v>
      </c>
      <c r="F715" s="319">
        <v>1</v>
      </c>
      <c r="G715" s="43" t="s">
        <v>1806</v>
      </c>
      <c r="H715" s="499"/>
      <c r="I715" s="481">
        <v>10</v>
      </c>
      <c r="J715" s="442" t="s">
        <v>1428</v>
      </c>
      <c r="K715" s="442">
        <v>1</v>
      </c>
      <c r="L715" s="482" t="s">
        <v>3461</v>
      </c>
      <c r="M715" s="442">
        <v>150</v>
      </c>
      <c r="N715" s="483"/>
      <c r="O715" s="434">
        <v>1.06</v>
      </c>
      <c r="P715" s="323">
        <f t="shared" si="47"/>
        <v>1.06</v>
      </c>
      <c r="Q715" s="319">
        <f t="shared" si="48"/>
        <v>1</v>
      </c>
      <c r="R715" s="427">
        <f t="shared" si="49"/>
        <v>1.06</v>
      </c>
      <c r="S715" s="323"/>
      <c r="T715" s="309"/>
      <c r="U715" s="309"/>
      <c r="V715" s="319" t="s">
        <v>1427</v>
      </c>
      <c r="W715" s="444" t="str">
        <f t="shared" si="46"/>
        <v>10</v>
      </c>
      <c r="X715" s="286"/>
      <c r="Y715" s="286"/>
      <c r="Z715" s="30"/>
    </row>
    <row r="716" spans="1:26" ht="15" hidden="1" customHeight="1" x14ac:dyDescent="0.2">
      <c r="A716" s="384"/>
      <c r="B716" s="384"/>
      <c r="C716" s="433" t="s">
        <v>3594</v>
      </c>
      <c r="D716" s="43" t="s">
        <v>1667</v>
      </c>
      <c r="E716" s="499" t="s">
        <v>1678</v>
      </c>
      <c r="F716" s="319">
        <v>1</v>
      </c>
      <c r="G716" s="43" t="s">
        <v>1704</v>
      </c>
      <c r="H716" s="499"/>
      <c r="I716" s="481">
        <v>10</v>
      </c>
      <c r="J716" s="442" t="s">
        <v>1428</v>
      </c>
      <c r="K716" s="442">
        <v>2</v>
      </c>
      <c r="L716" s="482" t="s">
        <v>3454</v>
      </c>
      <c r="M716" s="442">
        <v>202</v>
      </c>
      <c r="N716" s="483"/>
      <c r="O716" s="434">
        <v>0.79</v>
      </c>
      <c r="P716" s="323">
        <f t="shared" si="47"/>
        <v>1.58</v>
      </c>
      <c r="Q716" s="319">
        <f t="shared" si="48"/>
        <v>2</v>
      </c>
      <c r="R716" s="427">
        <f t="shared" si="49"/>
        <v>1.58</v>
      </c>
      <c r="S716" s="323"/>
      <c r="T716" s="309"/>
      <c r="U716" s="309"/>
      <c r="V716" s="319" t="s">
        <v>1427</v>
      </c>
      <c r="W716" s="444" t="str">
        <f t="shared" si="46"/>
        <v>10</v>
      </c>
      <c r="X716" s="286"/>
      <c r="Y716" s="286"/>
      <c r="Z716" s="30"/>
    </row>
    <row r="717" spans="1:26" ht="15" hidden="1" customHeight="1" x14ac:dyDescent="0.2">
      <c r="A717" s="384"/>
      <c r="B717" s="384"/>
      <c r="C717" s="433" t="s">
        <v>3594</v>
      </c>
      <c r="D717" s="43" t="s">
        <v>1667</v>
      </c>
      <c r="E717" s="499" t="s">
        <v>1678</v>
      </c>
      <c r="F717" s="319">
        <v>1</v>
      </c>
      <c r="G717" s="43" t="s">
        <v>1807</v>
      </c>
      <c r="H717" s="499"/>
      <c r="I717" s="481">
        <v>10</v>
      </c>
      <c r="J717" s="442" t="s">
        <v>1428</v>
      </c>
      <c r="K717" s="442">
        <v>2</v>
      </c>
      <c r="L717" s="482" t="s">
        <v>3454</v>
      </c>
      <c r="M717" s="442">
        <v>181</v>
      </c>
      <c r="N717" s="483"/>
      <c r="O717" s="434">
        <v>0.71</v>
      </c>
      <c r="P717" s="323">
        <f t="shared" si="47"/>
        <v>1.42</v>
      </c>
      <c r="Q717" s="319">
        <f t="shared" si="48"/>
        <v>2</v>
      </c>
      <c r="R717" s="427">
        <f t="shared" si="49"/>
        <v>1.42</v>
      </c>
      <c r="S717" s="323"/>
      <c r="T717" s="309"/>
      <c r="U717" s="309"/>
      <c r="V717" s="319" t="s">
        <v>1427</v>
      </c>
      <c r="W717" s="444" t="str">
        <f t="shared" si="46"/>
        <v>10</v>
      </c>
      <c r="X717" s="286"/>
      <c r="Y717" s="286"/>
      <c r="Z717" s="30"/>
    </row>
    <row r="718" spans="1:26" ht="15" hidden="1" customHeight="1" x14ac:dyDescent="0.2">
      <c r="A718" s="384"/>
      <c r="B718" s="384"/>
      <c r="C718" s="433" t="s">
        <v>3594</v>
      </c>
      <c r="D718" s="43" t="s">
        <v>1667</v>
      </c>
      <c r="E718" s="499" t="s">
        <v>1678</v>
      </c>
      <c r="F718" s="319">
        <v>1</v>
      </c>
      <c r="G718" s="43" t="s">
        <v>1808</v>
      </c>
      <c r="H718" s="499"/>
      <c r="I718" s="481">
        <v>10</v>
      </c>
      <c r="J718" s="442" t="s">
        <v>1428</v>
      </c>
      <c r="K718" s="442">
        <v>1</v>
      </c>
      <c r="L718" s="482" t="s">
        <v>3454</v>
      </c>
      <c r="M718" s="442">
        <v>110</v>
      </c>
      <c r="N718" s="483"/>
      <c r="O718" s="434">
        <v>0.43</v>
      </c>
      <c r="P718" s="323">
        <f t="shared" si="47"/>
        <v>0.43</v>
      </c>
      <c r="Q718" s="319">
        <f t="shared" si="48"/>
        <v>1</v>
      </c>
      <c r="R718" s="427">
        <f t="shared" si="49"/>
        <v>0.43</v>
      </c>
      <c r="S718" s="323"/>
      <c r="T718" s="309"/>
      <c r="U718" s="309"/>
      <c r="V718" s="319" t="s">
        <v>1427</v>
      </c>
      <c r="W718" s="444" t="str">
        <f t="shared" si="46"/>
        <v>10</v>
      </c>
      <c r="X718" s="286"/>
      <c r="Y718" s="286"/>
      <c r="Z718" s="30"/>
    </row>
    <row r="719" spans="1:26" ht="15" hidden="1" customHeight="1" x14ac:dyDescent="0.2">
      <c r="A719" s="384"/>
      <c r="B719" s="384"/>
      <c r="C719" s="433" t="s">
        <v>3594</v>
      </c>
      <c r="D719" s="43" t="s">
        <v>1667</v>
      </c>
      <c r="E719" s="499" t="s">
        <v>1678</v>
      </c>
      <c r="F719" s="319">
        <v>1</v>
      </c>
      <c r="G719" s="43" t="s">
        <v>1809</v>
      </c>
      <c r="H719" s="499"/>
      <c r="I719" s="481">
        <v>10</v>
      </c>
      <c r="J719" s="442" t="s">
        <v>1428</v>
      </c>
      <c r="K719" s="442">
        <v>1</v>
      </c>
      <c r="L719" s="482" t="s">
        <v>3462</v>
      </c>
      <c r="M719" s="442">
        <v>112</v>
      </c>
      <c r="N719" s="483"/>
      <c r="O719" s="434">
        <v>0.97</v>
      </c>
      <c r="P719" s="323">
        <f t="shared" si="47"/>
        <v>0.97</v>
      </c>
      <c r="Q719" s="319">
        <f t="shared" si="48"/>
        <v>1</v>
      </c>
      <c r="R719" s="427">
        <f t="shared" si="49"/>
        <v>0.97</v>
      </c>
      <c r="S719" s="323"/>
      <c r="T719" s="309"/>
      <c r="U719" s="309"/>
      <c r="V719" s="319" t="s">
        <v>1427</v>
      </c>
      <c r="W719" s="444" t="str">
        <f t="shared" ref="W719:W782" si="50">(SUBSTITUTE(I719,V719,""))</f>
        <v>10</v>
      </c>
      <c r="X719" s="286"/>
      <c r="Y719" s="286"/>
      <c r="Z719" s="30"/>
    </row>
    <row r="720" spans="1:26" ht="15" hidden="1" customHeight="1" x14ac:dyDescent="0.2">
      <c r="A720" s="384"/>
      <c r="B720" s="384"/>
      <c r="C720" s="433" t="s">
        <v>3594</v>
      </c>
      <c r="D720" s="43" t="s">
        <v>1667</v>
      </c>
      <c r="E720" s="499" t="s">
        <v>1678</v>
      </c>
      <c r="F720" s="319">
        <v>1</v>
      </c>
      <c r="G720" s="43" t="s">
        <v>1810</v>
      </c>
      <c r="H720" s="499"/>
      <c r="I720" s="481">
        <v>10</v>
      </c>
      <c r="J720" s="442" t="s">
        <v>1428</v>
      </c>
      <c r="K720" s="442">
        <v>1</v>
      </c>
      <c r="L720" s="482" t="s">
        <v>3483</v>
      </c>
      <c r="M720" s="442">
        <v>110</v>
      </c>
      <c r="N720" s="483"/>
      <c r="O720" s="434">
        <v>0.35</v>
      </c>
      <c r="P720" s="323">
        <f t="shared" si="47"/>
        <v>0.35</v>
      </c>
      <c r="Q720" s="319">
        <f t="shared" si="48"/>
        <v>1</v>
      </c>
      <c r="R720" s="427">
        <f t="shared" si="49"/>
        <v>0.35</v>
      </c>
      <c r="S720" s="323"/>
      <c r="T720" s="309"/>
      <c r="U720" s="309"/>
      <c r="V720" s="319" t="s">
        <v>1427</v>
      </c>
      <c r="W720" s="444" t="str">
        <f t="shared" si="50"/>
        <v>10</v>
      </c>
      <c r="X720" s="286"/>
      <c r="Y720" s="286"/>
      <c r="Z720" s="30"/>
    </row>
    <row r="721" spans="1:26" ht="15" hidden="1" customHeight="1" x14ac:dyDescent="0.2">
      <c r="A721" s="384"/>
      <c r="B721" s="384"/>
      <c r="C721" s="433" t="s">
        <v>3594</v>
      </c>
      <c r="D721" s="43" t="s">
        <v>1667</v>
      </c>
      <c r="E721" s="499" t="s">
        <v>1678</v>
      </c>
      <c r="F721" s="319">
        <v>1</v>
      </c>
      <c r="G721" s="43" t="s">
        <v>1811</v>
      </c>
      <c r="H721" s="499"/>
      <c r="I721" s="481">
        <v>10</v>
      </c>
      <c r="J721" s="442" t="s">
        <v>1428</v>
      </c>
      <c r="K721" s="442">
        <v>1</v>
      </c>
      <c r="L721" s="482" t="s">
        <v>3495</v>
      </c>
      <c r="M721" s="442">
        <v>220</v>
      </c>
      <c r="N721" s="483"/>
      <c r="O721" s="434">
        <v>2.94</v>
      </c>
      <c r="P721" s="323">
        <f t="shared" si="47"/>
        <v>2.94</v>
      </c>
      <c r="Q721" s="319">
        <f t="shared" si="48"/>
        <v>1</v>
      </c>
      <c r="R721" s="427">
        <f t="shared" si="49"/>
        <v>2.94</v>
      </c>
      <c r="S721" s="323"/>
      <c r="T721" s="309"/>
      <c r="U721" s="309"/>
      <c r="V721" s="319" t="s">
        <v>1427</v>
      </c>
      <c r="W721" s="444" t="str">
        <f t="shared" si="50"/>
        <v>10</v>
      </c>
      <c r="X721" s="286"/>
      <c r="Y721" s="286"/>
      <c r="Z721" s="30"/>
    </row>
    <row r="722" spans="1:26" ht="15" hidden="1" customHeight="1" x14ac:dyDescent="0.2">
      <c r="A722" s="384"/>
      <c r="B722" s="384"/>
      <c r="C722" s="433" t="s">
        <v>3594</v>
      </c>
      <c r="D722" s="43" t="s">
        <v>1667</v>
      </c>
      <c r="E722" s="499" t="s">
        <v>1678</v>
      </c>
      <c r="F722" s="319">
        <v>1</v>
      </c>
      <c r="G722" s="43" t="s">
        <v>1892</v>
      </c>
      <c r="H722" s="499"/>
      <c r="I722" s="481" t="s">
        <v>620</v>
      </c>
      <c r="J722" s="442" t="s">
        <v>1428</v>
      </c>
      <c r="K722" s="442">
        <v>1</v>
      </c>
      <c r="L722" s="482" t="s">
        <v>3456</v>
      </c>
      <c r="M722" s="442">
        <v>1500</v>
      </c>
      <c r="N722" s="483"/>
      <c r="O722" s="434">
        <v>39.33</v>
      </c>
      <c r="P722" s="323">
        <f t="shared" si="47"/>
        <v>39.33</v>
      </c>
      <c r="Q722" s="319">
        <f t="shared" si="48"/>
        <v>1</v>
      </c>
      <c r="R722" s="427">
        <f t="shared" si="49"/>
        <v>39.33</v>
      </c>
      <c r="S722" s="323"/>
      <c r="T722" s="309"/>
      <c r="U722" s="309"/>
      <c r="V722" s="319" t="s">
        <v>620</v>
      </c>
      <c r="W722" s="444" t="str">
        <f t="shared" si="50"/>
        <v/>
      </c>
      <c r="X722" s="286"/>
      <c r="Y722" s="286"/>
      <c r="Z722" s="30"/>
    </row>
    <row r="723" spans="1:26" ht="15" hidden="1" customHeight="1" x14ac:dyDescent="0.2">
      <c r="A723" s="384"/>
      <c r="B723" s="384"/>
      <c r="C723" s="433" t="s">
        <v>3594</v>
      </c>
      <c r="D723" s="43" t="s">
        <v>1667</v>
      </c>
      <c r="E723" s="499" t="s">
        <v>1678</v>
      </c>
      <c r="F723" s="319">
        <v>1</v>
      </c>
      <c r="G723" s="43" t="s">
        <v>1812</v>
      </c>
      <c r="H723" s="499"/>
      <c r="I723" s="481">
        <v>5</v>
      </c>
      <c r="J723" s="442" t="s">
        <v>1428</v>
      </c>
      <c r="K723" s="442">
        <v>2</v>
      </c>
      <c r="L723" s="482" t="s">
        <v>3465</v>
      </c>
      <c r="M723" s="442">
        <v>340</v>
      </c>
      <c r="N723" s="483"/>
      <c r="O723" s="434">
        <v>2.67</v>
      </c>
      <c r="P723" s="323">
        <f t="shared" ref="P723:P786" si="51">O723*K723</f>
        <v>5.34</v>
      </c>
      <c r="Q723" s="319">
        <f t="shared" ref="Q723:Q786" si="52">K723*F723</f>
        <v>2</v>
      </c>
      <c r="R723" s="427">
        <f t="shared" ref="R723:R786" si="53">Q723*O723</f>
        <v>5.34</v>
      </c>
      <c r="S723" s="323"/>
      <c r="T723" s="309"/>
      <c r="U723" s="309"/>
      <c r="V723" s="319" t="s">
        <v>3448</v>
      </c>
      <c r="W723" s="444" t="str">
        <f t="shared" si="50"/>
        <v>5</v>
      </c>
      <c r="X723" s="286"/>
      <c r="Y723" s="286"/>
      <c r="Z723" s="30"/>
    </row>
    <row r="724" spans="1:26" ht="15" hidden="1" customHeight="1" x14ac:dyDescent="0.2">
      <c r="A724" s="384"/>
      <c r="B724" s="384"/>
      <c r="C724" s="433" t="s">
        <v>3594</v>
      </c>
      <c r="D724" s="43" t="s">
        <v>1667</v>
      </c>
      <c r="E724" s="499" t="s">
        <v>1678</v>
      </c>
      <c r="F724" s="319">
        <v>1</v>
      </c>
      <c r="G724" s="43" t="s">
        <v>1813</v>
      </c>
      <c r="H724" s="499"/>
      <c r="I724" s="481">
        <v>5</v>
      </c>
      <c r="J724" s="442" t="s">
        <v>1428</v>
      </c>
      <c r="K724" s="442">
        <v>2</v>
      </c>
      <c r="L724" s="482" t="s">
        <v>3454</v>
      </c>
      <c r="M724" s="442">
        <v>179</v>
      </c>
      <c r="N724" s="483"/>
      <c r="O724" s="434">
        <v>0.35</v>
      </c>
      <c r="P724" s="323">
        <f t="shared" si="51"/>
        <v>0.7</v>
      </c>
      <c r="Q724" s="319">
        <f t="shared" si="52"/>
        <v>2</v>
      </c>
      <c r="R724" s="427">
        <f t="shared" si="53"/>
        <v>0.7</v>
      </c>
      <c r="S724" s="323"/>
      <c r="T724" s="309"/>
      <c r="U724" s="309"/>
      <c r="V724" s="319" t="s">
        <v>3448</v>
      </c>
      <c r="W724" s="444" t="str">
        <f t="shared" si="50"/>
        <v>5</v>
      </c>
      <c r="X724" s="286"/>
      <c r="Y724" s="286"/>
      <c r="Z724" s="30"/>
    </row>
    <row r="725" spans="1:26" ht="15" hidden="1" customHeight="1" x14ac:dyDescent="0.2">
      <c r="A725" s="384"/>
      <c r="B725" s="384"/>
      <c r="C725" s="433" t="s">
        <v>3594</v>
      </c>
      <c r="D725" s="43" t="s">
        <v>1667</v>
      </c>
      <c r="E725" s="499" t="s">
        <v>1678</v>
      </c>
      <c r="F725" s="319">
        <v>1</v>
      </c>
      <c r="G725" s="43" t="s">
        <v>1727</v>
      </c>
      <c r="H725" s="499"/>
      <c r="I725" s="481">
        <v>8</v>
      </c>
      <c r="J725" s="442" t="s">
        <v>1428</v>
      </c>
      <c r="K725" s="442">
        <v>2</v>
      </c>
      <c r="L725" s="482" t="s">
        <v>3477</v>
      </c>
      <c r="M725" s="442">
        <v>180</v>
      </c>
      <c r="N725" s="483"/>
      <c r="O725" s="434">
        <v>1.38</v>
      </c>
      <c r="P725" s="323">
        <f t="shared" si="51"/>
        <v>2.76</v>
      </c>
      <c r="Q725" s="319">
        <f t="shared" si="52"/>
        <v>2</v>
      </c>
      <c r="R725" s="427">
        <f t="shared" si="53"/>
        <v>2.76</v>
      </c>
      <c r="S725" s="323"/>
      <c r="T725" s="309"/>
      <c r="U725" s="309"/>
      <c r="V725" s="319" t="s">
        <v>3449</v>
      </c>
      <c r="W725" s="444" t="str">
        <f t="shared" si="50"/>
        <v>8</v>
      </c>
      <c r="X725" s="286"/>
      <c r="Y725" s="286"/>
      <c r="Z725" s="30"/>
    </row>
    <row r="726" spans="1:26" ht="15" hidden="1" customHeight="1" x14ac:dyDescent="0.2">
      <c r="A726" s="384"/>
      <c r="B726" s="384"/>
      <c r="C726" s="433" t="s">
        <v>3594</v>
      </c>
      <c r="D726" s="43" t="s">
        <v>1667</v>
      </c>
      <c r="E726" s="499" t="s">
        <v>1678</v>
      </c>
      <c r="F726" s="319">
        <v>1</v>
      </c>
      <c r="G726" s="43" t="s">
        <v>1728</v>
      </c>
      <c r="H726" s="499"/>
      <c r="I726" s="481">
        <v>8</v>
      </c>
      <c r="J726" s="442" t="s">
        <v>1428</v>
      </c>
      <c r="K726" s="442">
        <v>1</v>
      </c>
      <c r="L726" s="482" t="s">
        <v>3478</v>
      </c>
      <c r="M726" s="442">
        <v>180</v>
      </c>
      <c r="N726" s="483"/>
      <c r="O726" s="434">
        <v>1.1100000000000001</v>
      </c>
      <c r="P726" s="323">
        <f t="shared" si="51"/>
        <v>1.1100000000000001</v>
      </c>
      <c r="Q726" s="319">
        <f t="shared" si="52"/>
        <v>1</v>
      </c>
      <c r="R726" s="427">
        <f t="shared" si="53"/>
        <v>1.1100000000000001</v>
      </c>
      <c r="S726" s="323"/>
      <c r="T726" s="309"/>
      <c r="U726" s="309"/>
      <c r="V726" s="319" t="s">
        <v>3449</v>
      </c>
      <c r="W726" s="444" t="str">
        <f t="shared" si="50"/>
        <v>8</v>
      </c>
      <c r="X726" s="286"/>
      <c r="Y726" s="286"/>
      <c r="Z726" s="30"/>
    </row>
    <row r="727" spans="1:26" ht="15" hidden="1" customHeight="1" x14ac:dyDescent="0.2">
      <c r="A727" s="384"/>
      <c r="B727" s="384"/>
      <c r="C727" s="433" t="s">
        <v>3594</v>
      </c>
      <c r="D727" s="43" t="s">
        <v>1667</v>
      </c>
      <c r="E727" s="499" t="s">
        <v>1678</v>
      </c>
      <c r="F727" s="319">
        <v>1</v>
      </c>
      <c r="G727" s="43" t="s">
        <v>1814</v>
      </c>
      <c r="H727" s="499"/>
      <c r="I727" s="481">
        <v>8</v>
      </c>
      <c r="J727" s="442" t="s">
        <v>1428</v>
      </c>
      <c r="K727" s="442">
        <v>2</v>
      </c>
      <c r="L727" s="482" t="s">
        <v>3454</v>
      </c>
      <c r="M727" s="442">
        <v>181</v>
      </c>
      <c r="N727" s="483"/>
      <c r="O727" s="434">
        <v>0.56999999999999995</v>
      </c>
      <c r="P727" s="323">
        <f t="shared" si="51"/>
        <v>1.1399999999999999</v>
      </c>
      <c r="Q727" s="319">
        <f t="shared" si="52"/>
        <v>2</v>
      </c>
      <c r="R727" s="427">
        <f t="shared" si="53"/>
        <v>1.1399999999999999</v>
      </c>
      <c r="S727" s="323"/>
      <c r="T727" s="309"/>
      <c r="U727" s="309"/>
      <c r="V727" s="319" t="s">
        <v>3449</v>
      </c>
      <c r="W727" s="444" t="str">
        <f t="shared" si="50"/>
        <v>8</v>
      </c>
      <c r="X727" s="286"/>
      <c r="Y727" s="286"/>
      <c r="Z727" s="30"/>
    </row>
    <row r="728" spans="1:26" ht="15" hidden="1" customHeight="1" x14ac:dyDescent="0.2">
      <c r="A728" s="384"/>
      <c r="B728" s="384"/>
      <c r="C728" s="433" t="s">
        <v>3594</v>
      </c>
      <c r="D728" s="43" t="s">
        <v>1667</v>
      </c>
      <c r="E728" s="499" t="s">
        <v>1678</v>
      </c>
      <c r="F728" s="319">
        <v>1</v>
      </c>
      <c r="G728" s="43" t="s">
        <v>1893</v>
      </c>
      <c r="H728" s="499"/>
      <c r="I728" s="481">
        <v>15</v>
      </c>
      <c r="J728" s="442" t="s">
        <v>1428</v>
      </c>
      <c r="K728" s="442">
        <v>1</v>
      </c>
      <c r="L728" s="482" t="s">
        <v>3464</v>
      </c>
      <c r="M728" s="442">
        <v>1727</v>
      </c>
      <c r="N728" s="483"/>
      <c r="O728" s="434">
        <v>36.6</v>
      </c>
      <c r="P728" s="323">
        <f t="shared" si="51"/>
        <v>36.6</v>
      </c>
      <c r="Q728" s="319">
        <f t="shared" si="52"/>
        <v>1</v>
      </c>
      <c r="R728" s="427">
        <f t="shared" si="53"/>
        <v>36.6</v>
      </c>
      <c r="S728" s="323"/>
      <c r="T728" s="309"/>
      <c r="U728" s="309"/>
      <c r="V728" s="319" t="s">
        <v>3446</v>
      </c>
      <c r="W728" s="444" t="str">
        <f t="shared" si="50"/>
        <v>15</v>
      </c>
      <c r="X728" s="286"/>
      <c r="Y728" s="286"/>
      <c r="Z728" s="30"/>
    </row>
    <row r="729" spans="1:26" ht="15" hidden="1" customHeight="1" x14ac:dyDescent="0.2">
      <c r="A729" s="384"/>
      <c r="B729" s="384"/>
      <c r="C729" s="433" t="s">
        <v>3594</v>
      </c>
      <c r="D729" s="43" t="s">
        <v>1667</v>
      </c>
      <c r="E729" s="499" t="s">
        <v>1678</v>
      </c>
      <c r="F729" s="319">
        <v>1</v>
      </c>
      <c r="G729" s="43" t="s">
        <v>1894</v>
      </c>
      <c r="H729" s="499"/>
      <c r="I729" s="481">
        <v>15</v>
      </c>
      <c r="J729" s="442" t="s">
        <v>1428</v>
      </c>
      <c r="K729" s="442">
        <v>1</v>
      </c>
      <c r="L729" s="482" t="s">
        <v>3468</v>
      </c>
      <c r="M729" s="442">
        <v>1727</v>
      </c>
      <c r="N729" s="483"/>
      <c r="O729" s="434">
        <v>27.45</v>
      </c>
      <c r="P729" s="323">
        <f t="shared" si="51"/>
        <v>27.45</v>
      </c>
      <c r="Q729" s="319">
        <f t="shared" si="52"/>
        <v>1</v>
      </c>
      <c r="R729" s="427">
        <f t="shared" si="53"/>
        <v>27.45</v>
      </c>
      <c r="S729" s="323"/>
      <c r="T729" s="309"/>
      <c r="U729" s="309"/>
      <c r="V729" s="319" t="s">
        <v>3446</v>
      </c>
      <c r="W729" s="444" t="str">
        <f t="shared" si="50"/>
        <v>15</v>
      </c>
      <c r="X729" s="286"/>
      <c r="Y729" s="286"/>
      <c r="Z729" s="30"/>
    </row>
    <row r="730" spans="1:26" ht="15" hidden="1" customHeight="1" x14ac:dyDescent="0.2">
      <c r="A730" s="384"/>
      <c r="B730" s="384"/>
      <c r="C730" s="433" t="s">
        <v>3594</v>
      </c>
      <c r="D730" s="43" t="s">
        <v>1667</v>
      </c>
      <c r="E730" s="499" t="s">
        <v>1678</v>
      </c>
      <c r="F730" s="319">
        <v>1</v>
      </c>
      <c r="G730" s="43" t="s">
        <v>1815</v>
      </c>
      <c r="H730" s="499"/>
      <c r="I730" s="481">
        <v>15</v>
      </c>
      <c r="J730" s="442" t="s">
        <v>1428</v>
      </c>
      <c r="K730" s="442">
        <v>1</v>
      </c>
      <c r="L730" s="482" t="s">
        <v>3462</v>
      </c>
      <c r="M730" s="442">
        <v>320</v>
      </c>
      <c r="N730" s="483"/>
      <c r="O730" s="434">
        <v>4.1399999999999997</v>
      </c>
      <c r="P730" s="323">
        <f t="shared" si="51"/>
        <v>4.1399999999999997</v>
      </c>
      <c r="Q730" s="319">
        <f t="shared" si="52"/>
        <v>1</v>
      </c>
      <c r="R730" s="427">
        <f t="shared" si="53"/>
        <v>4.1399999999999997</v>
      </c>
      <c r="S730" s="323"/>
      <c r="T730" s="309"/>
      <c r="U730" s="309"/>
      <c r="V730" s="319" t="s">
        <v>3446</v>
      </c>
      <c r="W730" s="444" t="str">
        <f t="shared" si="50"/>
        <v>15</v>
      </c>
      <c r="X730" s="286"/>
      <c r="Y730" s="286"/>
      <c r="Z730" s="30"/>
    </row>
    <row r="731" spans="1:26" ht="15" hidden="1" customHeight="1" x14ac:dyDescent="0.2">
      <c r="A731" s="384"/>
      <c r="B731" s="384"/>
      <c r="C731" s="433" t="s">
        <v>3594</v>
      </c>
      <c r="D731" s="43" t="s">
        <v>1667</v>
      </c>
      <c r="E731" s="499" t="s">
        <v>1678</v>
      </c>
      <c r="F731" s="319">
        <v>1</v>
      </c>
      <c r="G731" s="43" t="s">
        <v>1895</v>
      </c>
      <c r="H731" s="499"/>
      <c r="I731" s="481">
        <v>10</v>
      </c>
      <c r="J731" s="442" t="s">
        <v>1428</v>
      </c>
      <c r="K731" s="442">
        <v>1</v>
      </c>
      <c r="L731" s="482">
        <v>1500</v>
      </c>
      <c r="M731" s="442">
        <v>110</v>
      </c>
      <c r="N731" s="483"/>
      <c r="O731" s="434">
        <v>12.95</v>
      </c>
      <c r="P731" s="323">
        <f t="shared" si="51"/>
        <v>12.95</v>
      </c>
      <c r="Q731" s="319">
        <f t="shared" si="52"/>
        <v>1</v>
      </c>
      <c r="R731" s="427">
        <f t="shared" si="53"/>
        <v>12.95</v>
      </c>
      <c r="S731" s="323"/>
      <c r="T731" s="309"/>
      <c r="U731" s="309"/>
      <c r="V731" s="319" t="s">
        <v>1919</v>
      </c>
      <c r="W731" s="444" t="str">
        <f t="shared" si="50"/>
        <v>10</v>
      </c>
      <c r="X731" s="286"/>
      <c r="Y731" s="286"/>
      <c r="Z731" s="30"/>
    </row>
    <row r="732" spans="1:26" ht="15" hidden="1" customHeight="1" x14ac:dyDescent="0.2">
      <c r="A732" s="384"/>
      <c r="B732" s="384"/>
      <c r="C732" s="433" t="s">
        <v>3594</v>
      </c>
      <c r="D732" s="43" t="s">
        <v>1667</v>
      </c>
      <c r="E732" s="499" t="s">
        <v>1678</v>
      </c>
      <c r="F732" s="319">
        <v>1</v>
      </c>
      <c r="G732" s="43" t="s">
        <v>1819</v>
      </c>
      <c r="H732" s="499"/>
      <c r="I732" s="481">
        <v>10</v>
      </c>
      <c r="J732" s="442" t="s">
        <v>1428</v>
      </c>
      <c r="K732" s="442">
        <v>2</v>
      </c>
      <c r="L732" s="482">
        <v>150</v>
      </c>
      <c r="M732" s="442">
        <v>47</v>
      </c>
      <c r="N732" s="483"/>
      <c r="O732" s="434">
        <v>0.55000000000000004</v>
      </c>
      <c r="P732" s="323">
        <f t="shared" si="51"/>
        <v>1.1000000000000001</v>
      </c>
      <c r="Q732" s="319">
        <f t="shared" si="52"/>
        <v>2</v>
      </c>
      <c r="R732" s="427">
        <f t="shared" si="53"/>
        <v>1.1000000000000001</v>
      </c>
      <c r="S732" s="323"/>
      <c r="T732" s="309"/>
      <c r="U732" s="309"/>
      <c r="V732" s="319" t="s">
        <v>1915</v>
      </c>
      <c r="W732" s="444" t="str">
        <f t="shared" si="50"/>
        <v>10</v>
      </c>
      <c r="X732" s="286"/>
      <c r="Y732" s="286"/>
      <c r="Z732" s="30"/>
    </row>
    <row r="733" spans="1:26" ht="15" hidden="1" customHeight="1" x14ac:dyDescent="0.2">
      <c r="A733" s="384"/>
      <c r="B733" s="384"/>
      <c r="C733" s="433" t="s">
        <v>3594</v>
      </c>
      <c r="D733" s="43" t="s">
        <v>1667</v>
      </c>
      <c r="E733" s="499" t="s">
        <v>1678</v>
      </c>
      <c r="F733" s="319">
        <v>1</v>
      </c>
      <c r="G733" s="43" t="s">
        <v>1820</v>
      </c>
      <c r="H733" s="499"/>
      <c r="I733" s="481">
        <v>10</v>
      </c>
      <c r="J733" s="442" t="s">
        <v>1428</v>
      </c>
      <c r="K733" s="442">
        <v>2</v>
      </c>
      <c r="L733" s="482">
        <v>140</v>
      </c>
      <c r="M733" s="442">
        <v>47</v>
      </c>
      <c r="N733" s="483"/>
      <c r="O733" s="434">
        <v>0.52</v>
      </c>
      <c r="P733" s="323">
        <f t="shared" si="51"/>
        <v>1.04</v>
      </c>
      <c r="Q733" s="319">
        <f t="shared" si="52"/>
        <v>2</v>
      </c>
      <c r="R733" s="427">
        <f t="shared" si="53"/>
        <v>1.04</v>
      </c>
      <c r="S733" s="323"/>
      <c r="T733" s="309"/>
      <c r="U733" s="309"/>
      <c r="V733" s="319" t="s">
        <v>1916</v>
      </c>
      <c r="W733" s="444" t="str">
        <f t="shared" si="50"/>
        <v>10</v>
      </c>
      <c r="X733" s="286"/>
      <c r="Y733" s="286"/>
      <c r="Z733" s="30"/>
    </row>
    <row r="734" spans="1:26" ht="15" hidden="1" customHeight="1" x14ac:dyDescent="0.2">
      <c r="A734" s="384"/>
      <c r="B734" s="384"/>
      <c r="C734" s="433" t="s">
        <v>3593</v>
      </c>
      <c r="D734" s="43" t="s">
        <v>1667</v>
      </c>
      <c r="E734" s="499" t="s">
        <v>1678</v>
      </c>
      <c r="F734" s="319">
        <v>1</v>
      </c>
      <c r="G734" s="43" t="s">
        <v>1821</v>
      </c>
      <c r="H734" s="499" t="s">
        <v>3591</v>
      </c>
      <c r="I734" s="481" t="s">
        <v>1917</v>
      </c>
      <c r="J734" s="442" t="s">
        <v>1920</v>
      </c>
      <c r="K734" s="442">
        <v>4</v>
      </c>
      <c r="L734" s="482" t="s">
        <v>3456</v>
      </c>
      <c r="M734" s="442">
        <v>550</v>
      </c>
      <c r="N734" s="483"/>
      <c r="O734" s="434">
        <v>3.47</v>
      </c>
      <c r="P734" s="323">
        <f t="shared" si="51"/>
        <v>13.88</v>
      </c>
      <c r="Q734" s="319">
        <f t="shared" si="52"/>
        <v>4</v>
      </c>
      <c r="R734" s="427">
        <f t="shared" si="53"/>
        <v>13.88</v>
      </c>
      <c r="S734" s="323"/>
      <c r="T734" s="309"/>
      <c r="U734" s="309"/>
      <c r="V734" s="319" t="s">
        <v>1917</v>
      </c>
      <c r="W734" s="444" t="str">
        <f t="shared" si="50"/>
        <v/>
      </c>
      <c r="X734" s="286"/>
      <c r="Y734" s="286"/>
      <c r="Z734" s="30"/>
    </row>
    <row r="735" spans="1:26" ht="15" hidden="1" customHeight="1" x14ac:dyDescent="0.2">
      <c r="A735" s="384"/>
      <c r="B735" s="384"/>
      <c r="C735" s="433" t="s">
        <v>3594</v>
      </c>
      <c r="D735" s="43" t="s">
        <v>1668</v>
      </c>
      <c r="E735" s="499" t="s">
        <v>1678</v>
      </c>
      <c r="F735" s="319">
        <v>3</v>
      </c>
      <c r="G735" s="43" t="s">
        <v>1822</v>
      </c>
      <c r="H735" s="499"/>
      <c r="I735" s="481" t="s">
        <v>1121</v>
      </c>
      <c r="J735" s="442" t="s">
        <v>1428</v>
      </c>
      <c r="K735" s="442">
        <v>1</v>
      </c>
      <c r="L735" s="482" t="s">
        <v>3456</v>
      </c>
      <c r="M735" s="442">
        <v>2703</v>
      </c>
      <c r="N735" s="483"/>
      <c r="O735" s="434">
        <v>55.93</v>
      </c>
      <c r="P735" s="323">
        <f t="shared" si="51"/>
        <v>55.93</v>
      </c>
      <c r="Q735" s="319">
        <f t="shared" si="52"/>
        <v>3</v>
      </c>
      <c r="R735" s="427">
        <f t="shared" si="53"/>
        <v>167.79</v>
      </c>
      <c r="S735" s="323"/>
      <c r="T735" s="309"/>
      <c r="U735" s="309"/>
      <c r="V735" s="319" t="s">
        <v>1121</v>
      </c>
      <c r="W735" s="444" t="str">
        <f t="shared" si="50"/>
        <v/>
      </c>
      <c r="X735" s="286"/>
      <c r="Y735" s="286"/>
      <c r="Z735" s="30"/>
    </row>
    <row r="736" spans="1:26" ht="15" hidden="1" customHeight="1" x14ac:dyDescent="0.2">
      <c r="A736" s="384"/>
      <c r="B736" s="384"/>
      <c r="C736" s="433" t="s">
        <v>3594</v>
      </c>
      <c r="D736" s="43" t="s">
        <v>1668</v>
      </c>
      <c r="E736" s="499" t="s">
        <v>1678</v>
      </c>
      <c r="F736" s="319">
        <v>3</v>
      </c>
      <c r="G736" s="43" t="s">
        <v>1823</v>
      </c>
      <c r="H736" s="499"/>
      <c r="I736" s="481">
        <v>5</v>
      </c>
      <c r="J736" s="442" t="s">
        <v>1428</v>
      </c>
      <c r="K736" s="442">
        <v>1</v>
      </c>
      <c r="L736" s="482" t="s">
        <v>3496</v>
      </c>
      <c r="M736" s="442">
        <v>174</v>
      </c>
      <c r="N736" s="483"/>
      <c r="O736" s="434">
        <v>0.64</v>
      </c>
      <c r="P736" s="323">
        <f t="shared" si="51"/>
        <v>0.64</v>
      </c>
      <c r="Q736" s="319">
        <f t="shared" si="52"/>
        <v>3</v>
      </c>
      <c r="R736" s="427">
        <f t="shared" si="53"/>
        <v>1.92</v>
      </c>
      <c r="S736" s="323"/>
      <c r="T736" s="309"/>
      <c r="U736" s="309"/>
      <c r="V736" s="319" t="s">
        <v>3448</v>
      </c>
      <c r="W736" s="444" t="str">
        <f t="shared" si="50"/>
        <v>5</v>
      </c>
      <c r="X736" s="286"/>
      <c r="Y736" s="286"/>
      <c r="Z736" s="30"/>
    </row>
    <row r="737" spans="1:26" ht="15" hidden="1" customHeight="1" x14ac:dyDescent="0.2">
      <c r="A737" s="384"/>
      <c r="B737" s="384"/>
      <c r="C737" s="433" t="s">
        <v>3594</v>
      </c>
      <c r="D737" s="43" t="s">
        <v>1668</v>
      </c>
      <c r="E737" s="499" t="s">
        <v>1678</v>
      </c>
      <c r="F737" s="319">
        <v>3</v>
      </c>
      <c r="G737" s="43" t="s">
        <v>1824</v>
      </c>
      <c r="H737" s="499"/>
      <c r="I737" s="481">
        <v>10</v>
      </c>
      <c r="J737" s="442" t="s">
        <v>1428</v>
      </c>
      <c r="K737" s="442">
        <v>1</v>
      </c>
      <c r="L737" s="482" t="s">
        <v>3497</v>
      </c>
      <c r="M737" s="442">
        <v>240</v>
      </c>
      <c r="N737" s="483"/>
      <c r="O737" s="434">
        <v>4.33</v>
      </c>
      <c r="P737" s="323">
        <f t="shared" si="51"/>
        <v>4.33</v>
      </c>
      <c r="Q737" s="319">
        <f t="shared" si="52"/>
        <v>3</v>
      </c>
      <c r="R737" s="427">
        <f t="shared" si="53"/>
        <v>12.99</v>
      </c>
      <c r="S737" s="323"/>
      <c r="T737" s="309"/>
      <c r="U737" s="309"/>
      <c r="V737" s="319" t="s">
        <v>1427</v>
      </c>
      <c r="W737" s="444" t="str">
        <f t="shared" si="50"/>
        <v>10</v>
      </c>
      <c r="X737" s="286"/>
      <c r="Y737" s="286"/>
      <c r="Z737" s="30"/>
    </row>
    <row r="738" spans="1:26" ht="15" hidden="1" customHeight="1" x14ac:dyDescent="0.2">
      <c r="A738" s="384"/>
      <c r="B738" s="384"/>
      <c r="C738" s="433" t="s">
        <v>3594</v>
      </c>
      <c r="D738" s="43" t="s">
        <v>1668</v>
      </c>
      <c r="E738" s="499" t="s">
        <v>1678</v>
      </c>
      <c r="F738" s="319">
        <v>3</v>
      </c>
      <c r="G738" s="43" t="s">
        <v>1826</v>
      </c>
      <c r="H738" s="499"/>
      <c r="I738" s="481">
        <v>5</v>
      </c>
      <c r="J738" s="442" t="s">
        <v>1428</v>
      </c>
      <c r="K738" s="442">
        <v>1</v>
      </c>
      <c r="L738" s="482" t="s">
        <v>3460</v>
      </c>
      <c r="M738" s="442">
        <v>112</v>
      </c>
      <c r="N738" s="483"/>
      <c r="O738" s="434">
        <v>0.44</v>
      </c>
      <c r="P738" s="323">
        <f t="shared" si="51"/>
        <v>0.44</v>
      </c>
      <c r="Q738" s="319">
        <f t="shared" si="52"/>
        <v>3</v>
      </c>
      <c r="R738" s="427">
        <f t="shared" si="53"/>
        <v>1.32</v>
      </c>
      <c r="S738" s="323"/>
      <c r="T738" s="309"/>
      <c r="U738" s="309"/>
      <c r="V738" s="319" t="s">
        <v>3448</v>
      </c>
      <c r="W738" s="444" t="str">
        <f t="shared" si="50"/>
        <v>5</v>
      </c>
      <c r="X738" s="286"/>
      <c r="Y738" s="286"/>
      <c r="Z738" s="30"/>
    </row>
    <row r="739" spans="1:26" ht="15" hidden="1" customHeight="1" x14ac:dyDescent="0.2">
      <c r="A739" s="384"/>
      <c r="B739" s="384"/>
      <c r="C739" s="433" t="s">
        <v>3594</v>
      </c>
      <c r="D739" s="43" t="s">
        <v>1668</v>
      </c>
      <c r="E739" s="499" t="s">
        <v>1678</v>
      </c>
      <c r="F739" s="319">
        <v>3</v>
      </c>
      <c r="G739" s="43" t="s">
        <v>1827</v>
      </c>
      <c r="H739" s="499"/>
      <c r="I739" s="481">
        <v>5</v>
      </c>
      <c r="J739" s="442" t="s">
        <v>1428</v>
      </c>
      <c r="K739" s="442">
        <v>1</v>
      </c>
      <c r="L739" s="482" t="s">
        <v>3498</v>
      </c>
      <c r="M739" s="442">
        <v>100</v>
      </c>
      <c r="N739" s="483"/>
      <c r="O739" s="434">
        <v>0.18</v>
      </c>
      <c r="P739" s="323">
        <f t="shared" si="51"/>
        <v>0.18</v>
      </c>
      <c r="Q739" s="319">
        <f t="shared" si="52"/>
        <v>3</v>
      </c>
      <c r="R739" s="427">
        <f t="shared" si="53"/>
        <v>0.54</v>
      </c>
      <c r="S739" s="323"/>
      <c r="T739" s="309"/>
      <c r="U739" s="309"/>
      <c r="V739" s="319" t="s">
        <v>3448</v>
      </c>
      <c r="W739" s="444" t="str">
        <f t="shared" si="50"/>
        <v>5</v>
      </c>
      <c r="X739" s="286"/>
      <c r="Y739" s="286"/>
      <c r="Z739" s="30"/>
    </row>
    <row r="740" spans="1:26" ht="15" hidden="1" customHeight="1" x14ac:dyDescent="0.2">
      <c r="A740" s="384"/>
      <c r="B740" s="384"/>
      <c r="C740" s="433" t="s">
        <v>3594</v>
      </c>
      <c r="D740" s="43" t="s">
        <v>1668</v>
      </c>
      <c r="E740" s="499" t="s">
        <v>1678</v>
      </c>
      <c r="F740" s="319">
        <v>3</v>
      </c>
      <c r="G740" s="43" t="s">
        <v>1727</v>
      </c>
      <c r="H740" s="499"/>
      <c r="I740" s="481">
        <v>8</v>
      </c>
      <c r="J740" s="442" t="s">
        <v>1428</v>
      </c>
      <c r="K740" s="442">
        <v>2</v>
      </c>
      <c r="L740" s="482" t="s">
        <v>3477</v>
      </c>
      <c r="M740" s="442">
        <v>180</v>
      </c>
      <c r="N740" s="483"/>
      <c r="O740" s="434">
        <v>1.38</v>
      </c>
      <c r="P740" s="323">
        <f t="shared" si="51"/>
        <v>2.76</v>
      </c>
      <c r="Q740" s="319">
        <f t="shared" si="52"/>
        <v>6</v>
      </c>
      <c r="R740" s="427">
        <f t="shared" si="53"/>
        <v>8.2799999999999994</v>
      </c>
      <c r="S740" s="323"/>
      <c r="T740" s="309"/>
      <c r="U740" s="309"/>
      <c r="V740" s="319" t="s">
        <v>3449</v>
      </c>
      <c r="W740" s="444" t="str">
        <f t="shared" si="50"/>
        <v>8</v>
      </c>
      <c r="X740" s="286"/>
      <c r="Y740" s="286"/>
      <c r="Z740" s="30"/>
    </row>
    <row r="741" spans="1:26" ht="15" hidden="1" customHeight="1" x14ac:dyDescent="0.2">
      <c r="A741" s="384"/>
      <c r="B741" s="384"/>
      <c r="C741" s="433" t="s">
        <v>3594</v>
      </c>
      <c r="D741" s="43" t="s">
        <v>1668</v>
      </c>
      <c r="E741" s="499" t="s">
        <v>1678</v>
      </c>
      <c r="F741" s="319">
        <v>3</v>
      </c>
      <c r="G741" s="43" t="s">
        <v>1728</v>
      </c>
      <c r="H741" s="499"/>
      <c r="I741" s="481">
        <v>8</v>
      </c>
      <c r="J741" s="442" t="s">
        <v>1428</v>
      </c>
      <c r="K741" s="442">
        <v>1</v>
      </c>
      <c r="L741" s="482" t="s">
        <v>3478</v>
      </c>
      <c r="M741" s="442">
        <v>180</v>
      </c>
      <c r="N741" s="483"/>
      <c r="O741" s="434">
        <v>1.1100000000000001</v>
      </c>
      <c r="P741" s="323">
        <f t="shared" si="51"/>
        <v>1.1100000000000001</v>
      </c>
      <c r="Q741" s="319">
        <f t="shared" si="52"/>
        <v>3</v>
      </c>
      <c r="R741" s="427">
        <f t="shared" si="53"/>
        <v>3.33</v>
      </c>
      <c r="S741" s="323"/>
      <c r="T741" s="309"/>
      <c r="U741" s="309"/>
      <c r="V741" s="319" t="s">
        <v>3449</v>
      </c>
      <c r="W741" s="444" t="str">
        <f t="shared" si="50"/>
        <v>8</v>
      </c>
      <c r="X741" s="286"/>
      <c r="Y741" s="286"/>
      <c r="Z741" s="30"/>
    </row>
    <row r="742" spans="1:26" ht="15" hidden="1" customHeight="1" x14ac:dyDescent="0.2">
      <c r="A742" s="384"/>
      <c r="B742" s="384"/>
      <c r="C742" s="433" t="s">
        <v>3594</v>
      </c>
      <c r="D742" s="43" t="s">
        <v>1668</v>
      </c>
      <c r="E742" s="499" t="s">
        <v>1678</v>
      </c>
      <c r="F742" s="319">
        <v>3</v>
      </c>
      <c r="G742" s="43" t="s">
        <v>1828</v>
      </c>
      <c r="H742" s="499"/>
      <c r="I742" s="481">
        <v>15</v>
      </c>
      <c r="J742" s="442" t="s">
        <v>1428</v>
      </c>
      <c r="K742" s="442">
        <v>1</v>
      </c>
      <c r="L742" s="482" t="s">
        <v>3464</v>
      </c>
      <c r="M742" s="442">
        <v>1777</v>
      </c>
      <c r="N742" s="483"/>
      <c r="O742" s="434">
        <v>37.659999999999997</v>
      </c>
      <c r="P742" s="323">
        <f t="shared" si="51"/>
        <v>37.659999999999997</v>
      </c>
      <c r="Q742" s="319">
        <f t="shared" si="52"/>
        <v>3</v>
      </c>
      <c r="R742" s="427">
        <f t="shared" si="53"/>
        <v>112.97999999999999</v>
      </c>
      <c r="S742" s="323"/>
      <c r="T742" s="309"/>
      <c r="U742" s="309"/>
      <c r="V742" s="319" t="s">
        <v>3446</v>
      </c>
      <c r="W742" s="444" t="str">
        <f t="shared" si="50"/>
        <v>15</v>
      </c>
      <c r="X742" s="286"/>
      <c r="Y742" s="286"/>
      <c r="Z742" s="30"/>
    </row>
    <row r="743" spans="1:26" ht="15" hidden="1" customHeight="1" x14ac:dyDescent="0.2">
      <c r="A743" s="384"/>
      <c r="B743" s="384"/>
      <c r="C743" s="433" t="s">
        <v>3594</v>
      </c>
      <c r="D743" s="43" t="s">
        <v>1668</v>
      </c>
      <c r="E743" s="499" t="s">
        <v>1678</v>
      </c>
      <c r="F743" s="319">
        <v>3</v>
      </c>
      <c r="G743" s="43" t="s">
        <v>1829</v>
      </c>
      <c r="H743" s="499"/>
      <c r="I743" s="481">
        <v>15</v>
      </c>
      <c r="J743" s="442" t="s">
        <v>1428</v>
      </c>
      <c r="K743" s="442">
        <v>1</v>
      </c>
      <c r="L743" s="482" t="s">
        <v>3468</v>
      </c>
      <c r="M743" s="442">
        <v>1777</v>
      </c>
      <c r="N743" s="483"/>
      <c r="O743" s="434">
        <v>28.25</v>
      </c>
      <c r="P743" s="323">
        <f t="shared" si="51"/>
        <v>28.25</v>
      </c>
      <c r="Q743" s="319">
        <f t="shared" si="52"/>
        <v>3</v>
      </c>
      <c r="R743" s="427">
        <f t="shared" si="53"/>
        <v>84.75</v>
      </c>
      <c r="S743" s="323"/>
      <c r="T743" s="309"/>
      <c r="U743" s="309"/>
      <c r="V743" s="319" t="s">
        <v>3446</v>
      </c>
      <c r="W743" s="444" t="str">
        <f t="shared" si="50"/>
        <v>15</v>
      </c>
      <c r="X743" s="286"/>
      <c r="Y743" s="286"/>
      <c r="Z743" s="30"/>
    </row>
    <row r="744" spans="1:26" ht="15" hidden="1" customHeight="1" x14ac:dyDescent="0.2">
      <c r="A744" s="384"/>
      <c r="B744" s="384"/>
      <c r="C744" s="433" t="s">
        <v>3593</v>
      </c>
      <c r="D744" s="43" t="s">
        <v>1668</v>
      </c>
      <c r="E744" s="499" t="s">
        <v>1678</v>
      </c>
      <c r="F744" s="319">
        <v>3</v>
      </c>
      <c r="G744" s="43" t="s">
        <v>1830</v>
      </c>
      <c r="H744" s="499" t="s">
        <v>3591</v>
      </c>
      <c r="I744" s="481" t="s">
        <v>3444</v>
      </c>
      <c r="J744" s="442" t="s">
        <v>1920</v>
      </c>
      <c r="K744" s="442">
        <v>4</v>
      </c>
      <c r="L744" s="482" t="s">
        <v>3456</v>
      </c>
      <c r="M744" s="442">
        <v>550</v>
      </c>
      <c r="N744" s="483"/>
      <c r="O744" s="434">
        <v>3.12</v>
      </c>
      <c r="P744" s="323">
        <f t="shared" si="51"/>
        <v>12.48</v>
      </c>
      <c r="Q744" s="319">
        <f t="shared" si="52"/>
        <v>12</v>
      </c>
      <c r="R744" s="427">
        <f t="shared" si="53"/>
        <v>37.44</v>
      </c>
      <c r="S744" s="323"/>
      <c r="T744" s="309"/>
      <c r="U744" s="309"/>
      <c r="V744" s="319" t="s">
        <v>3444</v>
      </c>
      <c r="W744" s="444" t="str">
        <f t="shared" si="50"/>
        <v/>
      </c>
      <c r="X744" s="286"/>
      <c r="Y744" s="286"/>
      <c r="Z744" s="30"/>
    </row>
    <row r="745" spans="1:26" ht="15" hidden="1" customHeight="1" x14ac:dyDescent="0.2">
      <c r="A745" s="384"/>
      <c r="B745" s="384"/>
      <c r="C745" s="433" t="s">
        <v>3594</v>
      </c>
      <c r="D745" s="43" t="s">
        <v>1668</v>
      </c>
      <c r="E745" s="499" t="s">
        <v>1678</v>
      </c>
      <c r="F745" s="319">
        <v>3</v>
      </c>
      <c r="G745" s="43" t="s">
        <v>1831</v>
      </c>
      <c r="H745" s="499"/>
      <c r="I745" s="481">
        <v>10</v>
      </c>
      <c r="J745" s="442" t="s">
        <v>1428</v>
      </c>
      <c r="K745" s="442">
        <v>1</v>
      </c>
      <c r="L745" s="482" t="s">
        <v>3460</v>
      </c>
      <c r="M745" s="442">
        <v>280</v>
      </c>
      <c r="N745" s="483"/>
      <c r="O745" s="434">
        <v>2.2000000000000002</v>
      </c>
      <c r="P745" s="323">
        <f t="shared" si="51"/>
        <v>2.2000000000000002</v>
      </c>
      <c r="Q745" s="319">
        <f t="shared" si="52"/>
        <v>3</v>
      </c>
      <c r="R745" s="427">
        <f t="shared" si="53"/>
        <v>6.6000000000000005</v>
      </c>
      <c r="S745" s="323"/>
      <c r="T745" s="309"/>
      <c r="U745" s="309"/>
      <c r="V745" s="319" t="s">
        <v>1427</v>
      </c>
      <c r="W745" s="444" t="str">
        <f t="shared" si="50"/>
        <v>10</v>
      </c>
      <c r="X745" s="286"/>
      <c r="Y745" s="286"/>
      <c r="Z745" s="30"/>
    </row>
    <row r="746" spans="1:26" ht="15" hidden="1" customHeight="1" x14ac:dyDescent="0.2">
      <c r="A746" s="384"/>
      <c r="B746" s="384"/>
      <c r="C746" s="433" t="s">
        <v>3594</v>
      </c>
      <c r="D746" s="43" t="s">
        <v>1668</v>
      </c>
      <c r="E746" s="499" t="s">
        <v>1678</v>
      </c>
      <c r="F746" s="319">
        <v>3</v>
      </c>
      <c r="G746" s="43" t="s">
        <v>1832</v>
      </c>
      <c r="H746" s="499"/>
      <c r="I746" s="481">
        <v>5</v>
      </c>
      <c r="J746" s="442" t="s">
        <v>1428</v>
      </c>
      <c r="K746" s="442">
        <v>2</v>
      </c>
      <c r="L746" s="482" t="s">
        <v>3499</v>
      </c>
      <c r="M746" s="442">
        <v>150</v>
      </c>
      <c r="N746" s="483"/>
      <c r="O746" s="434">
        <v>0.56000000000000005</v>
      </c>
      <c r="P746" s="323">
        <f t="shared" si="51"/>
        <v>1.1200000000000001</v>
      </c>
      <c r="Q746" s="319">
        <f t="shared" si="52"/>
        <v>6</v>
      </c>
      <c r="R746" s="427">
        <f t="shared" si="53"/>
        <v>3.3600000000000003</v>
      </c>
      <c r="S746" s="323"/>
      <c r="T746" s="309"/>
      <c r="U746" s="309"/>
      <c r="V746" s="319" t="s">
        <v>3448</v>
      </c>
      <c r="W746" s="444" t="str">
        <f t="shared" si="50"/>
        <v>5</v>
      </c>
      <c r="X746" s="286"/>
      <c r="Y746" s="286"/>
      <c r="Z746" s="30"/>
    </row>
    <row r="747" spans="1:26" ht="15" hidden="1" customHeight="1" x14ac:dyDescent="0.2">
      <c r="A747" s="384"/>
      <c r="B747" s="384"/>
      <c r="C747" s="433" t="s">
        <v>3594</v>
      </c>
      <c r="D747" s="43" t="s">
        <v>1668</v>
      </c>
      <c r="E747" s="499" t="s">
        <v>1678</v>
      </c>
      <c r="F747" s="319">
        <v>3</v>
      </c>
      <c r="G747" s="43" t="s">
        <v>1833</v>
      </c>
      <c r="H747" s="499"/>
      <c r="I747" s="481">
        <v>5</v>
      </c>
      <c r="J747" s="442" t="s">
        <v>1428</v>
      </c>
      <c r="K747" s="442">
        <v>2</v>
      </c>
      <c r="L747" s="482" t="s">
        <v>3460</v>
      </c>
      <c r="M747" s="442">
        <v>150</v>
      </c>
      <c r="N747" s="483"/>
      <c r="O747" s="434">
        <v>0.59</v>
      </c>
      <c r="P747" s="323">
        <f t="shared" si="51"/>
        <v>1.18</v>
      </c>
      <c r="Q747" s="319">
        <f t="shared" si="52"/>
        <v>6</v>
      </c>
      <c r="R747" s="427">
        <f t="shared" si="53"/>
        <v>3.54</v>
      </c>
      <c r="S747" s="323"/>
      <c r="T747" s="309"/>
      <c r="U747" s="309"/>
      <c r="V747" s="319" t="s">
        <v>3448</v>
      </c>
      <c r="W747" s="444" t="str">
        <f t="shared" si="50"/>
        <v>5</v>
      </c>
      <c r="X747" s="286"/>
      <c r="Y747" s="286"/>
      <c r="Z747" s="30"/>
    </row>
    <row r="748" spans="1:26" ht="15" hidden="1" customHeight="1" x14ac:dyDescent="0.2">
      <c r="A748" s="384"/>
      <c r="B748" s="384"/>
      <c r="C748" s="433" t="s">
        <v>3594</v>
      </c>
      <c r="D748" s="43" t="s">
        <v>1668</v>
      </c>
      <c r="E748" s="499" t="s">
        <v>1678</v>
      </c>
      <c r="F748" s="319">
        <v>3</v>
      </c>
      <c r="G748" s="43" t="s">
        <v>1834</v>
      </c>
      <c r="H748" s="499"/>
      <c r="I748" s="481">
        <v>5</v>
      </c>
      <c r="J748" s="442" t="s">
        <v>1428</v>
      </c>
      <c r="K748" s="442">
        <v>1</v>
      </c>
      <c r="L748" s="482" t="s">
        <v>3454</v>
      </c>
      <c r="M748" s="442">
        <v>100</v>
      </c>
      <c r="N748" s="483"/>
      <c r="O748" s="434">
        <v>0.2</v>
      </c>
      <c r="P748" s="323">
        <f t="shared" si="51"/>
        <v>0.2</v>
      </c>
      <c r="Q748" s="319">
        <f t="shared" si="52"/>
        <v>3</v>
      </c>
      <c r="R748" s="427">
        <f t="shared" si="53"/>
        <v>0.60000000000000009</v>
      </c>
      <c r="S748" s="323"/>
      <c r="T748" s="309"/>
      <c r="U748" s="309"/>
      <c r="V748" s="319" t="s">
        <v>3448</v>
      </c>
      <c r="W748" s="444" t="str">
        <f t="shared" si="50"/>
        <v>5</v>
      </c>
      <c r="X748" s="286"/>
      <c r="Y748" s="286"/>
      <c r="Z748" s="30"/>
    </row>
    <row r="749" spans="1:26" ht="15" hidden="1" customHeight="1" x14ac:dyDescent="0.2">
      <c r="A749" s="384"/>
      <c r="B749" s="384"/>
      <c r="C749" s="433" t="s">
        <v>3594</v>
      </c>
      <c r="D749" s="43" t="s">
        <v>1668</v>
      </c>
      <c r="E749" s="499" t="s">
        <v>1678</v>
      </c>
      <c r="F749" s="319">
        <v>3</v>
      </c>
      <c r="G749" s="43" t="s">
        <v>1836</v>
      </c>
      <c r="H749" s="499"/>
      <c r="I749" s="481" t="s">
        <v>1121</v>
      </c>
      <c r="J749" s="442" t="s">
        <v>1428</v>
      </c>
      <c r="K749" s="442">
        <v>1</v>
      </c>
      <c r="L749" s="482" t="s">
        <v>3456</v>
      </c>
      <c r="M749" s="442">
        <v>1400</v>
      </c>
      <c r="N749" s="483"/>
      <c r="O749" s="434">
        <v>28.97</v>
      </c>
      <c r="P749" s="323">
        <f t="shared" si="51"/>
        <v>28.97</v>
      </c>
      <c r="Q749" s="319">
        <f t="shared" si="52"/>
        <v>3</v>
      </c>
      <c r="R749" s="427">
        <f t="shared" si="53"/>
        <v>86.91</v>
      </c>
      <c r="S749" s="323"/>
      <c r="T749" s="309"/>
      <c r="U749" s="309"/>
      <c r="V749" s="319" t="s">
        <v>1121</v>
      </c>
      <c r="W749" s="444" t="str">
        <f t="shared" si="50"/>
        <v/>
      </c>
      <c r="X749" s="286"/>
      <c r="Y749" s="286"/>
      <c r="Z749" s="30"/>
    </row>
    <row r="750" spans="1:26" ht="15" hidden="1" customHeight="1" x14ac:dyDescent="0.2">
      <c r="A750" s="384"/>
      <c r="B750" s="384"/>
      <c r="C750" s="433" t="s">
        <v>3594</v>
      </c>
      <c r="D750" s="43" t="s">
        <v>1669</v>
      </c>
      <c r="E750" s="499" t="s">
        <v>1678</v>
      </c>
      <c r="F750" s="319">
        <v>1</v>
      </c>
      <c r="G750" s="43" t="s">
        <v>1822</v>
      </c>
      <c r="H750" s="499"/>
      <c r="I750" s="481" t="s">
        <v>1121</v>
      </c>
      <c r="J750" s="442" t="s">
        <v>1428</v>
      </c>
      <c r="K750" s="442">
        <v>1</v>
      </c>
      <c r="L750" s="482" t="s">
        <v>3456</v>
      </c>
      <c r="M750" s="442">
        <v>2703</v>
      </c>
      <c r="N750" s="483"/>
      <c r="O750" s="434">
        <v>55.93</v>
      </c>
      <c r="P750" s="323">
        <f t="shared" si="51"/>
        <v>55.93</v>
      </c>
      <c r="Q750" s="319">
        <f t="shared" si="52"/>
        <v>1</v>
      </c>
      <c r="R750" s="427">
        <f t="shared" si="53"/>
        <v>55.93</v>
      </c>
      <c r="S750" s="323"/>
      <c r="T750" s="309"/>
      <c r="U750" s="309"/>
      <c r="V750" s="319" t="s">
        <v>1121</v>
      </c>
      <c r="W750" s="444" t="str">
        <f t="shared" si="50"/>
        <v/>
      </c>
      <c r="X750" s="286"/>
      <c r="Y750" s="286"/>
      <c r="Z750" s="30"/>
    </row>
    <row r="751" spans="1:26" ht="15" hidden="1" customHeight="1" x14ac:dyDescent="0.2">
      <c r="A751" s="384"/>
      <c r="B751" s="384"/>
      <c r="C751" s="433" t="s">
        <v>3594</v>
      </c>
      <c r="D751" s="43" t="s">
        <v>1669</v>
      </c>
      <c r="E751" s="499" t="s">
        <v>1678</v>
      </c>
      <c r="F751" s="319">
        <v>1</v>
      </c>
      <c r="G751" s="43" t="s">
        <v>1823</v>
      </c>
      <c r="H751" s="499"/>
      <c r="I751" s="481">
        <v>5</v>
      </c>
      <c r="J751" s="442" t="s">
        <v>1428</v>
      </c>
      <c r="K751" s="442">
        <v>1</v>
      </c>
      <c r="L751" s="482" t="s">
        <v>3496</v>
      </c>
      <c r="M751" s="442">
        <v>174</v>
      </c>
      <c r="N751" s="483"/>
      <c r="O751" s="434">
        <v>0.64</v>
      </c>
      <c r="P751" s="323">
        <f t="shared" si="51"/>
        <v>0.64</v>
      </c>
      <c r="Q751" s="319">
        <f t="shared" si="52"/>
        <v>1</v>
      </c>
      <c r="R751" s="427">
        <f t="shared" si="53"/>
        <v>0.64</v>
      </c>
      <c r="S751" s="323"/>
      <c r="T751" s="309"/>
      <c r="U751" s="309"/>
      <c r="V751" s="319" t="s">
        <v>3448</v>
      </c>
      <c r="W751" s="444" t="str">
        <f t="shared" si="50"/>
        <v>5</v>
      </c>
      <c r="X751" s="286"/>
      <c r="Y751" s="286"/>
      <c r="Z751" s="30"/>
    </row>
    <row r="752" spans="1:26" ht="15" hidden="1" customHeight="1" x14ac:dyDescent="0.2">
      <c r="A752" s="384"/>
      <c r="B752" s="384"/>
      <c r="C752" s="433" t="s">
        <v>3594</v>
      </c>
      <c r="D752" s="43" t="s">
        <v>1669</v>
      </c>
      <c r="E752" s="499" t="s">
        <v>1678</v>
      </c>
      <c r="F752" s="319">
        <v>1</v>
      </c>
      <c r="G752" s="43" t="s">
        <v>1824</v>
      </c>
      <c r="H752" s="499"/>
      <c r="I752" s="481">
        <v>10</v>
      </c>
      <c r="J752" s="442" t="s">
        <v>1428</v>
      </c>
      <c r="K752" s="442">
        <v>1</v>
      </c>
      <c r="L752" s="482" t="s">
        <v>3497</v>
      </c>
      <c r="M752" s="442">
        <v>240</v>
      </c>
      <c r="N752" s="483"/>
      <c r="O752" s="434">
        <v>4.33</v>
      </c>
      <c r="P752" s="323">
        <f t="shared" si="51"/>
        <v>4.33</v>
      </c>
      <c r="Q752" s="319">
        <f t="shared" si="52"/>
        <v>1</v>
      </c>
      <c r="R752" s="427">
        <f t="shared" si="53"/>
        <v>4.33</v>
      </c>
      <c r="S752" s="323"/>
      <c r="T752" s="309"/>
      <c r="U752" s="309"/>
      <c r="V752" s="319" t="s">
        <v>1427</v>
      </c>
      <c r="W752" s="444" t="str">
        <f t="shared" si="50"/>
        <v>10</v>
      </c>
      <c r="X752" s="286"/>
      <c r="Y752" s="286"/>
      <c r="Z752" s="30"/>
    </row>
    <row r="753" spans="1:26" ht="15" hidden="1" customHeight="1" x14ac:dyDescent="0.2">
      <c r="A753" s="384"/>
      <c r="B753" s="384"/>
      <c r="C753" s="433" t="s">
        <v>3594</v>
      </c>
      <c r="D753" s="43" t="s">
        <v>1669</v>
      </c>
      <c r="E753" s="499" t="s">
        <v>1678</v>
      </c>
      <c r="F753" s="319">
        <v>1</v>
      </c>
      <c r="G753" s="43" t="s">
        <v>1837</v>
      </c>
      <c r="H753" s="499"/>
      <c r="I753" s="481" t="s">
        <v>1121</v>
      </c>
      <c r="J753" s="442" t="s">
        <v>1428</v>
      </c>
      <c r="K753" s="442">
        <v>1</v>
      </c>
      <c r="L753" s="482" t="s">
        <v>3456</v>
      </c>
      <c r="M753" s="442">
        <v>1200</v>
      </c>
      <c r="N753" s="483"/>
      <c r="O753" s="434">
        <v>24.83</v>
      </c>
      <c r="P753" s="323">
        <f t="shared" si="51"/>
        <v>24.83</v>
      </c>
      <c r="Q753" s="319">
        <f t="shared" si="52"/>
        <v>1</v>
      </c>
      <c r="R753" s="427">
        <f t="shared" si="53"/>
        <v>24.83</v>
      </c>
      <c r="S753" s="323"/>
      <c r="T753" s="309"/>
      <c r="U753" s="309"/>
      <c r="V753" s="319" t="s">
        <v>1121</v>
      </c>
      <c r="W753" s="444" t="str">
        <f t="shared" si="50"/>
        <v/>
      </c>
      <c r="X753" s="286"/>
      <c r="Y753" s="286"/>
      <c r="Z753" s="30"/>
    </row>
    <row r="754" spans="1:26" ht="15" hidden="1" customHeight="1" x14ac:dyDescent="0.2">
      <c r="A754" s="384"/>
      <c r="B754" s="384"/>
      <c r="C754" s="433" t="s">
        <v>3594</v>
      </c>
      <c r="D754" s="43" t="s">
        <v>1669</v>
      </c>
      <c r="E754" s="499" t="s">
        <v>1678</v>
      </c>
      <c r="F754" s="319">
        <v>1</v>
      </c>
      <c r="G754" s="43" t="s">
        <v>1826</v>
      </c>
      <c r="H754" s="499"/>
      <c r="I754" s="481">
        <v>5</v>
      </c>
      <c r="J754" s="442" t="s">
        <v>1428</v>
      </c>
      <c r="K754" s="442">
        <v>1</v>
      </c>
      <c r="L754" s="482" t="s">
        <v>3460</v>
      </c>
      <c r="M754" s="442">
        <v>112</v>
      </c>
      <c r="N754" s="483"/>
      <c r="O754" s="434">
        <v>0.44</v>
      </c>
      <c r="P754" s="323">
        <f t="shared" si="51"/>
        <v>0.44</v>
      </c>
      <c r="Q754" s="319">
        <f t="shared" si="52"/>
        <v>1</v>
      </c>
      <c r="R754" s="427">
        <f t="shared" si="53"/>
        <v>0.44</v>
      </c>
      <c r="S754" s="323"/>
      <c r="T754" s="309"/>
      <c r="U754" s="309"/>
      <c r="V754" s="319" t="s">
        <v>3448</v>
      </c>
      <c r="W754" s="444" t="str">
        <f t="shared" si="50"/>
        <v>5</v>
      </c>
      <c r="X754" s="286"/>
      <c r="Y754" s="286"/>
      <c r="Z754" s="30"/>
    </row>
    <row r="755" spans="1:26" ht="15" hidden="1" customHeight="1" x14ac:dyDescent="0.2">
      <c r="A755" s="384"/>
      <c r="B755" s="384"/>
      <c r="C755" s="433" t="s">
        <v>3594</v>
      </c>
      <c r="D755" s="43" t="s">
        <v>1669</v>
      </c>
      <c r="E755" s="499" t="s">
        <v>1678</v>
      </c>
      <c r="F755" s="319">
        <v>1</v>
      </c>
      <c r="G755" s="43" t="s">
        <v>1827</v>
      </c>
      <c r="H755" s="499"/>
      <c r="I755" s="481">
        <v>5</v>
      </c>
      <c r="J755" s="442" t="s">
        <v>1428</v>
      </c>
      <c r="K755" s="442">
        <v>1</v>
      </c>
      <c r="L755" s="482" t="s">
        <v>3498</v>
      </c>
      <c r="M755" s="442">
        <v>100</v>
      </c>
      <c r="N755" s="483"/>
      <c r="O755" s="434">
        <v>0.18</v>
      </c>
      <c r="P755" s="323">
        <f t="shared" si="51"/>
        <v>0.18</v>
      </c>
      <c r="Q755" s="319">
        <f t="shared" si="52"/>
        <v>1</v>
      </c>
      <c r="R755" s="427">
        <f t="shared" si="53"/>
        <v>0.18</v>
      </c>
      <c r="S755" s="323"/>
      <c r="T755" s="309"/>
      <c r="U755" s="309"/>
      <c r="V755" s="319" t="s">
        <v>3448</v>
      </c>
      <c r="W755" s="444" t="str">
        <f t="shared" si="50"/>
        <v>5</v>
      </c>
      <c r="X755" s="286"/>
      <c r="Y755" s="286"/>
      <c r="Z755" s="30"/>
    </row>
    <row r="756" spans="1:26" ht="15" hidden="1" customHeight="1" x14ac:dyDescent="0.2">
      <c r="A756" s="384"/>
      <c r="B756" s="384"/>
      <c r="C756" s="433" t="s">
        <v>3594</v>
      </c>
      <c r="D756" s="43" t="s">
        <v>1669</v>
      </c>
      <c r="E756" s="499" t="s">
        <v>1678</v>
      </c>
      <c r="F756" s="319">
        <v>1</v>
      </c>
      <c r="G756" s="43" t="s">
        <v>1727</v>
      </c>
      <c r="H756" s="499"/>
      <c r="I756" s="481">
        <v>8</v>
      </c>
      <c r="J756" s="442" t="s">
        <v>1428</v>
      </c>
      <c r="K756" s="442">
        <v>2</v>
      </c>
      <c r="L756" s="482" t="s">
        <v>3477</v>
      </c>
      <c r="M756" s="442">
        <v>180</v>
      </c>
      <c r="N756" s="483"/>
      <c r="O756" s="434">
        <v>1.38</v>
      </c>
      <c r="P756" s="323">
        <f t="shared" si="51"/>
        <v>2.76</v>
      </c>
      <c r="Q756" s="319">
        <f t="shared" si="52"/>
        <v>2</v>
      </c>
      <c r="R756" s="427">
        <f t="shared" si="53"/>
        <v>2.76</v>
      </c>
      <c r="S756" s="323"/>
      <c r="T756" s="309"/>
      <c r="U756" s="309"/>
      <c r="V756" s="319" t="s">
        <v>3449</v>
      </c>
      <c r="W756" s="444" t="str">
        <f t="shared" si="50"/>
        <v>8</v>
      </c>
      <c r="X756" s="286"/>
      <c r="Y756" s="286"/>
      <c r="Z756" s="30"/>
    </row>
    <row r="757" spans="1:26" ht="15" hidden="1" customHeight="1" x14ac:dyDescent="0.2">
      <c r="A757" s="384"/>
      <c r="B757" s="384"/>
      <c r="C757" s="433" t="s">
        <v>3594</v>
      </c>
      <c r="D757" s="43" t="s">
        <v>1669</v>
      </c>
      <c r="E757" s="499" t="s">
        <v>1678</v>
      </c>
      <c r="F757" s="319">
        <v>1</v>
      </c>
      <c r="G757" s="43" t="s">
        <v>1728</v>
      </c>
      <c r="H757" s="499"/>
      <c r="I757" s="481">
        <v>8</v>
      </c>
      <c r="J757" s="442" t="s">
        <v>1428</v>
      </c>
      <c r="K757" s="442">
        <v>1</v>
      </c>
      <c r="L757" s="482" t="s">
        <v>3478</v>
      </c>
      <c r="M757" s="442">
        <v>180</v>
      </c>
      <c r="N757" s="483"/>
      <c r="O757" s="434">
        <v>1.1100000000000001</v>
      </c>
      <c r="P757" s="323">
        <f t="shared" si="51"/>
        <v>1.1100000000000001</v>
      </c>
      <c r="Q757" s="319">
        <f t="shared" si="52"/>
        <v>1</v>
      </c>
      <c r="R757" s="427">
        <f t="shared" si="53"/>
        <v>1.1100000000000001</v>
      </c>
      <c r="S757" s="323"/>
      <c r="T757" s="309"/>
      <c r="U757" s="309"/>
      <c r="V757" s="319" t="s">
        <v>3449</v>
      </c>
      <c r="W757" s="444" t="str">
        <f t="shared" si="50"/>
        <v>8</v>
      </c>
      <c r="X757" s="286"/>
      <c r="Y757" s="286"/>
      <c r="Z757" s="30"/>
    </row>
    <row r="758" spans="1:26" ht="15" hidden="1" customHeight="1" x14ac:dyDescent="0.2">
      <c r="A758" s="384"/>
      <c r="B758" s="384"/>
      <c r="C758" s="433" t="s">
        <v>3594</v>
      </c>
      <c r="D758" s="43" t="s">
        <v>1669</v>
      </c>
      <c r="E758" s="499" t="s">
        <v>1678</v>
      </c>
      <c r="F758" s="319">
        <v>1</v>
      </c>
      <c r="G758" s="43" t="s">
        <v>1896</v>
      </c>
      <c r="H758" s="499"/>
      <c r="I758" s="481">
        <v>15</v>
      </c>
      <c r="J758" s="442" t="s">
        <v>1428</v>
      </c>
      <c r="K758" s="442">
        <v>1</v>
      </c>
      <c r="L758" s="482" t="s">
        <v>3464</v>
      </c>
      <c r="M758" s="442">
        <v>1977</v>
      </c>
      <c r="N758" s="483"/>
      <c r="O758" s="434">
        <v>41.9</v>
      </c>
      <c r="P758" s="323">
        <f t="shared" si="51"/>
        <v>41.9</v>
      </c>
      <c r="Q758" s="319">
        <f t="shared" si="52"/>
        <v>1</v>
      </c>
      <c r="R758" s="427">
        <f t="shared" si="53"/>
        <v>41.9</v>
      </c>
      <c r="S758" s="323"/>
      <c r="T758" s="309"/>
      <c r="U758" s="309"/>
      <c r="V758" s="319" t="s">
        <v>3446</v>
      </c>
      <c r="W758" s="444" t="str">
        <f t="shared" si="50"/>
        <v>15</v>
      </c>
      <c r="X758" s="286"/>
      <c r="Y758" s="286"/>
      <c r="Z758" s="30"/>
    </row>
    <row r="759" spans="1:26" ht="15" hidden="1" customHeight="1" x14ac:dyDescent="0.2">
      <c r="A759" s="384"/>
      <c r="B759" s="384"/>
      <c r="C759" s="433" t="s">
        <v>3594</v>
      </c>
      <c r="D759" s="43" t="s">
        <v>1669</v>
      </c>
      <c r="E759" s="499" t="s">
        <v>1678</v>
      </c>
      <c r="F759" s="319">
        <v>1</v>
      </c>
      <c r="G759" s="43" t="s">
        <v>1897</v>
      </c>
      <c r="H759" s="499"/>
      <c r="I759" s="481">
        <v>15</v>
      </c>
      <c r="J759" s="442" t="s">
        <v>1428</v>
      </c>
      <c r="K759" s="442">
        <v>1</v>
      </c>
      <c r="L759" s="482" t="s">
        <v>3468</v>
      </c>
      <c r="M759" s="442">
        <v>1977</v>
      </c>
      <c r="N759" s="483"/>
      <c r="O759" s="434">
        <v>31.43</v>
      </c>
      <c r="P759" s="323">
        <f t="shared" si="51"/>
        <v>31.43</v>
      </c>
      <c r="Q759" s="319">
        <f t="shared" si="52"/>
        <v>1</v>
      </c>
      <c r="R759" s="427">
        <f t="shared" si="53"/>
        <v>31.43</v>
      </c>
      <c r="S759" s="323"/>
      <c r="T759" s="309"/>
      <c r="U759" s="309"/>
      <c r="V759" s="319" t="s">
        <v>3446</v>
      </c>
      <c r="W759" s="444" t="str">
        <f t="shared" si="50"/>
        <v>15</v>
      </c>
      <c r="X759" s="286"/>
      <c r="Y759" s="286"/>
      <c r="Z759" s="30"/>
    </row>
    <row r="760" spans="1:26" ht="15" hidden="1" customHeight="1" x14ac:dyDescent="0.2">
      <c r="A760" s="384"/>
      <c r="B760" s="384"/>
      <c r="C760" s="433" t="s">
        <v>3593</v>
      </c>
      <c r="D760" s="43" t="s">
        <v>1669</v>
      </c>
      <c r="E760" s="499" t="s">
        <v>1678</v>
      </c>
      <c r="F760" s="319">
        <v>1</v>
      </c>
      <c r="G760" s="43" t="s">
        <v>1830</v>
      </c>
      <c r="H760" s="499" t="s">
        <v>3591</v>
      </c>
      <c r="I760" s="481" t="s">
        <v>3444</v>
      </c>
      <c r="J760" s="442" t="s">
        <v>1920</v>
      </c>
      <c r="K760" s="442">
        <v>4</v>
      </c>
      <c r="L760" s="482" t="s">
        <v>3456</v>
      </c>
      <c r="M760" s="442">
        <v>550</v>
      </c>
      <c r="N760" s="483"/>
      <c r="O760" s="434">
        <v>3.12</v>
      </c>
      <c r="P760" s="323">
        <f t="shared" si="51"/>
        <v>12.48</v>
      </c>
      <c r="Q760" s="319">
        <f t="shared" si="52"/>
        <v>4</v>
      </c>
      <c r="R760" s="427">
        <f t="shared" si="53"/>
        <v>12.48</v>
      </c>
      <c r="S760" s="323"/>
      <c r="T760" s="309"/>
      <c r="U760" s="309"/>
      <c r="V760" s="319" t="s">
        <v>3444</v>
      </c>
      <c r="W760" s="444" t="str">
        <f t="shared" si="50"/>
        <v/>
      </c>
      <c r="X760" s="286"/>
      <c r="Y760" s="286"/>
      <c r="Z760" s="30"/>
    </row>
    <row r="761" spans="1:26" ht="15" hidden="1" customHeight="1" x14ac:dyDescent="0.2">
      <c r="A761" s="384"/>
      <c r="B761" s="384"/>
      <c r="C761" s="433" t="s">
        <v>3594</v>
      </c>
      <c r="D761" s="43" t="s">
        <v>1669</v>
      </c>
      <c r="E761" s="499" t="s">
        <v>1678</v>
      </c>
      <c r="F761" s="319">
        <v>1</v>
      </c>
      <c r="G761" s="43" t="s">
        <v>1831</v>
      </c>
      <c r="H761" s="499"/>
      <c r="I761" s="481">
        <v>10</v>
      </c>
      <c r="J761" s="442" t="s">
        <v>1428</v>
      </c>
      <c r="K761" s="442">
        <v>1</v>
      </c>
      <c r="L761" s="482" t="s">
        <v>3460</v>
      </c>
      <c r="M761" s="442">
        <v>280</v>
      </c>
      <c r="N761" s="483"/>
      <c r="O761" s="434">
        <v>2.2000000000000002</v>
      </c>
      <c r="P761" s="323">
        <f t="shared" si="51"/>
        <v>2.2000000000000002</v>
      </c>
      <c r="Q761" s="319">
        <f t="shared" si="52"/>
        <v>1</v>
      </c>
      <c r="R761" s="427">
        <f t="shared" si="53"/>
        <v>2.2000000000000002</v>
      </c>
      <c r="S761" s="323"/>
      <c r="T761" s="309"/>
      <c r="U761" s="309"/>
      <c r="V761" s="319" t="s">
        <v>1427</v>
      </c>
      <c r="W761" s="444" t="str">
        <f t="shared" si="50"/>
        <v>10</v>
      </c>
      <c r="X761" s="286"/>
      <c r="Y761" s="286"/>
      <c r="Z761" s="30"/>
    </row>
    <row r="762" spans="1:26" ht="15" hidden="1" customHeight="1" x14ac:dyDescent="0.2">
      <c r="A762" s="384"/>
      <c r="B762" s="384"/>
      <c r="C762" s="433" t="s">
        <v>3594</v>
      </c>
      <c r="D762" s="43" t="s">
        <v>1669</v>
      </c>
      <c r="E762" s="499" t="s">
        <v>1678</v>
      </c>
      <c r="F762" s="319">
        <v>1</v>
      </c>
      <c r="G762" s="43" t="s">
        <v>1832</v>
      </c>
      <c r="H762" s="499"/>
      <c r="I762" s="481">
        <v>5</v>
      </c>
      <c r="J762" s="442" t="s">
        <v>1428</v>
      </c>
      <c r="K762" s="442">
        <v>2</v>
      </c>
      <c r="L762" s="482" t="s">
        <v>3499</v>
      </c>
      <c r="M762" s="442">
        <v>150</v>
      </c>
      <c r="N762" s="483"/>
      <c r="O762" s="434">
        <v>0.56000000000000005</v>
      </c>
      <c r="P762" s="323">
        <f t="shared" si="51"/>
        <v>1.1200000000000001</v>
      </c>
      <c r="Q762" s="319">
        <f t="shared" si="52"/>
        <v>2</v>
      </c>
      <c r="R762" s="427">
        <f t="shared" si="53"/>
        <v>1.1200000000000001</v>
      </c>
      <c r="S762" s="323"/>
      <c r="T762" s="309"/>
      <c r="U762" s="309"/>
      <c r="V762" s="319" t="s">
        <v>3448</v>
      </c>
      <c r="W762" s="444" t="str">
        <f t="shared" si="50"/>
        <v>5</v>
      </c>
      <c r="X762" s="286"/>
      <c r="Y762" s="286"/>
      <c r="Z762" s="30"/>
    </row>
    <row r="763" spans="1:26" ht="15" hidden="1" customHeight="1" x14ac:dyDescent="0.2">
      <c r="A763" s="384"/>
      <c r="B763" s="384"/>
      <c r="C763" s="433" t="s">
        <v>3594</v>
      </c>
      <c r="D763" s="43" t="s">
        <v>1669</v>
      </c>
      <c r="E763" s="499" t="s">
        <v>1678</v>
      </c>
      <c r="F763" s="319">
        <v>1</v>
      </c>
      <c r="G763" s="43" t="s">
        <v>1833</v>
      </c>
      <c r="H763" s="499"/>
      <c r="I763" s="481">
        <v>5</v>
      </c>
      <c r="J763" s="442" t="s">
        <v>1428</v>
      </c>
      <c r="K763" s="442">
        <v>2</v>
      </c>
      <c r="L763" s="482" t="s">
        <v>3460</v>
      </c>
      <c r="M763" s="442">
        <v>150</v>
      </c>
      <c r="N763" s="483"/>
      <c r="O763" s="434">
        <v>0.59</v>
      </c>
      <c r="P763" s="323">
        <f t="shared" si="51"/>
        <v>1.18</v>
      </c>
      <c r="Q763" s="319">
        <f t="shared" si="52"/>
        <v>2</v>
      </c>
      <c r="R763" s="427">
        <f t="shared" si="53"/>
        <v>1.18</v>
      </c>
      <c r="S763" s="323"/>
      <c r="T763" s="309"/>
      <c r="U763" s="309"/>
      <c r="V763" s="319" t="s">
        <v>3448</v>
      </c>
      <c r="W763" s="444" t="str">
        <f t="shared" si="50"/>
        <v>5</v>
      </c>
      <c r="X763" s="286"/>
      <c r="Y763" s="286"/>
      <c r="Z763" s="30"/>
    </row>
    <row r="764" spans="1:26" ht="15" hidden="1" customHeight="1" x14ac:dyDescent="0.2">
      <c r="A764" s="384"/>
      <c r="B764" s="384"/>
      <c r="C764" s="433" t="s">
        <v>3594</v>
      </c>
      <c r="D764" s="43" t="s">
        <v>1669</v>
      </c>
      <c r="E764" s="499" t="s">
        <v>1678</v>
      </c>
      <c r="F764" s="319">
        <v>1</v>
      </c>
      <c r="G764" s="43" t="s">
        <v>1834</v>
      </c>
      <c r="H764" s="499"/>
      <c r="I764" s="481">
        <v>5</v>
      </c>
      <c r="J764" s="442" t="s">
        <v>1428</v>
      </c>
      <c r="K764" s="442">
        <v>1</v>
      </c>
      <c r="L764" s="482" t="s">
        <v>3454</v>
      </c>
      <c r="M764" s="442">
        <v>100</v>
      </c>
      <c r="N764" s="483"/>
      <c r="O764" s="434">
        <v>0.2</v>
      </c>
      <c r="P764" s="323">
        <f t="shared" si="51"/>
        <v>0.2</v>
      </c>
      <c r="Q764" s="319">
        <f t="shared" si="52"/>
        <v>1</v>
      </c>
      <c r="R764" s="427">
        <f t="shared" si="53"/>
        <v>0.2</v>
      </c>
      <c r="S764" s="323"/>
      <c r="T764" s="309"/>
      <c r="U764" s="309"/>
      <c r="V764" s="319" t="s">
        <v>3448</v>
      </c>
      <c r="W764" s="444" t="str">
        <f t="shared" si="50"/>
        <v>5</v>
      </c>
      <c r="X764" s="286"/>
      <c r="Y764" s="286"/>
      <c r="Z764" s="30"/>
    </row>
    <row r="765" spans="1:26" ht="15" hidden="1" customHeight="1" x14ac:dyDescent="0.2">
      <c r="A765" s="384"/>
      <c r="B765" s="384"/>
      <c r="C765" s="433" t="s">
        <v>3594</v>
      </c>
      <c r="D765" s="43" t="s">
        <v>1670</v>
      </c>
      <c r="E765" s="499" t="s">
        <v>1678</v>
      </c>
      <c r="F765" s="319">
        <v>1</v>
      </c>
      <c r="G765" s="43" t="s">
        <v>1758</v>
      </c>
      <c r="H765" s="499"/>
      <c r="I765" s="481" t="s">
        <v>624</v>
      </c>
      <c r="J765" s="442" t="s">
        <v>1428</v>
      </c>
      <c r="K765" s="442">
        <v>1</v>
      </c>
      <c r="L765" s="482" t="s">
        <v>3456</v>
      </c>
      <c r="M765" s="442">
        <v>14470</v>
      </c>
      <c r="N765" s="483"/>
      <c r="O765" s="434">
        <v>959.84</v>
      </c>
      <c r="P765" s="323">
        <f t="shared" si="51"/>
        <v>959.84</v>
      </c>
      <c r="Q765" s="319">
        <f t="shared" si="52"/>
        <v>1</v>
      </c>
      <c r="R765" s="427">
        <f t="shared" si="53"/>
        <v>959.84</v>
      </c>
      <c r="S765" s="323"/>
      <c r="T765" s="309"/>
      <c r="U765" s="309"/>
      <c r="V765" s="319" t="s">
        <v>624</v>
      </c>
      <c r="W765" s="444" t="str">
        <f t="shared" si="50"/>
        <v/>
      </c>
      <c r="X765" s="286"/>
      <c r="Y765" s="286"/>
      <c r="Z765" s="30"/>
    </row>
    <row r="766" spans="1:26" ht="15" hidden="1" customHeight="1" x14ac:dyDescent="0.2">
      <c r="A766" s="384"/>
      <c r="B766" s="384"/>
      <c r="C766" s="433" t="s">
        <v>3594</v>
      </c>
      <c r="D766" s="43" t="s">
        <v>1670</v>
      </c>
      <c r="E766" s="499" t="s">
        <v>1678</v>
      </c>
      <c r="F766" s="319">
        <v>1</v>
      </c>
      <c r="G766" s="43" t="s">
        <v>1759</v>
      </c>
      <c r="H766" s="499"/>
      <c r="I766" s="481">
        <v>10</v>
      </c>
      <c r="J766" s="442" t="s">
        <v>1428</v>
      </c>
      <c r="K766" s="442">
        <v>1</v>
      </c>
      <c r="L766" s="482">
        <v>1250</v>
      </c>
      <c r="M766" s="442">
        <v>180</v>
      </c>
      <c r="N766" s="483"/>
      <c r="O766" s="434">
        <v>17.66</v>
      </c>
      <c r="P766" s="323">
        <f t="shared" si="51"/>
        <v>17.66</v>
      </c>
      <c r="Q766" s="319">
        <f t="shared" si="52"/>
        <v>1</v>
      </c>
      <c r="R766" s="427">
        <f t="shared" si="53"/>
        <v>17.66</v>
      </c>
      <c r="S766" s="323"/>
      <c r="T766" s="309"/>
      <c r="U766" s="309"/>
      <c r="V766" s="319" t="s">
        <v>1911</v>
      </c>
      <c r="W766" s="444" t="str">
        <f t="shared" si="50"/>
        <v>10</v>
      </c>
      <c r="X766" s="286"/>
      <c r="Y766" s="286"/>
      <c r="Z766" s="30"/>
    </row>
    <row r="767" spans="1:26" ht="15" hidden="1" customHeight="1" x14ac:dyDescent="0.2">
      <c r="A767" s="384"/>
      <c r="B767" s="384"/>
      <c r="C767" s="433" t="s">
        <v>3594</v>
      </c>
      <c r="D767" s="43" t="s">
        <v>1670</v>
      </c>
      <c r="E767" s="499" t="s">
        <v>1678</v>
      </c>
      <c r="F767" s="319">
        <v>1</v>
      </c>
      <c r="G767" s="43" t="s">
        <v>1760</v>
      </c>
      <c r="H767" s="499"/>
      <c r="I767" s="481">
        <v>10</v>
      </c>
      <c r="J767" s="442" t="s">
        <v>1428</v>
      </c>
      <c r="K767" s="442">
        <v>2</v>
      </c>
      <c r="L767" s="482" t="s">
        <v>3459</v>
      </c>
      <c r="M767" s="442">
        <v>236</v>
      </c>
      <c r="N767" s="483"/>
      <c r="O767" s="434">
        <v>1.48</v>
      </c>
      <c r="P767" s="323">
        <f t="shared" si="51"/>
        <v>2.96</v>
      </c>
      <c r="Q767" s="319">
        <f t="shared" si="52"/>
        <v>2</v>
      </c>
      <c r="R767" s="427">
        <f t="shared" si="53"/>
        <v>2.96</v>
      </c>
      <c r="S767" s="323"/>
      <c r="T767" s="309"/>
      <c r="U767" s="309"/>
      <c r="V767" s="319" t="s">
        <v>1427</v>
      </c>
      <c r="W767" s="444" t="str">
        <f t="shared" si="50"/>
        <v>10</v>
      </c>
      <c r="X767" s="286"/>
      <c r="Y767" s="286"/>
      <c r="Z767" s="30"/>
    </row>
    <row r="768" spans="1:26" ht="15" hidden="1" customHeight="1" x14ac:dyDescent="0.2">
      <c r="A768" s="384"/>
      <c r="B768" s="384"/>
      <c r="C768" s="433" t="s">
        <v>3594</v>
      </c>
      <c r="D768" s="43" t="s">
        <v>1670</v>
      </c>
      <c r="E768" s="499" t="s">
        <v>1678</v>
      </c>
      <c r="F768" s="319">
        <v>1</v>
      </c>
      <c r="G768" s="43" t="s">
        <v>1769</v>
      </c>
      <c r="H768" s="499"/>
      <c r="I768" s="481">
        <v>15</v>
      </c>
      <c r="J768" s="442" t="s">
        <v>1428</v>
      </c>
      <c r="K768" s="442">
        <v>1</v>
      </c>
      <c r="L768" s="482" t="s">
        <v>3468</v>
      </c>
      <c r="M768" s="442">
        <v>2160</v>
      </c>
      <c r="N768" s="483"/>
      <c r="O768" s="434">
        <v>34.340000000000003</v>
      </c>
      <c r="P768" s="323">
        <f t="shared" si="51"/>
        <v>34.340000000000003</v>
      </c>
      <c r="Q768" s="319">
        <f t="shared" si="52"/>
        <v>1</v>
      </c>
      <c r="R768" s="427">
        <f t="shared" si="53"/>
        <v>34.340000000000003</v>
      </c>
      <c r="S768" s="323"/>
      <c r="T768" s="309"/>
      <c r="U768" s="309"/>
      <c r="V768" s="319" t="s">
        <v>3446</v>
      </c>
      <c r="W768" s="444" t="str">
        <f t="shared" si="50"/>
        <v>15</v>
      </c>
      <c r="X768" s="286"/>
      <c r="Y768" s="286"/>
      <c r="Z768" s="30"/>
    </row>
    <row r="769" spans="1:26" ht="15" hidden="1" customHeight="1" x14ac:dyDescent="0.2">
      <c r="A769" s="384"/>
      <c r="B769" s="384"/>
      <c r="C769" s="433" t="s">
        <v>3594</v>
      </c>
      <c r="D769" s="43" t="s">
        <v>1670</v>
      </c>
      <c r="E769" s="499" t="s">
        <v>1678</v>
      </c>
      <c r="F769" s="319">
        <v>1</v>
      </c>
      <c r="G769" s="43" t="s">
        <v>1761</v>
      </c>
      <c r="H769" s="499"/>
      <c r="I769" s="481">
        <v>10</v>
      </c>
      <c r="J769" s="442" t="s">
        <v>1428</v>
      </c>
      <c r="K769" s="442">
        <v>2</v>
      </c>
      <c r="L769" s="482" t="s">
        <v>3484</v>
      </c>
      <c r="M769" s="442">
        <v>300</v>
      </c>
      <c r="N769" s="483"/>
      <c r="O769" s="434">
        <v>5.57</v>
      </c>
      <c r="P769" s="323">
        <f t="shared" si="51"/>
        <v>11.14</v>
      </c>
      <c r="Q769" s="319">
        <f t="shared" si="52"/>
        <v>2</v>
      </c>
      <c r="R769" s="427">
        <f t="shared" si="53"/>
        <v>11.14</v>
      </c>
      <c r="S769" s="323"/>
      <c r="T769" s="309"/>
      <c r="U769" s="309"/>
      <c r="V769" s="319" t="s">
        <v>1427</v>
      </c>
      <c r="W769" s="444" t="str">
        <f t="shared" si="50"/>
        <v>10</v>
      </c>
      <c r="X769" s="286"/>
      <c r="Y769" s="286"/>
      <c r="Z769" s="30"/>
    </row>
    <row r="770" spans="1:26" ht="15" hidden="1" customHeight="1" x14ac:dyDescent="0.2">
      <c r="A770" s="384"/>
      <c r="B770" s="384"/>
      <c r="C770" s="433" t="s">
        <v>3594</v>
      </c>
      <c r="D770" s="43" t="s">
        <v>1670</v>
      </c>
      <c r="E770" s="499" t="s">
        <v>1678</v>
      </c>
      <c r="F770" s="319">
        <v>1</v>
      </c>
      <c r="G770" s="43" t="s">
        <v>1770</v>
      </c>
      <c r="H770" s="499"/>
      <c r="I770" s="481">
        <v>15</v>
      </c>
      <c r="J770" s="442" t="s">
        <v>1428</v>
      </c>
      <c r="K770" s="442">
        <v>1</v>
      </c>
      <c r="L770" s="482" t="s">
        <v>3464</v>
      </c>
      <c r="M770" s="442">
        <v>2160</v>
      </c>
      <c r="N770" s="483"/>
      <c r="O770" s="434">
        <v>45.78</v>
      </c>
      <c r="P770" s="323">
        <f t="shared" si="51"/>
        <v>45.78</v>
      </c>
      <c r="Q770" s="319">
        <f t="shared" si="52"/>
        <v>1</v>
      </c>
      <c r="R770" s="427">
        <f t="shared" si="53"/>
        <v>45.78</v>
      </c>
      <c r="S770" s="323"/>
      <c r="T770" s="309"/>
      <c r="U770" s="309"/>
      <c r="V770" s="319" t="s">
        <v>3446</v>
      </c>
      <c r="W770" s="444" t="str">
        <f t="shared" si="50"/>
        <v>15</v>
      </c>
      <c r="X770" s="286"/>
      <c r="Y770" s="286"/>
      <c r="Z770" s="30"/>
    </row>
    <row r="771" spans="1:26" ht="15" hidden="1" customHeight="1" x14ac:dyDescent="0.2">
      <c r="A771" s="384"/>
      <c r="B771" s="384"/>
      <c r="C771" s="433" t="s">
        <v>3594</v>
      </c>
      <c r="D771" s="43" t="s">
        <v>1670</v>
      </c>
      <c r="E771" s="499" t="s">
        <v>1678</v>
      </c>
      <c r="F771" s="319">
        <v>1</v>
      </c>
      <c r="G771" s="43" t="s">
        <v>1762</v>
      </c>
      <c r="H771" s="499"/>
      <c r="I771" s="481">
        <v>10</v>
      </c>
      <c r="J771" s="442" t="s">
        <v>1428</v>
      </c>
      <c r="K771" s="442">
        <v>2</v>
      </c>
      <c r="L771" s="482" t="s">
        <v>3459</v>
      </c>
      <c r="M771" s="442">
        <v>373</v>
      </c>
      <c r="N771" s="483"/>
      <c r="O771" s="434">
        <v>2.34</v>
      </c>
      <c r="P771" s="323">
        <f t="shared" si="51"/>
        <v>4.68</v>
      </c>
      <c r="Q771" s="319">
        <f t="shared" si="52"/>
        <v>2</v>
      </c>
      <c r="R771" s="427">
        <f t="shared" si="53"/>
        <v>4.68</v>
      </c>
      <c r="S771" s="323"/>
      <c r="T771" s="309"/>
      <c r="U771" s="309"/>
      <c r="V771" s="319" t="s">
        <v>1427</v>
      </c>
      <c r="W771" s="444" t="str">
        <f t="shared" si="50"/>
        <v>10</v>
      </c>
      <c r="X771" s="286"/>
      <c r="Y771" s="286"/>
      <c r="Z771" s="30"/>
    </row>
    <row r="772" spans="1:26" ht="15" hidden="1" customHeight="1" x14ac:dyDescent="0.2">
      <c r="A772" s="384"/>
      <c r="B772" s="384"/>
      <c r="C772" s="433" t="s">
        <v>3594</v>
      </c>
      <c r="D772" s="43" t="s">
        <v>1670</v>
      </c>
      <c r="E772" s="499" t="s">
        <v>1678</v>
      </c>
      <c r="F772" s="319">
        <v>1</v>
      </c>
      <c r="G772" s="43" t="s">
        <v>1763</v>
      </c>
      <c r="H772" s="499"/>
      <c r="I772" s="481">
        <v>20</v>
      </c>
      <c r="J772" s="442" t="s">
        <v>1428</v>
      </c>
      <c r="K772" s="442">
        <v>1</v>
      </c>
      <c r="L772" s="482" t="s">
        <v>3485</v>
      </c>
      <c r="M772" s="442">
        <v>400</v>
      </c>
      <c r="N772" s="483"/>
      <c r="O772" s="434">
        <v>15.7</v>
      </c>
      <c r="P772" s="323">
        <f t="shared" si="51"/>
        <v>15.7</v>
      </c>
      <c r="Q772" s="319">
        <f t="shared" si="52"/>
        <v>1</v>
      </c>
      <c r="R772" s="427">
        <f t="shared" si="53"/>
        <v>15.7</v>
      </c>
      <c r="S772" s="323"/>
      <c r="T772" s="309"/>
      <c r="U772" s="309"/>
      <c r="V772" s="319" t="s">
        <v>3447</v>
      </c>
      <c r="W772" s="444" t="str">
        <f t="shared" si="50"/>
        <v>20</v>
      </c>
      <c r="X772" s="286"/>
      <c r="Y772" s="286"/>
      <c r="Z772" s="30"/>
    </row>
    <row r="773" spans="1:26" ht="15" hidden="1" customHeight="1" x14ac:dyDescent="0.2">
      <c r="A773" s="384"/>
      <c r="B773" s="384"/>
      <c r="C773" s="433" t="s">
        <v>3594</v>
      </c>
      <c r="D773" s="43" t="s">
        <v>1670</v>
      </c>
      <c r="E773" s="499" t="s">
        <v>1678</v>
      </c>
      <c r="F773" s="319">
        <v>1</v>
      </c>
      <c r="G773" s="43" t="s">
        <v>1764</v>
      </c>
      <c r="H773" s="499"/>
      <c r="I773" s="481">
        <v>8</v>
      </c>
      <c r="J773" s="442" t="s">
        <v>1428</v>
      </c>
      <c r="K773" s="442">
        <v>4</v>
      </c>
      <c r="L773" s="482" t="s">
        <v>3486</v>
      </c>
      <c r="M773" s="442">
        <v>371</v>
      </c>
      <c r="N773" s="483"/>
      <c r="O773" s="434">
        <v>4.09</v>
      </c>
      <c r="P773" s="323">
        <f t="shared" si="51"/>
        <v>16.36</v>
      </c>
      <c r="Q773" s="319">
        <f t="shared" si="52"/>
        <v>4</v>
      </c>
      <c r="R773" s="427">
        <f t="shared" si="53"/>
        <v>16.36</v>
      </c>
      <c r="S773" s="323"/>
      <c r="T773" s="309"/>
      <c r="U773" s="309"/>
      <c r="V773" s="319" t="s">
        <v>3449</v>
      </c>
      <c r="W773" s="444" t="str">
        <f t="shared" si="50"/>
        <v>8</v>
      </c>
      <c r="X773" s="286"/>
      <c r="Y773" s="286"/>
      <c r="Z773" s="30"/>
    </row>
    <row r="774" spans="1:26" ht="15" hidden="1" customHeight="1" x14ac:dyDescent="0.2">
      <c r="A774" s="384"/>
      <c r="B774" s="384"/>
      <c r="C774" s="433" t="s">
        <v>3594</v>
      </c>
      <c r="D774" s="43" t="s">
        <v>1670</v>
      </c>
      <c r="E774" s="499" t="s">
        <v>1678</v>
      </c>
      <c r="F774" s="319">
        <v>1</v>
      </c>
      <c r="G774" s="43" t="s">
        <v>1727</v>
      </c>
      <c r="H774" s="499"/>
      <c r="I774" s="481">
        <v>8</v>
      </c>
      <c r="J774" s="442" t="s">
        <v>1428</v>
      </c>
      <c r="K774" s="442">
        <v>2</v>
      </c>
      <c r="L774" s="482" t="s">
        <v>3477</v>
      </c>
      <c r="M774" s="442">
        <v>180</v>
      </c>
      <c r="N774" s="483"/>
      <c r="O774" s="434">
        <v>1.38</v>
      </c>
      <c r="P774" s="323">
        <f t="shared" si="51"/>
        <v>2.76</v>
      </c>
      <c r="Q774" s="319">
        <f t="shared" si="52"/>
        <v>2</v>
      </c>
      <c r="R774" s="427">
        <f t="shared" si="53"/>
        <v>2.76</v>
      </c>
      <c r="S774" s="323"/>
      <c r="T774" s="309"/>
      <c r="U774" s="309"/>
      <c r="V774" s="319" t="s">
        <v>3449</v>
      </c>
      <c r="W774" s="444" t="str">
        <f t="shared" si="50"/>
        <v>8</v>
      </c>
      <c r="X774" s="286"/>
      <c r="Y774" s="286"/>
      <c r="Z774" s="30"/>
    </row>
    <row r="775" spans="1:26" ht="15" hidden="1" customHeight="1" x14ac:dyDescent="0.2">
      <c r="A775" s="384"/>
      <c r="B775" s="384"/>
      <c r="C775" s="433" t="s">
        <v>3594</v>
      </c>
      <c r="D775" s="43" t="s">
        <v>1670</v>
      </c>
      <c r="E775" s="499" t="s">
        <v>1678</v>
      </c>
      <c r="F775" s="319">
        <v>1</v>
      </c>
      <c r="G775" s="43" t="s">
        <v>1728</v>
      </c>
      <c r="H775" s="499"/>
      <c r="I775" s="481">
        <v>8</v>
      </c>
      <c r="J775" s="442" t="s">
        <v>1428</v>
      </c>
      <c r="K775" s="442">
        <v>1</v>
      </c>
      <c r="L775" s="482" t="s">
        <v>3478</v>
      </c>
      <c r="M775" s="442">
        <v>180</v>
      </c>
      <c r="N775" s="483"/>
      <c r="O775" s="434">
        <v>1.1100000000000001</v>
      </c>
      <c r="P775" s="323">
        <f t="shared" si="51"/>
        <v>1.1100000000000001</v>
      </c>
      <c r="Q775" s="319">
        <f t="shared" si="52"/>
        <v>1</v>
      </c>
      <c r="R775" s="427">
        <f t="shared" si="53"/>
        <v>1.1100000000000001</v>
      </c>
      <c r="S775" s="323"/>
      <c r="T775" s="309"/>
      <c r="U775" s="309"/>
      <c r="V775" s="319" t="s">
        <v>3449</v>
      </c>
      <c r="W775" s="444" t="str">
        <f t="shared" si="50"/>
        <v>8</v>
      </c>
      <c r="X775" s="286"/>
      <c r="Y775" s="286"/>
      <c r="Z775" s="30"/>
    </row>
    <row r="776" spans="1:26" ht="15" hidden="1" customHeight="1" x14ac:dyDescent="0.2">
      <c r="A776" s="384"/>
      <c r="B776" s="384"/>
      <c r="C776" s="433" t="s">
        <v>3594</v>
      </c>
      <c r="D776" s="43" t="s">
        <v>1670</v>
      </c>
      <c r="E776" s="499" t="s">
        <v>1678</v>
      </c>
      <c r="F776" s="319">
        <v>1</v>
      </c>
      <c r="G776" s="43" t="s">
        <v>1898</v>
      </c>
      <c r="H776" s="499"/>
      <c r="I776" s="481">
        <v>10</v>
      </c>
      <c r="J776" s="442" t="s">
        <v>1428</v>
      </c>
      <c r="K776" s="442">
        <v>2</v>
      </c>
      <c r="L776" s="482" t="s">
        <v>3507</v>
      </c>
      <c r="M776" s="442">
        <v>373</v>
      </c>
      <c r="N776" s="483"/>
      <c r="O776" s="434">
        <v>2.5099999999999998</v>
      </c>
      <c r="P776" s="323">
        <f t="shared" si="51"/>
        <v>5.0199999999999996</v>
      </c>
      <c r="Q776" s="319">
        <f t="shared" si="52"/>
        <v>2</v>
      </c>
      <c r="R776" s="427">
        <f t="shared" si="53"/>
        <v>5.0199999999999996</v>
      </c>
      <c r="S776" s="323"/>
      <c r="T776" s="309"/>
      <c r="U776" s="309"/>
      <c r="V776" s="319" t="s">
        <v>1427</v>
      </c>
      <c r="W776" s="444" t="str">
        <f t="shared" si="50"/>
        <v>10</v>
      </c>
      <c r="X776" s="286"/>
      <c r="Y776" s="286"/>
      <c r="Z776" s="30"/>
    </row>
    <row r="777" spans="1:26" ht="15" hidden="1" customHeight="1" x14ac:dyDescent="0.2">
      <c r="A777" s="384"/>
      <c r="B777" s="384"/>
      <c r="C777" s="433" t="s">
        <v>3594</v>
      </c>
      <c r="D777" s="43" t="s">
        <v>1670</v>
      </c>
      <c r="E777" s="499" t="s">
        <v>1678</v>
      </c>
      <c r="F777" s="319">
        <v>1</v>
      </c>
      <c r="G777" s="43" t="s">
        <v>1899</v>
      </c>
      <c r="H777" s="499"/>
      <c r="I777" s="481">
        <v>15</v>
      </c>
      <c r="J777" s="442" t="s">
        <v>1428</v>
      </c>
      <c r="K777" s="442">
        <v>1</v>
      </c>
      <c r="L777" s="482" t="s">
        <v>3505</v>
      </c>
      <c r="M777" s="442">
        <v>400</v>
      </c>
      <c r="N777" s="483"/>
      <c r="O777" s="434">
        <v>12.25</v>
      </c>
      <c r="P777" s="323">
        <f t="shared" si="51"/>
        <v>12.25</v>
      </c>
      <c r="Q777" s="319">
        <f t="shared" si="52"/>
        <v>1</v>
      </c>
      <c r="R777" s="427">
        <f t="shared" si="53"/>
        <v>12.25</v>
      </c>
      <c r="S777" s="323"/>
      <c r="T777" s="309"/>
      <c r="U777" s="309"/>
      <c r="V777" s="319" t="s">
        <v>3446</v>
      </c>
      <c r="W777" s="444" t="str">
        <f t="shared" si="50"/>
        <v>15</v>
      </c>
      <c r="X777" s="286"/>
      <c r="Y777" s="286"/>
      <c r="Z777" s="30"/>
    </row>
    <row r="778" spans="1:26" ht="15" hidden="1" customHeight="1" x14ac:dyDescent="0.2">
      <c r="A778" s="384"/>
      <c r="B778" s="384"/>
      <c r="C778" s="502" t="s">
        <v>3594</v>
      </c>
      <c r="D778" s="503" t="s">
        <v>1671</v>
      </c>
      <c r="E778" s="504" t="s">
        <v>1678</v>
      </c>
      <c r="F778" s="505">
        <v>1</v>
      </c>
      <c r="G778" s="503" t="s">
        <v>1793</v>
      </c>
      <c r="H778" s="504"/>
      <c r="I778" s="505" t="s">
        <v>623</v>
      </c>
      <c r="J778" s="503" t="s">
        <v>1428</v>
      </c>
      <c r="K778" s="503">
        <v>1</v>
      </c>
      <c r="L778" s="506" t="s">
        <v>3456</v>
      </c>
      <c r="M778" s="503">
        <v>15010</v>
      </c>
      <c r="N778" s="507"/>
      <c r="O778" s="508">
        <v>856.61</v>
      </c>
      <c r="P778" s="509">
        <f t="shared" si="51"/>
        <v>856.61</v>
      </c>
      <c r="Q778" s="505">
        <f t="shared" si="52"/>
        <v>1</v>
      </c>
      <c r="R778" s="510">
        <f t="shared" si="53"/>
        <v>856.61</v>
      </c>
      <c r="S778" s="323"/>
      <c r="T778" s="309"/>
      <c r="U778" s="309"/>
      <c r="V778" s="319" t="s">
        <v>623</v>
      </c>
      <c r="W778" s="444" t="str">
        <f t="shared" si="50"/>
        <v/>
      </c>
      <c r="X778" s="286"/>
      <c r="Y778" s="286"/>
      <c r="Z778" s="30"/>
    </row>
    <row r="779" spans="1:26" ht="15" hidden="1" customHeight="1" x14ac:dyDescent="0.2">
      <c r="A779" s="384"/>
      <c r="B779" s="384"/>
      <c r="C779" s="433" t="s">
        <v>3594</v>
      </c>
      <c r="D779" s="43" t="s">
        <v>1671</v>
      </c>
      <c r="E779" s="499" t="s">
        <v>1678</v>
      </c>
      <c r="F779" s="319">
        <v>1</v>
      </c>
      <c r="G779" s="43" t="s">
        <v>1784</v>
      </c>
      <c r="H779" s="499"/>
      <c r="I779" s="481">
        <v>10</v>
      </c>
      <c r="J779" s="442" t="s">
        <v>1428</v>
      </c>
      <c r="K779" s="442">
        <v>1</v>
      </c>
      <c r="L779" s="482" t="s">
        <v>3490</v>
      </c>
      <c r="M779" s="442">
        <v>394</v>
      </c>
      <c r="N779" s="483"/>
      <c r="O779" s="434">
        <v>19.829999999999998</v>
      </c>
      <c r="P779" s="323">
        <f t="shared" si="51"/>
        <v>19.829999999999998</v>
      </c>
      <c r="Q779" s="319">
        <f t="shared" si="52"/>
        <v>1</v>
      </c>
      <c r="R779" s="427">
        <f t="shared" si="53"/>
        <v>19.829999999999998</v>
      </c>
      <c r="S779" s="323"/>
      <c r="T779" s="309"/>
      <c r="U779" s="309"/>
      <c r="V779" s="319" t="s">
        <v>1427</v>
      </c>
      <c r="W779" s="444" t="str">
        <f t="shared" si="50"/>
        <v>10</v>
      </c>
      <c r="X779" s="286"/>
      <c r="Y779" s="286"/>
      <c r="Z779" s="30"/>
    </row>
    <row r="780" spans="1:26" ht="15" hidden="1" customHeight="1" x14ac:dyDescent="0.2">
      <c r="A780" s="384"/>
      <c r="B780" s="384"/>
      <c r="C780" s="433" t="s">
        <v>3594</v>
      </c>
      <c r="D780" s="43" t="s">
        <v>1671</v>
      </c>
      <c r="E780" s="499" t="s">
        <v>1678</v>
      </c>
      <c r="F780" s="319">
        <v>1</v>
      </c>
      <c r="G780" s="43" t="s">
        <v>1785</v>
      </c>
      <c r="H780" s="499"/>
      <c r="I780" s="481">
        <v>15</v>
      </c>
      <c r="J780" s="442" t="s">
        <v>1428</v>
      </c>
      <c r="K780" s="442">
        <v>1</v>
      </c>
      <c r="L780" s="482" t="s">
        <v>3468</v>
      </c>
      <c r="M780" s="442">
        <v>1620</v>
      </c>
      <c r="N780" s="483"/>
      <c r="O780" s="434">
        <v>25.75</v>
      </c>
      <c r="P780" s="323">
        <f t="shared" si="51"/>
        <v>25.75</v>
      </c>
      <c r="Q780" s="319">
        <f t="shared" si="52"/>
        <v>1</v>
      </c>
      <c r="R780" s="427">
        <f t="shared" si="53"/>
        <v>25.75</v>
      </c>
      <c r="S780" s="323"/>
      <c r="T780" s="309"/>
      <c r="U780" s="309"/>
      <c r="V780" s="319" t="s">
        <v>3446</v>
      </c>
      <c r="W780" s="444" t="str">
        <f t="shared" si="50"/>
        <v>15</v>
      </c>
      <c r="X780" s="286"/>
      <c r="Y780" s="286"/>
      <c r="Z780" s="30"/>
    </row>
    <row r="781" spans="1:26" ht="15" hidden="1" customHeight="1" x14ac:dyDescent="0.2">
      <c r="A781" s="384"/>
      <c r="B781" s="384"/>
      <c r="C781" s="433" t="s">
        <v>3594</v>
      </c>
      <c r="D781" s="43" t="s">
        <v>1671</v>
      </c>
      <c r="E781" s="499" t="s">
        <v>1678</v>
      </c>
      <c r="F781" s="319">
        <v>1</v>
      </c>
      <c r="G781" s="43" t="s">
        <v>1786</v>
      </c>
      <c r="H781" s="499"/>
      <c r="I781" s="481">
        <v>10</v>
      </c>
      <c r="J781" s="442" t="s">
        <v>1428</v>
      </c>
      <c r="K781" s="442">
        <v>4</v>
      </c>
      <c r="L781" s="482" t="s">
        <v>3491</v>
      </c>
      <c r="M781" s="442">
        <v>75</v>
      </c>
      <c r="N781" s="483"/>
      <c r="O781" s="434">
        <v>0.43</v>
      </c>
      <c r="P781" s="323">
        <f t="shared" si="51"/>
        <v>1.72</v>
      </c>
      <c r="Q781" s="319">
        <f t="shared" si="52"/>
        <v>4</v>
      </c>
      <c r="R781" s="427">
        <f t="shared" si="53"/>
        <v>1.72</v>
      </c>
      <c r="S781" s="323"/>
      <c r="T781" s="309"/>
      <c r="U781" s="309"/>
      <c r="V781" s="319" t="s">
        <v>1427</v>
      </c>
      <c r="W781" s="444" t="str">
        <f t="shared" si="50"/>
        <v>10</v>
      </c>
      <c r="X781" s="286"/>
      <c r="Y781" s="286"/>
      <c r="Z781" s="30"/>
    </row>
    <row r="782" spans="1:26" ht="15" hidden="1" customHeight="1" x14ac:dyDescent="0.2">
      <c r="A782" s="384"/>
      <c r="B782" s="384"/>
      <c r="C782" s="433" t="s">
        <v>3594</v>
      </c>
      <c r="D782" s="43" t="s">
        <v>1671</v>
      </c>
      <c r="E782" s="499" t="s">
        <v>1678</v>
      </c>
      <c r="F782" s="319">
        <v>1</v>
      </c>
      <c r="G782" s="43" t="s">
        <v>1787</v>
      </c>
      <c r="H782" s="499"/>
      <c r="I782" s="481">
        <v>10</v>
      </c>
      <c r="J782" s="442" t="s">
        <v>1428</v>
      </c>
      <c r="K782" s="442">
        <v>2</v>
      </c>
      <c r="L782" s="482" t="s">
        <v>3492</v>
      </c>
      <c r="M782" s="442">
        <v>213</v>
      </c>
      <c r="N782" s="483"/>
      <c r="O782" s="434">
        <v>1.26</v>
      </c>
      <c r="P782" s="323">
        <f t="shared" si="51"/>
        <v>2.52</v>
      </c>
      <c r="Q782" s="319">
        <f t="shared" si="52"/>
        <v>2</v>
      </c>
      <c r="R782" s="427">
        <f t="shared" si="53"/>
        <v>2.52</v>
      </c>
      <c r="S782" s="323"/>
      <c r="T782" s="309"/>
      <c r="U782" s="309"/>
      <c r="V782" s="319" t="s">
        <v>1427</v>
      </c>
      <c r="W782" s="444" t="str">
        <f t="shared" si="50"/>
        <v>10</v>
      </c>
      <c r="X782" s="286"/>
      <c r="Y782" s="286"/>
      <c r="Z782" s="30"/>
    </row>
    <row r="783" spans="1:26" ht="15" hidden="1" customHeight="1" x14ac:dyDescent="0.2">
      <c r="A783" s="384"/>
      <c r="B783" s="384"/>
      <c r="C783" s="433" t="s">
        <v>3594</v>
      </c>
      <c r="D783" s="43" t="s">
        <v>1671</v>
      </c>
      <c r="E783" s="499" t="s">
        <v>1678</v>
      </c>
      <c r="F783" s="319">
        <v>1</v>
      </c>
      <c r="G783" s="43" t="s">
        <v>1788</v>
      </c>
      <c r="H783" s="499"/>
      <c r="I783" s="481">
        <v>10</v>
      </c>
      <c r="J783" s="442" t="s">
        <v>1428</v>
      </c>
      <c r="K783" s="442">
        <v>2</v>
      </c>
      <c r="L783" s="482" t="s">
        <v>3492</v>
      </c>
      <c r="M783" s="442">
        <v>336</v>
      </c>
      <c r="N783" s="483"/>
      <c r="O783" s="434">
        <v>1.98</v>
      </c>
      <c r="P783" s="323">
        <f t="shared" si="51"/>
        <v>3.96</v>
      </c>
      <c r="Q783" s="319">
        <f t="shared" si="52"/>
        <v>2</v>
      </c>
      <c r="R783" s="427">
        <f t="shared" si="53"/>
        <v>3.96</v>
      </c>
      <c r="S783" s="323"/>
      <c r="T783" s="309"/>
      <c r="U783" s="309"/>
      <c r="V783" s="319" t="s">
        <v>1427</v>
      </c>
      <c r="W783" s="444" t="str">
        <f t="shared" ref="W783:W846" si="54">(SUBSTITUTE(I783,V783,""))</f>
        <v>10</v>
      </c>
      <c r="X783" s="286"/>
      <c r="Y783" s="286"/>
      <c r="Z783" s="30"/>
    </row>
    <row r="784" spans="1:26" ht="15" hidden="1" customHeight="1" x14ac:dyDescent="0.2">
      <c r="A784" s="384"/>
      <c r="B784" s="384"/>
      <c r="C784" s="433" t="s">
        <v>3594</v>
      </c>
      <c r="D784" s="43" t="s">
        <v>1671</v>
      </c>
      <c r="E784" s="499" t="s">
        <v>1678</v>
      </c>
      <c r="F784" s="319">
        <v>1</v>
      </c>
      <c r="G784" s="43" t="s">
        <v>1789</v>
      </c>
      <c r="H784" s="499"/>
      <c r="I784" s="481">
        <v>15</v>
      </c>
      <c r="J784" s="442" t="s">
        <v>1428</v>
      </c>
      <c r="K784" s="442">
        <v>1</v>
      </c>
      <c r="L784" s="482" t="s">
        <v>3464</v>
      </c>
      <c r="M784" s="442">
        <v>1620</v>
      </c>
      <c r="N784" s="483"/>
      <c r="O784" s="434">
        <v>34.340000000000003</v>
      </c>
      <c r="P784" s="323">
        <f t="shared" si="51"/>
        <v>34.340000000000003</v>
      </c>
      <c r="Q784" s="319">
        <f t="shared" si="52"/>
        <v>1</v>
      </c>
      <c r="R784" s="427">
        <f t="shared" si="53"/>
        <v>34.340000000000003</v>
      </c>
      <c r="S784" s="323"/>
      <c r="T784" s="309"/>
      <c r="U784" s="309"/>
      <c r="V784" s="319" t="s">
        <v>3446</v>
      </c>
      <c r="W784" s="444" t="str">
        <f t="shared" si="54"/>
        <v>15</v>
      </c>
      <c r="X784" s="286"/>
      <c r="Y784" s="286"/>
      <c r="Z784" s="30"/>
    </row>
    <row r="785" spans="1:26" ht="15" hidden="1" customHeight="1" x14ac:dyDescent="0.2">
      <c r="A785" s="384"/>
      <c r="B785" s="384"/>
      <c r="C785" s="433" t="s">
        <v>3594</v>
      </c>
      <c r="D785" s="43" t="s">
        <v>1671</v>
      </c>
      <c r="E785" s="499" t="s">
        <v>1678</v>
      </c>
      <c r="F785" s="319">
        <v>1</v>
      </c>
      <c r="G785" s="43" t="s">
        <v>1790</v>
      </c>
      <c r="H785" s="499"/>
      <c r="I785" s="481">
        <v>10</v>
      </c>
      <c r="J785" s="442" t="s">
        <v>1428</v>
      </c>
      <c r="K785" s="442">
        <v>2</v>
      </c>
      <c r="L785" s="482" t="s">
        <v>3492</v>
      </c>
      <c r="M785" s="442">
        <v>130</v>
      </c>
      <c r="N785" s="483"/>
      <c r="O785" s="434">
        <v>0.77</v>
      </c>
      <c r="P785" s="323">
        <f t="shared" si="51"/>
        <v>1.54</v>
      </c>
      <c r="Q785" s="319">
        <f t="shared" si="52"/>
        <v>2</v>
      </c>
      <c r="R785" s="427">
        <f t="shared" si="53"/>
        <v>1.54</v>
      </c>
      <c r="S785" s="323"/>
      <c r="T785" s="309"/>
      <c r="U785" s="309"/>
      <c r="V785" s="319" t="s">
        <v>1427</v>
      </c>
      <c r="W785" s="444" t="str">
        <f t="shared" si="54"/>
        <v>10</v>
      </c>
      <c r="X785" s="286"/>
      <c r="Y785" s="286"/>
      <c r="Z785" s="30"/>
    </row>
    <row r="786" spans="1:26" ht="15" hidden="1" customHeight="1" x14ac:dyDescent="0.2">
      <c r="A786" s="384"/>
      <c r="B786" s="384"/>
      <c r="C786" s="433" t="s">
        <v>3594</v>
      </c>
      <c r="D786" s="43" t="s">
        <v>1671</v>
      </c>
      <c r="E786" s="499" t="s">
        <v>1678</v>
      </c>
      <c r="F786" s="319">
        <v>1</v>
      </c>
      <c r="G786" s="43" t="s">
        <v>1791</v>
      </c>
      <c r="H786" s="499"/>
      <c r="I786" s="481">
        <v>10</v>
      </c>
      <c r="J786" s="442" t="s">
        <v>1428</v>
      </c>
      <c r="K786" s="442">
        <v>1</v>
      </c>
      <c r="L786" s="482">
        <v>550</v>
      </c>
      <c r="M786" s="442">
        <v>160</v>
      </c>
      <c r="N786" s="483"/>
      <c r="O786" s="434">
        <v>6.91</v>
      </c>
      <c r="P786" s="323">
        <f t="shared" si="51"/>
        <v>6.91</v>
      </c>
      <c r="Q786" s="319">
        <f t="shared" si="52"/>
        <v>1</v>
      </c>
      <c r="R786" s="427">
        <f t="shared" si="53"/>
        <v>6.91</v>
      </c>
      <c r="S786" s="323"/>
      <c r="T786" s="309"/>
      <c r="U786" s="309"/>
      <c r="V786" s="319" t="s">
        <v>1913</v>
      </c>
      <c r="W786" s="444" t="str">
        <f t="shared" si="54"/>
        <v>10</v>
      </c>
      <c r="X786" s="286"/>
      <c r="Y786" s="286"/>
      <c r="Z786" s="30"/>
    </row>
    <row r="787" spans="1:26" ht="15" hidden="1" customHeight="1" x14ac:dyDescent="0.2">
      <c r="A787" s="384"/>
      <c r="B787" s="384"/>
      <c r="C787" s="433" t="s">
        <v>3594</v>
      </c>
      <c r="D787" s="43" t="s">
        <v>1671</v>
      </c>
      <c r="E787" s="499" t="s">
        <v>1678</v>
      </c>
      <c r="F787" s="319">
        <v>1</v>
      </c>
      <c r="G787" s="43" t="s">
        <v>1900</v>
      </c>
      <c r="H787" s="499"/>
      <c r="I787" s="481">
        <v>10</v>
      </c>
      <c r="J787" s="442" t="s">
        <v>1428</v>
      </c>
      <c r="K787" s="442">
        <v>2</v>
      </c>
      <c r="L787" s="482" t="s">
        <v>3508</v>
      </c>
      <c r="M787" s="442">
        <v>335</v>
      </c>
      <c r="N787" s="483"/>
      <c r="O787" s="434">
        <v>2.13</v>
      </c>
      <c r="P787" s="323">
        <f t="shared" ref="P787:P803" si="55">O787*K787</f>
        <v>4.26</v>
      </c>
      <c r="Q787" s="319">
        <f t="shared" ref="Q787:Q803" si="56">K787*F787</f>
        <v>2</v>
      </c>
      <c r="R787" s="427">
        <f t="shared" ref="R787:R803" si="57">Q787*O787</f>
        <v>4.26</v>
      </c>
      <c r="S787" s="323"/>
      <c r="T787" s="309"/>
      <c r="U787" s="309"/>
      <c r="V787" s="319" t="s">
        <v>1427</v>
      </c>
      <c r="W787" s="444" t="str">
        <f t="shared" si="54"/>
        <v>10</v>
      </c>
      <c r="X787" s="286"/>
      <c r="Y787" s="286"/>
      <c r="Z787" s="30"/>
    </row>
    <row r="788" spans="1:26" ht="15" hidden="1" customHeight="1" x14ac:dyDescent="0.2">
      <c r="A788" s="384"/>
      <c r="B788" s="384"/>
      <c r="C788" s="433" t="s">
        <v>3594</v>
      </c>
      <c r="D788" s="43" t="s">
        <v>1671</v>
      </c>
      <c r="E788" s="499" t="s">
        <v>1678</v>
      </c>
      <c r="F788" s="319">
        <v>1</v>
      </c>
      <c r="G788" s="43" t="s">
        <v>1763</v>
      </c>
      <c r="H788" s="499"/>
      <c r="I788" s="481">
        <v>20</v>
      </c>
      <c r="J788" s="442" t="s">
        <v>1428</v>
      </c>
      <c r="K788" s="442">
        <v>1</v>
      </c>
      <c r="L788" s="482" t="s">
        <v>3485</v>
      </c>
      <c r="M788" s="442">
        <v>400</v>
      </c>
      <c r="N788" s="483"/>
      <c r="O788" s="434">
        <v>15.7</v>
      </c>
      <c r="P788" s="323">
        <f t="shared" si="55"/>
        <v>15.7</v>
      </c>
      <c r="Q788" s="319">
        <f t="shared" si="56"/>
        <v>1</v>
      </c>
      <c r="R788" s="427">
        <f t="shared" si="57"/>
        <v>15.7</v>
      </c>
      <c r="S788" s="323"/>
      <c r="T788" s="309"/>
      <c r="U788" s="309"/>
      <c r="V788" s="319" t="s">
        <v>3447</v>
      </c>
      <c r="W788" s="444" t="str">
        <f t="shared" si="54"/>
        <v>20</v>
      </c>
      <c r="X788" s="286"/>
      <c r="Y788" s="286"/>
      <c r="Z788" s="30"/>
    </row>
    <row r="789" spans="1:26" ht="15" hidden="1" customHeight="1" x14ac:dyDescent="0.2">
      <c r="A789" s="384"/>
      <c r="B789" s="384"/>
      <c r="C789" s="433" t="s">
        <v>3594</v>
      </c>
      <c r="D789" s="43" t="s">
        <v>1671</v>
      </c>
      <c r="E789" s="499" t="s">
        <v>1678</v>
      </c>
      <c r="F789" s="319">
        <v>1</v>
      </c>
      <c r="G789" s="43" t="s">
        <v>1792</v>
      </c>
      <c r="H789" s="499"/>
      <c r="I789" s="481">
        <v>8</v>
      </c>
      <c r="J789" s="442" t="s">
        <v>1428</v>
      </c>
      <c r="K789" s="442">
        <v>4</v>
      </c>
      <c r="L789" s="482" t="s">
        <v>3493</v>
      </c>
      <c r="M789" s="442">
        <v>333</v>
      </c>
      <c r="N789" s="483"/>
      <c r="O789" s="434">
        <v>3.57</v>
      </c>
      <c r="P789" s="323">
        <f t="shared" si="55"/>
        <v>14.28</v>
      </c>
      <c r="Q789" s="319">
        <f t="shared" si="56"/>
        <v>4</v>
      </c>
      <c r="R789" s="427">
        <f t="shared" si="57"/>
        <v>14.28</v>
      </c>
      <c r="S789" s="323"/>
      <c r="T789" s="309"/>
      <c r="U789" s="309"/>
      <c r="V789" s="319" t="s">
        <v>3449</v>
      </c>
      <c r="W789" s="444" t="str">
        <f t="shared" si="54"/>
        <v>8</v>
      </c>
      <c r="X789" s="286"/>
      <c r="Y789" s="286"/>
      <c r="Z789" s="30"/>
    </row>
    <row r="790" spans="1:26" ht="15" hidden="1" customHeight="1" x14ac:dyDescent="0.2">
      <c r="A790" s="384"/>
      <c r="B790" s="384"/>
      <c r="C790" s="433" t="s">
        <v>3594</v>
      </c>
      <c r="D790" s="43" t="s">
        <v>1671</v>
      </c>
      <c r="E790" s="499" t="s">
        <v>1678</v>
      </c>
      <c r="F790" s="319">
        <v>1</v>
      </c>
      <c r="G790" s="43" t="s">
        <v>1727</v>
      </c>
      <c r="H790" s="499"/>
      <c r="I790" s="481">
        <v>8</v>
      </c>
      <c r="J790" s="442" t="s">
        <v>1428</v>
      </c>
      <c r="K790" s="442">
        <v>2</v>
      </c>
      <c r="L790" s="482" t="s">
        <v>3477</v>
      </c>
      <c r="M790" s="442">
        <v>180</v>
      </c>
      <c r="N790" s="483"/>
      <c r="O790" s="434">
        <v>1.38</v>
      </c>
      <c r="P790" s="323">
        <f t="shared" si="55"/>
        <v>2.76</v>
      </c>
      <c r="Q790" s="319">
        <f t="shared" si="56"/>
        <v>2</v>
      </c>
      <c r="R790" s="427">
        <f t="shared" si="57"/>
        <v>2.76</v>
      </c>
      <c r="S790" s="323"/>
      <c r="T790" s="309"/>
      <c r="U790" s="309"/>
      <c r="V790" s="319" t="s">
        <v>3449</v>
      </c>
      <c r="W790" s="444" t="str">
        <f t="shared" si="54"/>
        <v>8</v>
      </c>
      <c r="X790" s="286"/>
      <c r="Y790" s="286"/>
      <c r="Z790" s="30"/>
    </row>
    <row r="791" spans="1:26" ht="15" hidden="1" customHeight="1" x14ac:dyDescent="0.2">
      <c r="A791" s="384"/>
      <c r="B791" s="384"/>
      <c r="C791" s="433" t="s">
        <v>3594</v>
      </c>
      <c r="D791" s="43" t="s">
        <v>1671</v>
      </c>
      <c r="E791" s="499" t="s">
        <v>1678</v>
      </c>
      <c r="F791" s="319">
        <v>1</v>
      </c>
      <c r="G791" s="43" t="s">
        <v>1728</v>
      </c>
      <c r="H791" s="499"/>
      <c r="I791" s="481">
        <v>8</v>
      </c>
      <c r="J791" s="442" t="s">
        <v>1428</v>
      </c>
      <c r="K791" s="442">
        <v>1</v>
      </c>
      <c r="L791" s="482" t="s">
        <v>3478</v>
      </c>
      <c r="M791" s="442">
        <v>180</v>
      </c>
      <c r="N791" s="483"/>
      <c r="O791" s="434">
        <v>1.1100000000000001</v>
      </c>
      <c r="P791" s="323">
        <f t="shared" si="55"/>
        <v>1.1100000000000001</v>
      </c>
      <c r="Q791" s="319">
        <f t="shared" si="56"/>
        <v>1</v>
      </c>
      <c r="R791" s="427">
        <f t="shared" si="57"/>
        <v>1.1100000000000001</v>
      </c>
      <c r="S791" s="323"/>
      <c r="T791" s="309"/>
      <c r="U791" s="309"/>
      <c r="V791" s="319" t="s">
        <v>3449</v>
      </c>
      <c r="W791" s="444" t="str">
        <f t="shared" si="54"/>
        <v>8</v>
      </c>
      <c r="X791" s="286"/>
      <c r="Y791" s="286"/>
      <c r="Z791" s="30"/>
    </row>
    <row r="792" spans="1:26" ht="15" hidden="1" customHeight="1" x14ac:dyDescent="0.2">
      <c r="A792" s="384"/>
      <c r="B792" s="384"/>
      <c r="C792" s="433" t="s">
        <v>3594</v>
      </c>
      <c r="D792" s="43" t="s">
        <v>1671</v>
      </c>
      <c r="E792" s="499" t="s">
        <v>1678</v>
      </c>
      <c r="F792" s="319">
        <v>1</v>
      </c>
      <c r="G792" s="43" t="s">
        <v>1901</v>
      </c>
      <c r="H792" s="499"/>
      <c r="I792" s="481">
        <v>15</v>
      </c>
      <c r="J792" s="442" t="s">
        <v>1428</v>
      </c>
      <c r="K792" s="442">
        <v>1</v>
      </c>
      <c r="L792" s="482" t="s">
        <v>3505</v>
      </c>
      <c r="M792" s="442">
        <v>360</v>
      </c>
      <c r="N792" s="483"/>
      <c r="O792" s="434">
        <v>11.02</v>
      </c>
      <c r="P792" s="323">
        <f t="shared" si="55"/>
        <v>11.02</v>
      </c>
      <c r="Q792" s="319">
        <f t="shared" si="56"/>
        <v>1</v>
      </c>
      <c r="R792" s="427">
        <f t="shared" si="57"/>
        <v>11.02</v>
      </c>
      <c r="S792" s="323"/>
      <c r="T792" s="309"/>
      <c r="U792" s="309"/>
      <c r="V792" s="319" t="s">
        <v>3446</v>
      </c>
      <c r="W792" s="444" t="str">
        <f t="shared" si="54"/>
        <v>15</v>
      </c>
      <c r="X792" s="286"/>
      <c r="Y792" s="286"/>
      <c r="Z792" s="30"/>
    </row>
    <row r="793" spans="1:26" ht="15" hidden="1" customHeight="1" x14ac:dyDescent="0.2">
      <c r="A793" s="384"/>
      <c r="B793" s="384"/>
      <c r="C793" s="433" t="s">
        <v>3593</v>
      </c>
      <c r="D793" s="43" t="s">
        <v>1672</v>
      </c>
      <c r="E793" s="499" t="s">
        <v>1678</v>
      </c>
      <c r="F793" s="319">
        <v>1</v>
      </c>
      <c r="G793" s="43" t="s">
        <v>1672</v>
      </c>
      <c r="H793" s="499" t="s">
        <v>3591</v>
      </c>
      <c r="I793" s="481" t="s">
        <v>1909</v>
      </c>
      <c r="J793" s="442" t="s">
        <v>1920</v>
      </c>
      <c r="K793" s="442">
        <v>1</v>
      </c>
      <c r="L793" s="482" t="s">
        <v>3456</v>
      </c>
      <c r="M793" s="442">
        <v>2724</v>
      </c>
      <c r="N793" s="483"/>
      <c r="O793" s="434">
        <v>11.08</v>
      </c>
      <c r="P793" s="323">
        <f t="shared" si="55"/>
        <v>11.08</v>
      </c>
      <c r="Q793" s="319">
        <f t="shared" si="56"/>
        <v>1</v>
      </c>
      <c r="R793" s="427">
        <f t="shared" si="57"/>
        <v>11.08</v>
      </c>
      <c r="S793" s="323"/>
      <c r="T793" s="309"/>
      <c r="U793" s="309"/>
      <c r="V793" s="319" t="s">
        <v>1909</v>
      </c>
      <c r="W793" s="444" t="str">
        <f t="shared" si="54"/>
        <v/>
      </c>
      <c r="X793" s="286"/>
      <c r="Y793" s="286"/>
      <c r="Z793" s="30"/>
    </row>
    <row r="794" spans="1:26" ht="15" hidden="1" customHeight="1" x14ac:dyDescent="0.2">
      <c r="A794" s="384"/>
      <c r="B794" s="384"/>
      <c r="C794" s="433" t="s">
        <v>3593</v>
      </c>
      <c r="D794" s="43" t="s">
        <v>1673</v>
      </c>
      <c r="E794" s="499" t="s">
        <v>1678</v>
      </c>
      <c r="F794" s="319">
        <v>1</v>
      </c>
      <c r="G794" s="43" t="s">
        <v>1673</v>
      </c>
      <c r="H794" s="499" t="s">
        <v>3591</v>
      </c>
      <c r="I794" s="481" t="s">
        <v>1909</v>
      </c>
      <c r="J794" s="442" t="s">
        <v>1920</v>
      </c>
      <c r="K794" s="442">
        <v>1</v>
      </c>
      <c r="L794" s="482" t="s">
        <v>3456</v>
      </c>
      <c r="M794" s="442">
        <v>1404</v>
      </c>
      <c r="N794" s="483"/>
      <c r="O794" s="434">
        <v>5.71</v>
      </c>
      <c r="P794" s="323">
        <f t="shared" si="55"/>
        <v>5.71</v>
      </c>
      <c r="Q794" s="319">
        <f t="shared" si="56"/>
        <v>1</v>
      </c>
      <c r="R794" s="427">
        <f t="shared" si="57"/>
        <v>5.71</v>
      </c>
      <c r="S794" s="323"/>
      <c r="T794" s="309"/>
      <c r="U794" s="309"/>
      <c r="V794" s="319" t="s">
        <v>1909</v>
      </c>
      <c r="W794" s="444" t="str">
        <f t="shared" si="54"/>
        <v/>
      </c>
      <c r="X794" s="286"/>
      <c r="Y794" s="286"/>
      <c r="Z794" s="30"/>
    </row>
    <row r="795" spans="1:26" ht="15" hidden="1" customHeight="1" x14ac:dyDescent="0.2">
      <c r="A795" s="384"/>
      <c r="B795" s="384"/>
      <c r="C795" s="433" t="s">
        <v>3594</v>
      </c>
      <c r="D795" s="43" t="s">
        <v>1674</v>
      </c>
      <c r="E795" s="499" t="s">
        <v>1678</v>
      </c>
      <c r="F795" s="319">
        <v>1</v>
      </c>
      <c r="G795" s="43" t="s">
        <v>1902</v>
      </c>
      <c r="H795" s="499"/>
      <c r="I795" s="481" t="s">
        <v>1091</v>
      </c>
      <c r="J795" s="442" t="s">
        <v>1428</v>
      </c>
      <c r="K795" s="442">
        <v>1</v>
      </c>
      <c r="L795" s="482" t="s">
        <v>3456</v>
      </c>
      <c r="M795" s="442">
        <v>3363</v>
      </c>
      <c r="N795" s="483"/>
      <c r="O795" s="434">
        <v>63.1</v>
      </c>
      <c r="P795" s="323">
        <f t="shared" si="55"/>
        <v>63.1</v>
      </c>
      <c r="Q795" s="319">
        <f t="shared" si="56"/>
        <v>1</v>
      </c>
      <c r="R795" s="427">
        <f t="shared" si="57"/>
        <v>63.1</v>
      </c>
      <c r="S795" s="323"/>
      <c r="T795" s="309"/>
      <c r="U795" s="309"/>
      <c r="V795" s="319" t="s">
        <v>1091</v>
      </c>
      <c r="W795" s="444" t="str">
        <f t="shared" si="54"/>
        <v/>
      </c>
      <c r="X795" s="286"/>
      <c r="Y795" s="286"/>
      <c r="Z795" s="30"/>
    </row>
    <row r="796" spans="1:26" ht="15" hidden="1" customHeight="1" x14ac:dyDescent="0.2">
      <c r="A796" s="384"/>
      <c r="B796" s="384"/>
      <c r="C796" s="433" t="s">
        <v>3594</v>
      </c>
      <c r="D796" s="43" t="s">
        <v>1674</v>
      </c>
      <c r="E796" s="499" t="s">
        <v>1678</v>
      </c>
      <c r="F796" s="319">
        <v>1</v>
      </c>
      <c r="G796" s="43" t="s">
        <v>1856</v>
      </c>
      <c r="H796" s="499"/>
      <c r="I796" s="481">
        <v>5</v>
      </c>
      <c r="J796" s="442" t="s">
        <v>1428</v>
      </c>
      <c r="K796" s="442">
        <v>2</v>
      </c>
      <c r="L796" s="482" t="s">
        <v>3461</v>
      </c>
      <c r="M796" s="442">
        <v>140</v>
      </c>
      <c r="N796" s="483"/>
      <c r="O796" s="434">
        <v>0.49</v>
      </c>
      <c r="P796" s="323">
        <f t="shared" si="55"/>
        <v>0.98</v>
      </c>
      <c r="Q796" s="319">
        <f t="shared" si="56"/>
        <v>2</v>
      </c>
      <c r="R796" s="427">
        <f t="shared" si="57"/>
        <v>0.98</v>
      </c>
      <c r="S796" s="323"/>
      <c r="T796" s="309"/>
      <c r="U796" s="309"/>
      <c r="V796" s="319" t="s">
        <v>3448</v>
      </c>
      <c r="W796" s="444" t="str">
        <f t="shared" si="54"/>
        <v>5</v>
      </c>
      <c r="X796" s="286"/>
      <c r="Y796" s="286"/>
      <c r="Z796" s="30"/>
    </row>
    <row r="797" spans="1:26" ht="15" hidden="1" customHeight="1" x14ac:dyDescent="0.2">
      <c r="A797" s="384"/>
      <c r="B797" s="384"/>
      <c r="C797" s="433" t="s">
        <v>3594</v>
      </c>
      <c r="D797" s="43" t="s">
        <v>1675</v>
      </c>
      <c r="E797" s="499" t="s">
        <v>1678</v>
      </c>
      <c r="F797" s="319">
        <v>1</v>
      </c>
      <c r="G797" s="43" t="s">
        <v>1903</v>
      </c>
      <c r="H797" s="499"/>
      <c r="I797" s="481" t="s">
        <v>1091</v>
      </c>
      <c r="J797" s="442" t="s">
        <v>1428</v>
      </c>
      <c r="K797" s="442">
        <v>1</v>
      </c>
      <c r="L797" s="482" t="s">
        <v>3456</v>
      </c>
      <c r="M797" s="442">
        <v>3219</v>
      </c>
      <c r="N797" s="483"/>
      <c r="O797" s="434">
        <v>60.4</v>
      </c>
      <c r="P797" s="323">
        <f t="shared" si="55"/>
        <v>60.4</v>
      </c>
      <c r="Q797" s="319">
        <f t="shared" si="56"/>
        <v>1</v>
      </c>
      <c r="R797" s="427">
        <f t="shared" si="57"/>
        <v>60.4</v>
      </c>
      <c r="S797" s="323"/>
      <c r="T797" s="309"/>
      <c r="U797" s="309"/>
      <c r="V797" s="319" t="s">
        <v>1091</v>
      </c>
      <c r="W797" s="444" t="str">
        <f t="shared" si="54"/>
        <v/>
      </c>
      <c r="X797" s="286"/>
      <c r="Y797" s="286"/>
      <c r="Z797" s="30"/>
    </row>
    <row r="798" spans="1:26" ht="15" hidden="1" customHeight="1" x14ac:dyDescent="0.2">
      <c r="A798" s="384"/>
      <c r="B798" s="384"/>
      <c r="C798" s="433" t="s">
        <v>3594</v>
      </c>
      <c r="D798" s="43" t="s">
        <v>1675</v>
      </c>
      <c r="E798" s="499" t="s">
        <v>1678</v>
      </c>
      <c r="F798" s="319">
        <v>1</v>
      </c>
      <c r="G798" s="43" t="s">
        <v>1856</v>
      </c>
      <c r="H798" s="499"/>
      <c r="I798" s="481">
        <v>5</v>
      </c>
      <c r="J798" s="442" t="s">
        <v>1428</v>
      </c>
      <c r="K798" s="442">
        <v>2</v>
      </c>
      <c r="L798" s="482" t="s">
        <v>3461</v>
      </c>
      <c r="M798" s="442">
        <v>140</v>
      </c>
      <c r="N798" s="483"/>
      <c r="O798" s="434">
        <v>0.49</v>
      </c>
      <c r="P798" s="323">
        <f t="shared" si="55"/>
        <v>0.98</v>
      </c>
      <c r="Q798" s="319">
        <f t="shared" si="56"/>
        <v>2</v>
      </c>
      <c r="R798" s="427">
        <f t="shared" si="57"/>
        <v>0.98</v>
      </c>
      <c r="S798" s="323"/>
      <c r="T798" s="309"/>
      <c r="U798" s="309"/>
      <c r="V798" s="319" t="s">
        <v>3448</v>
      </c>
      <c r="W798" s="444" t="str">
        <f t="shared" si="54"/>
        <v>5</v>
      </c>
      <c r="X798" s="286"/>
      <c r="Y798" s="286"/>
      <c r="Z798" s="30"/>
    </row>
    <row r="799" spans="1:26" ht="15" hidden="1" customHeight="1" x14ac:dyDescent="0.2">
      <c r="A799" s="384"/>
      <c r="B799" s="384"/>
      <c r="C799" s="433" t="s">
        <v>3594</v>
      </c>
      <c r="D799" s="43" t="s">
        <v>1676</v>
      </c>
      <c r="E799" s="499" t="s">
        <v>1678</v>
      </c>
      <c r="F799" s="319">
        <v>1</v>
      </c>
      <c r="G799" s="43" t="s">
        <v>1904</v>
      </c>
      <c r="H799" s="499"/>
      <c r="I799" s="481" t="s">
        <v>1091</v>
      </c>
      <c r="J799" s="442" t="s">
        <v>1428</v>
      </c>
      <c r="K799" s="442">
        <v>1</v>
      </c>
      <c r="L799" s="482" t="s">
        <v>3456</v>
      </c>
      <c r="M799" s="442">
        <v>4502</v>
      </c>
      <c r="N799" s="483"/>
      <c r="O799" s="434">
        <v>84.47</v>
      </c>
      <c r="P799" s="323">
        <f t="shared" si="55"/>
        <v>84.47</v>
      </c>
      <c r="Q799" s="319">
        <f t="shared" si="56"/>
        <v>1</v>
      </c>
      <c r="R799" s="427">
        <f t="shared" si="57"/>
        <v>84.47</v>
      </c>
      <c r="S799" s="323"/>
      <c r="T799" s="309"/>
      <c r="U799" s="309"/>
      <c r="V799" s="319" t="s">
        <v>1091</v>
      </c>
      <c r="W799" s="444" t="str">
        <f t="shared" si="54"/>
        <v/>
      </c>
      <c r="X799" s="286"/>
      <c r="Y799" s="286"/>
      <c r="Z799" s="30"/>
    </row>
    <row r="800" spans="1:26" ht="15" hidden="1" customHeight="1" x14ac:dyDescent="0.2">
      <c r="A800" s="384"/>
      <c r="B800" s="384"/>
      <c r="C800" s="433" t="s">
        <v>3594</v>
      </c>
      <c r="D800" s="43" t="s">
        <v>1676</v>
      </c>
      <c r="E800" s="499" t="s">
        <v>1678</v>
      </c>
      <c r="F800" s="319">
        <v>1</v>
      </c>
      <c r="G800" s="43" t="s">
        <v>1856</v>
      </c>
      <c r="H800" s="499"/>
      <c r="I800" s="481">
        <v>5</v>
      </c>
      <c r="J800" s="442" t="s">
        <v>1428</v>
      </c>
      <c r="K800" s="442">
        <v>2</v>
      </c>
      <c r="L800" s="482" t="s">
        <v>3461</v>
      </c>
      <c r="M800" s="442">
        <v>140</v>
      </c>
      <c r="N800" s="483"/>
      <c r="O800" s="434">
        <v>0.49</v>
      </c>
      <c r="P800" s="323">
        <f t="shared" si="55"/>
        <v>0.98</v>
      </c>
      <c r="Q800" s="319">
        <f t="shared" si="56"/>
        <v>2</v>
      </c>
      <c r="R800" s="427">
        <f t="shared" si="57"/>
        <v>0.98</v>
      </c>
      <c r="S800" s="323"/>
      <c r="T800" s="309"/>
      <c r="U800" s="309"/>
      <c r="V800" s="319" t="s">
        <v>3448</v>
      </c>
      <c r="W800" s="444" t="str">
        <f t="shared" si="54"/>
        <v>5</v>
      </c>
      <c r="X800" s="286"/>
      <c r="Y800" s="286"/>
      <c r="Z800" s="30"/>
    </row>
    <row r="801" spans="1:26" ht="15" hidden="1" customHeight="1" x14ac:dyDescent="0.2">
      <c r="A801" s="384"/>
      <c r="B801" s="384"/>
      <c r="C801" s="433" t="s">
        <v>3594</v>
      </c>
      <c r="D801" s="43" t="s">
        <v>1677</v>
      </c>
      <c r="E801" s="499" t="s">
        <v>1678</v>
      </c>
      <c r="F801" s="319">
        <v>1</v>
      </c>
      <c r="G801" s="43" t="s">
        <v>1905</v>
      </c>
      <c r="H801" s="499"/>
      <c r="I801" s="481" t="s">
        <v>1091</v>
      </c>
      <c r="J801" s="442" t="s">
        <v>1428</v>
      </c>
      <c r="K801" s="442">
        <v>1</v>
      </c>
      <c r="L801" s="482" t="s">
        <v>3456</v>
      </c>
      <c r="M801" s="442">
        <v>4882</v>
      </c>
      <c r="N801" s="483"/>
      <c r="O801" s="434">
        <v>91.59</v>
      </c>
      <c r="P801" s="323">
        <f t="shared" si="55"/>
        <v>91.59</v>
      </c>
      <c r="Q801" s="319">
        <f t="shared" si="56"/>
        <v>1</v>
      </c>
      <c r="R801" s="427">
        <f t="shared" si="57"/>
        <v>91.59</v>
      </c>
      <c r="S801" s="323"/>
      <c r="T801" s="309"/>
      <c r="U801" s="309"/>
      <c r="V801" s="319" t="s">
        <v>1091</v>
      </c>
      <c r="W801" s="444" t="str">
        <f t="shared" si="54"/>
        <v/>
      </c>
      <c r="X801" s="286"/>
      <c r="Y801" s="286"/>
      <c r="Z801" s="30"/>
    </row>
    <row r="802" spans="1:26" ht="15" hidden="1" customHeight="1" x14ac:dyDescent="0.2">
      <c r="A802" s="384"/>
      <c r="B802" s="384"/>
      <c r="C802" s="433" t="s">
        <v>3594</v>
      </c>
      <c r="D802" s="43" t="s">
        <v>1677</v>
      </c>
      <c r="E802" s="499" t="s">
        <v>1678</v>
      </c>
      <c r="F802" s="319">
        <v>1</v>
      </c>
      <c r="G802" s="43" t="s">
        <v>1856</v>
      </c>
      <c r="H802" s="499"/>
      <c r="I802" s="481">
        <v>5</v>
      </c>
      <c r="J802" s="442" t="s">
        <v>1428</v>
      </c>
      <c r="K802" s="442">
        <v>2</v>
      </c>
      <c r="L802" s="482" t="s">
        <v>3461</v>
      </c>
      <c r="M802" s="442">
        <v>140</v>
      </c>
      <c r="N802" s="483"/>
      <c r="O802" s="434">
        <v>0.49</v>
      </c>
      <c r="P802" s="323">
        <f t="shared" si="55"/>
        <v>0.98</v>
      </c>
      <c r="Q802" s="319">
        <f t="shared" si="56"/>
        <v>2</v>
      </c>
      <c r="R802" s="427">
        <f t="shared" si="57"/>
        <v>0.98</v>
      </c>
      <c r="S802" s="323"/>
      <c r="T802" s="309"/>
      <c r="U802" s="309"/>
      <c r="V802" s="319" t="s">
        <v>3448</v>
      </c>
      <c r="W802" s="444" t="str">
        <f t="shared" si="54"/>
        <v>5</v>
      </c>
      <c r="X802" s="286"/>
      <c r="Y802" s="286"/>
      <c r="Z802" s="30"/>
    </row>
    <row r="803" spans="1:26" ht="15" hidden="1" customHeight="1" x14ac:dyDescent="0.2">
      <c r="A803" s="384"/>
      <c r="B803" s="384"/>
      <c r="C803" s="433" t="s">
        <v>3594</v>
      </c>
      <c r="D803" s="43" t="s">
        <v>1921</v>
      </c>
      <c r="E803" s="499" t="s">
        <v>1678</v>
      </c>
      <c r="F803" s="319">
        <v>1</v>
      </c>
      <c r="G803" s="43" t="s">
        <v>1921</v>
      </c>
      <c r="H803" s="499"/>
      <c r="I803" s="43" t="s">
        <v>1921</v>
      </c>
      <c r="J803" s="43" t="s">
        <v>1921</v>
      </c>
      <c r="K803" s="442">
        <v>1</v>
      </c>
      <c r="L803" s="482" t="s">
        <v>3456</v>
      </c>
      <c r="M803" s="442">
        <v>0</v>
      </c>
      <c r="N803" s="483"/>
      <c r="O803" s="434">
        <f>32879.17-31922.18</f>
        <v>956.98999999999796</v>
      </c>
      <c r="P803" s="323">
        <f t="shared" si="55"/>
        <v>956.98999999999796</v>
      </c>
      <c r="Q803" s="319">
        <f t="shared" si="56"/>
        <v>1</v>
      </c>
      <c r="R803" s="427">
        <f t="shared" si="57"/>
        <v>956.98999999999796</v>
      </c>
      <c r="S803" s="323"/>
      <c r="T803" s="309"/>
      <c r="U803" s="309"/>
      <c r="V803" s="319" t="s">
        <v>1921</v>
      </c>
      <c r="W803" s="444" t="str">
        <f t="shared" si="54"/>
        <v/>
      </c>
      <c r="X803" s="286"/>
      <c r="Y803" s="286"/>
      <c r="Z803" s="30"/>
    </row>
    <row r="804" spans="1:26" ht="15" hidden="1" customHeight="1" x14ac:dyDescent="0.2">
      <c r="A804" s="384"/>
      <c r="B804" s="384"/>
      <c r="C804" s="433"/>
      <c r="D804" s="43" t="s">
        <v>1922</v>
      </c>
      <c r="E804" s="499" t="s">
        <v>1941</v>
      </c>
      <c r="F804" s="319">
        <v>47</v>
      </c>
      <c r="G804" s="43" t="s">
        <v>1922</v>
      </c>
      <c r="H804" s="499"/>
      <c r="I804" s="481">
        <v>5</v>
      </c>
      <c r="J804" s="442" t="s">
        <v>1428</v>
      </c>
      <c r="K804" s="442">
        <v>1</v>
      </c>
      <c r="L804" s="482" t="s">
        <v>3509</v>
      </c>
      <c r="M804" s="442">
        <v>20</v>
      </c>
      <c r="N804" s="483"/>
      <c r="O804" s="434">
        <v>0.02</v>
      </c>
      <c r="P804" s="323">
        <f t="shared" ref="P804:P867" si="58">O804*K804</f>
        <v>0.02</v>
      </c>
      <c r="Q804" s="319">
        <f t="shared" ref="Q804:Q867" si="59">K804*F804</f>
        <v>47</v>
      </c>
      <c r="R804" s="427">
        <f t="shared" ref="R804:R867" si="60">Q804*O804</f>
        <v>0.94000000000000006</v>
      </c>
      <c r="S804" s="323"/>
      <c r="T804" s="309"/>
      <c r="U804" s="309"/>
      <c r="V804" s="319" t="s">
        <v>3448</v>
      </c>
      <c r="W804" s="444" t="str">
        <f t="shared" si="54"/>
        <v>5</v>
      </c>
      <c r="X804" s="286"/>
      <c r="Y804" s="286"/>
      <c r="Z804" s="30"/>
    </row>
    <row r="805" spans="1:26" ht="15" hidden="1" customHeight="1" x14ac:dyDescent="0.2">
      <c r="A805" s="384"/>
      <c r="B805" s="384"/>
      <c r="C805" s="433"/>
      <c r="D805" s="43" t="s">
        <v>1923</v>
      </c>
      <c r="E805" s="499" t="s">
        <v>1941</v>
      </c>
      <c r="F805" s="319">
        <v>1</v>
      </c>
      <c r="G805" s="43" t="s">
        <v>1942</v>
      </c>
      <c r="H805" s="499" t="s">
        <v>3591</v>
      </c>
      <c r="I805" s="481" t="s">
        <v>1971</v>
      </c>
      <c r="J805" s="442" t="s">
        <v>1920</v>
      </c>
      <c r="K805" s="442">
        <v>1</v>
      </c>
      <c r="L805" s="482" t="s">
        <v>3456</v>
      </c>
      <c r="M805" s="442">
        <v>3584</v>
      </c>
      <c r="N805" s="483"/>
      <c r="O805" s="434">
        <v>24.66</v>
      </c>
      <c r="P805" s="323">
        <f t="shared" si="58"/>
        <v>24.66</v>
      </c>
      <c r="Q805" s="319">
        <f t="shared" si="59"/>
        <v>1</v>
      </c>
      <c r="R805" s="427">
        <f t="shared" si="60"/>
        <v>24.66</v>
      </c>
      <c r="S805" s="323"/>
      <c r="T805" s="309"/>
      <c r="U805" s="309"/>
      <c r="V805" s="319" t="s">
        <v>1971</v>
      </c>
      <c r="W805" s="444" t="str">
        <f t="shared" si="54"/>
        <v/>
      </c>
      <c r="X805" s="286"/>
      <c r="Y805" s="286"/>
      <c r="Z805" s="30"/>
    </row>
    <row r="806" spans="1:26" ht="15" hidden="1" customHeight="1" x14ac:dyDescent="0.2">
      <c r="A806" s="384"/>
      <c r="B806" s="384"/>
      <c r="C806" s="433"/>
      <c r="D806" s="43" t="s">
        <v>1923</v>
      </c>
      <c r="E806" s="499" t="s">
        <v>1941</v>
      </c>
      <c r="F806" s="319">
        <v>1</v>
      </c>
      <c r="G806" s="43" t="s">
        <v>1943</v>
      </c>
      <c r="H806" s="499" t="s">
        <v>3591</v>
      </c>
      <c r="I806" s="481" t="s">
        <v>1971</v>
      </c>
      <c r="J806" s="442" t="s">
        <v>1920</v>
      </c>
      <c r="K806" s="442">
        <v>1</v>
      </c>
      <c r="L806" s="482" t="s">
        <v>3456</v>
      </c>
      <c r="M806" s="442">
        <v>3584</v>
      </c>
      <c r="N806" s="483"/>
      <c r="O806" s="434">
        <v>24.66</v>
      </c>
      <c r="P806" s="323">
        <f t="shared" si="58"/>
        <v>24.66</v>
      </c>
      <c r="Q806" s="319">
        <f t="shared" si="59"/>
        <v>1</v>
      </c>
      <c r="R806" s="427">
        <f t="shared" si="60"/>
        <v>24.66</v>
      </c>
      <c r="S806" s="323"/>
      <c r="T806" s="309"/>
      <c r="U806" s="309"/>
      <c r="V806" s="319" t="s">
        <v>1971</v>
      </c>
      <c r="W806" s="444" t="str">
        <f t="shared" si="54"/>
        <v/>
      </c>
      <c r="X806" s="286"/>
      <c r="Y806" s="286"/>
      <c r="Z806" s="30"/>
    </row>
    <row r="807" spans="1:26" ht="15" hidden="1" customHeight="1" x14ac:dyDescent="0.2">
      <c r="A807" s="384"/>
      <c r="B807" s="384"/>
      <c r="C807" s="433"/>
      <c r="D807" s="43" t="s">
        <v>1923</v>
      </c>
      <c r="E807" s="499" t="s">
        <v>1941</v>
      </c>
      <c r="F807" s="319">
        <v>1</v>
      </c>
      <c r="G807" s="43" t="s">
        <v>1944</v>
      </c>
      <c r="H807" s="499" t="s">
        <v>3591</v>
      </c>
      <c r="I807" s="481" t="s">
        <v>1972</v>
      </c>
      <c r="J807" s="442" t="s">
        <v>1920</v>
      </c>
      <c r="K807" s="442">
        <v>2</v>
      </c>
      <c r="L807" s="482" t="s">
        <v>3456</v>
      </c>
      <c r="M807" s="442">
        <v>345</v>
      </c>
      <c r="N807" s="483"/>
      <c r="O807" s="434">
        <v>2.08</v>
      </c>
      <c r="P807" s="323">
        <f t="shared" si="58"/>
        <v>4.16</v>
      </c>
      <c r="Q807" s="319">
        <f t="shared" si="59"/>
        <v>2</v>
      </c>
      <c r="R807" s="427">
        <f t="shared" si="60"/>
        <v>4.16</v>
      </c>
      <c r="S807" s="323"/>
      <c r="T807" s="309"/>
      <c r="U807" s="309"/>
      <c r="V807" s="319" t="s">
        <v>1972</v>
      </c>
      <c r="W807" s="444" t="str">
        <f t="shared" si="54"/>
        <v/>
      </c>
      <c r="X807" s="286"/>
      <c r="Y807" s="286"/>
      <c r="Z807" s="30"/>
    </row>
    <row r="808" spans="1:26" ht="15" hidden="1" customHeight="1" x14ac:dyDescent="0.2">
      <c r="A808" s="384"/>
      <c r="B808" s="384"/>
      <c r="C808" s="433"/>
      <c r="D808" s="43" t="s">
        <v>1923</v>
      </c>
      <c r="E808" s="499" t="s">
        <v>1941</v>
      </c>
      <c r="F808" s="319">
        <v>1</v>
      </c>
      <c r="G808" s="43" t="s">
        <v>1945</v>
      </c>
      <c r="H808" s="499"/>
      <c r="I808" s="481" t="s">
        <v>3440</v>
      </c>
      <c r="J808" s="442" t="s">
        <v>1428</v>
      </c>
      <c r="K808" s="442">
        <v>8</v>
      </c>
      <c r="L808" s="482" t="s">
        <v>3456</v>
      </c>
      <c r="M808" s="442">
        <v>100</v>
      </c>
      <c r="N808" s="483"/>
      <c r="O808" s="434">
        <v>0.19</v>
      </c>
      <c r="P808" s="323">
        <f t="shared" si="58"/>
        <v>1.52</v>
      </c>
      <c r="Q808" s="319">
        <f t="shared" si="59"/>
        <v>8</v>
      </c>
      <c r="R808" s="427">
        <f t="shared" si="60"/>
        <v>1.52</v>
      </c>
      <c r="S808" s="323"/>
      <c r="T808" s="309"/>
      <c r="U808" s="309"/>
      <c r="V808" s="319" t="s">
        <v>3440</v>
      </c>
      <c r="W808" s="444" t="str">
        <f t="shared" si="54"/>
        <v/>
      </c>
      <c r="X808" s="286"/>
      <c r="Y808" s="286"/>
      <c r="Z808" s="30"/>
    </row>
    <row r="809" spans="1:26" ht="15" hidden="1" customHeight="1" x14ac:dyDescent="0.2">
      <c r="A809" s="384"/>
      <c r="B809" s="384"/>
      <c r="C809" s="433"/>
      <c r="D809" s="43" t="s">
        <v>1923</v>
      </c>
      <c r="E809" s="499" t="s">
        <v>1941</v>
      </c>
      <c r="F809" s="319">
        <v>1</v>
      </c>
      <c r="G809" s="43" t="s">
        <v>1946</v>
      </c>
      <c r="H809" s="499" t="s">
        <v>3591</v>
      </c>
      <c r="I809" s="481">
        <v>2</v>
      </c>
      <c r="J809" s="442" t="s">
        <v>1920</v>
      </c>
      <c r="K809" s="442">
        <v>6</v>
      </c>
      <c r="L809" s="482">
        <v>150</v>
      </c>
      <c r="M809" s="442">
        <v>261</v>
      </c>
      <c r="N809" s="483"/>
      <c r="O809" s="434">
        <v>0.62</v>
      </c>
      <c r="P809" s="323">
        <f t="shared" si="58"/>
        <v>3.7199999999999998</v>
      </c>
      <c r="Q809" s="319">
        <f t="shared" si="59"/>
        <v>6</v>
      </c>
      <c r="R809" s="427">
        <f t="shared" si="60"/>
        <v>3.7199999999999998</v>
      </c>
      <c r="S809" s="323"/>
      <c r="T809" s="309"/>
      <c r="U809" s="309"/>
      <c r="V809" s="319" t="s">
        <v>1973</v>
      </c>
      <c r="W809" s="444" t="str">
        <f t="shared" si="54"/>
        <v>2</v>
      </c>
      <c r="X809" s="286"/>
      <c r="Y809" s="286"/>
      <c r="Z809" s="30"/>
    </row>
    <row r="810" spans="1:26" ht="15" hidden="1" customHeight="1" x14ac:dyDescent="0.2">
      <c r="A810" s="384"/>
      <c r="B810" s="384"/>
      <c r="C810" s="433"/>
      <c r="D810" s="43" t="s">
        <v>1923</v>
      </c>
      <c r="E810" s="499" t="s">
        <v>1941</v>
      </c>
      <c r="F810" s="319">
        <v>1</v>
      </c>
      <c r="G810" s="43" t="s">
        <v>1947</v>
      </c>
      <c r="H810" s="499" t="s">
        <v>3591</v>
      </c>
      <c r="I810" s="481" t="s">
        <v>1974</v>
      </c>
      <c r="J810" s="442" t="s">
        <v>1920</v>
      </c>
      <c r="K810" s="442">
        <v>2</v>
      </c>
      <c r="L810" s="482" t="s">
        <v>3456</v>
      </c>
      <c r="M810" s="442">
        <v>550</v>
      </c>
      <c r="N810" s="483"/>
      <c r="O810" s="434">
        <v>3.04</v>
      </c>
      <c r="P810" s="323">
        <f t="shared" si="58"/>
        <v>6.08</v>
      </c>
      <c r="Q810" s="319">
        <f t="shared" si="59"/>
        <v>2</v>
      </c>
      <c r="R810" s="427">
        <f t="shared" si="60"/>
        <v>6.08</v>
      </c>
      <c r="S810" s="323"/>
      <c r="T810" s="309"/>
      <c r="U810" s="309"/>
      <c r="V810" s="319" t="s">
        <v>1974</v>
      </c>
      <c r="W810" s="444" t="str">
        <f t="shared" si="54"/>
        <v/>
      </c>
      <c r="X810" s="286"/>
      <c r="Y810" s="286"/>
      <c r="Z810" s="30"/>
    </row>
    <row r="811" spans="1:26" ht="15" hidden="1" customHeight="1" x14ac:dyDescent="0.2">
      <c r="A811" s="384"/>
      <c r="B811" s="384"/>
      <c r="C811" s="433"/>
      <c r="D811" s="43" t="s">
        <v>1923</v>
      </c>
      <c r="E811" s="499" t="s">
        <v>1941</v>
      </c>
      <c r="F811" s="319">
        <v>1</v>
      </c>
      <c r="G811" s="43" t="s">
        <v>1948</v>
      </c>
      <c r="H811" s="499" t="s">
        <v>3591</v>
      </c>
      <c r="I811" s="481" t="s">
        <v>1975</v>
      </c>
      <c r="J811" s="442" t="s">
        <v>1920</v>
      </c>
      <c r="K811" s="442">
        <v>2</v>
      </c>
      <c r="L811" s="482" t="s">
        <v>3456</v>
      </c>
      <c r="M811" s="442">
        <v>120</v>
      </c>
      <c r="N811" s="483"/>
      <c r="O811" s="434">
        <v>0.64</v>
      </c>
      <c r="P811" s="323">
        <f t="shared" si="58"/>
        <v>1.28</v>
      </c>
      <c r="Q811" s="319">
        <f t="shared" si="59"/>
        <v>2</v>
      </c>
      <c r="R811" s="427">
        <f t="shared" si="60"/>
        <v>1.28</v>
      </c>
      <c r="S811" s="323"/>
      <c r="T811" s="309"/>
      <c r="U811" s="309"/>
      <c r="V811" s="319" t="s">
        <v>1975</v>
      </c>
      <c r="W811" s="444" t="str">
        <f t="shared" si="54"/>
        <v/>
      </c>
      <c r="X811" s="286"/>
      <c r="Y811" s="286"/>
      <c r="Z811" s="30"/>
    </row>
    <row r="812" spans="1:26" ht="15" hidden="1" customHeight="1" x14ac:dyDescent="0.2">
      <c r="A812" s="384"/>
      <c r="B812" s="384"/>
      <c r="C812" s="433"/>
      <c r="D812" s="43" t="s">
        <v>1924</v>
      </c>
      <c r="E812" s="499" t="s">
        <v>1941</v>
      </c>
      <c r="F812" s="319">
        <v>1</v>
      </c>
      <c r="G812" s="43" t="s">
        <v>1949</v>
      </c>
      <c r="H812" s="499" t="s">
        <v>3591</v>
      </c>
      <c r="I812" s="481" t="s">
        <v>1971</v>
      </c>
      <c r="J812" s="442" t="s">
        <v>1920</v>
      </c>
      <c r="K812" s="442">
        <v>1</v>
      </c>
      <c r="L812" s="482" t="s">
        <v>3456</v>
      </c>
      <c r="M812" s="442">
        <v>3757</v>
      </c>
      <c r="N812" s="483"/>
      <c r="O812" s="434">
        <v>25.85</v>
      </c>
      <c r="P812" s="323">
        <f t="shared" si="58"/>
        <v>25.85</v>
      </c>
      <c r="Q812" s="319">
        <f t="shared" si="59"/>
        <v>1</v>
      </c>
      <c r="R812" s="427">
        <f t="shared" si="60"/>
        <v>25.85</v>
      </c>
      <c r="S812" s="323"/>
      <c r="T812" s="309"/>
      <c r="U812" s="309"/>
      <c r="V812" s="319" t="s">
        <v>1971</v>
      </c>
      <c r="W812" s="444" t="str">
        <f t="shared" si="54"/>
        <v/>
      </c>
      <c r="X812" s="286"/>
      <c r="Y812" s="286"/>
      <c r="Z812" s="30"/>
    </row>
    <row r="813" spans="1:26" ht="15" hidden="1" customHeight="1" x14ac:dyDescent="0.2">
      <c r="A813" s="384"/>
      <c r="B813" s="384"/>
      <c r="C813" s="433"/>
      <c r="D813" s="43" t="s">
        <v>1924</v>
      </c>
      <c r="E813" s="499" t="s">
        <v>1941</v>
      </c>
      <c r="F813" s="319">
        <v>1</v>
      </c>
      <c r="G813" s="43" t="s">
        <v>1950</v>
      </c>
      <c r="H813" s="499" t="s">
        <v>3591</v>
      </c>
      <c r="I813" s="481" t="s">
        <v>1971</v>
      </c>
      <c r="J813" s="442" t="s">
        <v>1920</v>
      </c>
      <c r="K813" s="442">
        <v>1</v>
      </c>
      <c r="L813" s="482" t="s">
        <v>3456</v>
      </c>
      <c r="M813" s="442">
        <v>1919</v>
      </c>
      <c r="N813" s="483"/>
      <c r="O813" s="434">
        <v>13.2</v>
      </c>
      <c r="P813" s="323">
        <f t="shared" si="58"/>
        <v>13.2</v>
      </c>
      <c r="Q813" s="319">
        <f t="shared" si="59"/>
        <v>1</v>
      </c>
      <c r="R813" s="427">
        <f t="shared" si="60"/>
        <v>13.2</v>
      </c>
      <c r="S813" s="323"/>
      <c r="T813" s="309"/>
      <c r="U813" s="309"/>
      <c r="V813" s="319" t="s">
        <v>1971</v>
      </c>
      <c r="W813" s="444" t="str">
        <f t="shared" si="54"/>
        <v/>
      </c>
      <c r="X813" s="286"/>
      <c r="Y813" s="286"/>
      <c r="Z813" s="30"/>
    </row>
    <row r="814" spans="1:26" ht="15" hidden="1" customHeight="1" x14ac:dyDescent="0.2">
      <c r="A814" s="384"/>
      <c r="B814" s="384"/>
      <c r="C814" s="433"/>
      <c r="D814" s="43" t="s">
        <v>1924</v>
      </c>
      <c r="E814" s="499" t="s">
        <v>1941</v>
      </c>
      <c r="F814" s="319">
        <v>1</v>
      </c>
      <c r="G814" s="43" t="s">
        <v>1951</v>
      </c>
      <c r="H814" s="499" t="s">
        <v>3591</v>
      </c>
      <c r="I814" s="481" t="s">
        <v>1971</v>
      </c>
      <c r="J814" s="442" t="s">
        <v>1920</v>
      </c>
      <c r="K814" s="442">
        <v>1</v>
      </c>
      <c r="L814" s="482" t="s">
        <v>3456</v>
      </c>
      <c r="M814" s="442">
        <v>3757</v>
      </c>
      <c r="N814" s="483"/>
      <c r="O814" s="434">
        <v>25.85</v>
      </c>
      <c r="P814" s="323">
        <f t="shared" si="58"/>
        <v>25.85</v>
      </c>
      <c r="Q814" s="319">
        <f t="shared" si="59"/>
        <v>1</v>
      </c>
      <c r="R814" s="427">
        <f t="shared" si="60"/>
        <v>25.85</v>
      </c>
      <c r="S814" s="323"/>
      <c r="T814" s="309"/>
      <c r="U814" s="309"/>
      <c r="V814" s="319" t="s">
        <v>1971</v>
      </c>
      <c r="W814" s="444" t="str">
        <f t="shared" si="54"/>
        <v/>
      </c>
      <c r="X814" s="286"/>
      <c r="Y814" s="286"/>
      <c r="Z814" s="30"/>
    </row>
    <row r="815" spans="1:26" ht="15" hidden="1" customHeight="1" x14ac:dyDescent="0.2">
      <c r="A815" s="384"/>
      <c r="B815" s="384"/>
      <c r="C815" s="433"/>
      <c r="D815" s="43" t="s">
        <v>1924</v>
      </c>
      <c r="E815" s="499" t="s">
        <v>1941</v>
      </c>
      <c r="F815" s="319">
        <v>1</v>
      </c>
      <c r="G815" s="43" t="s">
        <v>1952</v>
      </c>
      <c r="H815" s="499" t="s">
        <v>3591</v>
      </c>
      <c r="I815" s="481" t="s">
        <v>3440</v>
      </c>
      <c r="J815" s="442" t="s">
        <v>1920</v>
      </c>
      <c r="K815" s="442">
        <v>14</v>
      </c>
      <c r="L815" s="482" t="s">
        <v>3456</v>
      </c>
      <c r="M815" s="442">
        <v>100</v>
      </c>
      <c r="N815" s="483"/>
      <c r="O815" s="434">
        <v>0.19</v>
      </c>
      <c r="P815" s="323">
        <f t="shared" si="58"/>
        <v>2.66</v>
      </c>
      <c r="Q815" s="319">
        <f t="shared" si="59"/>
        <v>14</v>
      </c>
      <c r="R815" s="427">
        <f t="shared" si="60"/>
        <v>2.66</v>
      </c>
      <c r="S815" s="323"/>
      <c r="T815" s="309"/>
      <c r="U815" s="309"/>
      <c r="V815" s="319" t="s">
        <v>3440</v>
      </c>
      <c r="W815" s="444" t="str">
        <f t="shared" si="54"/>
        <v/>
      </c>
      <c r="X815" s="286"/>
      <c r="Y815" s="286"/>
      <c r="Z815" s="30"/>
    </row>
    <row r="816" spans="1:26" ht="15" hidden="1" customHeight="1" x14ac:dyDescent="0.2">
      <c r="A816" s="384"/>
      <c r="B816" s="384"/>
      <c r="C816" s="433"/>
      <c r="D816" s="43" t="s">
        <v>1924</v>
      </c>
      <c r="E816" s="499" t="s">
        <v>1941</v>
      </c>
      <c r="F816" s="319">
        <v>1</v>
      </c>
      <c r="G816" s="43" t="s">
        <v>1953</v>
      </c>
      <c r="H816" s="499" t="s">
        <v>3591</v>
      </c>
      <c r="I816" s="481" t="s">
        <v>1976</v>
      </c>
      <c r="J816" s="442" t="s">
        <v>1920</v>
      </c>
      <c r="K816" s="442">
        <v>2</v>
      </c>
      <c r="L816" s="482" t="s">
        <v>3456</v>
      </c>
      <c r="M816" s="442">
        <v>1196</v>
      </c>
      <c r="N816" s="483"/>
      <c r="O816" s="434">
        <v>7.66</v>
      </c>
      <c r="P816" s="323">
        <f t="shared" si="58"/>
        <v>15.32</v>
      </c>
      <c r="Q816" s="319">
        <f t="shared" si="59"/>
        <v>2</v>
      </c>
      <c r="R816" s="427">
        <f t="shared" si="60"/>
        <v>15.32</v>
      </c>
      <c r="S816" s="323"/>
      <c r="T816" s="309"/>
      <c r="U816" s="309"/>
      <c r="V816" s="319" t="s">
        <v>1976</v>
      </c>
      <c r="W816" s="444" t="str">
        <f t="shared" si="54"/>
        <v/>
      </c>
      <c r="X816" s="286"/>
      <c r="Y816" s="286"/>
      <c r="Z816" s="30"/>
    </row>
    <row r="817" spans="1:26" ht="15" hidden="1" customHeight="1" x14ac:dyDescent="0.2">
      <c r="A817" s="384"/>
      <c r="B817" s="384"/>
      <c r="C817" s="433"/>
      <c r="D817" s="43" t="s">
        <v>1924</v>
      </c>
      <c r="E817" s="499" t="s">
        <v>1941</v>
      </c>
      <c r="F817" s="319">
        <v>1</v>
      </c>
      <c r="G817" s="43" t="s">
        <v>1946</v>
      </c>
      <c r="H817" s="499" t="s">
        <v>3591</v>
      </c>
      <c r="I817" s="481">
        <v>2</v>
      </c>
      <c r="J817" s="442" t="s">
        <v>1920</v>
      </c>
      <c r="K817" s="442">
        <v>8</v>
      </c>
      <c r="L817" s="482">
        <v>150</v>
      </c>
      <c r="M817" s="442">
        <v>261</v>
      </c>
      <c r="N817" s="483"/>
      <c r="O817" s="434">
        <v>0.62</v>
      </c>
      <c r="P817" s="323">
        <f t="shared" si="58"/>
        <v>4.96</v>
      </c>
      <c r="Q817" s="319">
        <f t="shared" si="59"/>
        <v>8</v>
      </c>
      <c r="R817" s="427">
        <f t="shared" si="60"/>
        <v>4.96</v>
      </c>
      <c r="S817" s="323"/>
      <c r="T817" s="309"/>
      <c r="U817" s="309"/>
      <c r="V817" s="319" t="s">
        <v>1973</v>
      </c>
      <c r="W817" s="444" t="str">
        <f t="shared" si="54"/>
        <v>2</v>
      </c>
      <c r="X817" s="286"/>
      <c r="Y817" s="286"/>
      <c r="Z817" s="30"/>
    </row>
    <row r="818" spans="1:26" ht="15" hidden="1" customHeight="1" x14ac:dyDescent="0.2">
      <c r="A818" s="384"/>
      <c r="B818" s="384"/>
      <c r="C818" s="433"/>
      <c r="D818" s="43" t="s">
        <v>1924</v>
      </c>
      <c r="E818" s="499" t="s">
        <v>1941</v>
      </c>
      <c r="F818" s="319">
        <v>1</v>
      </c>
      <c r="G818" s="43" t="s">
        <v>1954</v>
      </c>
      <c r="H818" s="499" t="s">
        <v>3591</v>
      </c>
      <c r="I818" s="481" t="s">
        <v>1977</v>
      </c>
      <c r="J818" s="442" t="s">
        <v>1920</v>
      </c>
      <c r="K818" s="442">
        <v>2</v>
      </c>
      <c r="L818" s="482" t="s">
        <v>3456</v>
      </c>
      <c r="M818" s="442">
        <v>1494</v>
      </c>
      <c r="N818" s="483"/>
      <c r="O818" s="434">
        <v>5.58</v>
      </c>
      <c r="P818" s="323">
        <f t="shared" si="58"/>
        <v>11.16</v>
      </c>
      <c r="Q818" s="319">
        <f t="shared" si="59"/>
        <v>2</v>
      </c>
      <c r="R818" s="427">
        <f t="shared" si="60"/>
        <v>11.16</v>
      </c>
      <c r="S818" s="323"/>
      <c r="T818" s="309"/>
      <c r="U818" s="309"/>
      <c r="V818" s="319" t="s">
        <v>1977</v>
      </c>
      <c r="W818" s="444" t="str">
        <f t="shared" si="54"/>
        <v/>
      </c>
      <c r="X818" s="286"/>
      <c r="Y818" s="286"/>
      <c r="Z818" s="30"/>
    </row>
    <row r="819" spans="1:26" ht="15" hidden="1" customHeight="1" x14ac:dyDescent="0.2">
      <c r="A819" s="384"/>
      <c r="B819" s="384"/>
      <c r="C819" s="433"/>
      <c r="D819" s="43" t="s">
        <v>1924</v>
      </c>
      <c r="E819" s="499" t="s">
        <v>1941</v>
      </c>
      <c r="F819" s="319">
        <v>1</v>
      </c>
      <c r="G819" s="43" t="s">
        <v>1955</v>
      </c>
      <c r="H819" s="499" t="s">
        <v>3591</v>
      </c>
      <c r="I819" s="481" t="s">
        <v>1974</v>
      </c>
      <c r="J819" s="442" t="s">
        <v>1920</v>
      </c>
      <c r="K819" s="442">
        <v>2</v>
      </c>
      <c r="L819" s="482" t="s">
        <v>3456</v>
      </c>
      <c r="M819" s="442">
        <v>1419</v>
      </c>
      <c r="N819" s="483"/>
      <c r="O819" s="434">
        <v>7.84</v>
      </c>
      <c r="P819" s="323">
        <f t="shared" si="58"/>
        <v>15.68</v>
      </c>
      <c r="Q819" s="319">
        <f t="shared" si="59"/>
        <v>2</v>
      </c>
      <c r="R819" s="427">
        <f t="shared" si="60"/>
        <v>15.68</v>
      </c>
      <c r="S819" s="323"/>
      <c r="T819" s="309"/>
      <c r="U819" s="309"/>
      <c r="V819" s="319" t="s">
        <v>1974</v>
      </c>
      <c r="W819" s="444" t="str">
        <f t="shared" si="54"/>
        <v/>
      </c>
      <c r="X819" s="286"/>
      <c r="Y819" s="286"/>
      <c r="Z819" s="30"/>
    </row>
    <row r="820" spans="1:26" ht="15" hidden="1" customHeight="1" x14ac:dyDescent="0.2">
      <c r="A820" s="384"/>
      <c r="B820" s="384"/>
      <c r="C820" s="433"/>
      <c r="D820" s="43" t="s">
        <v>1924</v>
      </c>
      <c r="E820" s="499" t="s">
        <v>1941</v>
      </c>
      <c r="F820" s="319">
        <v>1</v>
      </c>
      <c r="G820" s="43" t="s">
        <v>1956</v>
      </c>
      <c r="H820" s="499" t="s">
        <v>3591</v>
      </c>
      <c r="I820" s="481" t="s">
        <v>1974</v>
      </c>
      <c r="J820" s="442" t="s">
        <v>1920</v>
      </c>
      <c r="K820" s="442">
        <v>1</v>
      </c>
      <c r="L820" s="482" t="s">
        <v>3456</v>
      </c>
      <c r="M820" s="442">
        <v>3449</v>
      </c>
      <c r="N820" s="483"/>
      <c r="O820" s="434">
        <v>19.059999999999999</v>
      </c>
      <c r="P820" s="323">
        <f t="shared" si="58"/>
        <v>19.059999999999999</v>
      </c>
      <c r="Q820" s="319">
        <f t="shared" si="59"/>
        <v>1</v>
      </c>
      <c r="R820" s="427">
        <f t="shared" si="60"/>
        <v>19.059999999999999</v>
      </c>
      <c r="S820" s="323"/>
      <c r="T820" s="309"/>
      <c r="U820" s="309"/>
      <c r="V820" s="319" t="s">
        <v>1974</v>
      </c>
      <c r="W820" s="444" t="str">
        <f t="shared" si="54"/>
        <v/>
      </c>
      <c r="X820" s="286"/>
      <c r="Y820" s="286"/>
      <c r="Z820" s="30"/>
    </row>
    <row r="821" spans="1:26" ht="15" hidden="1" customHeight="1" x14ac:dyDescent="0.2">
      <c r="A821" s="384"/>
      <c r="B821" s="384"/>
      <c r="C821" s="433"/>
      <c r="D821" s="43" t="s">
        <v>1924</v>
      </c>
      <c r="E821" s="499" t="s">
        <v>1941</v>
      </c>
      <c r="F821" s="319">
        <v>1</v>
      </c>
      <c r="G821" s="43" t="s">
        <v>1957</v>
      </c>
      <c r="H821" s="499" t="s">
        <v>3591</v>
      </c>
      <c r="I821" s="481" t="s">
        <v>1978</v>
      </c>
      <c r="J821" s="442" t="s">
        <v>1920</v>
      </c>
      <c r="K821" s="442">
        <v>1</v>
      </c>
      <c r="L821" s="482" t="s">
        <v>3456</v>
      </c>
      <c r="M821" s="442">
        <v>3449</v>
      </c>
      <c r="N821" s="483"/>
      <c r="O821" s="434">
        <v>27.18</v>
      </c>
      <c r="P821" s="323">
        <f t="shared" si="58"/>
        <v>27.18</v>
      </c>
      <c r="Q821" s="319">
        <f t="shared" si="59"/>
        <v>1</v>
      </c>
      <c r="R821" s="427">
        <f t="shared" si="60"/>
        <v>27.18</v>
      </c>
      <c r="S821" s="323"/>
      <c r="T821" s="309"/>
      <c r="U821" s="309"/>
      <c r="V821" s="319" t="s">
        <v>1978</v>
      </c>
      <c r="W821" s="444" t="str">
        <f t="shared" si="54"/>
        <v/>
      </c>
      <c r="X821" s="286"/>
      <c r="Y821" s="286"/>
      <c r="Z821" s="30"/>
    </row>
    <row r="822" spans="1:26" ht="15" hidden="1" customHeight="1" x14ac:dyDescent="0.2">
      <c r="A822" s="384"/>
      <c r="B822" s="384"/>
      <c r="C822" s="433"/>
      <c r="D822" s="43" t="s">
        <v>1924</v>
      </c>
      <c r="E822" s="499" t="s">
        <v>1941</v>
      </c>
      <c r="F822" s="319">
        <v>1</v>
      </c>
      <c r="G822" s="43" t="s">
        <v>1958</v>
      </c>
      <c r="H822" s="499" t="s">
        <v>3591</v>
      </c>
      <c r="I822" s="481" t="s">
        <v>3436</v>
      </c>
      <c r="J822" s="442" t="s">
        <v>1920</v>
      </c>
      <c r="K822" s="442">
        <v>1</v>
      </c>
      <c r="L822" s="482" t="s">
        <v>3456</v>
      </c>
      <c r="M822" s="442">
        <v>150</v>
      </c>
      <c r="N822" s="483"/>
      <c r="O822" s="434">
        <v>0.57999999999999996</v>
      </c>
      <c r="P822" s="323">
        <f t="shared" si="58"/>
        <v>0.57999999999999996</v>
      </c>
      <c r="Q822" s="319">
        <f t="shared" si="59"/>
        <v>1</v>
      </c>
      <c r="R822" s="427">
        <f t="shared" si="60"/>
        <v>0.57999999999999996</v>
      </c>
      <c r="S822" s="323"/>
      <c r="T822" s="309"/>
      <c r="U822" s="309"/>
      <c r="V822" s="319" t="s">
        <v>3436</v>
      </c>
      <c r="W822" s="444" t="str">
        <f t="shared" si="54"/>
        <v/>
      </c>
      <c r="X822" s="286"/>
      <c r="Y822" s="286"/>
      <c r="Z822" s="30"/>
    </row>
    <row r="823" spans="1:26" ht="15" hidden="1" customHeight="1" x14ac:dyDescent="0.2">
      <c r="A823" s="384"/>
      <c r="B823" s="384"/>
      <c r="C823" s="433"/>
      <c r="D823" s="43" t="s">
        <v>1924</v>
      </c>
      <c r="E823" s="499" t="s">
        <v>1941</v>
      </c>
      <c r="F823" s="319">
        <v>1</v>
      </c>
      <c r="G823" s="43" t="s">
        <v>1959</v>
      </c>
      <c r="H823" s="499" t="s">
        <v>3591</v>
      </c>
      <c r="I823" s="481" t="s">
        <v>3443</v>
      </c>
      <c r="J823" s="442" t="s">
        <v>1920</v>
      </c>
      <c r="K823" s="442">
        <v>2</v>
      </c>
      <c r="L823" s="482" t="s">
        <v>3456</v>
      </c>
      <c r="M823" s="442">
        <v>90</v>
      </c>
      <c r="N823" s="483"/>
      <c r="O823" s="434">
        <v>0.22</v>
      </c>
      <c r="P823" s="323">
        <f t="shared" si="58"/>
        <v>0.44</v>
      </c>
      <c r="Q823" s="319">
        <f t="shared" si="59"/>
        <v>2</v>
      </c>
      <c r="R823" s="427">
        <f t="shared" si="60"/>
        <v>0.44</v>
      </c>
      <c r="S823" s="323"/>
      <c r="T823" s="309"/>
      <c r="U823" s="309"/>
      <c r="V823" s="319" t="s">
        <v>3443</v>
      </c>
      <c r="W823" s="444" t="str">
        <f t="shared" si="54"/>
        <v/>
      </c>
      <c r="X823" s="286"/>
      <c r="Y823" s="286"/>
      <c r="Z823" s="30"/>
    </row>
    <row r="824" spans="1:26" ht="15" hidden="1" customHeight="1" x14ac:dyDescent="0.2">
      <c r="A824" s="384"/>
      <c r="B824" s="384"/>
      <c r="C824" s="433"/>
      <c r="D824" s="43" t="s">
        <v>1924</v>
      </c>
      <c r="E824" s="499" t="s">
        <v>1941</v>
      </c>
      <c r="F824" s="319">
        <v>1</v>
      </c>
      <c r="G824" s="43" t="s">
        <v>1960</v>
      </c>
      <c r="H824" s="499" t="s">
        <v>3591</v>
      </c>
      <c r="I824" s="481" t="s">
        <v>3442</v>
      </c>
      <c r="J824" s="442" t="s">
        <v>1920</v>
      </c>
      <c r="K824" s="442">
        <v>1</v>
      </c>
      <c r="L824" s="482" t="s">
        <v>3456</v>
      </c>
      <c r="M824" s="442">
        <v>96</v>
      </c>
      <c r="N824" s="483"/>
      <c r="O824" s="434">
        <v>0.14000000000000001</v>
      </c>
      <c r="P824" s="323">
        <f t="shared" si="58"/>
        <v>0.14000000000000001</v>
      </c>
      <c r="Q824" s="319">
        <f t="shared" si="59"/>
        <v>1</v>
      </c>
      <c r="R824" s="427">
        <f t="shared" si="60"/>
        <v>0.14000000000000001</v>
      </c>
      <c r="S824" s="323"/>
      <c r="T824" s="309"/>
      <c r="U824" s="309"/>
      <c r="V824" s="319" t="s">
        <v>3442</v>
      </c>
      <c r="W824" s="444" t="str">
        <f t="shared" si="54"/>
        <v/>
      </c>
      <c r="X824" s="286"/>
      <c r="Y824" s="286"/>
      <c r="Z824" s="30"/>
    </row>
    <row r="825" spans="1:26" ht="15" hidden="1" customHeight="1" x14ac:dyDescent="0.2">
      <c r="A825" s="384"/>
      <c r="B825" s="384"/>
      <c r="C825" s="433"/>
      <c r="D825" s="43" t="s">
        <v>1924</v>
      </c>
      <c r="E825" s="499" t="s">
        <v>1941</v>
      </c>
      <c r="F825" s="319">
        <v>1</v>
      </c>
      <c r="G825" s="43" t="s">
        <v>1961</v>
      </c>
      <c r="H825" s="499" t="s">
        <v>3591</v>
      </c>
      <c r="I825" s="481" t="s">
        <v>3437</v>
      </c>
      <c r="J825" s="442" t="s">
        <v>1920</v>
      </c>
      <c r="K825" s="442">
        <v>1</v>
      </c>
      <c r="L825" s="482" t="s">
        <v>3456</v>
      </c>
      <c r="M825" s="442">
        <v>100</v>
      </c>
      <c r="N825" s="483"/>
      <c r="O825" s="434">
        <v>0.14000000000000001</v>
      </c>
      <c r="P825" s="323">
        <f t="shared" si="58"/>
        <v>0.14000000000000001</v>
      </c>
      <c r="Q825" s="319">
        <f t="shared" si="59"/>
        <v>1</v>
      </c>
      <c r="R825" s="427">
        <f t="shared" si="60"/>
        <v>0.14000000000000001</v>
      </c>
      <c r="S825" s="323"/>
      <c r="T825" s="309"/>
      <c r="U825" s="309"/>
      <c r="V825" s="319" t="s">
        <v>3437</v>
      </c>
      <c r="W825" s="444" t="str">
        <f t="shared" si="54"/>
        <v/>
      </c>
      <c r="X825" s="286"/>
      <c r="Y825" s="286"/>
      <c r="Z825" s="30"/>
    </row>
    <row r="826" spans="1:26" ht="15" hidden="1" customHeight="1" x14ac:dyDescent="0.2">
      <c r="A826" s="384"/>
      <c r="B826" s="384"/>
      <c r="C826" s="433"/>
      <c r="D826" s="43" t="s">
        <v>1924</v>
      </c>
      <c r="E826" s="499" t="s">
        <v>1941</v>
      </c>
      <c r="F826" s="319">
        <v>1</v>
      </c>
      <c r="G826" s="43" t="s">
        <v>1962</v>
      </c>
      <c r="H826" s="499" t="s">
        <v>3591</v>
      </c>
      <c r="I826" s="481" t="s">
        <v>1979</v>
      </c>
      <c r="J826" s="442" t="s">
        <v>1920</v>
      </c>
      <c r="K826" s="442">
        <v>3</v>
      </c>
      <c r="L826" s="482" t="s">
        <v>3456</v>
      </c>
      <c r="M826" s="442">
        <v>120</v>
      </c>
      <c r="N826" s="483"/>
      <c r="O826" s="434">
        <v>0.92</v>
      </c>
      <c r="P826" s="323">
        <f t="shared" si="58"/>
        <v>2.7600000000000002</v>
      </c>
      <c r="Q826" s="319">
        <f t="shared" si="59"/>
        <v>3</v>
      </c>
      <c r="R826" s="427">
        <f t="shared" si="60"/>
        <v>2.7600000000000002</v>
      </c>
      <c r="S826" s="323"/>
      <c r="T826" s="309"/>
      <c r="U826" s="309"/>
      <c r="V826" s="319" t="s">
        <v>1979</v>
      </c>
      <c r="W826" s="444" t="str">
        <f t="shared" si="54"/>
        <v/>
      </c>
      <c r="X826" s="286"/>
      <c r="Y826" s="286"/>
      <c r="Z826" s="30"/>
    </row>
    <row r="827" spans="1:26" ht="15" hidden="1" customHeight="1" x14ac:dyDescent="0.2">
      <c r="A827" s="384"/>
      <c r="B827" s="384"/>
      <c r="C827" s="433"/>
      <c r="D827" s="43" t="s">
        <v>1924</v>
      </c>
      <c r="E827" s="499" t="s">
        <v>1941</v>
      </c>
      <c r="F827" s="319">
        <v>1</v>
      </c>
      <c r="G827" s="43" t="s">
        <v>1948</v>
      </c>
      <c r="H827" s="499" t="s">
        <v>3591</v>
      </c>
      <c r="I827" s="481" t="s">
        <v>1975</v>
      </c>
      <c r="J827" s="442" t="s">
        <v>1920</v>
      </c>
      <c r="K827" s="442">
        <v>7</v>
      </c>
      <c r="L827" s="482" t="s">
        <v>3456</v>
      </c>
      <c r="M827" s="442">
        <v>120</v>
      </c>
      <c r="N827" s="483"/>
      <c r="O827" s="434">
        <v>0.64</v>
      </c>
      <c r="P827" s="323">
        <f t="shared" si="58"/>
        <v>4.4800000000000004</v>
      </c>
      <c r="Q827" s="319">
        <f t="shared" si="59"/>
        <v>7</v>
      </c>
      <c r="R827" s="427">
        <f t="shared" si="60"/>
        <v>4.4800000000000004</v>
      </c>
      <c r="S827" s="323"/>
      <c r="T827" s="309"/>
      <c r="U827" s="309"/>
      <c r="V827" s="319" t="s">
        <v>1975</v>
      </c>
      <c r="W827" s="444" t="str">
        <f t="shared" si="54"/>
        <v/>
      </c>
      <c r="X827" s="286"/>
      <c r="Y827" s="286"/>
      <c r="Z827" s="30"/>
    </row>
    <row r="828" spans="1:26" ht="15" hidden="1" customHeight="1" x14ac:dyDescent="0.2">
      <c r="A828" s="384"/>
      <c r="B828" s="384"/>
      <c r="C828" s="433"/>
      <c r="D828" s="43" t="s">
        <v>1925</v>
      </c>
      <c r="E828" s="499" t="s">
        <v>1941</v>
      </c>
      <c r="F828" s="319">
        <v>1</v>
      </c>
      <c r="G828" s="43" t="s">
        <v>1963</v>
      </c>
      <c r="H828" s="499" t="s">
        <v>3591</v>
      </c>
      <c r="I828" s="481" t="s">
        <v>1971</v>
      </c>
      <c r="J828" s="442" t="s">
        <v>1920</v>
      </c>
      <c r="K828" s="442">
        <v>1</v>
      </c>
      <c r="L828" s="482" t="s">
        <v>3456</v>
      </c>
      <c r="M828" s="442">
        <v>5211</v>
      </c>
      <c r="N828" s="483"/>
      <c r="O828" s="434">
        <v>35.85</v>
      </c>
      <c r="P828" s="323">
        <f t="shared" si="58"/>
        <v>35.85</v>
      </c>
      <c r="Q828" s="319">
        <f t="shared" si="59"/>
        <v>1</v>
      </c>
      <c r="R828" s="427">
        <f t="shared" si="60"/>
        <v>35.85</v>
      </c>
      <c r="S828" s="323"/>
      <c r="T828" s="309"/>
      <c r="U828" s="309"/>
      <c r="V828" s="319" t="s">
        <v>1971</v>
      </c>
      <c r="W828" s="444" t="str">
        <f t="shared" si="54"/>
        <v/>
      </c>
      <c r="X828" s="286"/>
      <c r="Y828" s="286"/>
      <c r="Z828" s="30"/>
    </row>
    <row r="829" spans="1:26" ht="15" hidden="1" customHeight="1" x14ac:dyDescent="0.2">
      <c r="A829" s="384"/>
      <c r="B829" s="384"/>
      <c r="C829" s="433"/>
      <c r="D829" s="43" t="s">
        <v>1925</v>
      </c>
      <c r="E829" s="499" t="s">
        <v>1941</v>
      </c>
      <c r="F829" s="319">
        <v>1</v>
      </c>
      <c r="G829" s="43" t="s">
        <v>1964</v>
      </c>
      <c r="H829" s="499" t="s">
        <v>3591</v>
      </c>
      <c r="I829" s="481" t="s">
        <v>1971</v>
      </c>
      <c r="J829" s="442" t="s">
        <v>1920</v>
      </c>
      <c r="K829" s="442">
        <v>1</v>
      </c>
      <c r="L829" s="482" t="s">
        <v>3456</v>
      </c>
      <c r="M829" s="442">
        <v>5211</v>
      </c>
      <c r="N829" s="483"/>
      <c r="O829" s="434">
        <v>35.85</v>
      </c>
      <c r="P829" s="323">
        <f t="shared" si="58"/>
        <v>35.85</v>
      </c>
      <c r="Q829" s="319">
        <f t="shared" si="59"/>
        <v>1</v>
      </c>
      <c r="R829" s="427">
        <f t="shared" si="60"/>
        <v>35.85</v>
      </c>
      <c r="S829" s="323"/>
      <c r="T829" s="309"/>
      <c r="U829" s="309"/>
      <c r="V829" s="319" t="s">
        <v>1971</v>
      </c>
      <c r="W829" s="444" t="str">
        <f t="shared" si="54"/>
        <v/>
      </c>
      <c r="X829" s="286"/>
      <c r="Y829" s="286"/>
      <c r="Z829" s="30"/>
    </row>
    <row r="830" spans="1:26" ht="15" hidden="1" customHeight="1" x14ac:dyDescent="0.2">
      <c r="A830" s="384"/>
      <c r="B830" s="384"/>
      <c r="C830" s="433"/>
      <c r="D830" s="43" t="s">
        <v>1925</v>
      </c>
      <c r="E830" s="499" t="s">
        <v>1941</v>
      </c>
      <c r="F830" s="319">
        <v>1</v>
      </c>
      <c r="G830" s="43" t="s">
        <v>1944</v>
      </c>
      <c r="H830" s="499" t="s">
        <v>3591</v>
      </c>
      <c r="I830" s="481" t="s">
        <v>1972</v>
      </c>
      <c r="J830" s="442" t="s">
        <v>1920</v>
      </c>
      <c r="K830" s="442">
        <v>2</v>
      </c>
      <c r="L830" s="482" t="s">
        <v>3456</v>
      </c>
      <c r="M830" s="442">
        <v>345</v>
      </c>
      <c r="N830" s="483"/>
      <c r="O830" s="434">
        <v>2.08</v>
      </c>
      <c r="P830" s="323">
        <f t="shared" si="58"/>
        <v>4.16</v>
      </c>
      <c r="Q830" s="319">
        <f t="shared" si="59"/>
        <v>2</v>
      </c>
      <c r="R830" s="427">
        <f t="shared" si="60"/>
        <v>4.16</v>
      </c>
      <c r="S830" s="323"/>
      <c r="T830" s="309"/>
      <c r="U830" s="309"/>
      <c r="V830" s="319" t="s">
        <v>1972</v>
      </c>
      <c r="W830" s="444" t="str">
        <f t="shared" si="54"/>
        <v/>
      </c>
      <c r="X830" s="286"/>
      <c r="Y830" s="286"/>
      <c r="Z830" s="30"/>
    </row>
    <row r="831" spans="1:26" ht="15" hidden="1" customHeight="1" x14ac:dyDescent="0.2">
      <c r="A831" s="384"/>
      <c r="B831" s="384"/>
      <c r="C831" s="433"/>
      <c r="D831" s="43" t="s">
        <v>1925</v>
      </c>
      <c r="E831" s="499" t="s">
        <v>1941</v>
      </c>
      <c r="F831" s="319">
        <v>1</v>
      </c>
      <c r="G831" s="43" t="s">
        <v>1945</v>
      </c>
      <c r="H831" s="499"/>
      <c r="I831" s="481" t="s">
        <v>3440</v>
      </c>
      <c r="J831" s="442" t="s">
        <v>1428</v>
      </c>
      <c r="K831" s="442">
        <v>8</v>
      </c>
      <c r="L831" s="482" t="s">
        <v>3456</v>
      </c>
      <c r="M831" s="442">
        <v>100</v>
      </c>
      <c r="N831" s="483"/>
      <c r="O831" s="434">
        <v>0.19</v>
      </c>
      <c r="P831" s="323">
        <f t="shared" si="58"/>
        <v>1.52</v>
      </c>
      <c r="Q831" s="319">
        <f t="shared" si="59"/>
        <v>8</v>
      </c>
      <c r="R831" s="427">
        <f t="shared" si="60"/>
        <v>1.52</v>
      </c>
      <c r="S831" s="323"/>
      <c r="T831" s="309"/>
      <c r="U831" s="309"/>
      <c r="V831" s="319" t="s">
        <v>3440</v>
      </c>
      <c r="W831" s="444" t="str">
        <f t="shared" si="54"/>
        <v/>
      </c>
      <c r="X831" s="286"/>
      <c r="Y831" s="286"/>
      <c r="Z831" s="30"/>
    </row>
    <row r="832" spans="1:26" ht="15" hidden="1" customHeight="1" x14ac:dyDescent="0.2">
      <c r="A832" s="384"/>
      <c r="B832" s="384"/>
      <c r="C832" s="433"/>
      <c r="D832" s="43" t="s">
        <v>1925</v>
      </c>
      <c r="E832" s="499" t="s">
        <v>1941</v>
      </c>
      <c r="F832" s="319">
        <v>1</v>
      </c>
      <c r="G832" s="43" t="s">
        <v>1946</v>
      </c>
      <c r="H832" s="499" t="s">
        <v>3591</v>
      </c>
      <c r="I832" s="481">
        <v>2</v>
      </c>
      <c r="J832" s="442" t="s">
        <v>1920</v>
      </c>
      <c r="K832" s="442">
        <v>10</v>
      </c>
      <c r="L832" s="482">
        <v>150</v>
      </c>
      <c r="M832" s="442">
        <v>261</v>
      </c>
      <c r="N832" s="483"/>
      <c r="O832" s="434">
        <v>0.62</v>
      </c>
      <c r="P832" s="323">
        <f t="shared" si="58"/>
        <v>6.2</v>
      </c>
      <c r="Q832" s="319">
        <f t="shared" si="59"/>
        <v>10</v>
      </c>
      <c r="R832" s="427">
        <f t="shared" si="60"/>
        <v>6.2</v>
      </c>
      <c r="S832" s="323"/>
      <c r="T832" s="309"/>
      <c r="U832" s="309"/>
      <c r="V832" s="319" t="s">
        <v>1973</v>
      </c>
      <c r="W832" s="444" t="str">
        <f t="shared" si="54"/>
        <v>2</v>
      </c>
      <c r="X832" s="286"/>
      <c r="Y832" s="286"/>
      <c r="Z832" s="30"/>
    </row>
    <row r="833" spans="1:26" ht="15" hidden="1" customHeight="1" x14ac:dyDescent="0.2">
      <c r="A833" s="384"/>
      <c r="B833" s="384"/>
      <c r="C833" s="433"/>
      <c r="D833" s="43" t="s">
        <v>1925</v>
      </c>
      <c r="E833" s="499" t="s">
        <v>1941</v>
      </c>
      <c r="F833" s="319">
        <v>1</v>
      </c>
      <c r="G833" s="43" t="s">
        <v>1947</v>
      </c>
      <c r="H833" s="499" t="s">
        <v>3591</v>
      </c>
      <c r="I833" s="481" t="s">
        <v>1974</v>
      </c>
      <c r="J833" s="442" t="s">
        <v>1920</v>
      </c>
      <c r="K833" s="442">
        <v>2</v>
      </c>
      <c r="L833" s="482" t="s">
        <v>3456</v>
      </c>
      <c r="M833" s="442">
        <v>550</v>
      </c>
      <c r="N833" s="483"/>
      <c r="O833" s="434">
        <v>3.04</v>
      </c>
      <c r="P833" s="323">
        <f t="shared" si="58"/>
        <v>6.08</v>
      </c>
      <c r="Q833" s="319">
        <f t="shared" si="59"/>
        <v>2</v>
      </c>
      <c r="R833" s="427">
        <f t="shared" si="60"/>
        <v>6.08</v>
      </c>
      <c r="S833" s="323"/>
      <c r="T833" s="309"/>
      <c r="U833" s="309"/>
      <c r="V833" s="319" t="s">
        <v>1974</v>
      </c>
      <c r="W833" s="444" t="str">
        <f t="shared" si="54"/>
        <v/>
      </c>
      <c r="X833" s="286"/>
      <c r="Y833" s="286"/>
      <c r="Z833" s="30"/>
    </row>
    <row r="834" spans="1:26" ht="15" hidden="1" customHeight="1" x14ac:dyDescent="0.2">
      <c r="A834" s="384"/>
      <c r="B834" s="384"/>
      <c r="C834" s="433"/>
      <c r="D834" s="43" t="s">
        <v>1925</v>
      </c>
      <c r="E834" s="499" t="s">
        <v>1941</v>
      </c>
      <c r="F834" s="319">
        <v>1</v>
      </c>
      <c r="G834" s="43" t="s">
        <v>1948</v>
      </c>
      <c r="H834" s="499" t="s">
        <v>3591</v>
      </c>
      <c r="I834" s="481" t="s">
        <v>1975</v>
      </c>
      <c r="J834" s="442" t="s">
        <v>1920</v>
      </c>
      <c r="K834" s="442">
        <v>2</v>
      </c>
      <c r="L834" s="482" t="s">
        <v>3456</v>
      </c>
      <c r="M834" s="442">
        <v>120</v>
      </c>
      <c r="N834" s="483"/>
      <c r="O834" s="434">
        <v>0.64</v>
      </c>
      <c r="P834" s="323">
        <f t="shared" si="58"/>
        <v>1.28</v>
      </c>
      <c r="Q834" s="319">
        <f t="shared" si="59"/>
        <v>2</v>
      </c>
      <c r="R834" s="427">
        <f t="shared" si="60"/>
        <v>1.28</v>
      </c>
      <c r="S834" s="323"/>
      <c r="T834" s="309"/>
      <c r="U834" s="309"/>
      <c r="V834" s="319" t="s">
        <v>1975</v>
      </c>
      <c r="W834" s="444" t="str">
        <f t="shared" si="54"/>
        <v/>
      </c>
      <c r="X834" s="286"/>
      <c r="Y834" s="286"/>
      <c r="Z834" s="30"/>
    </row>
    <row r="835" spans="1:26" ht="15" hidden="1" customHeight="1" x14ac:dyDescent="0.2">
      <c r="A835" s="384"/>
      <c r="B835" s="384"/>
      <c r="C835" s="433"/>
      <c r="D835" s="43" t="s">
        <v>1926</v>
      </c>
      <c r="E835" s="499" t="s">
        <v>1941</v>
      </c>
      <c r="F835" s="319">
        <v>1</v>
      </c>
      <c r="G835" s="43" t="s">
        <v>1963</v>
      </c>
      <c r="H835" s="499" t="s">
        <v>3591</v>
      </c>
      <c r="I835" s="481" t="s">
        <v>1971</v>
      </c>
      <c r="J835" s="442" t="s">
        <v>1920</v>
      </c>
      <c r="K835" s="442">
        <v>1</v>
      </c>
      <c r="L835" s="482" t="s">
        <v>3456</v>
      </c>
      <c r="M835" s="442">
        <v>5211</v>
      </c>
      <c r="N835" s="483"/>
      <c r="O835" s="434">
        <v>35.85</v>
      </c>
      <c r="P835" s="323">
        <f t="shared" si="58"/>
        <v>35.85</v>
      </c>
      <c r="Q835" s="319">
        <f t="shared" si="59"/>
        <v>1</v>
      </c>
      <c r="R835" s="427">
        <f t="shared" si="60"/>
        <v>35.85</v>
      </c>
      <c r="S835" s="323"/>
      <c r="T835" s="309"/>
      <c r="U835" s="309"/>
      <c r="V835" s="319" t="s">
        <v>1971</v>
      </c>
      <c r="W835" s="444" t="str">
        <f t="shared" si="54"/>
        <v/>
      </c>
      <c r="X835" s="286"/>
      <c r="Y835" s="286"/>
      <c r="Z835" s="30"/>
    </row>
    <row r="836" spans="1:26" ht="15" hidden="1" customHeight="1" x14ac:dyDescent="0.2">
      <c r="A836" s="384"/>
      <c r="B836" s="384"/>
      <c r="C836" s="433"/>
      <c r="D836" s="43" t="s">
        <v>1926</v>
      </c>
      <c r="E836" s="499" t="s">
        <v>1941</v>
      </c>
      <c r="F836" s="319">
        <v>1</v>
      </c>
      <c r="G836" s="43" t="s">
        <v>1964</v>
      </c>
      <c r="H836" s="499" t="s">
        <v>3591</v>
      </c>
      <c r="I836" s="481" t="s">
        <v>1971</v>
      </c>
      <c r="J836" s="442" t="s">
        <v>1920</v>
      </c>
      <c r="K836" s="442">
        <v>1</v>
      </c>
      <c r="L836" s="482" t="s">
        <v>3456</v>
      </c>
      <c r="M836" s="442">
        <v>5211</v>
      </c>
      <c r="N836" s="483"/>
      <c r="O836" s="434">
        <v>35.85</v>
      </c>
      <c r="P836" s="323">
        <f t="shared" si="58"/>
        <v>35.85</v>
      </c>
      <c r="Q836" s="319">
        <f t="shared" si="59"/>
        <v>1</v>
      </c>
      <c r="R836" s="427">
        <f t="shared" si="60"/>
        <v>35.85</v>
      </c>
      <c r="S836" s="323"/>
      <c r="T836" s="309"/>
      <c r="U836" s="309"/>
      <c r="V836" s="319" t="s">
        <v>1971</v>
      </c>
      <c r="W836" s="444" t="str">
        <f t="shared" si="54"/>
        <v/>
      </c>
      <c r="X836" s="286"/>
      <c r="Y836" s="286"/>
      <c r="Z836" s="30"/>
    </row>
    <row r="837" spans="1:26" ht="15" hidden="1" customHeight="1" x14ac:dyDescent="0.2">
      <c r="A837" s="384"/>
      <c r="B837" s="384"/>
      <c r="C837" s="433"/>
      <c r="D837" s="43" t="s">
        <v>1926</v>
      </c>
      <c r="E837" s="499" t="s">
        <v>1941</v>
      </c>
      <c r="F837" s="319">
        <v>1</v>
      </c>
      <c r="G837" s="43" t="s">
        <v>1944</v>
      </c>
      <c r="H837" s="499" t="s">
        <v>3591</v>
      </c>
      <c r="I837" s="481" t="s">
        <v>1972</v>
      </c>
      <c r="J837" s="442" t="s">
        <v>1920</v>
      </c>
      <c r="K837" s="442">
        <v>2</v>
      </c>
      <c r="L837" s="482" t="s">
        <v>3456</v>
      </c>
      <c r="M837" s="442">
        <v>345</v>
      </c>
      <c r="N837" s="483"/>
      <c r="O837" s="434">
        <v>2.08</v>
      </c>
      <c r="P837" s="323">
        <f t="shared" si="58"/>
        <v>4.16</v>
      </c>
      <c r="Q837" s="319">
        <f t="shared" si="59"/>
        <v>2</v>
      </c>
      <c r="R837" s="427">
        <f t="shared" si="60"/>
        <v>4.16</v>
      </c>
      <c r="S837" s="323"/>
      <c r="T837" s="309"/>
      <c r="U837" s="309"/>
      <c r="V837" s="319" t="s">
        <v>1972</v>
      </c>
      <c r="W837" s="444" t="str">
        <f t="shared" si="54"/>
        <v/>
      </c>
      <c r="X837" s="286"/>
      <c r="Y837" s="286"/>
      <c r="Z837" s="30"/>
    </row>
    <row r="838" spans="1:26" ht="15" hidden="1" customHeight="1" x14ac:dyDescent="0.2">
      <c r="A838" s="384"/>
      <c r="B838" s="384"/>
      <c r="C838" s="433"/>
      <c r="D838" s="43" t="s">
        <v>1926</v>
      </c>
      <c r="E838" s="499" t="s">
        <v>1941</v>
      </c>
      <c r="F838" s="319">
        <v>1</v>
      </c>
      <c r="G838" s="43" t="s">
        <v>1945</v>
      </c>
      <c r="H838" s="499"/>
      <c r="I838" s="481" t="s">
        <v>3440</v>
      </c>
      <c r="J838" s="442" t="s">
        <v>1428</v>
      </c>
      <c r="K838" s="442">
        <v>8</v>
      </c>
      <c r="L838" s="482" t="s">
        <v>3456</v>
      </c>
      <c r="M838" s="442">
        <v>100</v>
      </c>
      <c r="N838" s="483"/>
      <c r="O838" s="434">
        <v>0.19</v>
      </c>
      <c r="P838" s="323">
        <f t="shared" si="58"/>
        <v>1.52</v>
      </c>
      <c r="Q838" s="319">
        <f t="shared" si="59"/>
        <v>8</v>
      </c>
      <c r="R838" s="427">
        <f t="shared" si="60"/>
        <v>1.52</v>
      </c>
      <c r="S838" s="323"/>
      <c r="T838" s="309"/>
      <c r="U838" s="309"/>
      <c r="V838" s="319" t="s">
        <v>3440</v>
      </c>
      <c r="W838" s="444" t="str">
        <f t="shared" si="54"/>
        <v/>
      </c>
      <c r="X838" s="286"/>
      <c r="Y838" s="286"/>
      <c r="Z838" s="30"/>
    </row>
    <row r="839" spans="1:26" ht="15" hidden="1" customHeight="1" x14ac:dyDescent="0.2">
      <c r="A839" s="384"/>
      <c r="B839" s="384"/>
      <c r="C839" s="433"/>
      <c r="D839" s="43" t="s">
        <v>1926</v>
      </c>
      <c r="E839" s="499" t="s">
        <v>1941</v>
      </c>
      <c r="F839" s="319">
        <v>1</v>
      </c>
      <c r="G839" s="43" t="s">
        <v>1946</v>
      </c>
      <c r="H839" s="499" t="s">
        <v>3591</v>
      </c>
      <c r="I839" s="481">
        <v>2</v>
      </c>
      <c r="J839" s="442" t="s">
        <v>1920</v>
      </c>
      <c r="K839" s="442">
        <v>10</v>
      </c>
      <c r="L839" s="482">
        <v>150</v>
      </c>
      <c r="M839" s="442">
        <v>261</v>
      </c>
      <c r="N839" s="483"/>
      <c r="O839" s="434">
        <v>0.62</v>
      </c>
      <c r="P839" s="323">
        <f t="shared" si="58"/>
        <v>6.2</v>
      </c>
      <c r="Q839" s="319">
        <f t="shared" si="59"/>
        <v>10</v>
      </c>
      <c r="R839" s="427">
        <f t="shared" si="60"/>
        <v>6.2</v>
      </c>
      <c r="S839" s="323"/>
      <c r="T839" s="309"/>
      <c r="U839" s="309"/>
      <c r="V839" s="319" t="s">
        <v>1973</v>
      </c>
      <c r="W839" s="444" t="str">
        <f t="shared" si="54"/>
        <v>2</v>
      </c>
      <c r="X839" s="286"/>
      <c r="Y839" s="286"/>
      <c r="Z839" s="30"/>
    </row>
    <row r="840" spans="1:26" ht="15" hidden="1" customHeight="1" x14ac:dyDescent="0.2">
      <c r="A840" s="384"/>
      <c r="B840" s="384"/>
      <c r="C840" s="433"/>
      <c r="D840" s="43" t="s">
        <v>1926</v>
      </c>
      <c r="E840" s="499" t="s">
        <v>1941</v>
      </c>
      <c r="F840" s="319">
        <v>1</v>
      </c>
      <c r="G840" s="43" t="s">
        <v>1947</v>
      </c>
      <c r="H840" s="499" t="s">
        <v>3591</v>
      </c>
      <c r="I840" s="481" t="s">
        <v>1974</v>
      </c>
      <c r="J840" s="442" t="s">
        <v>1920</v>
      </c>
      <c r="K840" s="442">
        <v>2</v>
      </c>
      <c r="L840" s="482" t="s">
        <v>3456</v>
      </c>
      <c r="M840" s="442">
        <v>550</v>
      </c>
      <c r="N840" s="483"/>
      <c r="O840" s="434">
        <v>3.04</v>
      </c>
      <c r="P840" s="323">
        <f t="shared" si="58"/>
        <v>6.08</v>
      </c>
      <c r="Q840" s="319">
        <f t="shared" si="59"/>
        <v>2</v>
      </c>
      <c r="R840" s="427">
        <f t="shared" si="60"/>
        <v>6.08</v>
      </c>
      <c r="S840" s="323"/>
      <c r="T840" s="309"/>
      <c r="U840" s="309"/>
      <c r="V840" s="319" t="s">
        <v>1974</v>
      </c>
      <c r="W840" s="444" t="str">
        <f t="shared" si="54"/>
        <v/>
      </c>
      <c r="X840" s="286"/>
      <c r="Y840" s="286"/>
      <c r="Z840" s="30"/>
    </row>
    <row r="841" spans="1:26" ht="15" hidden="1" customHeight="1" x14ac:dyDescent="0.2">
      <c r="A841" s="384"/>
      <c r="B841" s="384"/>
      <c r="C841" s="433"/>
      <c r="D841" s="43" t="s">
        <v>1926</v>
      </c>
      <c r="E841" s="499" t="s">
        <v>1941</v>
      </c>
      <c r="F841" s="319">
        <v>1</v>
      </c>
      <c r="G841" s="43" t="s">
        <v>1948</v>
      </c>
      <c r="H841" s="499" t="s">
        <v>3591</v>
      </c>
      <c r="I841" s="481" t="s">
        <v>1975</v>
      </c>
      <c r="J841" s="442" t="s">
        <v>1920</v>
      </c>
      <c r="K841" s="442">
        <v>2</v>
      </c>
      <c r="L841" s="482" t="s">
        <v>3456</v>
      </c>
      <c r="M841" s="442">
        <v>120</v>
      </c>
      <c r="N841" s="483"/>
      <c r="O841" s="434">
        <v>0.64</v>
      </c>
      <c r="P841" s="323">
        <f t="shared" si="58"/>
        <v>1.28</v>
      </c>
      <c r="Q841" s="319">
        <f t="shared" si="59"/>
        <v>2</v>
      </c>
      <c r="R841" s="427">
        <f t="shared" si="60"/>
        <v>1.28</v>
      </c>
      <c r="S841" s="323"/>
      <c r="T841" s="309"/>
      <c r="U841" s="309"/>
      <c r="V841" s="319" t="s">
        <v>1975</v>
      </c>
      <c r="W841" s="444" t="str">
        <f t="shared" si="54"/>
        <v/>
      </c>
      <c r="X841" s="286"/>
      <c r="Y841" s="286"/>
      <c r="Z841" s="30"/>
    </row>
    <row r="842" spans="1:26" ht="15" hidden="1" customHeight="1" x14ac:dyDescent="0.2">
      <c r="A842" s="384"/>
      <c r="B842" s="384"/>
      <c r="C842" s="433"/>
      <c r="D842" s="43" t="s">
        <v>1927</v>
      </c>
      <c r="E842" s="499" t="s">
        <v>1941</v>
      </c>
      <c r="F842" s="319">
        <v>1</v>
      </c>
      <c r="G842" s="43" t="s">
        <v>1963</v>
      </c>
      <c r="H842" s="499" t="s">
        <v>3591</v>
      </c>
      <c r="I842" s="481" t="s">
        <v>1971</v>
      </c>
      <c r="J842" s="442" t="s">
        <v>1920</v>
      </c>
      <c r="K842" s="442">
        <v>1</v>
      </c>
      <c r="L842" s="482" t="s">
        <v>3456</v>
      </c>
      <c r="M842" s="442">
        <v>5211</v>
      </c>
      <c r="N842" s="483"/>
      <c r="O842" s="434">
        <v>35.85</v>
      </c>
      <c r="P842" s="323">
        <f t="shared" si="58"/>
        <v>35.85</v>
      </c>
      <c r="Q842" s="319">
        <f t="shared" si="59"/>
        <v>1</v>
      </c>
      <c r="R842" s="427">
        <f t="shared" si="60"/>
        <v>35.85</v>
      </c>
      <c r="S842" s="323"/>
      <c r="T842" s="309"/>
      <c r="U842" s="309"/>
      <c r="V842" s="319" t="s">
        <v>1971</v>
      </c>
      <c r="W842" s="444" t="str">
        <f t="shared" si="54"/>
        <v/>
      </c>
      <c r="X842" s="286"/>
      <c r="Y842" s="286"/>
      <c r="Z842" s="30"/>
    </row>
    <row r="843" spans="1:26" ht="15" hidden="1" customHeight="1" x14ac:dyDescent="0.2">
      <c r="A843" s="384"/>
      <c r="B843" s="384"/>
      <c r="C843" s="433"/>
      <c r="D843" s="43" t="s">
        <v>1927</v>
      </c>
      <c r="E843" s="499" t="s">
        <v>1941</v>
      </c>
      <c r="F843" s="319">
        <v>1</v>
      </c>
      <c r="G843" s="43" t="s">
        <v>1964</v>
      </c>
      <c r="H843" s="499" t="s">
        <v>3591</v>
      </c>
      <c r="I843" s="481" t="s">
        <v>1971</v>
      </c>
      <c r="J843" s="442" t="s">
        <v>1920</v>
      </c>
      <c r="K843" s="442">
        <v>1</v>
      </c>
      <c r="L843" s="482" t="s">
        <v>3456</v>
      </c>
      <c r="M843" s="442">
        <v>5211</v>
      </c>
      <c r="N843" s="483"/>
      <c r="O843" s="434">
        <v>35.85</v>
      </c>
      <c r="P843" s="323">
        <f t="shared" si="58"/>
        <v>35.85</v>
      </c>
      <c r="Q843" s="319">
        <f t="shared" si="59"/>
        <v>1</v>
      </c>
      <c r="R843" s="427">
        <f t="shared" si="60"/>
        <v>35.85</v>
      </c>
      <c r="S843" s="323"/>
      <c r="T843" s="309"/>
      <c r="U843" s="309"/>
      <c r="V843" s="319" t="s">
        <v>1971</v>
      </c>
      <c r="W843" s="444" t="str">
        <f t="shared" si="54"/>
        <v/>
      </c>
      <c r="X843" s="286"/>
      <c r="Y843" s="286"/>
      <c r="Z843" s="30"/>
    </row>
    <row r="844" spans="1:26" ht="15" hidden="1" customHeight="1" x14ac:dyDescent="0.2">
      <c r="A844" s="384"/>
      <c r="B844" s="384"/>
      <c r="C844" s="433"/>
      <c r="D844" s="43" t="s">
        <v>1927</v>
      </c>
      <c r="E844" s="499" t="s">
        <v>1941</v>
      </c>
      <c r="F844" s="319">
        <v>1</v>
      </c>
      <c r="G844" s="43" t="s">
        <v>1944</v>
      </c>
      <c r="H844" s="499" t="s">
        <v>3591</v>
      </c>
      <c r="I844" s="481" t="s">
        <v>1972</v>
      </c>
      <c r="J844" s="442" t="s">
        <v>1920</v>
      </c>
      <c r="K844" s="442">
        <v>2</v>
      </c>
      <c r="L844" s="482" t="s">
        <v>3456</v>
      </c>
      <c r="M844" s="442">
        <v>345</v>
      </c>
      <c r="N844" s="483"/>
      <c r="O844" s="434">
        <v>2.08</v>
      </c>
      <c r="P844" s="323">
        <f t="shared" si="58"/>
        <v>4.16</v>
      </c>
      <c r="Q844" s="319">
        <f t="shared" si="59"/>
        <v>2</v>
      </c>
      <c r="R844" s="427">
        <f t="shared" si="60"/>
        <v>4.16</v>
      </c>
      <c r="S844" s="323"/>
      <c r="T844" s="309"/>
      <c r="U844" s="309"/>
      <c r="V844" s="319" t="s">
        <v>1972</v>
      </c>
      <c r="W844" s="444" t="str">
        <f t="shared" si="54"/>
        <v/>
      </c>
      <c r="X844" s="286"/>
      <c r="Y844" s="286"/>
      <c r="Z844" s="30"/>
    </row>
    <row r="845" spans="1:26" ht="15" hidden="1" customHeight="1" x14ac:dyDescent="0.2">
      <c r="A845" s="384"/>
      <c r="B845" s="384"/>
      <c r="C845" s="433"/>
      <c r="D845" s="43" t="s">
        <v>1927</v>
      </c>
      <c r="E845" s="499" t="s">
        <v>1941</v>
      </c>
      <c r="F845" s="319">
        <v>1</v>
      </c>
      <c r="G845" s="43" t="s">
        <v>1945</v>
      </c>
      <c r="H845" s="499"/>
      <c r="I845" s="481" t="s">
        <v>3440</v>
      </c>
      <c r="J845" s="442" t="s">
        <v>1428</v>
      </c>
      <c r="K845" s="442">
        <v>8</v>
      </c>
      <c r="L845" s="482" t="s">
        <v>3456</v>
      </c>
      <c r="M845" s="442">
        <v>100</v>
      </c>
      <c r="N845" s="483"/>
      <c r="O845" s="434">
        <v>0.19</v>
      </c>
      <c r="P845" s="323">
        <f t="shared" si="58"/>
        <v>1.52</v>
      </c>
      <c r="Q845" s="319">
        <f t="shared" si="59"/>
        <v>8</v>
      </c>
      <c r="R845" s="427">
        <f t="shared" si="60"/>
        <v>1.52</v>
      </c>
      <c r="S845" s="323"/>
      <c r="T845" s="309"/>
      <c r="U845" s="309"/>
      <c r="V845" s="319" t="s">
        <v>3440</v>
      </c>
      <c r="W845" s="444" t="str">
        <f t="shared" si="54"/>
        <v/>
      </c>
      <c r="X845" s="286"/>
      <c r="Y845" s="286"/>
      <c r="Z845" s="30"/>
    </row>
    <row r="846" spans="1:26" ht="15" hidden="1" customHeight="1" x14ac:dyDescent="0.2">
      <c r="A846" s="384"/>
      <c r="B846" s="384"/>
      <c r="C846" s="433"/>
      <c r="D846" s="43" t="s">
        <v>1927</v>
      </c>
      <c r="E846" s="499" t="s">
        <v>1941</v>
      </c>
      <c r="F846" s="319">
        <v>1</v>
      </c>
      <c r="G846" s="43" t="s">
        <v>1946</v>
      </c>
      <c r="H846" s="499" t="s">
        <v>3591</v>
      </c>
      <c r="I846" s="481">
        <v>2</v>
      </c>
      <c r="J846" s="442" t="s">
        <v>1920</v>
      </c>
      <c r="K846" s="442">
        <v>10</v>
      </c>
      <c r="L846" s="482">
        <v>150</v>
      </c>
      <c r="M846" s="442">
        <v>261</v>
      </c>
      <c r="N846" s="483"/>
      <c r="O846" s="434">
        <v>0.62</v>
      </c>
      <c r="P846" s="323">
        <f t="shared" si="58"/>
        <v>6.2</v>
      </c>
      <c r="Q846" s="319">
        <f t="shared" si="59"/>
        <v>10</v>
      </c>
      <c r="R846" s="427">
        <f t="shared" si="60"/>
        <v>6.2</v>
      </c>
      <c r="S846" s="323"/>
      <c r="T846" s="309"/>
      <c r="U846" s="309"/>
      <c r="V846" s="319" t="s">
        <v>1973</v>
      </c>
      <c r="W846" s="444" t="str">
        <f t="shared" si="54"/>
        <v>2</v>
      </c>
      <c r="X846" s="286"/>
      <c r="Y846" s="286"/>
      <c r="Z846" s="30"/>
    </row>
    <row r="847" spans="1:26" ht="15" hidden="1" customHeight="1" x14ac:dyDescent="0.2">
      <c r="A847" s="384"/>
      <c r="B847" s="384"/>
      <c r="C847" s="433"/>
      <c r="D847" s="43" t="s">
        <v>1927</v>
      </c>
      <c r="E847" s="499" t="s">
        <v>1941</v>
      </c>
      <c r="F847" s="319">
        <v>1</v>
      </c>
      <c r="G847" s="43" t="s">
        <v>1947</v>
      </c>
      <c r="H847" s="499" t="s">
        <v>3591</v>
      </c>
      <c r="I847" s="481" t="s">
        <v>1974</v>
      </c>
      <c r="J847" s="442" t="s">
        <v>1920</v>
      </c>
      <c r="K847" s="442">
        <v>2</v>
      </c>
      <c r="L847" s="482" t="s">
        <v>3456</v>
      </c>
      <c r="M847" s="442">
        <v>550</v>
      </c>
      <c r="N847" s="483"/>
      <c r="O847" s="434">
        <v>3.04</v>
      </c>
      <c r="P847" s="323">
        <f t="shared" si="58"/>
        <v>6.08</v>
      </c>
      <c r="Q847" s="319">
        <f t="shared" si="59"/>
        <v>2</v>
      </c>
      <c r="R847" s="427">
        <f t="shared" si="60"/>
        <v>6.08</v>
      </c>
      <c r="S847" s="323"/>
      <c r="T847" s="309"/>
      <c r="U847" s="309"/>
      <c r="V847" s="319" t="s">
        <v>1974</v>
      </c>
      <c r="W847" s="444" t="str">
        <f t="shared" ref="W847:W910" si="61">(SUBSTITUTE(I847,V847,""))</f>
        <v/>
      </c>
      <c r="X847" s="286"/>
      <c r="Y847" s="286"/>
      <c r="Z847" s="30"/>
    </row>
    <row r="848" spans="1:26" ht="15" hidden="1" customHeight="1" x14ac:dyDescent="0.2">
      <c r="A848" s="384"/>
      <c r="B848" s="384"/>
      <c r="C848" s="433"/>
      <c r="D848" s="43" t="s">
        <v>1927</v>
      </c>
      <c r="E848" s="499" t="s">
        <v>1941</v>
      </c>
      <c r="F848" s="319">
        <v>1</v>
      </c>
      <c r="G848" s="43" t="s">
        <v>1948</v>
      </c>
      <c r="H848" s="499" t="s">
        <v>3591</v>
      </c>
      <c r="I848" s="481" t="s">
        <v>1975</v>
      </c>
      <c r="J848" s="442" t="s">
        <v>1920</v>
      </c>
      <c r="K848" s="442">
        <v>2</v>
      </c>
      <c r="L848" s="482" t="s">
        <v>3456</v>
      </c>
      <c r="M848" s="442">
        <v>120</v>
      </c>
      <c r="N848" s="483"/>
      <c r="O848" s="434">
        <v>0.64</v>
      </c>
      <c r="P848" s="323">
        <f t="shared" si="58"/>
        <v>1.28</v>
      </c>
      <c r="Q848" s="319">
        <f t="shared" si="59"/>
        <v>2</v>
      </c>
      <c r="R848" s="427">
        <f t="shared" si="60"/>
        <v>1.28</v>
      </c>
      <c r="S848" s="323"/>
      <c r="T848" s="309"/>
      <c r="U848" s="309"/>
      <c r="V848" s="319" t="s">
        <v>1975</v>
      </c>
      <c r="W848" s="444" t="str">
        <f t="shared" si="61"/>
        <v/>
      </c>
      <c r="X848" s="286"/>
      <c r="Y848" s="286"/>
      <c r="Z848" s="30"/>
    </row>
    <row r="849" spans="1:26" ht="15" hidden="1" customHeight="1" x14ac:dyDescent="0.2">
      <c r="A849" s="384"/>
      <c r="B849" s="384"/>
      <c r="C849" s="433"/>
      <c r="D849" s="43" t="s">
        <v>1928</v>
      </c>
      <c r="E849" s="499" t="s">
        <v>1941</v>
      </c>
      <c r="F849" s="319">
        <v>1</v>
      </c>
      <c r="G849" s="43" t="s">
        <v>1963</v>
      </c>
      <c r="H849" s="499" t="s">
        <v>3591</v>
      </c>
      <c r="I849" s="481" t="s">
        <v>1971</v>
      </c>
      <c r="J849" s="442" t="s">
        <v>1920</v>
      </c>
      <c r="K849" s="442">
        <v>1</v>
      </c>
      <c r="L849" s="482" t="s">
        <v>3456</v>
      </c>
      <c r="M849" s="442">
        <v>5211</v>
      </c>
      <c r="N849" s="483"/>
      <c r="O849" s="434">
        <v>35.85</v>
      </c>
      <c r="P849" s="323">
        <f t="shared" si="58"/>
        <v>35.85</v>
      </c>
      <c r="Q849" s="319">
        <f t="shared" si="59"/>
        <v>1</v>
      </c>
      <c r="R849" s="427">
        <f t="shared" si="60"/>
        <v>35.85</v>
      </c>
      <c r="S849" s="323"/>
      <c r="T849" s="309"/>
      <c r="U849" s="309"/>
      <c r="V849" s="319" t="s">
        <v>1971</v>
      </c>
      <c r="W849" s="444" t="str">
        <f t="shared" si="61"/>
        <v/>
      </c>
      <c r="X849" s="286"/>
      <c r="Y849" s="286"/>
      <c r="Z849" s="30"/>
    </row>
    <row r="850" spans="1:26" ht="15" hidden="1" customHeight="1" x14ac:dyDescent="0.2">
      <c r="A850" s="384"/>
      <c r="B850" s="384"/>
      <c r="C850" s="433"/>
      <c r="D850" s="43" t="s">
        <v>1928</v>
      </c>
      <c r="E850" s="499" t="s">
        <v>1941</v>
      </c>
      <c r="F850" s="319">
        <v>1</v>
      </c>
      <c r="G850" s="43" t="s">
        <v>1964</v>
      </c>
      <c r="H850" s="499" t="s">
        <v>3591</v>
      </c>
      <c r="I850" s="481" t="s">
        <v>1971</v>
      </c>
      <c r="J850" s="442" t="s">
        <v>1920</v>
      </c>
      <c r="K850" s="442">
        <v>1</v>
      </c>
      <c r="L850" s="482" t="s">
        <v>3456</v>
      </c>
      <c r="M850" s="442">
        <v>5211</v>
      </c>
      <c r="N850" s="483"/>
      <c r="O850" s="434">
        <v>35.85</v>
      </c>
      <c r="P850" s="323">
        <f t="shared" si="58"/>
        <v>35.85</v>
      </c>
      <c r="Q850" s="319">
        <f t="shared" si="59"/>
        <v>1</v>
      </c>
      <c r="R850" s="427">
        <f t="shared" si="60"/>
        <v>35.85</v>
      </c>
      <c r="S850" s="323"/>
      <c r="T850" s="309"/>
      <c r="U850" s="309"/>
      <c r="V850" s="319" t="s">
        <v>1971</v>
      </c>
      <c r="W850" s="444" t="str">
        <f t="shared" si="61"/>
        <v/>
      </c>
      <c r="X850" s="286"/>
      <c r="Y850" s="286"/>
      <c r="Z850" s="30"/>
    </row>
    <row r="851" spans="1:26" ht="15" hidden="1" customHeight="1" x14ac:dyDescent="0.2">
      <c r="A851" s="384"/>
      <c r="B851" s="384"/>
      <c r="C851" s="433"/>
      <c r="D851" s="43" t="s">
        <v>1928</v>
      </c>
      <c r="E851" s="499" t="s">
        <v>1941</v>
      </c>
      <c r="F851" s="319">
        <v>1</v>
      </c>
      <c r="G851" s="43" t="s">
        <v>1944</v>
      </c>
      <c r="H851" s="499" t="s">
        <v>3591</v>
      </c>
      <c r="I851" s="481" t="s">
        <v>1972</v>
      </c>
      <c r="J851" s="442" t="s">
        <v>1920</v>
      </c>
      <c r="K851" s="442">
        <v>2</v>
      </c>
      <c r="L851" s="482" t="s">
        <v>3456</v>
      </c>
      <c r="M851" s="442">
        <v>345</v>
      </c>
      <c r="N851" s="483"/>
      <c r="O851" s="434">
        <v>2.08</v>
      </c>
      <c r="P851" s="323">
        <f t="shared" si="58"/>
        <v>4.16</v>
      </c>
      <c r="Q851" s="319">
        <f t="shared" si="59"/>
        <v>2</v>
      </c>
      <c r="R851" s="427">
        <f t="shared" si="60"/>
        <v>4.16</v>
      </c>
      <c r="S851" s="323"/>
      <c r="T851" s="309"/>
      <c r="U851" s="309"/>
      <c r="V851" s="319" t="s">
        <v>1972</v>
      </c>
      <c r="W851" s="444" t="str">
        <f t="shared" si="61"/>
        <v/>
      </c>
      <c r="X851" s="286"/>
      <c r="Y851" s="286"/>
      <c r="Z851" s="30"/>
    </row>
    <row r="852" spans="1:26" ht="15" hidden="1" customHeight="1" x14ac:dyDescent="0.2">
      <c r="A852" s="384"/>
      <c r="B852" s="384"/>
      <c r="C852" s="433"/>
      <c r="D852" s="43" t="s">
        <v>1928</v>
      </c>
      <c r="E852" s="499" t="s">
        <v>1941</v>
      </c>
      <c r="F852" s="319">
        <v>1</v>
      </c>
      <c r="G852" s="43" t="s">
        <v>1945</v>
      </c>
      <c r="H852" s="499"/>
      <c r="I852" s="481" t="s">
        <v>3440</v>
      </c>
      <c r="J852" s="442" t="s">
        <v>1428</v>
      </c>
      <c r="K852" s="442">
        <v>8</v>
      </c>
      <c r="L852" s="482" t="s">
        <v>3456</v>
      </c>
      <c r="M852" s="442">
        <v>100</v>
      </c>
      <c r="N852" s="483"/>
      <c r="O852" s="434">
        <v>0.19</v>
      </c>
      <c r="P852" s="323">
        <f t="shared" si="58"/>
        <v>1.52</v>
      </c>
      <c r="Q852" s="319">
        <f t="shared" si="59"/>
        <v>8</v>
      </c>
      <c r="R852" s="427">
        <f t="shared" si="60"/>
        <v>1.52</v>
      </c>
      <c r="S852" s="323"/>
      <c r="T852" s="309"/>
      <c r="U852" s="309"/>
      <c r="V852" s="319" t="s">
        <v>3440</v>
      </c>
      <c r="W852" s="444" t="str">
        <f t="shared" si="61"/>
        <v/>
      </c>
      <c r="X852" s="286"/>
      <c r="Y852" s="286"/>
      <c r="Z852" s="30"/>
    </row>
    <row r="853" spans="1:26" ht="15" hidden="1" customHeight="1" x14ac:dyDescent="0.2">
      <c r="A853" s="384"/>
      <c r="B853" s="384"/>
      <c r="C853" s="433"/>
      <c r="D853" s="43" t="s">
        <v>1928</v>
      </c>
      <c r="E853" s="499" t="s">
        <v>1941</v>
      </c>
      <c r="F853" s="319">
        <v>1</v>
      </c>
      <c r="G853" s="43" t="s">
        <v>1946</v>
      </c>
      <c r="H853" s="499" t="s">
        <v>3591</v>
      </c>
      <c r="I853" s="481">
        <v>2</v>
      </c>
      <c r="J853" s="442" t="s">
        <v>1920</v>
      </c>
      <c r="K853" s="442">
        <v>10</v>
      </c>
      <c r="L853" s="482">
        <v>150</v>
      </c>
      <c r="M853" s="442">
        <v>261</v>
      </c>
      <c r="N853" s="483"/>
      <c r="O853" s="434">
        <v>0.62</v>
      </c>
      <c r="P853" s="323">
        <f t="shared" si="58"/>
        <v>6.2</v>
      </c>
      <c r="Q853" s="319">
        <f t="shared" si="59"/>
        <v>10</v>
      </c>
      <c r="R853" s="427">
        <f t="shared" si="60"/>
        <v>6.2</v>
      </c>
      <c r="S853" s="323"/>
      <c r="T853" s="309"/>
      <c r="U853" s="309"/>
      <c r="V853" s="319" t="s">
        <v>1973</v>
      </c>
      <c r="W853" s="444" t="str">
        <f t="shared" si="61"/>
        <v>2</v>
      </c>
      <c r="X853" s="286"/>
      <c r="Y853" s="286"/>
      <c r="Z853" s="30"/>
    </row>
    <row r="854" spans="1:26" ht="15" hidden="1" customHeight="1" x14ac:dyDescent="0.2">
      <c r="A854" s="384"/>
      <c r="B854" s="384"/>
      <c r="C854" s="433"/>
      <c r="D854" s="43" t="s">
        <v>1928</v>
      </c>
      <c r="E854" s="499" t="s">
        <v>1941</v>
      </c>
      <c r="F854" s="319">
        <v>1</v>
      </c>
      <c r="G854" s="43" t="s">
        <v>1947</v>
      </c>
      <c r="H854" s="499" t="s">
        <v>3591</v>
      </c>
      <c r="I854" s="481" t="s">
        <v>1974</v>
      </c>
      <c r="J854" s="442" t="s">
        <v>1920</v>
      </c>
      <c r="K854" s="442">
        <v>2</v>
      </c>
      <c r="L854" s="482" t="s">
        <v>3456</v>
      </c>
      <c r="M854" s="442">
        <v>550</v>
      </c>
      <c r="N854" s="483"/>
      <c r="O854" s="434">
        <v>3.04</v>
      </c>
      <c r="P854" s="323">
        <f t="shared" si="58"/>
        <v>6.08</v>
      </c>
      <c r="Q854" s="319">
        <f t="shared" si="59"/>
        <v>2</v>
      </c>
      <c r="R854" s="427">
        <f t="shared" si="60"/>
        <v>6.08</v>
      </c>
      <c r="S854" s="323"/>
      <c r="T854" s="309"/>
      <c r="U854" s="309"/>
      <c r="V854" s="319" t="s">
        <v>1974</v>
      </c>
      <c r="W854" s="444" t="str">
        <f t="shared" si="61"/>
        <v/>
      </c>
      <c r="X854" s="286"/>
      <c r="Y854" s="286"/>
      <c r="Z854" s="30"/>
    </row>
    <row r="855" spans="1:26" ht="15" hidden="1" customHeight="1" x14ac:dyDescent="0.2">
      <c r="A855" s="384"/>
      <c r="B855" s="384"/>
      <c r="C855" s="433"/>
      <c r="D855" s="43" t="s">
        <v>1928</v>
      </c>
      <c r="E855" s="499" t="s">
        <v>1941</v>
      </c>
      <c r="F855" s="319">
        <v>1</v>
      </c>
      <c r="G855" s="43" t="s">
        <v>1948</v>
      </c>
      <c r="H855" s="499" t="s">
        <v>3591</v>
      </c>
      <c r="I855" s="481" t="s">
        <v>1975</v>
      </c>
      <c r="J855" s="442" t="s">
        <v>1920</v>
      </c>
      <c r="K855" s="442">
        <v>2</v>
      </c>
      <c r="L855" s="482" t="s">
        <v>3456</v>
      </c>
      <c r="M855" s="442">
        <v>120</v>
      </c>
      <c r="N855" s="483"/>
      <c r="O855" s="434">
        <v>0.64</v>
      </c>
      <c r="P855" s="323">
        <f t="shared" si="58"/>
        <v>1.28</v>
      </c>
      <c r="Q855" s="319">
        <f t="shared" si="59"/>
        <v>2</v>
      </c>
      <c r="R855" s="427">
        <f t="shared" si="60"/>
        <v>1.28</v>
      </c>
      <c r="S855" s="323"/>
      <c r="T855" s="309"/>
      <c r="U855" s="309"/>
      <c r="V855" s="319" t="s">
        <v>1975</v>
      </c>
      <c r="W855" s="444" t="str">
        <f t="shared" si="61"/>
        <v/>
      </c>
      <c r="X855" s="286"/>
      <c r="Y855" s="286"/>
      <c r="Z855" s="30"/>
    </row>
    <row r="856" spans="1:26" ht="15" hidden="1" customHeight="1" x14ac:dyDescent="0.2">
      <c r="A856" s="384"/>
      <c r="B856" s="384"/>
      <c r="C856" s="433"/>
      <c r="D856" s="43" t="s">
        <v>1929</v>
      </c>
      <c r="E856" s="499" t="s">
        <v>1941</v>
      </c>
      <c r="F856" s="319">
        <v>1</v>
      </c>
      <c r="G856" s="43" t="s">
        <v>1963</v>
      </c>
      <c r="H856" s="499" t="s">
        <v>3591</v>
      </c>
      <c r="I856" s="481" t="s">
        <v>1971</v>
      </c>
      <c r="J856" s="442" t="s">
        <v>1920</v>
      </c>
      <c r="K856" s="442">
        <v>1</v>
      </c>
      <c r="L856" s="482" t="s">
        <v>3456</v>
      </c>
      <c r="M856" s="442">
        <v>5211</v>
      </c>
      <c r="N856" s="483"/>
      <c r="O856" s="434">
        <v>35.85</v>
      </c>
      <c r="P856" s="323">
        <f t="shared" si="58"/>
        <v>35.85</v>
      </c>
      <c r="Q856" s="319">
        <f t="shared" si="59"/>
        <v>1</v>
      </c>
      <c r="R856" s="427">
        <f t="shared" si="60"/>
        <v>35.85</v>
      </c>
      <c r="S856" s="323"/>
      <c r="T856" s="309"/>
      <c r="U856" s="309"/>
      <c r="V856" s="319" t="s">
        <v>1971</v>
      </c>
      <c r="W856" s="444" t="str">
        <f t="shared" si="61"/>
        <v/>
      </c>
      <c r="X856" s="286"/>
      <c r="Y856" s="286"/>
      <c r="Z856" s="30"/>
    </row>
    <row r="857" spans="1:26" ht="15" hidden="1" customHeight="1" x14ac:dyDescent="0.2">
      <c r="A857" s="384"/>
      <c r="B857" s="384"/>
      <c r="C857" s="433"/>
      <c r="D857" s="43" t="s">
        <v>1929</v>
      </c>
      <c r="E857" s="499" t="s">
        <v>1941</v>
      </c>
      <c r="F857" s="319">
        <v>1</v>
      </c>
      <c r="G857" s="43" t="s">
        <v>1964</v>
      </c>
      <c r="H857" s="499" t="s">
        <v>3591</v>
      </c>
      <c r="I857" s="481" t="s">
        <v>1971</v>
      </c>
      <c r="J857" s="442" t="s">
        <v>1920</v>
      </c>
      <c r="K857" s="442">
        <v>1</v>
      </c>
      <c r="L857" s="482" t="s">
        <v>3456</v>
      </c>
      <c r="M857" s="442">
        <v>5211</v>
      </c>
      <c r="N857" s="483"/>
      <c r="O857" s="434">
        <v>35.85</v>
      </c>
      <c r="P857" s="323">
        <f t="shared" si="58"/>
        <v>35.85</v>
      </c>
      <c r="Q857" s="319">
        <f t="shared" si="59"/>
        <v>1</v>
      </c>
      <c r="R857" s="427">
        <f t="shared" si="60"/>
        <v>35.85</v>
      </c>
      <c r="S857" s="323"/>
      <c r="T857" s="309"/>
      <c r="U857" s="309"/>
      <c r="V857" s="319" t="s">
        <v>1971</v>
      </c>
      <c r="W857" s="444" t="str">
        <f t="shared" si="61"/>
        <v/>
      </c>
      <c r="X857" s="286"/>
      <c r="Y857" s="286"/>
      <c r="Z857" s="30"/>
    </row>
    <row r="858" spans="1:26" ht="15" hidden="1" customHeight="1" x14ac:dyDescent="0.2">
      <c r="A858" s="384"/>
      <c r="B858" s="384"/>
      <c r="C858" s="433"/>
      <c r="D858" s="43" t="s">
        <v>1929</v>
      </c>
      <c r="E858" s="499" t="s">
        <v>1941</v>
      </c>
      <c r="F858" s="319">
        <v>1</v>
      </c>
      <c r="G858" s="43" t="s">
        <v>1944</v>
      </c>
      <c r="H858" s="499" t="s">
        <v>3591</v>
      </c>
      <c r="I858" s="481" t="s">
        <v>1972</v>
      </c>
      <c r="J858" s="442" t="s">
        <v>1920</v>
      </c>
      <c r="K858" s="442">
        <v>2</v>
      </c>
      <c r="L858" s="482" t="s">
        <v>3456</v>
      </c>
      <c r="M858" s="442">
        <v>345</v>
      </c>
      <c r="N858" s="483"/>
      <c r="O858" s="434">
        <v>2.08</v>
      </c>
      <c r="P858" s="323">
        <f t="shared" si="58"/>
        <v>4.16</v>
      </c>
      <c r="Q858" s="319">
        <f t="shared" si="59"/>
        <v>2</v>
      </c>
      <c r="R858" s="427">
        <f t="shared" si="60"/>
        <v>4.16</v>
      </c>
      <c r="S858" s="323"/>
      <c r="T858" s="309"/>
      <c r="U858" s="309"/>
      <c r="V858" s="319" t="s">
        <v>1972</v>
      </c>
      <c r="W858" s="444" t="str">
        <f t="shared" si="61"/>
        <v/>
      </c>
      <c r="X858" s="286"/>
      <c r="Y858" s="286"/>
      <c r="Z858" s="30"/>
    </row>
    <row r="859" spans="1:26" ht="15" hidden="1" customHeight="1" x14ac:dyDescent="0.2">
      <c r="A859" s="384"/>
      <c r="B859" s="384"/>
      <c r="C859" s="433"/>
      <c r="D859" s="43" t="s">
        <v>1929</v>
      </c>
      <c r="E859" s="499" t="s">
        <v>1941</v>
      </c>
      <c r="F859" s="319">
        <v>1</v>
      </c>
      <c r="G859" s="43" t="s">
        <v>1945</v>
      </c>
      <c r="H859" s="499"/>
      <c r="I859" s="481" t="s">
        <v>3440</v>
      </c>
      <c r="J859" s="442" t="s">
        <v>1428</v>
      </c>
      <c r="K859" s="442">
        <v>8</v>
      </c>
      <c r="L859" s="482" t="s">
        <v>3456</v>
      </c>
      <c r="M859" s="442">
        <v>100</v>
      </c>
      <c r="N859" s="483"/>
      <c r="O859" s="434">
        <v>0.19</v>
      </c>
      <c r="P859" s="323">
        <f t="shared" si="58"/>
        <v>1.52</v>
      </c>
      <c r="Q859" s="319">
        <f t="shared" si="59"/>
        <v>8</v>
      </c>
      <c r="R859" s="427">
        <f t="shared" si="60"/>
        <v>1.52</v>
      </c>
      <c r="S859" s="323"/>
      <c r="T859" s="309"/>
      <c r="U859" s="309"/>
      <c r="V859" s="319" t="s">
        <v>3440</v>
      </c>
      <c r="W859" s="444" t="str">
        <f t="shared" si="61"/>
        <v/>
      </c>
      <c r="X859" s="286"/>
      <c r="Y859" s="286"/>
      <c r="Z859" s="30"/>
    </row>
    <row r="860" spans="1:26" ht="15" hidden="1" customHeight="1" x14ac:dyDescent="0.2">
      <c r="A860" s="384"/>
      <c r="B860" s="384"/>
      <c r="C860" s="433"/>
      <c r="D860" s="43" t="s">
        <v>1929</v>
      </c>
      <c r="E860" s="499" t="s">
        <v>1941</v>
      </c>
      <c r="F860" s="319">
        <v>1</v>
      </c>
      <c r="G860" s="43" t="s">
        <v>1946</v>
      </c>
      <c r="H860" s="499" t="s">
        <v>3591</v>
      </c>
      <c r="I860" s="481">
        <v>2</v>
      </c>
      <c r="J860" s="442" t="s">
        <v>1920</v>
      </c>
      <c r="K860" s="442">
        <v>10</v>
      </c>
      <c r="L860" s="482">
        <v>150</v>
      </c>
      <c r="M860" s="442">
        <v>261</v>
      </c>
      <c r="N860" s="483"/>
      <c r="O860" s="434">
        <v>0.62</v>
      </c>
      <c r="P860" s="323">
        <f t="shared" si="58"/>
        <v>6.2</v>
      </c>
      <c r="Q860" s="319">
        <f t="shared" si="59"/>
        <v>10</v>
      </c>
      <c r="R860" s="427">
        <f t="shared" si="60"/>
        <v>6.2</v>
      </c>
      <c r="S860" s="323"/>
      <c r="T860" s="309"/>
      <c r="U860" s="309"/>
      <c r="V860" s="319" t="s">
        <v>1973</v>
      </c>
      <c r="W860" s="444" t="str">
        <f t="shared" si="61"/>
        <v>2</v>
      </c>
      <c r="X860" s="286"/>
      <c r="Y860" s="286"/>
      <c r="Z860" s="30"/>
    </row>
    <row r="861" spans="1:26" ht="15" hidden="1" customHeight="1" x14ac:dyDescent="0.2">
      <c r="A861" s="384"/>
      <c r="B861" s="384"/>
      <c r="C861" s="433"/>
      <c r="D861" s="43" t="s">
        <v>1929</v>
      </c>
      <c r="E861" s="499" t="s">
        <v>1941</v>
      </c>
      <c r="F861" s="319">
        <v>1</v>
      </c>
      <c r="G861" s="43" t="s">
        <v>1947</v>
      </c>
      <c r="H861" s="499" t="s">
        <v>3591</v>
      </c>
      <c r="I861" s="481" t="s">
        <v>1974</v>
      </c>
      <c r="J861" s="442" t="s">
        <v>1920</v>
      </c>
      <c r="K861" s="442">
        <v>2</v>
      </c>
      <c r="L861" s="482" t="s">
        <v>3456</v>
      </c>
      <c r="M861" s="442">
        <v>550</v>
      </c>
      <c r="N861" s="483"/>
      <c r="O861" s="434">
        <v>3.04</v>
      </c>
      <c r="P861" s="323">
        <f t="shared" si="58"/>
        <v>6.08</v>
      </c>
      <c r="Q861" s="319">
        <f t="shared" si="59"/>
        <v>2</v>
      </c>
      <c r="R861" s="427">
        <f t="shared" si="60"/>
        <v>6.08</v>
      </c>
      <c r="S861" s="323"/>
      <c r="T861" s="309"/>
      <c r="U861" s="309"/>
      <c r="V861" s="319" t="s">
        <v>1974</v>
      </c>
      <c r="W861" s="444" t="str">
        <f t="shared" si="61"/>
        <v/>
      </c>
      <c r="X861" s="286"/>
      <c r="Y861" s="286"/>
      <c r="Z861" s="30"/>
    </row>
    <row r="862" spans="1:26" ht="15" hidden="1" customHeight="1" x14ac:dyDescent="0.2">
      <c r="A862" s="384"/>
      <c r="B862" s="384"/>
      <c r="C862" s="433"/>
      <c r="D862" s="43" t="s">
        <v>1929</v>
      </c>
      <c r="E862" s="499" t="s">
        <v>1941</v>
      </c>
      <c r="F862" s="319">
        <v>1</v>
      </c>
      <c r="G862" s="43" t="s">
        <v>1948</v>
      </c>
      <c r="H862" s="499" t="s">
        <v>3591</v>
      </c>
      <c r="I862" s="481" t="s">
        <v>1975</v>
      </c>
      <c r="J862" s="442" t="s">
        <v>1920</v>
      </c>
      <c r="K862" s="442">
        <v>2</v>
      </c>
      <c r="L862" s="482" t="s">
        <v>3456</v>
      </c>
      <c r="M862" s="442">
        <v>120</v>
      </c>
      <c r="N862" s="483"/>
      <c r="O862" s="434">
        <v>0.64</v>
      </c>
      <c r="P862" s="323">
        <f t="shared" si="58"/>
        <v>1.28</v>
      </c>
      <c r="Q862" s="319">
        <f t="shared" si="59"/>
        <v>2</v>
      </c>
      <c r="R862" s="427">
        <f t="shared" si="60"/>
        <v>1.28</v>
      </c>
      <c r="S862" s="323"/>
      <c r="T862" s="309"/>
      <c r="U862" s="309"/>
      <c r="V862" s="319" t="s">
        <v>1975</v>
      </c>
      <c r="W862" s="444" t="str">
        <f t="shared" si="61"/>
        <v/>
      </c>
      <c r="X862" s="286"/>
      <c r="Y862" s="286"/>
      <c r="Z862" s="30"/>
    </row>
    <row r="863" spans="1:26" ht="15" hidden="1" customHeight="1" x14ac:dyDescent="0.2">
      <c r="A863" s="384"/>
      <c r="B863" s="384"/>
      <c r="C863" s="433"/>
      <c r="D863" s="43" t="s">
        <v>1930</v>
      </c>
      <c r="E863" s="499" t="s">
        <v>1941</v>
      </c>
      <c r="F863" s="319">
        <v>1</v>
      </c>
      <c r="G863" s="43" t="s">
        <v>1963</v>
      </c>
      <c r="H863" s="499" t="s">
        <v>3591</v>
      </c>
      <c r="I863" s="481" t="s">
        <v>1971</v>
      </c>
      <c r="J863" s="442" t="s">
        <v>1920</v>
      </c>
      <c r="K863" s="442">
        <v>1</v>
      </c>
      <c r="L863" s="482" t="s">
        <v>3456</v>
      </c>
      <c r="M863" s="442">
        <v>5211</v>
      </c>
      <c r="N863" s="483"/>
      <c r="O863" s="434">
        <v>35.85</v>
      </c>
      <c r="P863" s="323">
        <f t="shared" si="58"/>
        <v>35.85</v>
      </c>
      <c r="Q863" s="319">
        <f t="shared" si="59"/>
        <v>1</v>
      </c>
      <c r="R863" s="427">
        <f t="shared" si="60"/>
        <v>35.85</v>
      </c>
      <c r="S863" s="323"/>
      <c r="T863" s="309"/>
      <c r="U863" s="309"/>
      <c r="V863" s="319" t="s">
        <v>1971</v>
      </c>
      <c r="W863" s="444" t="str">
        <f t="shared" si="61"/>
        <v/>
      </c>
      <c r="X863" s="286"/>
      <c r="Y863" s="286"/>
      <c r="Z863" s="30"/>
    </row>
    <row r="864" spans="1:26" ht="15" hidden="1" customHeight="1" x14ac:dyDescent="0.2">
      <c r="A864" s="384"/>
      <c r="B864" s="384"/>
      <c r="C864" s="433"/>
      <c r="D864" s="43" t="s">
        <v>1930</v>
      </c>
      <c r="E864" s="499" t="s">
        <v>1941</v>
      </c>
      <c r="F864" s="319">
        <v>1</v>
      </c>
      <c r="G864" s="43" t="s">
        <v>1964</v>
      </c>
      <c r="H864" s="499" t="s">
        <v>3591</v>
      </c>
      <c r="I864" s="481" t="s">
        <v>1971</v>
      </c>
      <c r="J864" s="442" t="s">
        <v>1920</v>
      </c>
      <c r="K864" s="442">
        <v>1</v>
      </c>
      <c r="L864" s="482" t="s">
        <v>3456</v>
      </c>
      <c r="M864" s="442">
        <v>5211</v>
      </c>
      <c r="N864" s="483"/>
      <c r="O864" s="434">
        <v>35.85</v>
      </c>
      <c r="P864" s="323">
        <f t="shared" si="58"/>
        <v>35.85</v>
      </c>
      <c r="Q864" s="319">
        <f t="shared" si="59"/>
        <v>1</v>
      </c>
      <c r="R864" s="427">
        <f t="shared" si="60"/>
        <v>35.85</v>
      </c>
      <c r="S864" s="323"/>
      <c r="T864" s="309"/>
      <c r="U864" s="309"/>
      <c r="V864" s="319" t="s">
        <v>1971</v>
      </c>
      <c r="W864" s="444" t="str">
        <f t="shared" si="61"/>
        <v/>
      </c>
      <c r="X864" s="286"/>
      <c r="Y864" s="286"/>
      <c r="Z864" s="30"/>
    </row>
    <row r="865" spans="1:26" ht="15" hidden="1" customHeight="1" x14ac:dyDescent="0.2">
      <c r="A865" s="384"/>
      <c r="B865" s="384"/>
      <c r="C865" s="433"/>
      <c r="D865" s="43" t="s">
        <v>1930</v>
      </c>
      <c r="E865" s="499" t="s">
        <v>1941</v>
      </c>
      <c r="F865" s="319">
        <v>1</v>
      </c>
      <c r="G865" s="43" t="s">
        <v>1944</v>
      </c>
      <c r="H865" s="499" t="s">
        <v>3591</v>
      </c>
      <c r="I865" s="481" t="s">
        <v>1972</v>
      </c>
      <c r="J865" s="442" t="s">
        <v>1920</v>
      </c>
      <c r="K865" s="442">
        <v>2</v>
      </c>
      <c r="L865" s="482" t="s">
        <v>3456</v>
      </c>
      <c r="M865" s="442">
        <v>345</v>
      </c>
      <c r="N865" s="483"/>
      <c r="O865" s="434">
        <v>2.08</v>
      </c>
      <c r="P865" s="323">
        <f t="shared" si="58"/>
        <v>4.16</v>
      </c>
      <c r="Q865" s="319">
        <f t="shared" si="59"/>
        <v>2</v>
      </c>
      <c r="R865" s="427">
        <f t="shared" si="60"/>
        <v>4.16</v>
      </c>
      <c r="S865" s="323"/>
      <c r="T865" s="309"/>
      <c r="U865" s="309"/>
      <c r="V865" s="319" t="s">
        <v>1972</v>
      </c>
      <c r="W865" s="444" t="str">
        <f t="shared" si="61"/>
        <v/>
      </c>
      <c r="X865" s="286"/>
      <c r="Y865" s="286"/>
      <c r="Z865" s="30"/>
    </row>
    <row r="866" spans="1:26" ht="15" hidden="1" customHeight="1" x14ac:dyDescent="0.2">
      <c r="A866" s="384"/>
      <c r="B866" s="384"/>
      <c r="C866" s="433"/>
      <c r="D866" s="43" t="s">
        <v>1930</v>
      </c>
      <c r="E866" s="499" t="s">
        <v>1941</v>
      </c>
      <c r="F866" s="319">
        <v>1</v>
      </c>
      <c r="G866" s="43" t="s">
        <v>1945</v>
      </c>
      <c r="H866" s="499"/>
      <c r="I866" s="481" t="s">
        <v>3440</v>
      </c>
      <c r="J866" s="442" t="s">
        <v>1428</v>
      </c>
      <c r="K866" s="442">
        <v>8</v>
      </c>
      <c r="L866" s="482" t="s">
        <v>3456</v>
      </c>
      <c r="M866" s="442">
        <v>100</v>
      </c>
      <c r="N866" s="483"/>
      <c r="O866" s="434">
        <v>0.19</v>
      </c>
      <c r="P866" s="323">
        <f t="shared" si="58"/>
        <v>1.52</v>
      </c>
      <c r="Q866" s="319">
        <f t="shared" si="59"/>
        <v>8</v>
      </c>
      <c r="R866" s="427">
        <f t="shared" si="60"/>
        <v>1.52</v>
      </c>
      <c r="S866" s="323"/>
      <c r="T866" s="309"/>
      <c r="U866" s="309"/>
      <c r="V866" s="319" t="s">
        <v>3440</v>
      </c>
      <c r="W866" s="444" t="str">
        <f t="shared" si="61"/>
        <v/>
      </c>
      <c r="X866" s="286"/>
      <c r="Y866" s="286"/>
      <c r="Z866" s="30"/>
    </row>
    <row r="867" spans="1:26" ht="15" hidden="1" customHeight="1" x14ac:dyDescent="0.2">
      <c r="A867" s="384"/>
      <c r="B867" s="384"/>
      <c r="C867" s="433"/>
      <c r="D867" s="43" t="s">
        <v>1930</v>
      </c>
      <c r="E867" s="499" t="s">
        <v>1941</v>
      </c>
      <c r="F867" s="319">
        <v>1</v>
      </c>
      <c r="G867" s="43" t="s">
        <v>1946</v>
      </c>
      <c r="H867" s="499" t="s">
        <v>3591</v>
      </c>
      <c r="I867" s="481">
        <v>2</v>
      </c>
      <c r="J867" s="442" t="s">
        <v>1920</v>
      </c>
      <c r="K867" s="442">
        <v>10</v>
      </c>
      <c r="L867" s="482">
        <v>150</v>
      </c>
      <c r="M867" s="442">
        <v>261</v>
      </c>
      <c r="N867" s="483"/>
      <c r="O867" s="434">
        <v>0.62</v>
      </c>
      <c r="P867" s="323">
        <f t="shared" si="58"/>
        <v>6.2</v>
      </c>
      <c r="Q867" s="319">
        <f t="shared" si="59"/>
        <v>10</v>
      </c>
      <c r="R867" s="427">
        <f t="shared" si="60"/>
        <v>6.2</v>
      </c>
      <c r="S867" s="323"/>
      <c r="T867" s="309"/>
      <c r="U867" s="309"/>
      <c r="V867" s="319" t="s">
        <v>1973</v>
      </c>
      <c r="W867" s="444" t="str">
        <f t="shared" si="61"/>
        <v>2</v>
      </c>
      <c r="X867" s="286"/>
      <c r="Y867" s="286"/>
      <c r="Z867" s="30"/>
    </row>
    <row r="868" spans="1:26" ht="15" hidden="1" customHeight="1" x14ac:dyDescent="0.2">
      <c r="A868" s="384"/>
      <c r="B868" s="384"/>
      <c r="C868" s="433"/>
      <c r="D868" s="43" t="s">
        <v>1930</v>
      </c>
      <c r="E868" s="499" t="s">
        <v>1941</v>
      </c>
      <c r="F868" s="319">
        <v>1</v>
      </c>
      <c r="G868" s="43" t="s">
        <v>1947</v>
      </c>
      <c r="H868" s="499" t="s">
        <v>3591</v>
      </c>
      <c r="I868" s="481" t="s">
        <v>1974</v>
      </c>
      <c r="J868" s="442" t="s">
        <v>1920</v>
      </c>
      <c r="K868" s="442">
        <v>2</v>
      </c>
      <c r="L868" s="482" t="s">
        <v>3456</v>
      </c>
      <c r="M868" s="442">
        <v>550</v>
      </c>
      <c r="N868" s="483"/>
      <c r="O868" s="434">
        <v>3.04</v>
      </c>
      <c r="P868" s="323">
        <f t="shared" ref="P868:P931" si="62">O868*K868</f>
        <v>6.08</v>
      </c>
      <c r="Q868" s="319">
        <f t="shared" ref="Q868:Q931" si="63">K868*F868</f>
        <v>2</v>
      </c>
      <c r="R868" s="427">
        <f t="shared" ref="R868:R931" si="64">Q868*O868</f>
        <v>6.08</v>
      </c>
      <c r="S868" s="323"/>
      <c r="T868" s="309"/>
      <c r="U868" s="309"/>
      <c r="V868" s="319" t="s">
        <v>1974</v>
      </c>
      <c r="W868" s="444" t="str">
        <f t="shared" si="61"/>
        <v/>
      </c>
      <c r="X868" s="286"/>
      <c r="Y868" s="286"/>
      <c r="Z868" s="30"/>
    </row>
    <row r="869" spans="1:26" ht="15" hidden="1" customHeight="1" x14ac:dyDescent="0.2">
      <c r="A869" s="384"/>
      <c r="B869" s="384"/>
      <c r="C869" s="433"/>
      <c r="D869" s="43" t="s">
        <v>1930</v>
      </c>
      <c r="E869" s="499" t="s">
        <v>1941</v>
      </c>
      <c r="F869" s="319">
        <v>1</v>
      </c>
      <c r="G869" s="43" t="s">
        <v>1948</v>
      </c>
      <c r="H869" s="499" t="s">
        <v>3591</v>
      </c>
      <c r="I869" s="481" t="s">
        <v>1975</v>
      </c>
      <c r="J869" s="442" t="s">
        <v>1920</v>
      </c>
      <c r="K869" s="442">
        <v>2</v>
      </c>
      <c r="L869" s="482" t="s">
        <v>3456</v>
      </c>
      <c r="M869" s="442">
        <v>120</v>
      </c>
      <c r="N869" s="483"/>
      <c r="O869" s="434">
        <v>0.64</v>
      </c>
      <c r="P869" s="323">
        <f t="shared" si="62"/>
        <v>1.28</v>
      </c>
      <c r="Q869" s="319">
        <f t="shared" si="63"/>
        <v>2</v>
      </c>
      <c r="R869" s="427">
        <f t="shared" si="64"/>
        <v>1.28</v>
      </c>
      <c r="S869" s="323"/>
      <c r="T869" s="309"/>
      <c r="U869" s="309"/>
      <c r="V869" s="319" t="s">
        <v>1975</v>
      </c>
      <c r="W869" s="444" t="str">
        <f t="shared" si="61"/>
        <v/>
      </c>
      <c r="X869" s="286"/>
      <c r="Y869" s="286"/>
      <c r="Z869" s="30"/>
    </row>
    <row r="870" spans="1:26" ht="15" hidden="1" customHeight="1" x14ac:dyDescent="0.2">
      <c r="A870" s="384"/>
      <c r="B870" s="384"/>
      <c r="C870" s="433"/>
      <c r="D870" s="43" t="s">
        <v>1931</v>
      </c>
      <c r="E870" s="499" t="s">
        <v>1941</v>
      </c>
      <c r="F870" s="319">
        <v>1</v>
      </c>
      <c r="G870" s="43" t="s">
        <v>1963</v>
      </c>
      <c r="H870" s="499" t="s">
        <v>3591</v>
      </c>
      <c r="I870" s="481" t="s">
        <v>1971</v>
      </c>
      <c r="J870" s="442" t="s">
        <v>1920</v>
      </c>
      <c r="K870" s="442">
        <v>1</v>
      </c>
      <c r="L870" s="482" t="s">
        <v>3456</v>
      </c>
      <c r="M870" s="442">
        <v>5211</v>
      </c>
      <c r="N870" s="483"/>
      <c r="O870" s="434">
        <v>35.85</v>
      </c>
      <c r="P870" s="323">
        <f t="shared" si="62"/>
        <v>35.85</v>
      </c>
      <c r="Q870" s="319">
        <f t="shared" si="63"/>
        <v>1</v>
      </c>
      <c r="R870" s="427">
        <f t="shared" si="64"/>
        <v>35.85</v>
      </c>
      <c r="S870" s="323"/>
      <c r="T870" s="309"/>
      <c r="U870" s="309"/>
      <c r="V870" s="319" t="s">
        <v>1971</v>
      </c>
      <c r="W870" s="444" t="str">
        <f t="shared" si="61"/>
        <v/>
      </c>
      <c r="X870" s="286"/>
      <c r="Y870" s="286"/>
      <c r="Z870" s="30"/>
    </row>
    <row r="871" spans="1:26" ht="15" hidden="1" customHeight="1" x14ac:dyDescent="0.2">
      <c r="A871" s="384"/>
      <c r="B871" s="384"/>
      <c r="C871" s="433"/>
      <c r="D871" s="43" t="s">
        <v>1931</v>
      </c>
      <c r="E871" s="499" t="s">
        <v>1941</v>
      </c>
      <c r="F871" s="319">
        <v>1</v>
      </c>
      <c r="G871" s="43" t="s">
        <v>1964</v>
      </c>
      <c r="H871" s="499" t="s">
        <v>3591</v>
      </c>
      <c r="I871" s="481" t="s">
        <v>1971</v>
      </c>
      <c r="J871" s="442" t="s">
        <v>1920</v>
      </c>
      <c r="K871" s="442">
        <v>1</v>
      </c>
      <c r="L871" s="482" t="s">
        <v>3456</v>
      </c>
      <c r="M871" s="442">
        <v>5211</v>
      </c>
      <c r="N871" s="483"/>
      <c r="O871" s="434">
        <v>35.85</v>
      </c>
      <c r="P871" s="323">
        <f t="shared" si="62"/>
        <v>35.85</v>
      </c>
      <c r="Q871" s="319">
        <f t="shared" si="63"/>
        <v>1</v>
      </c>
      <c r="R871" s="427">
        <f t="shared" si="64"/>
        <v>35.85</v>
      </c>
      <c r="S871" s="323"/>
      <c r="T871" s="309"/>
      <c r="U871" s="309"/>
      <c r="V871" s="319" t="s">
        <v>1971</v>
      </c>
      <c r="W871" s="444" t="str">
        <f t="shared" si="61"/>
        <v/>
      </c>
      <c r="X871" s="286"/>
      <c r="Y871" s="286"/>
      <c r="Z871" s="30"/>
    </row>
    <row r="872" spans="1:26" ht="15" hidden="1" customHeight="1" x14ac:dyDescent="0.2">
      <c r="A872" s="384"/>
      <c r="B872" s="384"/>
      <c r="C872" s="433"/>
      <c r="D872" s="43" t="s">
        <v>1931</v>
      </c>
      <c r="E872" s="499" t="s">
        <v>1941</v>
      </c>
      <c r="F872" s="319">
        <v>1</v>
      </c>
      <c r="G872" s="43" t="s">
        <v>1944</v>
      </c>
      <c r="H872" s="499" t="s">
        <v>3591</v>
      </c>
      <c r="I872" s="481" t="s">
        <v>1972</v>
      </c>
      <c r="J872" s="442" t="s">
        <v>1920</v>
      </c>
      <c r="K872" s="442">
        <v>2</v>
      </c>
      <c r="L872" s="482" t="s">
        <v>3456</v>
      </c>
      <c r="M872" s="442">
        <v>345</v>
      </c>
      <c r="N872" s="483"/>
      <c r="O872" s="434">
        <v>2.08</v>
      </c>
      <c r="P872" s="323">
        <f t="shared" si="62"/>
        <v>4.16</v>
      </c>
      <c r="Q872" s="319">
        <f t="shared" si="63"/>
        <v>2</v>
      </c>
      <c r="R872" s="427">
        <f t="shared" si="64"/>
        <v>4.16</v>
      </c>
      <c r="S872" s="323"/>
      <c r="T872" s="309"/>
      <c r="U872" s="309"/>
      <c r="V872" s="319" t="s">
        <v>1972</v>
      </c>
      <c r="W872" s="444" t="str">
        <f t="shared" si="61"/>
        <v/>
      </c>
      <c r="X872" s="286"/>
      <c r="Y872" s="286"/>
      <c r="Z872" s="30"/>
    </row>
    <row r="873" spans="1:26" ht="15" hidden="1" customHeight="1" x14ac:dyDescent="0.2">
      <c r="A873" s="384"/>
      <c r="B873" s="384"/>
      <c r="C873" s="433"/>
      <c r="D873" s="43" t="s">
        <v>1931</v>
      </c>
      <c r="E873" s="499" t="s">
        <v>1941</v>
      </c>
      <c r="F873" s="319">
        <v>1</v>
      </c>
      <c r="G873" s="43" t="s">
        <v>1945</v>
      </c>
      <c r="H873" s="499"/>
      <c r="I873" s="481" t="s">
        <v>3440</v>
      </c>
      <c r="J873" s="442" t="s">
        <v>1428</v>
      </c>
      <c r="K873" s="442">
        <v>8</v>
      </c>
      <c r="L873" s="482" t="s">
        <v>3456</v>
      </c>
      <c r="M873" s="442">
        <v>100</v>
      </c>
      <c r="N873" s="483"/>
      <c r="O873" s="434">
        <v>0.19</v>
      </c>
      <c r="P873" s="323">
        <f t="shared" si="62"/>
        <v>1.52</v>
      </c>
      <c r="Q873" s="319">
        <f t="shared" si="63"/>
        <v>8</v>
      </c>
      <c r="R873" s="427">
        <f t="shared" si="64"/>
        <v>1.52</v>
      </c>
      <c r="S873" s="323"/>
      <c r="T873" s="309"/>
      <c r="U873" s="309"/>
      <c r="V873" s="319" t="s">
        <v>3440</v>
      </c>
      <c r="W873" s="444" t="str">
        <f t="shared" si="61"/>
        <v/>
      </c>
      <c r="X873" s="286"/>
      <c r="Y873" s="286"/>
      <c r="Z873" s="30"/>
    </row>
    <row r="874" spans="1:26" ht="15" hidden="1" customHeight="1" x14ac:dyDescent="0.2">
      <c r="A874" s="384"/>
      <c r="B874" s="384"/>
      <c r="C874" s="433"/>
      <c r="D874" s="43" t="s">
        <v>1931</v>
      </c>
      <c r="E874" s="499" t="s">
        <v>1941</v>
      </c>
      <c r="F874" s="319">
        <v>1</v>
      </c>
      <c r="G874" s="43" t="s">
        <v>1946</v>
      </c>
      <c r="H874" s="499" t="s">
        <v>3591</v>
      </c>
      <c r="I874" s="481">
        <v>2</v>
      </c>
      <c r="J874" s="442" t="s">
        <v>1920</v>
      </c>
      <c r="K874" s="442">
        <v>10</v>
      </c>
      <c r="L874" s="482">
        <v>150</v>
      </c>
      <c r="M874" s="442">
        <v>261</v>
      </c>
      <c r="N874" s="483"/>
      <c r="O874" s="434">
        <v>0.62</v>
      </c>
      <c r="P874" s="323">
        <f t="shared" si="62"/>
        <v>6.2</v>
      </c>
      <c r="Q874" s="319">
        <f t="shared" si="63"/>
        <v>10</v>
      </c>
      <c r="R874" s="427">
        <f t="shared" si="64"/>
        <v>6.2</v>
      </c>
      <c r="S874" s="323"/>
      <c r="T874" s="309"/>
      <c r="U874" s="309"/>
      <c r="V874" s="319" t="s">
        <v>1973</v>
      </c>
      <c r="W874" s="444" t="str">
        <f t="shared" si="61"/>
        <v>2</v>
      </c>
      <c r="X874" s="286"/>
      <c r="Y874" s="286"/>
      <c r="Z874" s="30"/>
    </row>
    <row r="875" spans="1:26" ht="15" hidden="1" customHeight="1" x14ac:dyDescent="0.2">
      <c r="A875" s="384"/>
      <c r="B875" s="384"/>
      <c r="C875" s="433"/>
      <c r="D875" s="43" t="s">
        <v>1931</v>
      </c>
      <c r="E875" s="499" t="s">
        <v>1941</v>
      </c>
      <c r="F875" s="319">
        <v>1</v>
      </c>
      <c r="G875" s="43" t="s">
        <v>1947</v>
      </c>
      <c r="H875" s="499" t="s">
        <v>3591</v>
      </c>
      <c r="I875" s="481" t="s">
        <v>1974</v>
      </c>
      <c r="J875" s="442" t="s">
        <v>1920</v>
      </c>
      <c r="K875" s="442">
        <v>2</v>
      </c>
      <c r="L875" s="482" t="s">
        <v>3456</v>
      </c>
      <c r="M875" s="442">
        <v>550</v>
      </c>
      <c r="N875" s="483"/>
      <c r="O875" s="434">
        <v>3.04</v>
      </c>
      <c r="P875" s="323">
        <f t="shared" si="62"/>
        <v>6.08</v>
      </c>
      <c r="Q875" s="319">
        <f t="shared" si="63"/>
        <v>2</v>
      </c>
      <c r="R875" s="427">
        <f t="shared" si="64"/>
        <v>6.08</v>
      </c>
      <c r="S875" s="323"/>
      <c r="T875" s="309"/>
      <c r="U875" s="309"/>
      <c r="V875" s="319" t="s">
        <v>1974</v>
      </c>
      <c r="W875" s="444" t="str">
        <f t="shared" si="61"/>
        <v/>
      </c>
      <c r="X875" s="286"/>
      <c r="Y875" s="286"/>
      <c r="Z875" s="30"/>
    </row>
    <row r="876" spans="1:26" ht="15" hidden="1" customHeight="1" x14ac:dyDescent="0.2">
      <c r="A876" s="384"/>
      <c r="B876" s="384"/>
      <c r="C876" s="433"/>
      <c r="D876" s="43" t="s">
        <v>1931</v>
      </c>
      <c r="E876" s="499" t="s">
        <v>1941</v>
      </c>
      <c r="F876" s="319">
        <v>1</v>
      </c>
      <c r="G876" s="43" t="s">
        <v>1948</v>
      </c>
      <c r="H876" s="499" t="s">
        <v>3591</v>
      </c>
      <c r="I876" s="481" t="s">
        <v>1975</v>
      </c>
      <c r="J876" s="442" t="s">
        <v>1920</v>
      </c>
      <c r="K876" s="442">
        <v>2</v>
      </c>
      <c r="L876" s="482" t="s">
        <v>3456</v>
      </c>
      <c r="M876" s="442">
        <v>120</v>
      </c>
      <c r="N876" s="483"/>
      <c r="O876" s="434">
        <v>0.64</v>
      </c>
      <c r="P876" s="323">
        <f t="shared" si="62"/>
        <v>1.28</v>
      </c>
      <c r="Q876" s="319">
        <f t="shared" si="63"/>
        <v>2</v>
      </c>
      <c r="R876" s="427">
        <f t="shared" si="64"/>
        <v>1.28</v>
      </c>
      <c r="S876" s="323"/>
      <c r="T876" s="309"/>
      <c r="U876" s="309"/>
      <c r="V876" s="319" t="s">
        <v>1975</v>
      </c>
      <c r="W876" s="444" t="str">
        <f t="shared" si="61"/>
        <v/>
      </c>
      <c r="X876" s="286"/>
      <c r="Y876" s="286"/>
      <c r="Z876" s="30"/>
    </row>
    <row r="877" spans="1:26" ht="15" hidden="1" customHeight="1" x14ac:dyDescent="0.2">
      <c r="A877" s="384"/>
      <c r="B877" s="384"/>
      <c r="C877" s="433"/>
      <c r="D877" s="43" t="s">
        <v>1932</v>
      </c>
      <c r="E877" s="499" t="s">
        <v>1941</v>
      </c>
      <c r="F877" s="319">
        <v>1</v>
      </c>
      <c r="G877" s="43" t="s">
        <v>1963</v>
      </c>
      <c r="H877" s="499" t="s">
        <v>3591</v>
      </c>
      <c r="I877" s="481" t="s">
        <v>1971</v>
      </c>
      <c r="J877" s="442" t="s">
        <v>1920</v>
      </c>
      <c r="K877" s="442">
        <v>1</v>
      </c>
      <c r="L877" s="482" t="s">
        <v>3456</v>
      </c>
      <c r="M877" s="442">
        <v>5211</v>
      </c>
      <c r="N877" s="483"/>
      <c r="O877" s="434">
        <v>35.85</v>
      </c>
      <c r="P877" s="323">
        <f t="shared" si="62"/>
        <v>35.85</v>
      </c>
      <c r="Q877" s="319">
        <f t="shared" si="63"/>
        <v>1</v>
      </c>
      <c r="R877" s="427">
        <f t="shared" si="64"/>
        <v>35.85</v>
      </c>
      <c r="S877" s="323"/>
      <c r="T877" s="309"/>
      <c r="U877" s="309"/>
      <c r="V877" s="319" t="s">
        <v>1971</v>
      </c>
      <c r="W877" s="444" t="str">
        <f t="shared" si="61"/>
        <v/>
      </c>
      <c r="X877" s="286"/>
      <c r="Y877" s="286"/>
      <c r="Z877" s="30"/>
    </row>
    <row r="878" spans="1:26" ht="15" hidden="1" customHeight="1" x14ac:dyDescent="0.2">
      <c r="A878" s="384"/>
      <c r="B878" s="384"/>
      <c r="C878" s="433"/>
      <c r="D878" s="43" t="s">
        <v>1932</v>
      </c>
      <c r="E878" s="499" t="s">
        <v>1941</v>
      </c>
      <c r="F878" s="319">
        <v>1</v>
      </c>
      <c r="G878" s="43" t="s">
        <v>1964</v>
      </c>
      <c r="H878" s="499" t="s">
        <v>3591</v>
      </c>
      <c r="I878" s="481" t="s">
        <v>1971</v>
      </c>
      <c r="J878" s="442" t="s">
        <v>1920</v>
      </c>
      <c r="K878" s="442">
        <v>1</v>
      </c>
      <c r="L878" s="482" t="s">
        <v>3456</v>
      </c>
      <c r="M878" s="442">
        <v>5211</v>
      </c>
      <c r="N878" s="483"/>
      <c r="O878" s="434">
        <v>35.85</v>
      </c>
      <c r="P878" s="323">
        <f t="shared" si="62"/>
        <v>35.85</v>
      </c>
      <c r="Q878" s="319">
        <f t="shared" si="63"/>
        <v>1</v>
      </c>
      <c r="R878" s="427">
        <f t="shared" si="64"/>
        <v>35.85</v>
      </c>
      <c r="S878" s="323"/>
      <c r="T878" s="309"/>
      <c r="U878" s="309"/>
      <c r="V878" s="319" t="s">
        <v>1971</v>
      </c>
      <c r="W878" s="444" t="str">
        <f t="shared" si="61"/>
        <v/>
      </c>
      <c r="X878" s="286"/>
      <c r="Y878" s="286"/>
      <c r="Z878" s="30"/>
    </row>
    <row r="879" spans="1:26" ht="15" hidden="1" customHeight="1" x14ac:dyDescent="0.2">
      <c r="A879" s="384"/>
      <c r="B879" s="384"/>
      <c r="C879" s="433"/>
      <c r="D879" s="43" t="s">
        <v>1932</v>
      </c>
      <c r="E879" s="499" t="s">
        <v>1941</v>
      </c>
      <c r="F879" s="319">
        <v>1</v>
      </c>
      <c r="G879" s="43" t="s">
        <v>1944</v>
      </c>
      <c r="H879" s="499" t="s">
        <v>3591</v>
      </c>
      <c r="I879" s="481" t="s">
        <v>1972</v>
      </c>
      <c r="J879" s="442" t="s">
        <v>1920</v>
      </c>
      <c r="K879" s="442">
        <v>2</v>
      </c>
      <c r="L879" s="482" t="s">
        <v>3456</v>
      </c>
      <c r="M879" s="442">
        <v>345</v>
      </c>
      <c r="N879" s="483"/>
      <c r="O879" s="434">
        <v>2.08</v>
      </c>
      <c r="P879" s="323">
        <f t="shared" si="62"/>
        <v>4.16</v>
      </c>
      <c r="Q879" s="319">
        <f t="shared" si="63"/>
        <v>2</v>
      </c>
      <c r="R879" s="427">
        <f t="shared" si="64"/>
        <v>4.16</v>
      </c>
      <c r="S879" s="323"/>
      <c r="T879" s="309"/>
      <c r="U879" s="309"/>
      <c r="V879" s="319" t="s">
        <v>1972</v>
      </c>
      <c r="W879" s="444" t="str">
        <f t="shared" si="61"/>
        <v/>
      </c>
      <c r="X879" s="286"/>
      <c r="Y879" s="286"/>
      <c r="Z879" s="30"/>
    </row>
    <row r="880" spans="1:26" ht="15" hidden="1" customHeight="1" x14ac:dyDescent="0.2">
      <c r="A880" s="384"/>
      <c r="B880" s="384"/>
      <c r="C880" s="433"/>
      <c r="D880" s="43" t="s">
        <v>1932</v>
      </c>
      <c r="E880" s="499" t="s">
        <v>1941</v>
      </c>
      <c r="F880" s="319">
        <v>1</v>
      </c>
      <c r="G880" s="43" t="s">
        <v>1945</v>
      </c>
      <c r="H880" s="499"/>
      <c r="I880" s="481" t="s">
        <v>3440</v>
      </c>
      <c r="J880" s="442" t="s">
        <v>1428</v>
      </c>
      <c r="K880" s="442">
        <v>8</v>
      </c>
      <c r="L880" s="482" t="s">
        <v>3456</v>
      </c>
      <c r="M880" s="442">
        <v>100</v>
      </c>
      <c r="N880" s="483"/>
      <c r="O880" s="434">
        <v>0.19</v>
      </c>
      <c r="P880" s="323">
        <f t="shared" si="62"/>
        <v>1.52</v>
      </c>
      <c r="Q880" s="319">
        <f t="shared" si="63"/>
        <v>8</v>
      </c>
      <c r="R880" s="427">
        <f t="shared" si="64"/>
        <v>1.52</v>
      </c>
      <c r="S880" s="323"/>
      <c r="T880" s="309"/>
      <c r="U880" s="309"/>
      <c r="V880" s="319" t="s">
        <v>3440</v>
      </c>
      <c r="W880" s="444" t="str">
        <f t="shared" si="61"/>
        <v/>
      </c>
      <c r="X880" s="286"/>
      <c r="Y880" s="286"/>
      <c r="Z880" s="30"/>
    </row>
    <row r="881" spans="1:26" ht="15" hidden="1" customHeight="1" x14ac:dyDescent="0.2">
      <c r="A881" s="384"/>
      <c r="B881" s="384"/>
      <c r="C881" s="433"/>
      <c r="D881" s="43" t="s">
        <v>1932</v>
      </c>
      <c r="E881" s="499" t="s">
        <v>1941</v>
      </c>
      <c r="F881" s="319">
        <v>1</v>
      </c>
      <c r="G881" s="43" t="s">
        <v>1946</v>
      </c>
      <c r="H881" s="499" t="s">
        <v>3591</v>
      </c>
      <c r="I881" s="481">
        <v>2</v>
      </c>
      <c r="J881" s="442" t="s">
        <v>1920</v>
      </c>
      <c r="K881" s="442">
        <v>10</v>
      </c>
      <c r="L881" s="482">
        <v>150</v>
      </c>
      <c r="M881" s="442">
        <v>261</v>
      </c>
      <c r="N881" s="483"/>
      <c r="O881" s="434">
        <v>0.62</v>
      </c>
      <c r="P881" s="323">
        <f t="shared" si="62"/>
        <v>6.2</v>
      </c>
      <c r="Q881" s="319">
        <f t="shared" si="63"/>
        <v>10</v>
      </c>
      <c r="R881" s="427">
        <f t="shared" si="64"/>
        <v>6.2</v>
      </c>
      <c r="S881" s="323"/>
      <c r="T881" s="309"/>
      <c r="U881" s="309"/>
      <c r="V881" s="319" t="s">
        <v>1973</v>
      </c>
      <c r="W881" s="444" t="str">
        <f t="shared" si="61"/>
        <v>2</v>
      </c>
      <c r="X881" s="286"/>
      <c r="Y881" s="286"/>
      <c r="Z881" s="30"/>
    </row>
    <row r="882" spans="1:26" ht="15" hidden="1" customHeight="1" x14ac:dyDescent="0.2">
      <c r="A882" s="384"/>
      <c r="B882" s="384"/>
      <c r="C882" s="433"/>
      <c r="D882" s="43" t="s">
        <v>1932</v>
      </c>
      <c r="E882" s="499" t="s">
        <v>1941</v>
      </c>
      <c r="F882" s="319">
        <v>1</v>
      </c>
      <c r="G882" s="43" t="s">
        <v>1947</v>
      </c>
      <c r="H882" s="499" t="s">
        <v>3591</v>
      </c>
      <c r="I882" s="481" t="s">
        <v>1974</v>
      </c>
      <c r="J882" s="442" t="s">
        <v>1920</v>
      </c>
      <c r="K882" s="442">
        <v>2</v>
      </c>
      <c r="L882" s="482" t="s">
        <v>3456</v>
      </c>
      <c r="M882" s="442">
        <v>550</v>
      </c>
      <c r="N882" s="483"/>
      <c r="O882" s="434">
        <v>3.04</v>
      </c>
      <c r="P882" s="323">
        <f t="shared" si="62"/>
        <v>6.08</v>
      </c>
      <c r="Q882" s="319">
        <f t="shared" si="63"/>
        <v>2</v>
      </c>
      <c r="R882" s="427">
        <f t="shared" si="64"/>
        <v>6.08</v>
      </c>
      <c r="S882" s="323"/>
      <c r="T882" s="309"/>
      <c r="U882" s="309"/>
      <c r="V882" s="319" t="s">
        <v>1974</v>
      </c>
      <c r="W882" s="444" t="str">
        <f t="shared" si="61"/>
        <v/>
      </c>
      <c r="X882" s="286"/>
      <c r="Y882" s="286"/>
      <c r="Z882" s="30"/>
    </row>
    <row r="883" spans="1:26" ht="15" hidden="1" customHeight="1" x14ac:dyDescent="0.2">
      <c r="A883" s="384"/>
      <c r="B883" s="384"/>
      <c r="C883" s="433"/>
      <c r="D883" s="43" t="s">
        <v>1932</v>
      </c>
      <c r="E883" s="499" t="s">
        <v>1941</v>
      </c>
      <c r="F883" s="319">
        <v>1</v>
      </c>
      <c r="G883" s="43" t="s">
        <v>1948</v>
      </c>
      <c r="H883" s="499" t="s">
        <v>3591</v>
      </c>
      <c r="I883" s="481" t="s">
        <v>1975</v>
      </c>
      <c r="J883" s="442" t="s">
        <v>1920</v>
      </c>
      <c r="K883" s="442">
        <v>2</v>
      </c>
      <c r="L883" s="482" t="s">
        <v>3456</v>
      </c>
      <c r="M883" s="442">
        <v>120</v>
      </c>
      <c r="N883" s="483"/>
      <c r="O883" s="434">
        <v>0.64</v>
      </c>
      <c r="P883" s="323">
        <f t="shared" si="62"/>
        <v>1.28</v>
      </c>
      <c r="Q883" s="319">
        <f t="shared" si="63"/>
        <v>2</v>
      </c>
      <c r="R883" s="427">
        <f t="shared" si="64"/>
        <v>1.28</v>
      </c>
      <c r="S883" s="323"/>
      <c r="T883" s="309"/>
      <c r="U883" s="309"/>
      <c r="V883" s="319" t="s">
        <v>1975</v>
      </c>
      <c r="W883" s="444" t="str">
        <f t="shared" si="61"/>
        <v/>
      </c>
      <c r="X883" s="286"/>
      <c r="Y883" s="286"/>
      <c r="Z883" s="30"/>
    </row>
    <row r="884" spans="1:26" ht="15" hidden="1" customHeight="1" x14ac:dyDescent="0.2">
      <c r="A884" s="384"/>
      <c r="B884" s="384"/>
      <c r="C884" s="433"/>
      <c r="D884" s="43" t="s">
        <v>1933</v>
      </c>
      <c r="E884" s="499" t="s">
        <v>1941</v>
      </c>
      <c r="F884" s="319">
        <v>1</v>
      </c>
      <c r="G884" s="43" t="s">
        <v>1965</v>
      </c>
      <c r="H884" s="499" t="s">
        <v>3591</v>
      </c>
      <c r="I884" s="481" t="s">
        <v>1971</v>
      </c>
      <c r="J884" s="442" t="s">
        <v>1920</v>
      </c>
      <c r="K884" s="442">
        <v>1</v>
      </c>
      <c r="L884" s="482" t="s">
        <v>3456</v>
      </c>
      <c r="M884" s="442">
        <v>5211</v>
      </c>
      <c r="N884" s="483"/>
      <c r="O884" s="434">
        <v>35.85</v>
      </c>
      <c r="P884" s="323">
        <f t="shared" si="62"/>
        <v>35.85</v>
      </c>
      <c r="Q884" s="319">
        <f t="shared" si="63"/>
        <v>1</v>
      </c>
      <c r="R884" s="427">
        <f t="shared" si="64"/>
        <v>35.85</v>
      </c>
      <c r="S884" s="323"/>
      <c r="T884" s="309"/>
      <c r="U884" s="309"/>
      <c r="V884" s="319" t="s">
        <v>1971</v>
      </c>
      <c r="W884" s="444" t="str">
        <f t="shared" si="61"/>
        <v/>
      </c>
      <c r="X884" s="286"/>
      <c r="Y884" s="286"/>
      <c r="Z884" s="30"/>
    </row>
    <row r="885" spans="1:26" ht="15" hidden="1" customHeight="1" x14ac:dyDescent="0.2">
      <c r="A885" s="384"/>
      <c r="B885" s="384"/>
      <c r="C885" s="433"/>
      <c r="D885" s="43" t="s">
        <v>1933</v>
      </c>
      <c r="E885" s="499" t="s">
        <v>1941</v>
      </c>
      <c r="F885" s="319">
        <v>1</v>
      </c>
      <c r="G885" s="43" t="s">
        <v>1966</v>
      </c>
      <c r="H885" s="499" t="s">
        <v>3591</v>
      </c>
      <c r="I885" s="481" t="s">
        <v>1971</v>
      </c>
      <c r="J885" s="442" t="s">
        <v>1920</v>
      </c>
      <c r="K885" s="442">
        <v>1</v>
      </c>
      <c r="L885" s="482" t="s">
        <v>3456</v>
      </c>
      <c r="M885" s="442">
        <v>5211</v>
      </c>
      <c r="N885" s="483"/>
      <c r="O885" s="434">
        <v>35.85</v>
      </c>
      <c r="P885" s="323">
        <f t="shared" si="62"/>
        <v>35.85</v>
      </c>
      <c r="Q885" s="319">
        <f t="shared" si="63"/>
        <v>1</v>
      </c>
      <c r="R885" s="427">
        <f t="shared" si="64"/>
        <v>35.85</v>
      </c>
      <c r="S885" s="323"/>
      <c r="T885" s="309"/>
      <c r="U885" s="309"/>
      <c r="V885" s="319" t="s">
        <v>1971</v>
      </c>
      <c r="W885" s="444" t="str">
        <f t="shared" si="61"/>
        <v/>
      </c>
      <c r="X885" s="286"/>
      <c r="Y885" s="286"/>
      <c r="Z885" s="30"/>
    </row>
    <row r="886" spans="1:26" ht="15" hidden="1" customHeight="1" x14ac:dyDescent="0.2">
      <c r="A886" s="384"/>
      <c r="B886" s="384"/>
      <c r="C886" s="433"/>
      <c r="D886" s="43" t="s">
        <v>1933</v>
      </c>
      <c r="E886" s="499" t="s">
        <v>1941</v>
      </c>
      <c r="F886" s="319">
        <v>1</v>
      </c>
      <c r="G886" s="43" t="s">
        <v>1944</v>
      </c>
      <c r="H886" s="499" t="s">
        <v>3591</v>
      </c>
      <c r="I886" s="481" t="s">
        <v>1972</v>
      </c>
      <c r="J886" s="442" t="s">
        <v>1920</v>
      </c>
      <c r="K886" s="442">
        <v>2</v>
      </c>
      <c r="L886" s="482" t="s">
        <v>3456</v>
      </c>
      <c r="M886" s="442">
        <v>345</v>
      </c>
      <c r="N886" s="483"/>
      <c r="O886" s="434">
        <v>2.08</v>
      </c>
      <c r="P886" s="323">
        <f t="shared" si="62"/>
        <v>4.16</v>
      </c>
      <c r="Q886" s="319">
        <f t="shared" si="63"/>
        <v>2</v>
      </c>
      <c r="R886" s="427">
        <f t="shared" si="64"/>
        <v>4.16</v>
      </c>
      <c r="S886" s="323"/>
      <c r="T886" s="309"/>
      <c r="U886" s="309"/>
      <c r="V886" s="319" t="s">
        <v>1972</v>
      </c>
      <c r="W886" s="444" t="str">
        <f t="shared" si="61"/>
        <v/>
      </c>
      <c r="X886" s="286"/>
      <c r="Y886" s="286"/>
      <c r="Z886" s="30"/>
    </row>
    <row r="887" spans="1:26" ht="15" hidden="1" customHeight="1" x14ac:dyDescent="0.2">
      <c r="A887" s="384"/>
      <c r="B887" s="384"/>
      <c r="C887" s="433"/>
      <c r="D887" s="43" t="s">
        <v>1933</v>
      </c>
      <c r="E887" s="499" t="s">
        <v>1941</v>
      </c>
      <c r="F887" s="319">
        <v>1</v>
      </c>
      <c r="G887" s="43" t="s">
        <v>1945</v>
      </c>
      <c r="H887" s="499"/>
      <c r="I887" s="481" t="s">
        <v>3440</v>
      </c>
      <c r="J887" s="442" t="s">
        <v>1428</v>
      </c>
      <c r="K887" s="442">
        <v>8</v>
      </c>
      <c r="L887" s="482" t="s">
        <v>3456</v>
      </c>
      <c r="M887" s="442">
        <v>100</v>
      </c>
      <c r="N887" s="483"/>
      <c r="O887" s="434">
        <v>0.19</v>
      </c>
      <c r="P887" s="323">
        <f t="shared" si="62"/>
        <v>1.52</v>
      </c>
      <c r="Q887" s="319">
        <f t="shared" si="63"/>
        <v>8</v>
      </c>
      <c r="R887" s="427">
        <f t="shared" si="64"/>
        <v>1.52</v>
      </c>
      <c r="S887" s="323"/>
      <c r="T887" s="309"/>
      <c r="U887" s="309"/>
      <c r="V887" s="319" t="s">
        <v>3440</v>
      </c>
      <c r="W887" s="444" t="str">
        <f t="shared" si="61"/>
        <v/>
      </c>
      <c r="X887" s="286"/>
      <c r="Y887" s="286"/>
      <c r="Z887" s="30"/>
    </row>
    <row r="888" spans="1:26" ht="15" hidden="1" customHeight="1" x14ac:dyDescent="0.2">
      <c r="A888" s="384"/>
      <c r="B888" s="384"/>
      <c r="C888" s="433"/>
      <c r="D888" s="43" t="s">
        <v>1933</v>
      </c>
      <c r="E888" s="499" t="s">
        <v>1941</v>
      </c>
      <c r="F888" s="319">
        <v>1</v>
      </c>
      <c r="G888" s="43" t="s">
        <v>1946</v>
      </c>
      <c r="H888" s="499" t="s">
        <v>3591</v>
      </c>
      <c r="I888" s="481">
        <v>2</v>
      </c>
      <c r="J888" s="442" t="s">
        <v>1920</v>
      </c>
      <c r="K888" s="442">
        <v>10</v>
      </c>
      <c r="L888" s="482">
        <v>150</v>
      </c>
      <c r="M888" s="442">
        <v>261</v>
      </c>
      <c r="N888" s="483"/>
      <c r="O888" s="434">
        <v>0.62</v>
      </c>
      <c r="P888" s="323">
        <f t="shared" si="62"/>
        <v>6.2</v>
      </c>
      <c r="Q888" s="319">
        <f t="shared" si="63"/>
        <v>10</v>
      </c>
      <c r="R888" s="427">
        <f t="shared" si="64"/>
        <v>6.2</v>
      </c>
      <c r="S888" s="323"/>
      <c r="T888" s="309"/>
      <c r="U888" s="309"/>
      <c r="V888" s="319" t="s">
        <v>1973</v>
      </c>
      <c r="W888" s="444" t="str">
        <f t="shared" si="61"/>
        <v>2</v>
      </c>
      <c r="X888" s="286"/>
      <c r="Y888" s="286"/>
      <c r="Z888" s="30"/>
    </row>
    <row r="889" spans="1:26" ht="15" hidden="1" customHeight="1" x14ac:dyDescent="0.2">
      <c r="A889" s="384"/>
      <c r="B889" s="384"/>
      <c r="C889" s="433"/>
      <c r="D889" s="43" t="s">
        <v>1933</v>
      </c>
      <c r="E889" s="499" t="s">
        <v>1941</v>
      </c>
      <c r="F889" s="319">
        <v>1</v>
      </c>
      <c r="G889" s="43" t="s">
        <v>1947</v>
      </c>
      <c r="H889" s="499" t="s">
        <v>3591</v>
      </c>
      <c r="I889" s="481" t="s">
        <v>1974</v>
      </c>
      <c r="J889" s="442" t="s">
        <v>1920</v>
      </c>
      <c r="K889" s="442">
        <v>2</v>
      </c>
      <c r="L889" s="482" t="s">
        <v>3456</v>
      </c>
      <c r="M889" s="442">
        <v>550</v>
      </c>
      <c r="N889" s="483"/>
      <c r="O889" s="434">
        <v>3.04</v>
      </c>
      <c r="P889" s="323">
        <f t="shared" si="62"/>
        <v>6.08</v>
      </c>
      <c r="Q889" s="319">
        <f t="shared" si="63"/>
        <v>2</v>
      </c>
      <c r="R889" s="427">
        <f t="shared" si="64"/>
        <v>6.08</v>
      </c>
      <c r="S889" s="323"/>
      <c r="T889" s="309"/>
      <c r="U889" s="309"/>
      <c r="V889" s="319" t="s">
        <v>1974</v>
      </c>
      <c r="W889" s="444" t="str">
        <f t="shared" si="61"/>
        <v/>
      </c>
      <c r="X889" s="286"/>
      <c r="Y889" s="286"/>
      <c r="Z889" s="30"/>
    </row>
    <row r="890" spans="1:26" ht="15" hidden="1" customHeight="1" x14ac:dyDescent="0.2">
      <c r="A890" s="384"/>
      <c r="B890" s="384"/>
      <c r="C890" s="433"/>
      <c r="D890" s="43" t="s">
        <v>1933</v>
      </c>
      <c r="E890" s="499" t="s">
        <v>1941</v>
      </c>
      <c r="F890" s="319">
        <v>1</v>
      </c>
      <c r="G890" s="43" t="s">
        <v>1948</v>
      </c>
      <c r="H890" s="499" t="s">
        <v>3591</v>
      </c>
      <c r="I890" s="481" t="s">
        <v>1975</v>
      </c>
      <c r="J890" s="442" t="s">
        <v>1920</v>
      </c>
      <c r="K890" s="442">
        <v>2</v>
      </c>
      <c r="L890" s="482" t="s">
        <v>3456</v>
      </c>
      <c r="M890" s="442">
        <v>120</v>
      </c>
      <c r="N890" s="483"/>
      <c r="O890" s="434">
        <v>0.64</v>
      </c>
      <c r="P890" s="323">
        <f t="shared" si="62"/>
        <v>1.28</v>
      </c>
      <c r="Q890" s="319">
        <f t="shared" si="63"/>
        <v>2</v>
      </c>
      <c r="R890" s="427">
        <f t="shared" si="64"/>
        <v>1.28</v>
      </c>
      <c r="S890" s="323"/>
      <c r="T890" s="309"/>
      <c r="U890" s="309"/>
      <c r="V890" s="319" t="s">
        <v>1975</v>
      </c>
      <c r="W890" s="444" t="str">
        <f t="shared" si="61"/>
        <v/>
      </c>
      <c r="X890" s="286"/>
      <c r="Y890" s="286"/>
      <c r="Z890" s="30"/>
    </row>
    <row r="891" spans="1:26" ht="15" hidden="1" customHeight="1" x14ac:dyDescent="0.2">
      <c r="A891" s="384"/>
      <c r="B891" s="384"/>
      <c r="C891" s="433"/>
      <c r="D891" s="43" t="s">
        <v>1934</v>
      </c>
      <c r="E891" s="499" t="s">
        <v>1941</v>
      </c>
      <c r="F891" s="319">
        <v>1</v>
      </c>
      <c r="G891" s="43" t="s">
        <v>1963</v>
      </c>
      <c r="H891" s="499" t="s">
        <v>3591</v>
      </c>
      <c r="I891" s="481" t="s">
        <v>1971</v>
      </c>
      <c r="J891" s="442" t="s">
        <v>1920</v>
      </c>
      <c r="K891" s="442">
        <v>1</v>
      </c>
      <c r="L891" s="482" t="s">
        <v>3456</v>
      </c>
      <c r="M891" s="442">
        <v>5211</v>
      </c>
      <c r="N891" s="483"/>
      <c r="O891" s="434">
        <v>35.85</v>
      </c>
      <c r="P891" s="323">
        <f t="shared" si="62"/>
        <v>35.85</v>
      </c>
      <c r="Q891" s="319">
        <f t="shared" si="63"/>
        <v>1</v>
      </c>
      <c r="R891" s="427">
        <f t="shared" si="64"/>
        <v>35.85</v>
      </c>
      <c r="S891" s="323"/>
      <c r="T891" s="309"/>
      <c r="U891" s="309"/>
      <c r="V891" s="319" t="s">
        <v>1971</v>
      </c>
      <c r="W891" s="444" t="str">
        <f t="shared" si="61"/>
        <v/>
      </c>
      <c r="X891" s="286"/>
      <c r="Y891" s="286"/>
      <c r="Z891" s="30"/>
    </row>
    <row r="892" spans="1:26" ht="15" hidden="1" customHeight="1" x14ac:dyDescent="0.2">
      <c r="A892" s="384"/>
      <c r="B892" s="384"/>
      <c r="C892" s="433"/>
      <c r="D892" s="43" t="s">
        <v>1934</v>
      </c>
      <c r="E892" s="499" t="s">
        <v>1941</v>
      </c>
      <c r="F892" s="319">
        <v>1</v>
      </c>
      <c r="G892" s="43" t="s">
        <v>1964</v>
      </c>
      <c r="H892" s="499" t="s">
        <v>3591</v>
      </c>
      <c r="I892" s="481" t="s">
        <v>1971</v>
      </c>
      <c r="J892" s="442" t="s">
        <v>1920</v>
      </c>
      <c r="K892" s="442">
        <v>1</v>
      </c>
      <c r="L892" s="482" t="s">
        <v>3456</v>
      </c>
      <c r="M892" s="442">
        <v>5211</v>
      </c>
      <c r="N892" s="483"/>
      <c r="O892" s="434">
        <v>35.85</v>
      </c>
      <c r="P892" s="323">
        <f t="shared" si="62"/>
        <v>35.85</v>
      </c>
      <c r="Q892" s="319">
        <f t="shared" si="63"/>
        <v>1</v>
      </c>
      <c r="R892" s="427">
        <f t="shared" si="64"/>
        <v>35.85</v>
      </c>
      <c r="S892" s="323"/>
      <c r="T892" s="309"/>
      <c r="U892" s="309"/>
      <c r="V892" s="319" t="s">
        <v>1971</v>
      </c>
      <c r="W892" s="444" t="str">
        <f t="shared" si="61"/>
        <v/>
      </c>
      <c r="X892" s="286"/>
      <c r="Y892" s="286"/>
      <c r="Z892" s="30"/>
    </row>
    <row r="893" spans="1:26" ht="15" hidden="1" customHeight="1" x14ac:dyDescent="0.2">
      <c r="A893" s="384"/>
      <c r="B893" s="384"/>
      <c r="C893" s="433"/>
      <c r="D893" s="43" t="s">
        <v>1934</v>
      </c>
      <c r="E893" s="499" t="s">
        <v>1941</v>
      </c>
      <c r="F893" s="319">
        <v>1</v>
      </c>
      <c r="G893" s="43" t="s">
        <v>1944</v>
      </c>
      <c r="H893" s="499" t="s">
        <v>3591</v>
      </c>
      <c r="I893" s="481" t="s">
        <v>1972</v>
      </c>
      <c r="J893" s="442" t="s">
        <v>1920</v>
      </c>
      <c r="K893" s="442">
        <v>2</v>
      </c>
      <c r="L893" s="482" t="s">
        <v>3456</v>
      </c>
      <c r="M893" s="442">
        <v>345</v>
      </c>
      <c r="N893" s="483"/>
      <c r="O893" s="434">
        <v>2.08</v>
      </c>
      <c r="P893" s="323">
        <f t="shared" si="62"/>
        <v>4.16</v>
      </c>
      <c r="Q893" s="319">
        <f t="shared" si="63"/>
        <v>2</v>
      </c>
      <c r="R893" s="427">
        <f t="shared" si="64"/>
        <v>4.16</v>
      </c>
      <c r="S893" s="323"/>
      <c r="T893" s="309"/>
      <c r="U893" s="309"/>
      <c r="V893" s="319" t="s">
        <v>1972</v>
      </c>
      <c r="W893" s="444" t="str">
        <f t="shared" si="61"/>
        <v/>
      </c>
      <c r="X893" s="286"/>
      <c r="Y893" s="286"/>
      <c r="Z893" s="30"/>
    </row>
    <row r="894" spans="1:26" ht="15" hidden="1" customHeight="1" x14ac:dyDescent="0.2">
      <c r="A894" s="384"/>
      <c r="B894" s="384"/>
      <c r="C894" s="433"/>
      <c r="D894" s="43" t="s">
        <v>1934</v>
      </c>
      <c r="E894" s="499" t="s">
        <v>1941</v>
      </c>
      <c r="F894" s="319">
        <v>1</v>
      </c>
      <c r="G894" s="43" t="s">
        <v>1945</v>
      </c>
      <c r="H894" s="499"/>
      <c r="I894" s="481" t="s">
        <v>3440</v>
      </c>
      <c r="J894" s="442" t="s">
        <v>1428</v>
      </c>
      <c r="K894" s="442">
        <v>8</v>
      </c>
      <c r="L894" s="482" t="s">
        <v>3456</v>
      </c>
      <c r="M894" s="442">
        <v>100</v>
      </c>
      <c r="N894" s="483"/>
      <c r="O894" s="434">
        <v>0.19</v>
      </c>
      <c r="P894" s="323">
        <f t="shared" si="62"/>
        <v>1.52</v>
      </c>
      <c r="Q894" s="319">
        <f t="shared" si="63"/>
        <v>8</v>
      </c>
      <c r="R894" s="427">
        <f t="shared" si="64"/>
        <v>1.52</v>
      </c>
      <c r="S894" s="323"/>
      <c r="T894" s="309"/>
      <c r="U894" s="309"/>
      <c r="V894" s="319" t="s">
        <v>3440</v>
      </c>
      <c r="W894" s="444" t="str">
        <f t="shared" si="61"/>
        <v/>
      </c>
      <c r="X894" s="286"/>
      <c r="Y894" s="286"/>
      <c r="Z894" s="30"/>
    </row>
    <row r="895" spans="1:26" ht="15" hidden="1" customHeight="1" x14ac:dyDescent="0.2">
      <c r="A895" s="384"/>
      <c r="B895" s="384"/>
      <c r="C895" s="433"/>
      <c r="D895" s="43" t="s">
        <v>1934</v>
      </c>
      <c r="E895" s="499" t="s">
        <v>1941</v>
      </c>
      <c r="F895" s="319">
        <v>1</v>
      </c>
      <c r="G895" s="43" t="s">
        <v>1946</v>
      </c>
      <c r="H895" s="499" t="s">
        <v>3591</v>
      </c>
      <c r="I895" s="481">
        <v>2</v>
      </c>
      <c r="J895" s="442" t="s">
        <v>1920</v>
      </c>
      <c r="K895" s="442">
        <v>10</v>
      </c>
      <c r="L895" s="482">
        <v>150</v>
      </c>
      <c r="M895" s="442">
        <v>261</v>
      </c>
      <c r="N895" s="483"/>
      <c r="O895" s="434">
        <v>0.62</v>
      </c>
      <c r="P895" s="323">
        <f t="shared" si="62"/>
        <v>6.2</v>
      </c>
      <c r="Q895" s="319">
        <f t="shared" si="63"/>
        <v>10</v>
      </c>
      <c r="R895" s="427">
        <f t="shared" si="64"/>
        <v>6.2</v>
      </c>
      <c r="S895" s="323"/>
      <c r="T895" s="309"/>
      <c r="U895" s="309"/>
      <c r="V895" s="319" t="s">
        <v>1973</v>
      </c>
      <c r="W895" s="444" t="str">
        <f t="shared" si="61"/>
        <v>2</v>
      </c>
      <c r="X895" s="286"/>
      <c r="Y895" s="286"/>
      <c r="Z895" s="30"/>
    </row>
    <row r="896" spans="1:26" ht="15" hidden="1" customHeight="1" x14ac:dyDescent="0.2">
      <c r="A896" s="384"/>
      <c r="B896" s="384"/>
      <c r="C896" s="433"/>
      <c r="D896" s="43" t="s">
        <v>1934</v>
      </c>
      <c r="E896" s="499" t="s">
        <v>1941</v>
      </c>
      <c r="F896" s="319">
        <v>1</v>
      </c>
      <c r="G896" s="43" t="s">
        <v>1947</v>
      </c>
      <c r="H896" s="499" t="s">
        <v>3591</v>
      </c>
      <c r="I896" s="481" t="s">
        <v>1974</v>
      </c>
      <c r="J896" s="442" t="s">
        <v>1920</v>
      </c>
      <c r="K896" s="442">
        <v>2</v>
      </c>
      <c r="L896" s="482" t="s">
        <v>3456</v>
      </c>
      <c r="M896" s="442">
        <v>550</v>
      </c>
      <c r="N896" s="483"/>
      <c r="O896" s="434">
        <v>3.04</v>
      </c>
      <c r="P896" s="323">
        <f t="shared" si="62"/>
        <v>6.08</v>
      </c>
      <c r="Q896" s="319">
        <f t="shared" si="63"/>
        <v>2</v>
      </c>
      <c r="R896" s="427">
        <f t="shared" si="64"/>
        <v>6.08</v>
      </c>
      <c r="S896" s="323"/>
      <c r="T896" s="309"/>
      <c r="U896" s="309"/>
      <c r="V896" s="319" t="s">
        <v>1974</v>
      </c>
      <c r="W896" s="444" t="str">
        <f t="shared" si="61"/>
        <v/>
      </c>
      <c r="X896" s="286"/>
      <c r="Y896" s="286"/>
      <c r="Z896" s="30"/>
    </row>
    <row r="897" spans="1:26" ht="15" hidden="1" customHeight="1" x14ac:dyDescent="0.2">
      <c r="A897" s="384"/>
      <c r="B897" s="384"/>
      <c r="C897" s="433"/>
      <c r="D897" s="43" t="s">
        <v>1934</v>
      </c>
      <c r="E897" s="499" t="s">
        <v>1941</v>
      </c>
      <c r="F897" s="319">
        <v>1</v>
      </c>
      <c r="G897" s="43" t="s">
        <v>1948</v>
      </c>
      <c r="H897" s="499" t="s">
        <v>3591</v>
      </c>
      <c r="I897" s="481" t="s">
        <v>1975</v>
      </c>
      <c r="J897" s="442" t="s">
        <v>1920</v>
      </c>
      <c r="K897" s="442">
        <v>2</v>
      </c>
      <c r="L897" s="482" t="s">
        <v>3456</v>
      </c>
      <c r="M897" s="442">
        <v>120</v>
      </c>
      <c r="N897" s="483"/>
      <c r="O897" s="434">
        <v>0.64</v>
      </c>
      <c r="P897" s="323">
        <f t="shared" si="62"/>
        <v>1.28</v>
      </c>
      <c r="Q897" s="319">
        <f t="shared" si="63"/>
        <v>2</v>
      </c>
      <c r="R897" s="427">
        <f t="shared" si="64"/>
        <v>1.28</v>
      </c>
      <c r="S897" s="323"/>
      <c r="T897" s="309"/>
      <c r="U897" s="309"/>
      <c r="V897" s="319" t="s">
        <v>1975</v>
      </c>
      <c r="W897" s="444" t="str">
        <f t="shared" si="61"/>
        <v/>
      </c>
      <c r="X897" s="286"/>
      <c r="Y897" s="286"/>
      <c r="Z897" s="30"/>
    </row>
    <row r="898" spans="1:26" ht="15" hidden="1" customHeight="1" x14ac:dyDescent="0.2">
      <c r="A898" s="384"/>
      <c r="B898" s="384"/>
      <c r="C898" s="433"/>
      <c r="D898" s="43" t="s">
        <v>1935</v>
      </c>
      <c r="E898" s="499" t="s">
        <v>1941</v>
      </c>
      <c r="F898" s="319">
        <v>1</v>
      </c>
      <c r="G898" s="43" t="s">
        <v>1963</v>
      </c>
      <c r="H898" s="499" t="s">
        <v>3591</v>
      </c>
      <c r="I898" s="481" t="s">
        <v>1971</v>
      </c>
      <c r="J898" s="442" t="s">
        <v>1920</v>
      </c>
      <c r="K898" s="442">
        <v>1</v>
      </c>
      <c r="L898" s="482" t="s">
        <v>3456</v>
      </c>
      <c r="M898" s="442">
        <v>5211</v>
      </c>
      <c r="N898" s="483"/>
      <c r="O898" s="434">
        <v>35.85</v>
      </c>
      <c r="P898" s="323">
        <f t="shared" si="62"/>
        <v>35.85</v>
      </c>
      <c r="Q898" s="319">
        <f t="shared" si="63"/>
        <v>1</v>
      </c>
      <c r="R898" s="427">
        <f t="shared" si="64"/>
        <v>35.85</v>
      </c>
      <c r="S898" s="323"/>
      <c r="T898" s="309"/>
      <c r="U898" s="309"/>
      <c r="V898" s="319" t="s">
        <v>1971</v>
      </c>
      <c r="W898" s="444" t="str">
        <f t="shared" si="61"/>
        <v/>
      </c>
      <c r="X898" s="286"/>
      <c r="Y898" s="286"/>
      <c r="Z898" s="30"/>
    </row>
    <row r="899" spans="1:26" ht="15" hidden="1" customHeight="1" x14ac:dyDescent="0.2">
      <c r="A899" s="384"/>
      <c r="B899" s="384"/>
      <c r="C899" s="433"/>
      <c r="D899" s="43" t="s">
        <v>1935</v>
      </c>
      <c r="E899" s="499" t="s">
        <v>1941</v>
      </c>
      <c r="F899" s="319">
        <v>1</v>
      </c>
      <c r="G899" s="43" t="s">
        <v>1964</v>
      </c>
      <c r="H899" s="499" t="s">
        <v>3591</v>
      </c>
      <c r="I899" s="481" t="s">
        <v>1971</v>
      </c>
      <c r="J899" s="442" t="s">
        <v>1920</v>
      </c>
      <c r="K899" s="442">
        <v>1</v>
      </c>
      <c r="L899" s="482" t="s">
        <v>3456</v>
      </c>
      <c r="M899" s="442">
        <v>5211</v>
      </c>
      <c r="N899" s="483"/>
      <c r="O899" s="434">
        <v>35.85</v>
      </c>
      <c r="P899" s="323">
        <f t="shared" si="62"/>
        <v>35.85</v>
      </c>
      <c r="Q899" s="319">
        <f t="shared" si="63"/>
        <v>1</v>
      </c>
      <c r="R899" s="427">
        <f t="shared" si="64"/>
        <v>35.85</v>
      </c>
      <c r="S899" s="323"/>
      <c r="T899" s="309"/>
      <c r="U899" s="309"/>
      <c r="V899" s="319" t="s">
        <v>1971</v>
      </c>
      <c r="W899" s="444" t="str">
        <f t="shared" si="61"/>
        <v/>
      </c>
      <c r="X899" s="286"/>
      <c r="Y899" s="286"/>
      <c r="Z899" s="30"/>
    </row>
    <row r="900" spans="1:26" ht="15" hidden="1" customHeight="1" x14ac:dyDescent="0.2">
      <c r="A900" s="384"/>
      <c r="B900" s="384"/>
      <c r="C900" s="433"/>
      <c r="D900" s="43" t="s">
        <v>1935</v>
      </c>
      <c r="E900" s="499" t="s">
        <v>1941</v>
      </c>
      <c r="F900" s="319">
        <v>1</v>
      </c>
      <c r="G900" s="43" t="s">
        <v>1944</v>
      </c>
      <c r="H900" s="499" t="s">
        <v>3591</v>
      </c>
      <c r="I900" s="481" t="s">
        <v>1972</v>
      </c>
      <c r="J900" s="442" t="s">
        <v>1920</v>
      </c>
      <c r="K900" s="442">
        <v>2</v>
      </c>
      <c r="L900" s="482" t="s">
        <v>3456</v>
      </c>
      <c r="M900" s="442">
        <v>345</v>
      </c>
      <c r="N900" s="483"/>
      <c r="O900" s="434">
        <v>2.08</v>
      </c>
      <c r="P900" s="323">
        <f t="shared" si="62"/>
        <v>4.16</v>
      </c>
      <c r="Q900" s="319">
        <f t="shared" si="63"/>
        <v>2</v>
      </c>
      <c r="R900" s="427">
        <f t="shared" si="64"/>
        <v>4.16</v>
      </c>
      <c r="S900" s="323"/>
      <c r="T900" s="309"/>
      <c r="U900" s="309"/>
      <c r="V900" s="319" t="s">
        <v>1972</v>
      </c>
      <c r="W900" s="444" t="str">
        <f t="shared" si="61"/>
        <v/>
      </c>
      <c r="X900" s="286"/>
      <c r="Y900" s="286"/>
      <c r="Z900" s="30"/>
    </row>
    <row r="901" spans="1:26" ht="15" hidden="1" customHeight="1" x14ac:dyDescent="0.2">
      <c r="A901" s="384"/>
      <c r="B901" s="384"/>
      <c r="C901" s="433"/>
      <c r="D901" s="43" t="s">
        <v>1935</v>
      </c>
      <c r="E901" s="499" t="s">
        <v>1941</v>
      </c>
      <c r="F901" s="319">
        <v>1</v>
      </c>
      <c r="G901" s="43" t="s">
        <v>1945</v>
      </c>
      <c r="H901" s="499"/>
      <c r="I901" s="481" t="s">
        <v>3440</v>
      </c>
      <c r="J901" s="442" t="s">
        <v>1428</v>
      </c>
      <c r="K901" s="442">
        <v>8</v>
      </c>
      <c r="L901" s="482" t="s">
        <v>3456</v>
      </c>
      <c r="M901" s="442">
        <v>100</v>
      </c>
      <c r="N901" s="483"/>
      <c r="O901" s="434">
        <v>0.19</v>
      </c>
      <c r="P901" s="323">
        <f t="shared" si="62"/>
        <v>1.52</v>
      </c>
      <c r="Q901" s="319">
        <f t="shared" si="63"/>
        <v>8</v>
      </c>
      <c r="R901" s="427">
        <f t="shared" si="64"/>
        <v>1.52</v>
      </c>
      <c r="S901" s="323"/>
      <c r="T901" s="309"/>
      <c r="U901" s="309"/>
      <c r="V901" s="319" t="s">
        <v>3440</v>
      </c>
      <c r="W901" s="444" t="str">
        <f t="shared" si="61"/>
        <v/>
      </c>
      <c r="X901" s="286"/>
      <c r="Y901" s="286"/>
      <c r="Z901" s="30"/>
    </row>
    <row r="902" spans="1:26" ht="15" hidden="1" customHeight="1" x14ac:dyDescent="0.2">
      <c r="A902" s="384"/>
      <c r="B902" s="384"/>
      <c r="C902" s="433"/>
      <c r="D902" s="43" t="s">
        <v>1935</v>
      </c>
      <c r="E902" s="499" t="s">
        <v>1941</v>
      </c>
      <c r="F902" s="319">
        <v>1</v>
      </c>
      <c r="G902" s="43" t="s">
        <v>1946</v>
      </c>
      <c r="H902" s="499" t="s">
        <v>3591</v>
      </c>
      <c r="I902" s="481">
        <v>2</v>
      </c>
      <c r="J902" s="442" t="s">
        <v>1920</v>
      </c>
      <c r="K902" s="442">
        <v>10</v>
      </c>
      <c r="L902" s="482">
        <v>150</v>
      </c>
      <c r="M902" s="442">
        <v>261</v>
      </c>
      <c r="N902" s="483"/>
      <c r="O902" s="434">
        <v>0.62</v>
      </c>
      <c r="P902" s="323">
        <f t="shared" si="62"/>
        <v>6.2</v>
      </c>
      <c r="Q902" s="319">
        <f t="shared" si="63"/>
        <v>10</v>
      </c>
      <c r="R902" s="427">
        <f t="shared" si="64"/>
        <v>6.2</v>
      </c>
      <c r="S902" s="323"/>
      <c r="T902" s="309"/>
      <c r="U902" s="309"/>
      <c r="V902" s="319" t="s">
        <v>1973</v>
      </c>
      <c r="W902" s="444" t="str">
        <f t="shared" si="61"/>
        <v>2</v>
      </c>
      <c r="X902" s="286"/>
      <c r="Y902" s="286"/>
      <c r="Z902" s="30"/>
    </row>
    <row r="903" spans="1:26" ht="15" hidden="1" customHeight="1" x14ac:dyDescent="0.2">
      <c r="A903" s="384"/>
      <c r="B903" s="384"/>
      <c r="C903" s="433"/>
      <c r="D903" s="43" t="s">
        <v>1935</v>
      </c>
      <c r="E903" s="499" t="s">
        <v>1941</v>
      </c>
      <c r="F903" s="319">
        <v>1</v>
      </c>
      <c r="G903" s="43" t="s">
        <v>1947</v>
      </c>
      <c r="H903" s="499" t="s">
        <v>3591</v>
      </c>
      <c r="I903" s="481" t="s">
        <v>1974</v>
      </c>
      <c r="J903" s="442" t="s">
        <v>1920</v>
      </c>
      <c r="K903" s="442">
        <v>2</v>
      </c>
      <c r="L903" s="482" t="s">
        <v>3456</v>
      </c>
      <c r="M903" s="442">
        <v>550</v>
      </c>
      <c r="N903" s="483"/>
      <c r="O903" s="434">
        <v>3.04</v>
      </c>
      <c r="P903" s="323">
        <f t="shared" si="62"/>
        <v>6.08</v>
      </c>
      <c r="Q903" s="319">
        <f t="shared" si="63"/>
        <v>2</v>
      </c>
      <c r="R903" s="427">
        <f t="shared" si="64"/>
        <v>6.08</v>
      </c>
      <c r="S903" s="323"/>
      <c r="T903" s="309"/>
      <c r="U903" s="309"/>
      <c r="V903" s="319" t="s">
        <v>1974</v>
      </c>
      <c r="W903" s="444" t="str">
        <f t="shared" si="61"/>
        <v/>
      </c>
      <c r="X903" s="286"/>
      <c r="Y903" s="286"/>
      <c r="Z903" s="30"/>
    </row>
    <row r="904" spans="1:26" ht="15" hidden="1" customHeight="1" x14ac:dyDescent="0.2">
      <c r="A904" s="384"/>
      <c r="B904" s="384"/>
      <c r="C904" s="433"/>
      <c r="D904" s="43" t="s">
        <v>1935</v>
      </c>
      <c r="E904" s="499" t="s">
        <v>1941</v>
      </c>
      <c r="F904" s="319">
        <v>1</v>
      </c>
      <c r="G904" s="43" t="s">
        <v>1948</v>
      </c>
      <c r="H904" s="499" t="s">
        <v>3591</v>
      </c>
      <c r="I904" s="481" t="s">
        <v>1975</v>
      </c>
      <c r="J904" s="442" t="s">
        <v>1920</v>
      </c>
      <c r="K904" s="442">
        <v>2</v>
      </c>
      <c r="L904" s="482" t="s">
        <v>3456</v>
      </c>
      <c r="M904" s="442">
        <v>120</v>
      </c>
      <c r="N904" s="483"/>
      <c r="O904" s="434">
        <v>0.64</v>
      </c>
      <c r="P904" s="323">
        <f t="shared" si="62"/>
        <v>1.28</v>
      </c>
      <c r="Q904" s="319">
        <f t="shared" si="63"/>
        <v>2</v>
      </c>
      <c r="R904" s="427">
        <f t="shared" si="64"/>
        <v>1.28</v>
      </c>
      <c r="S904" s="323"/>
      <c r="T904" s="309"/>
      <c r="U904" s="309"/>
      <c r="V904" s="319" t="s">
        <v>1975</v>
      </c>
      <c r="W904" s="444" t="str">
        <f t="shared" si="61"/>
        <v/>
      </c>
      <c r="X904" s="286"/>
      <c r="Y904" s="286"/>
      <c r="Z904" s="30"/>
    </row>
    <row r="905" spans="1:26" ht="15" hidden="1" customHeight="1" x14ac:dyDescent="0.2">
      <c r="A905" s="384"/>
      <c r="B905" s="384"/>
      <c r="C905" s="433"/>
      <c r="D905" s="43" t="s">
        <v>1936</v>
      </c>
      <c r="E905" s="499" t="s">
        <v>1941</v>
      </c>
      <c r="F905" s="319">
        <v>2</v>
      </c>
      <c r="G905" s="43" t="s">
        <v>1967</v>
      </c>
      <c r="H905" s="499" t="s">
        <v>3591</v>
      </c>
      <c r="I905" s="481" t="s">
        <v>1971</v>
      </c>
      <c r="J905" s="442" t="s">
        <v>1920</v>
      </c>
      <c r="K905" s="442">
        <v>1</v>
      </c>
      <c r="L905" s="482" t="s">
        <v>3456</v>
      </c>
      <c r="M905" s="442">
        <v>5711</v>
      </c>
      <c r="N905" s="483"/>
      <c r="O905" s="434">
        <v>39.29</v>
      </c>
      <c r="P905" s="323">
        <f t="shared" si="62"/>
        <v>39.29</v>
      </c>
      <c r="Q905" s="319">
        <f t="shared" si="63"/>
        <v>2</v>
      </c>
      <c r="R905" s="427">
        <f t="shared" si="64"/>
        <v>78.58</v>
      </c>
      <c r="S905" s="323"/>
      <c r="T905" s="309"/>
      <c r="U905" s="309"/>
      <c r="V905" s="319" t="s">
        <v>1971</v>
      </c>
      <c r="W905" s="444" t="str">
        <f t="shared" si="61"/>
        <v/>
      </c>
      <c r="X905" s="286"/>
      <c r="Y905" s="286"/>
      <c r="Z905" s="30"/>
    </row>
    <row r="906" spans="1:26" ht="15" hidden="1" customHeight="1" x14ac:dyDescent="0.2">
      <c r="A906" s="384"/>
      <c r="B906" s="384"/>
      <c r="C906" s="433"/>
      <c r="D906" s="43" t="s">
        <v>1936</v>
      </c>
      <c r="E906" s="499" t="s">
        <v>1941</v>
      </c>
      <c r="F906" s="319">
        <v>2</v>
      </c>
      <c r="G906" s="43" t="s">
        <v>1968</v>
      </c>
      <c r="H906" s="499" t="s">
        <v>3591</v>
      </c>
      <c r="I906" s="481" t="s">
        <v>1971</v>
      </c>
      <c r="J906" s="442" t="s">
        <v>1920</v>
      </c>
      <c r="K906" s="442">
        <v>1</v>
      </c>
      <c r="L906" s="482" t="s">
        <v>3456</v>
      </c>
      <c r="M906" s="442">
        <v>5711</v>
      </c>
      <c r="N906" s="483"/>
      <c r="O906" s="434">
        <v>39.29</v>
      </c>
      <c r="P906" s="323">
        <f t="shared" si="62"/>
        <v>39.29</v>
      </c>
      <c r="Q906" s="319">
        <f t="shared" si="63"/>
        <v>2</v>
      </c>
      <c r="R906" s="427">
        <f t="shared" si="64"/>
        <v>78.58</v>
      </c>
      <c r="S906" s="323"/>
      <c r="T906" s="309"/>
      <c r="U906" s="309"/>
      <c r="V906" s="319" t="s">
        <v>1971</v>
      </c>
      <c r="W906" s="444" t="str">
        <f t="shared" si="61"/>
        <v/>
      </c>
      <c r="X906" s="286"/>
      <c r="Y906" s="286"/>
      <c r="Z906" s="30"/>
    </row>
    <row r="907" spans="1:26" ht="15" hidden="1" customHeight="1" x14ac:dyDescent="0.2">
      <c r="A907" s="384"/>
      <c r="B907" s="384"/>
      <c r="C907" s="433"/>
      <c r="D907" s="43" t="s">
        <v>1936</v>
      </c>
      <c r="E907" s="499" t="s">
        <v>1941</v>
      </c>
      <c r="F907" s="319">
        <v>2</v>
      </c>
      <c r="G907" s="43" t="s">
        <v>1952</v>
      </c>
      <c r="H907" s="499" t="s">
        <v>3591</v>
      </c>
      <c r="I907" s="481" t="s">
        <v>3440</v>
      </c>
      <c r="J907" s="442" t="s">
        <v>1920</v>
      </c>
      <c r="K907" s="442">
        <v>8</v>
      </c>
      <c r="L907" s="482" t="s">
        <v>3456</v>
      </c>
      <c r="M907" s="442">
        <v>100</v>
      </c>
      <c r="N907" s="483"/>
      <c r="O907" s="434">
        <v>0.19</v>
      </c>
      <c r="P907" s="323">
        <f t="shared" si="62"/>
        <v>1.52</v>
      </c>
      <c r="Q907" s="319">
        <f t="shared" si="63"/>
        <v>16</v>
      </c>
      <c r="R907" s="427">
        <f t="shared" si="64"/>
        <v>3.04</v>
      </c>
      <c r="S907" s="323"/>
      <c r="T907" s="309"/>
      <c r="U907" s="309"/>
      <c r="V907" s="319" t="s">
        <v>3440</v>
      </c>
      <c r="W907" s="444" t="str">
        <f t="shared" si="61"/>
        <v/>
      </c>
      <c r="X907" s="286"/>
      <c r="Y907" s="286"/>
      <c r="Z907" s="30"/>
    </row>
    <row r="908" spans="1:26" ht="15" hidden="1" customHeight="1" x14ac:dyDescent="0.2">
      <c r="A908" s="384"/>
      <c r="B908" s="384"/>
      <c r="C908" s="433"/>
      <c r="D908" s="43" t="s">
        <v>1936</v>
      </c>
      <c r="E908" s="499" t="s">
        <v>1941</v>
      </c>
      <c r="F908" s="319">
        <v>2</v>
      </c>
      <c r="G908" s="43" t="s">
        <v>1969</v>
      </c>
      <c r="H908" s="499" t="s">
        <v>3591</v>
      </c>
      <c r="I908" s="481" t="s">
        <v>1980</v>
      </c>
      <c r="J908" s="442" t="s">
        <v>1920</v>
      </c>
      <c r="K908" s="442">
        <v>2</v>
      </c>
      <c r="L908" s="482" t="s">
        <v>3456</v>
      </c>
      <c r="M908" s="442">
        <v>2696</v>
      </c>
      <c r="N908" s="483"/>
      <c r="O908" s="434">
        <v>12.15</v>
      </c>
      <c r="P908" s="323">
        <f t="shared" si="62"/>
        <v>24.3</v>
      </c>
      <c r="Q908" s="319">
        <f t="shared" si="63"/>
        <v>4</v>
      </c>
      <c r="R908" s="427">
        <f t="shared" si="64"/>
        <v>48.6</v>
      </c>
      <c r="S908" s="323"/>
      <c r="T908" s="309"/>
      <c r="U908" s="309"/>
      <c r="V908" s="319" t="s">
        <v>1980</v>
      </c>
      <c r="W908" s="444" t="str">
        <f t="shared" si="61"/>
        <v/>
      </c>
      <c r="X908" s="286"/>
      <c r="Y908" s="286"/>
      <c r="Z908" s="30"/>
    </row>
    <row r="909" spans="1:26" ht="15" hidden="1" customHeight="1" x14ac:dyDescent="0.2">
      <c r="A909" s="384"/>
      <c r="B909" s="384"/>
      <c r="C909" s="433"/>
      <c r="D909" s="43" t="s">
        <v>1936</v>
      </c>
      <c r="E909" s="499" t="s">
        <v>1941</v>
      </c>
      <c r="F909" s="319">
        <v>2</v>
      </c>
      <c r="G909" s="43" t="s">
        <v>1946</v>
      </c>
      <c r="H909" s="499" t="s">
        <v>3591</v>
      </c>
      <c r="I909" s="481">
        <v>2</v>
      </c>
      <c r="J909" s="442" t="s">
        <v>1920</v>
      </c>
      <c r="K909" s="442">
        <v>10</v>
      </c>
      <c r="L909" s="482">
        <v>150</v>
      </c>
      <c r="M909" s="442">
        <v>261</v>
      </c>
      <c r="N909" s="483"/>
      <c r="O909" s="434">
        <v>0.62</v>
      </c>
      <c r="P909" s="323">
        <f t="shared" si="62"/>
        <v>6.2</v>
      </c>
      <c r="Q909" s="319">
        <f t="shared" si="63"/>
        <v>20</v>
      </c>
      <c r="R909" s="427">
        <f t="shared" si="64"/>
        <v>12.4</v>
      </c>
      <c r="S909" s="323"/>
      <c r="T909" s="309"/>
      <c r="U909" s="309"/>
      <c r="V909" s="319" t="s">
        <v>1973</v>
      </c>
      <c r="W909" s="444" t="str">
        <f t="shared" si="61"/>
        <v>2</v>
      </c>
      <c r="X909" s="286"/>
      <c r="Y909" s="286"/>
      <c r="Z909" s="30"/>
    </row>
    <row r="910" spans="1:26" ht="15" hidden="1" customHeight="1" x14ac:dyDescent="0.2">
      <c r="A910" s="384"/>
      <c r="B910" s="384"/>
      <c r="C910" s="433"/>
      <c r="D910" s="43" t="s">
        <v>1936</v>
      </c>
      <c r="E910" s="499" t="s">
        <v>1941</v>
      </c>
      <c r="F910" s="319">
        <v>2</v>
      </c>
      <c r="G910" s="43" t="s">
        <v>1970</v>
      </c>
      <c r="H910" s="499" t="s">
        <v>3591</v>
      </c>
      <c r="I910" s="481" t="s">
        <v>1974</v>
      </c>
      <c r="J910" s="442" t="s">
        <v>1920</v>
      </c>
      <c r="K910" s="442">
        <v>2</v>
      </c>
      <c r="L910" s="482" t="s">
        <v>3456</v>
      </c>
      <c r="M910" s="442">
        <v>2289</v>
      </c>
      <c r="N910" s="483"/>
      <c r="O910" s="434">
        <v>12.65</v>
      </c>
      <c r="P910" s="323">
        <f t="shared" si="62"/>
        <v>25.3</v>
      </c>
      <c r="Q910" s="319">
        <f t="shared" si="63"/>
        <v>4</v>
      </c>
      <c r="R910" s="427">
        <f t="shared" si="64"/>
        <v>50.6</v>
      </c>
      <c r="S910" s="323"/>
      <c r="T910" s="309"/>
      <c r="U910" s="309"/>
      <c r="V910" s="319" t="s">
        <v>1974</v>
      </c>
      <c r="W910" s="444" t="str">
        <f t="shared" si="61"/>
        <v/>
      </c>
      <c r="X910" s="286"/>
      <c r="Y910" s="286"/>
      <c r="Z910" s="30"/>
    </row>
    <row r="911" spans="1:26" ht="15" hidden="1" customHeight="1" x14ac:dyDescent="0.2">
      <c r="A911" s="384"/>
      <c r="B911" s="384"/>
      <c r="C911" s="433"/>
      <c r="D911" s="43" t="s">
        <v>1936</v>
      </c>
      <c r="E911" s="499" t="s">
        <v>1941</v>
      </c>
      <c r="F911" s="319">
        <v>2</v>
      </c>
      <c r="G911" s="43" t="s">
        <v>1948</v>
      </c>
      <c r="H911" s="499" t="s">
        <v>3591</v>
      </c>
      <c r="I911" s="481" t="s">
        <v>1975</v>
      </c>
      <c r="J911" s="442" t="s">
        <v>1920</v>
      </c>
      <c r="K911" s="442">
        <v>4</v>
      </c>
      <c r="L911" s="482" t="s">
        <v>3456</v>
      </c>
      <c r="M911" s="442">
        <v>120</v>
      </c>
      <c r="N911" s="483"/>
      <c r="O911" s="434">
        <v>0.64</v>
      </c>
      <c r="P911" s="323">
        <f t="shared" si="62"/>
        <v>2.56</v>
      </c>
      <c r="Q911" s="319">
        <f t="shared" si="63"/>
        <v>8</v>
      </c>
      <c r="R911" s="427">
        <f t="shared" si="64"/>
        <v>5.12</v>
      </c>
      <c r="S911" s="323"/>
      <c r="T911" s="309"/>
      <c r="U911" s="309"/>
      <c r="V911" s="319" t="s">
        <v>1975</v>
      </c>
      <c r="W911" s="444" t="str">
        <f t="shared" ref="W911:W974" si="65">(SUBSTITUTE(I911,V911,""))</f>
        <v/>
      </c>
      <c r="X911" s="286"/>
      <c r="Y911" s="286"/>
      <c r="Z911" s="30"/>
    </row>
    <row r="912" spans="1:26" ht="15" hidden="1" customHeight="1" x14ac:dyDescent="0.2">
      <c r="A912" s="384"/>
      <c r="B912" s="384"/>
      <c r="C912" s="433"/>
      <c r="D912" s="43" t="s">
        <v>1937</v>
      </c>
      <c r="E912" s="499" t="s">
        <v>1941</v>
      </c>
      <c r="F912" s="319">
        <v>2</v>
      </c>
      <c r="G912" s="43" t="s">
        <v>1967</v>
      </c>
      <c r="H912" s="499" t="s">
        <v>3591</v>
      </c>
      <c r="I912" s="481" t="s">
        <v>1971</v>
      </c>
      <c r="J912" s="442" t="s">
        <v>1920</v>
      </c>
      <c r="K912" s="442">
        <v>1</v>
      </c>
      <c r="L912" s="482" t="s">
        <v>3456</v>
      </c>
      <c r="M912" s="442">
        <v>5711</v>
      </c>
      <c r="N912" s="483"/>
      <c r="O912" s="434">
        <v>39.29</v>
      </c>
      <c r="P912" s="323">
        <f t="shared" si="62"/>
        <v>39.29</v>
      </c>
      <c r="Q912" s="319">
        <f t="shared" si="63"/>
        <v>2</v>
      </c>
      <c r="R912" s="427">
        <f t="shared" si="64"/>
        <v>78.58</v>
      </c>
      <c r="S912" s="323"/>
      <c r="T912" s="309"/>
      <c r="U912" s="309"/>
      <c r="V912" s="319" t="s">
        <v>1971</v>
      </c>
      <c r="W912" s="444" t="str">
        <f t="shared" si="65"/>
        <v/>
      </c>
      <c r="X912" s="286"/>
      <c r="Y912" s="286"/>
      <c r="Z912" s="30"/>
    </row>
    <row r="913" spans="1:26" ht="15" hidden="1" customHeight="1" x14ac:dyDescent="0.2">
      <c r="A913" s="384"/>
      <c r="B913" s="384"/>
      <c r="C913" s="433"/>
      <c r="D913" s="43" t="s">
        <v>1937</v>
      </c>
      <c r="E913" s="499" t="s">
        <v>1941</v>
      </c>
      <c r="F913" s="319">
        <v>2</v>
      </c>
      <c r="G913" s="43" t="s">
        <v>1968</v>
      </c>
      <c r="H913" s="499" t="s">
        <v>3591</v>
      </c>
      <c r="I913" s="481" t="s">
        <v>1971</v>
      </c>
      <c r="J913" s="442" t="s">
        <v>1920</v>
      </c>
      <c r="K913" s="442">
        <v>1</v>
      </c>
      <c r="L913" s="482" t="s">
        <v>3456</v>
      </c>
      <c r="M913" s="442">
        <v>5711</v>
      </c>
      <c r="N913" s="483"/>
      <c r="O913" s="434">
        <v>39.29</v>
      </c>
      <c r="P913" s="323">
        <f t="shared" si="62"/>
        <v>39.29</v>
      </c>
      <c r="Q913" s="319">
        <f t="shared" si="63"/>
        <v>2</v>
      </c>
      <c r="R913" s="427">
        <f t="shared" si="64"/>
        <v>78.58</v>
      </c>
      <c r="S913" s="323"/>
      <c r="T913" s="309"/>
      <c r="U913" s="309"/>
      <c r="V913" s="319" t="s">
        <v>1971</v>
      </c>
      <c r="W913" s="444" t="str">
        <f t="shared" si="65"/>
        <v/>
      </c>
      <c r="X913" s="286"/>
      <c r="Y913" s="286"/>
      <c r="Z913" s="30"/>
    </row>
    <row r="914" spans="1:26" ht="15" hidden="1" customHeight="1" x14ac:dyDescent="0.2">
      <c r="A914" s="384"/>
      <c r="B914" s="384"/>
      <c r="C914" s="433"/>
      <c r="D914" s="43" t="s">
        <v>1937</v>
      </c>
      <c r="E914" s="499" t="s">
        <v>1941</v>
      </c>
      <c r="F914" s="319">
        <v>2</v>
      </c>
      <c r="G914" s="43" t="s">
        <v>1952</v>
      </c>
      <c r="H914" s="499" t="s">
        <v>3591</v>
      </c>
      <c r="I914" s="481" t="s">
        <v>3440</v>
      </c>
      <c r="J914" s="442" t="s">
        <v>1920</v>
      </c>
      <c r="K914" s="442">
        <v>8</v>
      </c>
      <c r="L914" s="482" t="s">
        <v>3456</v>
      </c>
      <c r="M914" s="442">
        <v>100</v>
      </c>
      <c r="N914" s="483"/>
      <c r="O914" s="434">
        <v>0.19</v>
      </c>
      <c r="P914" s="323">
        <f t="shared" si="62"/>
        <v>1.52</v>
      </c>
      <c r="Q914" s="319">
        <f t="shared" si="63"/>
        <v>16</v>
      </c>
      <c r="R914" s="427">
        <f t="shared" si="64"/>
        <v>3.04</v>
      </c>
      <c r="S914" s="323"/>
      <c r="T914" s="309"/>
      <c r="U914" s="309"/>
      <c r="V914" s="319" t="s">
        <v>3440</v>
      </c>
      <c r="W914" s="444" t="str">
        <f t="shared" si="65"/>
        <v/>
      </c>
      <c r="X914" s="286"/>
      <c r="Y914" s="286"/>
      <c r="Z914" s="30"/>
    </row>
    <row r="915" spans="1:26" ht="15" hidden="1" customHeight="1" x14ac:dyDescent="0.2">
      <c r="A915" s="384"/>
      <c r="B915" s="384"/>
      <c r="C915" s="433"/>
      <c r="D915" s="43" t="s">
        <v>1937</v>
      </c>
      <c r="E915" s="499" t="s">
        <v>1941</v>
      </c>
      <c r="F915" s="319">
        <v>2</v>
      </c>
      <c r="G915" s="43" t="s">
        <v>1969</v>
      </c>
      <c r="H915" s="499" t="s">
        <v>3591</v>
      </c>
      <c r="I915" s="481" t="s">
        <v>1980</v>
      </c>
      <c r="J915" s="442" t="s">
        <v>1920</v>
      </c>
      <c r="K915" s="442">
        <v>2</v>
      </c>
      <c r="L915" s="482" t="s">
        <v>3456</v>
      </c>
      <c r="M915" s="442">
        <v>2696</v>
      </c>
      <c r="N915" s="483"/>
      <c r="O915" s="434">
        <v>12.15</v>
      </c>
      <c r="P915" s="323">
        <f t="shared" si="62"/>
        <v>24.3</v>
      </c>
      <c r="Q915" s="319">
        <f t="shared" si="63"/>
        <v>4</v>
      </c>
      <c r="R915" s="427">
        <f t="shared" si="64"/>
        <v>48.6</v>
      </c>
      <c r="S915" s="323"/>
      <c r="T915" s="309"/>
      <c r="U915" s="309"/>
      <c r="V915" s="319" t="s">
        <v>1980</v>
      </c>
      <c r="W915" s="444" t="str">
        <f t="shared" si="65"/>
        <v/>
      </c>
      <c r="X915" s="286"/>
      <c r="Y915" s="286"/>
      <c r="Z915" s="30"/>
    </row>
    <row r="916" spans="1:26" ht="15" hidden="1" customHeight="1" x14ac:dyDescent="0.2">
      <c r="A916" s="384"/>
      <c r="B916" s="384"/>
      <c r="C916" s="433"/>
      <c r="D916" s="43" t="s">
        <v>1937</v>
      </c>
      <c r="E916" s="499" t="s">
        <v>1941</v>
      </c>
      <c r="F916" s="319">
        <v>2</v>
      </c>
      <c r="G916" s="43" t="s">
        <v>1946</v>
      </c>
      <c r="H916" s="499" t="s">
        <v>3591</v>
      </c>
      <c r="I916" s="481">
        <v>2</v>
      </c>
      <c r="J916" s="442" t="s">
        <v>1920</v>
      </c>
      <c r="K916" s="442">
        <v>10</v>
      </c>
      <c r="L916" s="482">
        <v>150</v>
      </c>
      <c r="M916" s="442">
        <v>261</v>
      </c>
      <c r="N916" s="483"/>
      <c r="O916" s="434">
        <v>0.62</v>
      </c>
      <c r="P916" s="323">
        <f t="shared" si="62"/>
        <v>6.2</v>
      </c>
      <c r="Q916" s="319">
        <f t="shared" si="63"/>
        <v>20</v>
      </c>
      <c r="R916" s="427">
        <f t="shared" si="64"/>
        <v>12.4</v>
      </c>
      <c r="S916" s="323"/>
      <c r="T916" s="309"/>
      <c r="U916" s="309"/>
      <c r="V916" s="319" t="s">
        <v>1973</v>
      </c>
      <c r="W916" s="444" t="str">
        <f t="shared" si="65"/>
        <v>2</v>
      </c>
      <c r="X916" s="286"/>
      <c r="Y916" s="286"/>
      <c r="Z916" s="30"/>
    </row>
    <row r="917" spans="1:26" ht="15" hidden="1" customHeight="1" x14ac:dyDescent="0.2">
      <c r="A917" s="384"/>
      <c r="B917" s="384"/>
      <c r="C917" s="433"/>
      <c r="D917" s="43" t="s">
        <v>1937</v>
      </c>
      <c r="E917" s="499" t="s">
        <v>1941</v>
      </c>
      <c r="F917" s="319">
        <v>2</v>
      </c>
      <c r="G917" s="43" t="s">
        <v>1970</v>
      </c>
      <c r="H917" s="499" t="s">
        <v>3591</v>
      </c>
      <c r="I917" s="481" t="s">
        <v>1974</v>
      </c>
      <c r="J917" s="442" t="s">
        <v>1920</v>
      </c>
      <c r="K917" s="442">
        <v>2</v>
      </c>
      <c r="L917" s="482" t="s">
        <v>3456</v>
      </c>
      <c r="M917" s="442">
        <v>2289</v>
      </c>
      <c r="N917" s="483"/>
      <c r="O917" s="434">
        <v>12.65</v>
      </c>
      <c r="P917" s="323">
        <f t="shared" si="62"/>
        <v>25.3</v>
      </c>
      <c r="Q917" s="319">
        <f t="shared" si="63"/>
        <v>4</v>
      </c>
      <c r="R917" s="427">
        <f t="shared" si="64"/>
        <v>50.6</v>
      </c>
      <c r="S917" s="323"/>
      <c r="T917" s="309"/>
      <c r="U917" s="309"/>
      <c r="V917" s="319" t="s">
        <v>1974</v>
      </c>
      <c r="W917" s="444" t="str">
        <f t="shared" si="65"/>
        <v/>
      </c>
      <c r="X917" s="286"/>
      <c r="Y917" s="286"/>
      <c r="Z917" s="30"/>
    </row>
    <row r="918" spans="1:26" ht="15" hidden="1" customHeight="1" x14ac:dyDescent="0.2">
      <c r="A918" s="384"/>
      <c r="B918" s="384"/>
      <c r="C918" s="433"/>
      <c r="D918" s="43" t="s">
        <v>1937</v>
      </c>
      <c r="E918" s="499" t="s">
        <v>1941</v>
      </c>
      <c r="F918" s="319">
        <v>2</v>
      </c>
      <c r="G918" s="43" t="s">
        <v>1948</v>
      </c>
      <c r="H918" s="499" t="s">
        <v>3591</v>
      </c>
      <c r="I918" s="481" t="s">
        <v>1975</v>
      </c>
      <c r="J918" s="442" t="s">
        <v>1920</v>
      </c>
      <c r="K918" s="442">
        <v>4</v>
      </c>
      <c r="L918" s="482" t="s">
        <v>3456</v>
      </c>
      <c r="M918" s="442">
        <v>120</v>
      </c>
      <c r="N918" s="483"/>
      <c r="O918" s="434">
        <v>0.64</v>
      </c>
      <c r="P918" s="323">
        <f t="shared" si="62"/>
        <v>2.56</v>
      </c>
      <c r="Q918" s="319">
        <f t="shared" si="63"/>
        <v>8</v>
      </c>
      <c r="R918" s="427">
        <f t="shared" si="64"/>
        <v>5.12</v>
      </c>
      <c r="S918" s="323"/>
      <c r="T918" s="309"/>
      <c r="U918" s="309"/>
      <c r="V918" s="319" t="s">
        <v>1975</v>
      </c>
      <c r="W918" s="444" t="str">
        <f t="shared" si="65"/>
        <v/>
      </c>
      <c r="X918" s="286"/>
      <c r="Y918" s="286"/>
      <c r="Z918" s="30"/>
    </row>
    <row r="919" spans="1:26" ht="15" hidden="1" customHeight="1" x14ac:dyDescent="0.2">
      <c r="A919" s="384"/>
      <c r="B919" s="384"/>
      <c r="C919" s="433"/>
      <c r="D919" s="43" t="s">
        <v>1938</v>
      </c>
      <c r="E919" s="499" t="s">
        <v>1941</v>
      </c>
      <c r="F919" s="319">
        <v>2</v>
      </c>
      <c r="G919" s="43" t="s">
        <v>1967</v>
      </c>
      <c r="H919" s="499" t="s">
        <v>3591</v>
      </c>
      <c r="I919" s="481" t="s">
        <v>1971</v>
      </c>
      <c r="J919" s="442" t="s">
        <v>1920</v>
      </c>
      <c r="K919" s="442">
        <v>1</v>
      </c>
      <c r="L919" s="482" t="s">
        <v>3456</v>
      </c>
      <c r="M919" s="442">
        <v>5711</v>
      </c>
      <c r="N919" s="483"/>
      <c r="O919" s="434">
        <v>39.29</v>
      </c>
      <c r="P919" s="323">
        <f t="shared" si="62"/>
        <v>39.29</v>
      </c>
      <c r="Q919" s="319">
        <f t="shared" si="63"/>
        <v>2</v>
      </c>
      <c r="R919" s="427">
        <f t="shared" si="64"/>
        <v>78.58</v>
      </c>
      <c r="S919" s="323"/>
      <c r="T919" s="309"/>
      <c r="U919" s="309"/>
      <c r="V919" s="319" t="s">
        <v>1971</v>
      </c>
      <c r="W919" s="444" t="str">
        <f t="shared" si="65"/>
        <v/>
      </c>
      <c r="X919" s="286"/>
      <c r="Y919" s="286"/>
      <c r="Z919" s="30"/>
    </row>
    <row r="920" spans="1:26" ht="15" hidden="1" customHeight="1" x14ac:dyDescent="0.2">
      <c r="A920" s="384"/>
      <c r="B920" s="384"/>
      <c r="C920" s="433"/>
      <c r="D920" s="43" t="s">
        <v>1938</v>
      </c>
      <c r="E920" s="499" t="s">
        <v>1941</v>
      </c>
      <c r="F920" s="319">
        <v>2</v>
      </c>
      <c r="G920" s="43" t="s">
        <v>1968</v>
      </c>
      <c r="H920" s="499" t="s">
        <v>3591</v>
      </c>
      <c r="I920" s="481" t="s">
        <v>1971</v>
      </c>
      <c r="J920" s="442" t="s">
        <v>1920</v>
      </c>
      <c r="K920" s="442">
        <v>1</v>
      </c>
      <c r="L920" s="482" t="s">
        <v>3456</v>
      </c>
      <c r="M920" s="442">
        <v>5711</v>
      </c>
      <c r="N920" s="483"/>
      <c r="O920" s="434">
        <v>39.29</v>
      </c>
      <c r="P920" s="323">
        <f t="shared" si="62"/>
        <v>39.29</v>
      </c>
      <c r="Q920" s="319">
        <f t="shared" si="63"/>
        <v>2</v>
      </c>
      <c r="R920" s="427">
        <f t="shared" si="64"/>
        <v>78.58</v>
      </c>
      <c r="S920" s="323"/>
      <c r="T920" s="309"/>
      <c r="U920" s="309"/>
      <c r="V920" s="319" t="s">
        <v>1971</v>
      </c>
      <c r="W920" s="444" t="str">
        <f t="shared" si="65"/>
        <v/>
      </c>
      <c r="X920" s="286"/>
      <c r="Y920" s="286"/>
      <c r="Z920" s="30"/>
    </row>
    <row r="921" spans="1:26" ht="15" hidden="1" customHeight="1" x14ac:dyDescent="0.2">
      <c r="A921" s="384"/>
      <c r="B921" s="384"/>
      <c r="C921" s="433"/>
      <c r="D921" s="43" t="s">
        <v>1938</v>
      </c>
      <c r="E921" s="499" t="s">
        <v>1941</v>
      </c>
      <c r="F921" s="319">
        <v>2</v>
      </c>
      <c r="G921" s="43" t="s">
        <v>1952</v>
      </c>
      <c r="H921" s="499" t="s">
        <v>3591</v>
      </c>
      <c r="I921" s="481" t="s">
        <v>3440</v>
      </c>
      <c r="J921" s="442" t="s">
        <v>1920</v>
      </c>
      <c r="K921" s="442">
        <v>8</v>
      </c>
      <c r="L921" s="482" t="s">
        <v>3456</v>
      </c>
      <c r="M921" s="442">
        <v>100</v>
      </c>
      <c r="N921" s="483"/>
      <c r="O921" s="434">
        <v>0.19</v>
      </c>
      <c r="P921" s="323">
        <f t="shared" si="62"/>
        <v>1.52</v>
      </c>
      <c r="Q921" s="319">
        <f t="shared" si="63"/>
        <v>16</v>
      </c>
      <c r="R921" s="427">
        <f t="shared" si="64"/>
        <v>3.04</v>
      </c>
      <c r="S921" s="323"/>
      <c r="T921" s="309"/>
      <c r="U921" s="309"/>
      <c r="V921" s="319" t="s">
        <v>3440</v>
      </c>
      <c r="W921" s="444" t="str">
        <f t="shared" si="65"/>
        <v/>
      </c>
      <c r="X921" s="286"/>
      <c r="Y921" s="286"/>
      <c r="Z921" s="30"/>
    </row>
    <row r="922" spans="1:26" ht="15" hidden="1" customHeight="1" x14ac:dyDescent="0.2">
      <c r="A922" s="384"/>
      <c r="B922" s="384"/>
      <c r="C922" s="433"/>
      <c r="D922" s="43" t="s">
        <v>1938</v>
      </c>
      <c r="E922" s="499" t="s">
        <v>1941</v>
      </c>
      <c r="F922" s="319">
        <v>2</v>
      </c>
      <c r="G922" s="43" t="s">
        <v>1969</v>
      </c>
      <c r="H922" s="499" t="s">
        <v>3591</v>
      </c>
      <c r="I922" s="481" t="s">
        <v>1980</v>
      </c>
      <c r="J922" s="442" t="s">
        <v>1920</v>
      </c>
      <c r="K922" s="442">
        <v>2</v>
      </c>
      <c r="L922" s="482" t="s">
        <v>3456</v>
      </c>
      <c r="M922" s="442">
        <v>2696</v>
      </c>
      <c r="N922" s="483"/>
      <c r="O922" s="434">
        <v>12.15</v>
      </c>
      <c r="P922" s="323">
        <f t="shared" si="62"/>
        <v>24.3</v>
      </c>
      <c r="Q922" s="319">
        <f t="shared" si="63"/>
        <v>4</v>
      </c>
      <c r="R922" s="427">
        <f t="shared" si="64"/>
        <v>48.6</v>
      </c>
      <c r="S922" s="323"/>
      <c r="T922" s="309"/>
      <c r="U922" s="309"/>
      <c r="V922" s="319" t="s">
        <v>1980</v>
      </c>
      <c r="W922" s="444" t="str">
        <f t="shared" si="65"/>
        <v/>
      </c>
      <c r="X922" s="286"/>
      <c r="Y922" s="286"/>
      <c r="Z922" s="30"/>
    </row>
    <row r="923" spans="1:26" ht="15" hidden="1" customHeight="1" x14ac:dyDescent="0.2">
      <c r="A923" s="384"/>
      <c r="B923" s="384"/>
      <c r="C923" s="433"/>
      <c r="D923" s="43" t="s">
        <v>1938</v>
      </c>
      <c r="E923" s="499" t="s">
        <v>1941</v>
      </c>
      <c r="F923" s="319">
        <v>2</v>
      </c>
      <c r="G923" s="43" t="s">
        <v>1946</v>
      </c>
      <c r="H923" s="499" t="s">
        <v>3591</v>
      </c>
      <c r="I923" s="481">
        <v>2</v>
      </c>
      <c r="J923" s="442" t="s">
        <v>1920</v>
      </c>
      <c r="K923" s="442">
        <v>10</v>
      </c>
      <c r="L923" s="482">
        <v>150</v>
      </c>
      <c r="M923" s="442">
        <v>261</v>
      </c>
      <c r="N923" s="483"/>
      <c r="O923" s="434">
        <v>0.62</v>
      </c>
      <c r="P923" s="323">
        <f t="shared" si="62"/>
        <v>6.2</v>
      </c>
      <c r="Q923" s="319">
        <f t="shared" si="63"/>
        <v>20</v>
      </c>
      <c r="R923" s="427">
        <f t="shared" si="64"/>
        <v>12.4</v>
      </c>
      <c r="S923" s="323"/>
      <c r="T923" s="309"/>
      <c r="U923" s="309"/>
      <c r="V923" s="319" t="s">
        <v>1973</v>
      </c>
      <c r="W923" s="444" t="str">
        <f t="shared" si="65"/>
        <v>2</v>
      </c>
      <c r="X923" s="286"/>
      <c r="Y923" s="286"/>
      <c r="Z923" s="30"/>
    </row>
    <row r="924" spans="1:26" ht="15" hidden="1" customHeight="1" x14ac:dyDescent="0.2">
      <c r="A924" s="384"/>
      <c r="B924" s="384"/>
      <c r="C924" s="433"/>
      <c r="D924" s="43" t="s">
        <v>1938</v>
      </c>
      <c r="E924" s="499" t="s">
        <v>1941</v>
      </c>
      <c r="F924" s="319">
        <v>2</v>
      </c>
      <c r="G924" s="43" t="s">
        <v>1970</v>
      </c>
      <c r="H924" s="499" t="s">
        <v>3591</v>
      </c>
      <c r="I924" s="481" t="s">
        <v>1974</v>
      </c>
      <c r="J924" s="442" t="s">
        <v>1920</v>
      </c>
      <c r="K924" s="442">
        <v>2</v>
      </c>
      <c r="L924" s="482" t="s">
        <v>3456</v>
      </c>
      <c r="M924" s="442">
        <v>2289</v>
      </c>
      <c r="N924" s="483"/>
      <c r="O924" s="434">
        <v>12.65</v>
      </c>
      <c r="P924" s="323">
        <f t="shared" si="62"/>
        <v>25.3</v>
      </c>
      <c r="Q924" s="319">
        <f t="shared" si="63"/>
        <v>4</v>
      </c>
      <c r="R924" s="427">
        <f t="shared" si="64"/>
        <v>50.6</v>
      </c>
      <c r="S924" s="323"/>
      <c r="T924" s="309"/>
      <c r="U924" s="309"/>
      <c r="V924" s="319" t="s">
        <v>1974</v>
      </c>
      <c r="W924" s="444" t="str">
        <f t="shared" si="65"/>
        <v/>
      </c>
      <c r="X924" s="286"/>
      <c r="Y924" s="286"/>
      <c r="Z924" s="30"/>
    </row>
    <row r="925" spans="1:26" ht="15" hidden="1" customHeight="1" x14ac:dyDescent="0.2">
      <c r="A925" s="384"/>
      <c r="B925" s="384"/>
      <c r="C925" s="433"/>
      <c r="D925" s="43" t="s">
        <v>1938</v>
      </c>
      <c r="E925" s="499" t="s">
        <v>1941</v>
      </c>
      <c r="F925" s="319">
        <v>2</v>
      </c>
      <c r="G925" s="43" t="s">
        <v>1948</v>
      </c>
      <c r="H925" s="499" t="s">
        <v>3591</v>
      </c>
      <c r="I925" s="481" t="s">
        <v>1975</v>
      </c>
      <c r="J925" s="442" t="s">
        <v>1920</v>
      </c>
      <c r="K925" s="442">
        <v>4</v>
      </c>
      <c r="L925" s="482" t="s">
        <v>3456</v>
      </c>
      <c r="M925" s="442">
        <v>120</v>
      </c>
      <c r="N925" s="483"/>
      <c r="O925" s="434">
        <v>0.64</v>
      </c>
      <c r="P925" s="323">
        <f t="shared" si="62"/>
        <v>2.56</v>
      </c>
      <c r="Q925" s="319">
        <f t="shared" si="63"/>
        <v>8</v>
      </c>
      <c r="R925" s="427">
        <f t="shared" si="64"/>
        <v>5.12</v>
      </c>
      <c r="S925" s="323"/>
      <c r="T925" s="309"/>
      <c r="U925" s="309"/>
      <c r="V925" s="319" t="s">
        <v>1975</v>
      </c>
      <c r="W925" s="444" t="str">
        <f t="shared" si="65"/>
        <v/>
      </c>
      <c r="X925" s="286"/>
      <c r="Y925" s="286"/>
      <c r="Z925" s="30"/>
    </row>
    <row r="926" spans="1:26" ht="15" hidden="1" customHeight="1" x14ac:dyDescent="0.2">
      <c r="A926" s="384"/>
      <c r="B926" s="384"/>
      <c r="C926" s="433"/>
      <c r="D926" s="43" t="s">
        <v>1939</v>
      </c>
      <c r="E926" s="499" t="s">
        <v>1941</v>
      </c>
      <c r="F926" s="319">
        <v>2</v>
      </c>
      <c r="G926" s="43" t="s">
        <v>1967</v>
      </c>
      <c r="H926" s="499" t="s">
        <v>3591</v>
      </c>
      <c r="I926" s="481" t="s">
        <v>1971</v>
      </c>
      <c r="J926" s="442" t="s">
        <v>1920</v>
      </c>
      <c r="K926" s="442">
        <v>1</v>
      </c>
      <c r="L926" s="482" t="s">
        <v>3456</v>
      </c>
      <c r="M926" s="442">
        <v>5711</v>
      </c>
      <c r="N926" s="483"/>
      <c r="O926" s="434">
        <v>39.29</v>
      </c>
      <c r="P926" s="323">
        <f t="shared" si="62"/>
        <v>39.29</v>
      </c>
      <c r="Q926" s="319">
        <f t="shared" si="63"/>
        <v>2</v>
      </c>
      <c r="R926" s="427">
        <f t="shared" si="64"/>
        <v>78.58</v>
      </c>
      <c r="S926" s="323"/>
      <c r="T926" s="309"/>
      <c r="U926" s="309"/>
      <c r="V926" s="319" t="s">
        <v>1971</v>
      </c>
      <c r="W926" s="444" t="str">
        <f t="shared" si="65"/>
        <v/>
      </c>
      <c r="X926" s="286"/>
      <c r="Y926" s="286"/>
      <c r="Z926" s="30"/>
    </row>
    <row r="927" spans="1:26" ht="15" hidden="1" customHeight="1" x14ac:dyDescent="0.2">
      <c r="A927" s="384"/>
      <c r="B927" s="384"/>
      <c r="C927" s="433"/>
      <c r="D927" s="43" t="s">
        <v>1939</v>
      </c>
      <c r="E927" s="499" t="s">
        <v>1941</v>
      </c>
      <c r="F927" s="319">
        <v>2</v>
      </c>
      <c r="G927" s="43" t="s">
        <v>1968</v>
      </c>
      <c r="H927" s="499" t="s">
        <v>3591</v>
      </c>
      <c r="I927" s="481" t="s">
        <v>1971</v>
      </c>
      <c r="J927" s="442" t="s">
        <v>1920</v>
      </c>
      <c r="K927" s="442">
        <v>1</v>
      </c>
      <c r="L927" s="482" t="s">
        <v>3456</v>
      </c>
      <c r="M927" s="442">
        <v>5711</v>
      </c>
      <c r="N927" s="483"/>
      <c r="O927" s="434">
        <v>39.29</v>
      </c>
      <c r="P927" s="323">
        <f t="shared" si="62"/>
        <v>39.29</v>
      </c>
      <c r="Q927" s="319">
        <f t="shared" si="63"/>
        <v>2</v>
      </c>
      <c r="R927" s="427">
        <f t="shared" si="64"/>
        <v>78.58</v>
      </c>
      <c r="S927" s="323"/>
      <c r="T927" s="309"/>
      <c r="U927" s="309"/>
      <c r="V927" s="319" t="s">
        <v>1971</v>
      </c>
      <c r="W927" s="444" t="str">
        <f t="shared" si="65"/>
        <v/>
      </c>
      <c r="X927" s="286"/>
      <c r="Y927" s="286"/>
      <c r="Z927" s="30"/>
    </row>
    <row r="928" spans="1:26" ht="15" hidden="1" customHeight="1" x14ac:dyDescent="0.2">
      <c r="A928" s="384"/>
      <c r="B928" s="384"/>
      <c r="C928" s="433"/>
      <c r="D928" s="43" t="s">
        <v>1939</v>
      </c>
      <c r="E928" s="499" t="s">
        <v>1941</v>
      </c>
      <c r="F928" s="319">
        <v>2</v>
      </c>
      <c r="G928" s="43" t="s">
        <v>1952</v>
      </c>
      <c r="H928" s="499" t="s">
        <v>3591</v>
      </c>
      <c r="I928" s="481" t="s">
        <v>3440</v>
      </c>
      <c r="J928" s="442" t="s">
        <v>1920</v>
      </c>
      <c r="K928" s="442">
        <v>8</v>
      </c>
      <c r="L928" s="482" t="s">
        <v>3456</v>
      </c>
      <c r="M928" s="442">
        <v>100</v>
      </c>
      <c r="N928" s="483"/>
      <c r="O928" s="434">
        <v>0.19</v>
      </c>
      <c r="P928" s="323">
        <f t="shared" si="62"/>
        <v>1.52</v>
      </c>
      <c r="Q928" s="319">
        <f t="shared" si="63"/>
        <v>16</v>
      </c>
      <c r="R928" s="427">
        <f t="shared" si="64"/>
        <v>3.04</v>
      </c>
      <c r="S928" s="323"/>
      <c r="T928" s="309"/>
      <c r="U928" s="309"/>
      <c r="V928" s="319" t="s">
        <v>3440</v>
      </c>
      <c r="W928" s="444" t="str">
        <f t="shared" si="65"/>
        <v/>
      </c>
      <c r="X928" s="286"/>
      <c r="Y928" s="286"/>
      <c r="Z928" s="30"/>
    </row>
    <row r="929" spans="1:26" ht="15" hidden="1" customHeight="1" x14ac:dyDescent="0.2">
      <c r="A929" s="384"/>
      <c r="B929" s="384"/>
      <c r="C929" s="433"/>
      <c r="D929" s="43" t="s">
        <v>1939</v>
      </c>
      <c r="E929" s="499" t="s">
        <v>1941</v>
      </c>
      <c r="F929" s="319">
        <v>2</v>
      </c>
      <c r="G929" s="43" t="s">
        <v>1969</v>
      </c>
      <c r="H929" s="499" t="s">
        <v>3591</v>
      </c>
      <c r="I929" s="481" t="s">
        <v>1980</v>
      </c>
      <c r="J929" s="442" t="s">
        <v>1920</v>
      </c>
      <c r="K929" s="442">
        <v>2</v>
      </c>
      <c r="L929" s="482" t="s">
        <v>3456</v>
      </c>
      <c r="M929" s="442">
        <v>2696</v>
      </c>
      <c r="N929" s="483"/>
      <c r="O929" s="434">
        <v>12.15</v>
      </c>
      <c r="P929" s="323">
        <f t="shared" si="62"/>
        <v>24.3</v>
      </c>
      <c r="Q929" s="319">
        <f t="shared" si="63"/>
        <v>4</v>
      </c>
      <c r="R929" s="427">
        <f t="shared" si="64"/>
        <v>48.6</v>
      </c>
      <c r="S929" s="323"/>
      <c r="T929" s="309"/>
      <c r="U929" s="309"/>
      <c r="V929" s="319" t="s">
        <v>1980</v>
      </c>
      <c r="W929" s="444" t="str">
        <f t="shared" si="65"/>
        <v/>
      </c>
      <c r="X929" s="286"/>
      <c r="Y929" s="286"/>
      <c r="Z929" s="30"/>
    </row>
    <row r="930" spans="1:26" ht="15" hidden="1" customHeight="1" x14ac:dyDescent="0.2">
      <c r="A930" s="384"/>
      <c r="B930" s="384"/>
      <c r="C930" s="433"/>
      <c r="D930" s="43" t="s">
        <v>1939</v>
      </c>
      <c r="E930" s="499" t="s">
        <v>1941</v>
      </c>
      <c r="F930" s="319">
        <v>2</v>
      </c>
      <c r="G930" s="43" t="s">
        <v>1946</v>
      </c>
      <c r="H930" s="499" t="s">
        <v>3591</v>
      </c>
      <c r="I930" s="481">
        <v>2</v>
      </c>
      <c r="J930" s="442" t="s">
        <v>1920</v>
      </c>
      <c r="K930" s="442">
        <v>10</v>
      </c>
      <c r="L930" s="482">
        <v>150</v>
      </c>
      <c r="M930" s="442">
        <v>261</v>
      </c>
      <c r="N930" s="483"/>
      <c r="O930" s="434">
        <v>0.62</v>
      </c>
      <c r="P930" s="323">
        <f t="shared" si="62"/>
        <v>6.2</v>
      </c>
      <c r="Q930" s="319">
        <f t="shared" si="63"/>
        <v>20</v>
      </c>
      <c r="R930" s="427">
        <f t="shared" si="64"/>
        <v>12.4</v>
      </c>
      <c r="S930" s="323"/>
      <c r="T930" s="309"/>
      <c r="U930" s="309"/>
      <c r="V930" s="319" t="s">
        <v>1973</v>
      </c>
      <c r="W930" s="444" t="str">
        <f t="shared" si="65"/>
        <v>2</v>
      </c>
      <c r="X930" s="286"/>
      <c r="Y930" s="286"/>
      <c r="Z930" s="30"/>
    </row>
    <row r="931" spans="1:26" ht="15" hidden="1" customHeight="1" x14ac:dyDescent="0.2">
      <c r="A931" s="384"/>
      <c r="B931" s="384"/>
      <c r="C931" s="433"/>
      <c r="D931" s="43" t="s">
        <v>1939</v>
      </c>
      <c r="E931" s="499" t="s">
        <v>1941</v>
      </c>
      <c r="F931" s="319">
        <v>2</v>
      </c>
      <c r="G931" s="43" t="s">
        <v>1970</v>
      </c>
      <c r="H931" s="499" t="s">
        <v>3591</v>
      </c>
      <c r="I931" s="481" t="s">
        <v>1974</v>
      </c>
      <c r="J931" s="442" t="s">
        <v>1920</v>
      </c>
      <c r="K931" s="442">
        <v>2</v>
      </c>
      <c r="L931" s="482" t="s">
        <v>3456</v>
      </c>
      <c r="M931" s="442">
        <v>2289</v>
      </c>
      <c r="N931" s="483"/>
      <c r="O931" s="434">
        <v>12.65</v>
      </c>
      <c r="P931" s="323">
        <f t="shared" si="62"/>
        <v>25.3</v>
      </c>
      <c r="Q931" s="319">
        <f t="shared" si="63"/>
        <v>4</v>
      </c>
      <c r="R931" s="427">
        <f t="shared" si="64"/>
        <v>50.6</v>
      </c>
      <c r="S931" s="323"/>
      <c r="T931" s="309"/>
      <c r="U931" s="309"/>
      <c r="V931" s="319" t="s">
        <v>1974</v>
      </c>
      <c r="W931" s="444" t="str">
        <f t="shared" si="65"/>
        <v/>
      </c>
      <c r="X931" s="286"/>
      <c r="Y931" s="286"/>
      <c r="Z931" s="30"/>
    </row>
    <row r="932" spans="1:26" ht="15" hidden="1" customHeight="1" x14ac:dyDescent="0.2">
      <c r="A932" s="384"/>
      <c r="B932" s="384"/>
      <c r="C932" s="433"/>
      <c r="D932" s="43" t="s">
        <v>1939</v>
      </c>
      <c r="E932" s="499" t="s">
        <v>1941</v>
      </c>
      <c r="F932" s="319">
        <v>2</v>
      </c>
      <c r="G932" s="43" t="s">
        <v>1948</v>
      </c>
      <c r="H932" s="499" t="s">
        <v>3591</v>
      </c>
      <c r="I932" s="481" t="s">
        <v>1975</v>
      </c>
      <c r="J932" s="442" t="s">
        <v>1920</v>
      </c>
      <c r="K932" s="442">
        <v>4</v>
      </c>
      <c r="L932" s="482" t="s">
        <v>3456</v>
      </c>
      <c r="M932" s="442">
        <v>120</v>
      </c>
      <c r="N932" s="483"/>
      <c r="O932" s="434">
        <v>0.64</v>
      </c>
      <c r="P932" s="323">
        <f t="shared" ref="P932:P939" si="66">O932*K932</f>
        <v>2.56</v>
      </c>
      <c r="Q932" s="319">
        <f t="shared" ref="Q932:Q939" si="67">K932*F932</f>
        <v>8</v>
      </c>
      <c r="R932" s="427">
        <f t="shared" ref="R932:R939" si="68">Q932*O932</f>
        <v>5.12</v>
      </c>
      <c r="S932" s="323"/>
      <c r="T932" s="309"/>
      <c r="U932" s="309"/>
      <c r="V932" s="319" t="s">
        <v>1975</v>
      </c>
      <c r="W932" s="444" t="str">
        <f t="shared" si="65"/>
        <v/>
      </c>
      <c r="X932" s="286"/>
      <c r="Y932" s="286"/>
      <c r="Z932" s="30"/>
    </row>
    <row r="933" spans="1:26" ht="15" hidden="1" customHeight="1" x14ac:dyDescent="0.2">
      <c r="A933" s="384"/>
      <c r="B933" s="384"/>
      <c r="C933" s="433"/>
      <c r="D933" s="43" t="s">
        <v>1940</v>
      </c>
      <c r="E933" s="499" t="s">
        <v>1941</v>
      </c>
      <c r="F933" s="319">
        <v>2</v>
      </c>
      <c r="G933" s="43" t="s">
        <v>1967</v>
      </c>
      <c r="H933" s="499" t="s">
        <v>3591</v>
      </c>
      <c r="I933" s="481" t="s">
        <v>1971</v>
      </c>
      <c r="J933" s="442" t="s">
        <v>1920</v>
      </c>
      <c r="K933" s="442">
        <v>1</v>
      </c>
      <c r="L933" s="482" t="s">
        <v>3456</v>
      </c>
      <c r="M933" s="442">
        <v>5711</v>
      </c>
      <c r="N933" s="483"/>
      <c r="O933" s="434">
        <v>39.29</v>
      </c>
      <c r="P933" s="323">
        <f t="shared" si="66"/>
        <v>39.29</v>
      </c>
      <c r="Q933" s="319">
        <f t="shared" si="67"/>
        <v>2</v>
      </c>
      <c r="R933" s="427">
        <f t="shared" si="68"/>
        <v>78.58</v>
      </c>
      <c r="S933" s="323"/>
      <c r="T933" s="309"/>
      <c r="U933" s="309"/>
      <c r="V933" s="319" t="s">
        <v>1971</v>
      </c>
      <c r="W933" s="444" t="str">
        <f t="shared" si="65"/>
        <v/>
      </c>
      <c r="X933" s="286"/>
      <c r="Y933" s="286"/>
      <c r="Z933" s="30"/>
    </row>
    <row r="934" spans="1:26" ht="15" hidden="1" customHeight="1" x14ac:dyDescent="0.2">
      <c r="A934" s="384"/>
      <c r="B934" s="384"/>
      <c r="C934" s="433"/>
      <c r="D934" s="43" t="s">
        <v>1940</v>
      </c>
      <c r="E934" s="499" t="s">
        <v>1941</v>
      </c>
      <c r="F934" s="319">
        <v>2</v>
      </c>
      <c r="G934" s="43" t="s">
        <v>1968</v>
      </c>
      <c r="H934" s="499" t="s">
        <v>3591</v>
      </c>
      <c r="I934" s="481" t="s">
        <v>1971</v>
      </c>
      <c r="J934" s="442" t="s">
        <v>1920</v>
      </c>
      <c r="K934" s="442">
        <v>1</v>
      </c>
      <c r="L934" s="482" t="s">
        <v>3456</v>
      </c>
      <c r="M934" s="442">
        <v>5711</v>
      </c>
      <c r="N934" s="483"/>
      <c r="O934" s="434">
        <v>39.29</v>
      </c>
      <c r="P934" s="323">
        <f t="shared" si="66"/>
        <v>39.29</v>
      </c>
      <c r="Q934" s="319">
        <f t="shared" si="67"/>
        <v>2</v>
      </c>
      <c r="R934" s="427">
        <f t="shared" si="68"/>
        <v>78.58</v>
      </c>
      <c r="S934" s="323"/>
      <c r="T934" s="309"/>
      <c r="U934" s="309"/>
      <c r="V934" s="319" t="s">
        <v>1971</v>
      </c>
      <c r="W934" s="444" t="str">
        <f t="shared" si="65"/>
        <v/>
      </c>
      <c r="X934" s="286"/>
      <c r="Y934" s="286"/>
      <c r="Z934" s="30"/>
    </row>
    <row r="935" spans="1:26" ht="15" hidden="1" customHeight="1" x14ac:dyDescent="0.2">
      <c r="A935" s="384"/>
      <c r="B935" s="384"/>
      <c r="C935" s="433"/>
      <c r="D935" s="43" t="s">
        <v>1940</v>
      </c>
      <c r="E935" s="499" t="s">
        <v>1941</v>
      </c>
      <c r="F935" s="319">
        <v>2</v>
      </c>
      <c r="G935" s="43" t="s">
        <v>1952</v>
      </c>
      <c r="H935" s="499" t="s">
        <v>3591</v>
      </c>
      <c r="I935" s="481" t="s">
        <v>3440</v>
      </c>
      <c r="J935" s="442" t="s">
        <v>1920</v>
      </c>
      <c r="K935" s="442">
        <v>8</v>
      </c>
      <c r="L935" s="482" t="s">
        <v>3456</v>
      </c>
      <c r="M935" s="442">
        <v>100</v>
      </c>
      <c r="N935" s="483"/>
      <c r="O935" s="434">
        <v>0.19</v>
      </c>
      <c r="P935" s="323">
        <f t="shared" si="66"/>
        <v>1.52</v>
      </c>
      <c r="Q935" s="319">
        <f t="shared" si="67"/>
        <v>16</v>
      </c>
      <c r="R935" s="427">
        <f t="shared" si="68"/>
        <v>3.04</v>
      </c>
      <c r="S935" s="323"/>
      <c r="T935" s="309"/>
      <c r="U935" s="309"/>
      <c r="V935" s="319" t="s">
        <v>3440</v>
      </c>
      <c r="W935" s="444" t="str">
        <f t="shared" si="65"/>
        <v/>
      </c>
      <c r="X935" s="286"/>
      <c r="Y935" s="286"/>
      <c r="Z935" s="30"/>
    </row>
    <row r="936" spans="1:26" ht="15" hidden="1" customHeight="1" x14ac:dyDescent="0.2">
      <c r="A936" s="384"/>
      <c r="B936" s="384"/>
      <c r="C936" s="433"/>
      <c r="D936" s="43" t="s">
        <v>1940</v>
      </c>
      <c r="E936" s="499" t="s">
        <v>1941</v>
      </c>
      <c r="F936" s="319">
        <v>2</v>
      </c>
      <c r="G936" s="43" t="s">
        <v>1969</v>
      </c>
      <c r="H936" s="499" t="s">
        <v>3591</v>
      </c>
      <c r="I936" s="481" t="s">
        <v>1980</v>
      </c>
      <c r="J936" s="442" t="s">
        <v>1920</v>
      </c>
      <c r="K936" s="442">
        <v>2</v>
      </c>
      <c r="L936" s="482" t="s">
        <v>3456</v>
      </c>
      <c r="M936" s="442">
        <v>2696</v>
      </c>
      <c r="N936" s="483"/>
      <c r="O936" s="434">
        <v>12.15</v>
      </c>
      <c r="P936" s="323">
        <f t="shared" si="66"/>
        <v>24.3</v>
      </c>
      <c r="Q936" s="319">
        <f t="shared" si="67"/>
        <v>4</v>
      </c>
      <c r="R936" s="427">
        <f t="shared" si="68"/>
        <v>48.6</v>
      </c>
      <c r="S936" s="323"/>
      <c r="T936" s="309"/>
      <c r="U936" s="309"/>
      <c r="V936" s="319" t="s">
        <v>1980</v>
      </c>
      <c r="W936" s="444" t="str">
        <f t="shared" si="65"/>
        <v/>
      </c>
      <c r="X936" s="286"/>
      <c r="Y936" s="286"/>
      <c r="Z936" s="30"/>
    </row>
    <row r="937" spans="1:26" ht="15" hidden="1" customHeight="1" x14ac:dyDescent="0.2">
      <c r="A937" s="384"/>
      <c r="B937" s="384"/>
      <c r="C937" s="433"/>
      <c r="D937" s="43" t="s">
        <v>1940</v>
      </c>
      <c r="E937" s="499" t="s">
        <v>1941</v>
      </c>
      <c r="F937" s="319">
        <v>2</v>
      </c>
      <c r="G937" s="43" t="s">
        <v>1946</v>
      </c>
      <c r="H937" s="499" t="s">
        <v>3591</v>
      </c>
      <c r="I937" s="481">
        <v>2</v>
      </c>
      <c r="J937" s="442" t="s">
        <v>1920</v>
      </c>
      <c r="K937" s="442">
        <v>10</v>
      </c>
      <c r="L937" s="482">
        <v>150</v>
      </c>
      <c r="M937" s="442">
        <v>261</v>
      </c>
      <c r="N937" s="483"/>
      <c r="O937" s="434">
        <v>0.62</v>
      </c>
      <c r="P937" s="323">
        <f t="shared" si="66"/>
        <v>6.2</v>
      </c>
      <c r="Q937" s="319">
        <f t="shared" si="67"/>
        <v>20</v>
      </c>
      <c r="R937" s="427">
        <f t="shared" si="68"/>
        <v>12.4</v>
      </c>
      <c r="S937" s="323"/>
      <c r="T937" s="309"/>
      <c r="U937" s="309"/>
      <c r="V937" s="319" t="s">
        <v>1973</v>
      </c>
      <c r="W937" s="444" t="str">
        <f t="shared" si="65"/>
        <v>2</v>
      </c>
      <c r="X937" s="286"/>
      <c r="Y937" s="286"/>
      <c r="Z937" s="30"/>
    </row>
    <row r="938" spans="1:26" ht="15" hidden="1" customHeight="1" x14ac:dyDescent="0.2">
      <c r="A938" s="384"/>
      <c r="B938" s="384"/>
      <c r="C938" s="433"/>
      <c r="D938" s="43" t="s">
        <v>1940</v>
      </c>
      <c r="E938" s="499" t="s">
        <v>1941</v>
      </c>
      <c r="F938" s="319">
        <v>2</v>
      </c>
      <c r="G938" s="43" t="s">
        <v>1970</v>
      </c>
      <c r="H938" s="499" t="s">
        <v>3591</v>
      </c>
      <c r="I938" s="481" t="s">
        <v>1974</v>
      </c>
      <c r="J938" s="442" t="s">
        <v>1920</v>
      </c>
      <c r="K938" s="442">
        <v>2</v>
      </c>
      <c r="L938" s="482" t="s">
        <v>3456</v>
      </c>
      <c r="M938" s="442">
        <v>2289</v>
      </c>
      <c r="N938" s="483"/>
      <c r="O938" s="434">
        <v>12.65</v>
      </c>
      <c r="P938" s="323">
        <f t="shared" si="66"/>
        <v>25.3</v>
      </c>
      <c r="Q938" s="319">
        <f t="shared" si="67"/>
        <v>4</v>
      </c>
      <c r="R938" s="427">
        <f t="shared" si="68"/>
        <v>50.6</v>
      </c>
      <c r="S938" s="323"/>
      <c r="T938" s="309"/>
      <c r="U938" s="309"/>
      <c r="V938" s="319" t="s">
        <v>1974</v>
      </c>
      <c r="W938" s="444" t="str">
        <f t="shared" si="65"/>
        <v/>
      </c>
      <c r="X938" s="286"/>
      <c r="Y938" s="286"/>
      <c r="Z938" s="30"/>
    </row>
    <row r="939" spans="1:26" ht="15" hidden="1" customHeight="1" x14ac:dyDescent="0.2">
      <c r="A939" s="384"/>
      <c r="B939" s="384"/>
      <c r="C939" s="433"/>
      <c r="D939" s="43" t="s">
        <v>1940</v>
      </c>
      <c r="E939" s="499" t="s">
        <v>1941</v>
      </c>
      <c r="F939" s="319">
        <v>2</v>
      </c>
      <c r="G939" s="43" t="s">
        <v>1948</v>
      </c>
      <c r="H939" s="499" t="s">
        <v>3591</v>
      </c>
      <c r="I939" s="481" t="s">
        <v>1975</v>
      </c>
      <c r="J939" s="442" t="s">
        <v>1920</v>
      </c>
      <c r="K939" s="442">
        <v>4</v>
      </c>
      <c r="L939" s="482" t="s">
        <v>3456</v>
      </c>
      <c r="M939" s="442">
        <v>120</v>
      </c>
      <c r="N939" s="483"/>
      <c r="O939" s="434">
        <v>0.64</v>
      </c>
      <c r="P939" s="323">
        <f t="shared" si="66"/>
        <v>2.56</v>
      </c>
      <c r="Q939" s="319">
        <f t="shared" si="67"/>
        <v>8</v>
      </c>
      <c r="R939" s="427">
        <f t="shared" si="68"/>
        <v>5.12</v>
      </c>
      <c r="S939" s="323"/>
      <c r="T939" s="309"/>
      <c r="U939" s="309"/>
      <c r="V939" s="319" t="s">
        <v>1975</v>
      </c>
      <c r="W939" s="444" t="str">
        <f t="shared" si="65"/>
        <v/>
      </c>
      <c r="X939" s="286"/>
      <c r="Y939" s="286"/>
      <c r="Z939" s="30"/>
    </row>
    <row r="940" spans="1:26" ht="15" hidden="1" customHeight="1" x14ac:dyDescent="0.2">
      <c r="A940" s="384"/>
      <c r="B940" s="384"/>
      <c r="C940" s="433"/>
      <c r="D940" s="43" t="s">
        <v>1981</v>
      </c>
      <c r="E940" s="499" t="s">
        <v>1941</v>
      </c>
      <c r="F940" s="319">
        <v>1</v>
      </c>
      <c r="G940" s="43" t="s">
        <v>1981</v>
      </c>
      <c r="H940" s="499"/>
      <c r="I940" s="43" t="s">
        <v>1981</v>
      </c>
      <c r="J940" s="43" t="s">
        <v>1981</v>
      </c>
      <c r="K940" s="442">
        <v>1</v>
      </c>
      <c r="L940" s="482" t="s">
        <v>3456</v>
      </c>
      <c r="M940" s="442">
        <v>0</v>
      </c>
      <c r="N940" s="483"/>
      <c r="O940" s="434">
        <f>2698.92-2621.42</f>
        <v>77.5</v>
      </c>
      <c r="P940" s="323">
        <f t="shared" ref="P940" si="69">O940*K940</f>
        <v>77.5</v>
      </c>
      <c r="Q940" s="319">
        <f t="shared" ref="Q940" si="70">K940*F940</f>
        <v>1</v>
      </c>
      <c r="R940" s="427">
        <f t="shared" ref="R940" si="71">Q940*O940</f>
        <v>77.5</v>
      </c>
      <c r="S940" s="323"/>
      <c r="T940" s="309"/>
      <c r="U940" s="309"/>
      <c r="V940" s="319" t="s">
        <v>1981</v>
      </c>
      <c r="W940" s="444" t="str">
        <f t="shared" si="65"/>
        <v/>
      </c>
      <c r="X940" s="286"/>
      <c r="Y940" s="286"/>
      <c r="Z940" s="30"/>
    </row>
    <row r="941" spans="1:26" ht="15" hidden="1" customHeight="1" x14ac:dyDescent="0.2">
      <c r="A941" s="384"/>
      <c r="B941" s="384"/>
      <c r="C941" s="433"/>
      <c r="D941" s="43" t="s">
        <v>1982</v>
      </c>
      <c r="E941" s="499" t="s">
        <v>1990</v>
      </c>
      <c r="F941" s="319">
        <v>14</v>
      </c>
      <c r="G941" s="43" t="s">
        <v>1982</v>
      </c>
      <c r="H941" s="499"/>
      <c r="I941" s="481">
        <v>5</v>
      </c>
      <c r="J941" s="442" t="s">
        <v>1428</v>
      </c>
      <c r="K941" s="442">
        <v>1</v>
      </c>
      <c r="L941" s="482" t="s">
        <v>3509</v>
      </c>
      <c r="M941" s="442">
        <v>20</v>
      </c>
      <c r="N941" s="483"/>
      <c r="O941" s="434">
        <v>0.02</v>
      </c>
      <c r="P941" s="323">
        <f t="shared" ref="P941:P989" si="72">O941*K941</f>
        <v>0.02</v>
      </c>
      <c r="Q941" s="319">
        <f t="shared" ref="Q941:Q989" si="73">K941*F941</f>
        <v>14</v>
      </c>
      <c r="R941" s="427">
        <f t="shared" ref="R941:R989" si="74">Q941*O941</f>
        <v>0.28000000000000003</v>
      </c>
      <c r="S941" s="323"/>
      <c r="T941" s="309"/>
      <c r="U941" s="309"/>
      <c r="V941" s="319" t="s">
        <v>3448</v>
      </c>
      <c r="W941" s="444" t="str">
        <f t="shared" si="65"/>
        <v>5</v>
      </c>
      <c r="X941" s="286"/>
      <c r="Y941" s="286"/>
      <c r="Z941" s="30"/>
    </row>
    <row r="942" spans="1:26" ht="15" hidden="1" customHeight="1" x14ac:dyDescent="0.2">
      <c r="A942" s="384"/>
      <c r="B942" s="384"/>
      <c r="C942" s="433"/>
      <c r="D942" s="43" t="s">
        <v>1983</v>
      </c>
      <c r="E942" s="499" t="s">
        <v>1990</v>
      </c>
      <c r="F942" s="319">
        <v>1</v>
      </c>
      <c r="G942" s="43" t="s">
        <v>1991</v>
      </c>
      <c r="H942" s="499" t="s">
        <v>3591</v>
      </c>
      <c r="I942" s="481" t="s">
        <v>1971</v>
      </c>
      <c r="J942" s="442" t="s">
        <v>1920</v>
      </c>
      <c r="K942" s="442">
        <v>1</v>
      </c>
      <c r="L942" s="482" t="s">
        <v>3456</v>
      </c>
      <c r="M942" s="442">
        <v>3538</v>
      </c>
      <c r="N942" s="483"/>
      <c r="O942" s="434">
        <v>24.34</v>
      </c>
      <c r="P942" s="323">
        <f t="shared" si="72"/>
        <v>24.34</v>
      </c>
      <c r="Q942" s="319">
        <f t="shared" si="73"/>
        <v>1</v>
      </c>
      <c r="R942" s="427">
        <f t="shared" si="74"/>
        <v>24.34</v>
      </c>
      <c r="S942" s="323"/>
      <c r="T942" s="309"/>
      <c r="U942" s="309"/>
      <c r="V942" s="319" t="s">
        <v>1971</v>
      </c>
      <c r="W942" s="444" t="str">
        <f t="shared" si="65"/>
        <v/>
      </c>
      <c r="X942" s="286"/>
      <c r="Y942" s="286"/>
      <c r="Z942" s="30"/>
    </row>
    <row r="943" spans="1:26" ht="15" hidden="1" customHeight="1" x14ac:dyDescent="0.2">
      <c r="A943" s="384"/>
      <c r="B943" s="384"/>
      <c r="C943" s="433"/>
      <c r="D943" s="43" t="s">
        <v>1983</v>
      </c>
      <c r="E943" s="499" t="s">
        <v>1990</v>
      </c>
      <c r="F943" s="319">
        <v>1</v>
      </c>
      <c r="G943" s="43" t="s">
        <v>1992</v>
      </c>
      <c r="H943" s="499" t="s">
        <v>3591</v>
      </c>
      <c r="I943" s="481" t="s">
        <v>1971</v>
      </c>
      <c r="J943" s="442" t="s">
        <v>1920</v>
      </c>
      <c r="K943" s="442">
        <v>1</v>
      </c>
      <c r="L943" s="482" t="s">
        <v>3456</v>
      </c>
      <c r="M943" s="442">
        <v>3538</v>
      </c>
      <c r="N943" s="483"/>
      <c r="O943" s="434">
        <v>24.34</v>
      </c>
      <c r="P943" s="323">
        <f t="shared" si="72"/>
        <v>24.34</v>
      </c>
      <c r="Q943" s="319">
        <f t="shared" si="73"/>
        <v>1</v>
      </c>
      <c r="R943" s="427">
        <f t="shared" si="74"/>
        <v>24.34</v>
      </c>
      <c r="S943" s="323"/>
      <c r="T943" s="309"/>
      <c r="U943" s="309"/>
      <c r="V943" s="319" t="s">
        <v>1971</v>
      </c>
      <c r="W943" s="444" t="str">
        <f t="shared" si="65"/>
        <v/>
      </c>
      <c r="X943" s="286"/>
      <c r="Y943" s="286"/>
      <c r="Z943" s="30"/>
    </row>
    <row r="944" spans="1:26" ht="15" hidden="1" customHeight="1" x14ac:dyDescent="0.2">
      <c r="A944" s="384"/>
      <c r="B944" s="384"/>
      <c r="C944" s="433"/>
      <c r="D944" s="43" t="s">
        <v>1983</v>
      </c>
      <c r="E944" s="499" t="s">
        <v>1990</v>
      </c>
      <c r="F944" s="319">
        <v>1</v>
      </c>
      <c r="G944" s="43" t="s">
        <v>1993</v>
      </c>
      <c r="H944" s="499" t="s">
        <v>3591</v>
      </c>
      <c r="I944" s="481" t="s">
        <v>2012</v>
      </c>
      <c r="J944" s="442" t="s">
        <v>1920</v>
      </c>
      <c r="K944" s="442">
        <v>2</v>
      </c>
      <c r="L944" s="482" t="s">
        <v>3456</v>
      </c>
      <c r="M944" s="442">
        <v>145</v>
      </c>
      <c r="N944" s="483"/>
      <c r="O944" s="434">
        <v>1</v>
      </c>
      <c r="P944" s="323">
        <f t="shared" si="72"/>
        <v>2</v>
      </c>
      <c r="Q944" s="319">
        <f t="shared" si="73"/>
        <v>2</v>
      </c>
      <c r="R944" s="427">
        <f t="shared" si="74"/>
        <v>2</v>
      </c>
      <c r="S944" s="323"/>
      <c r="T944" s="309"/>
      <c r="U944" s="309"/>
      <c r="V944" s="319" t="s">
        <v>2012</v>
      </c>
      <c r="W944" s="444" t="str">
        <f t="shared" si="65"/>
        <v/>
      </c>
      <c r="X944" s="286"/>
      <c r="Y944" s="286"/>
      <c r="Z944" s="30"/>
    </row>
    <row r="945" spans="1:26" ht="15" hidden="1" customHeight="1" x14ac:dyDescent="0.2">
      <c r="A945" s="384"/>
      <c r="B945" s="384"/>
      <c r="C945" s="433"/>
      <c r="D945" s="43" t="s">
        <v>1983</v>
      </c>
      <c r="E945" s="499" t="s">
        <v>1990</v>
      </c>
      <c r="F945" s="319">
        <v>1</v>
      </c>
      <c r="G945" s="43" t="s">
        <v>1994</v>
      </c>
      <c r="H945" s="499" t="s">
        <v>3591</v>
      </c>
      <c r="I945" s="481" t="s">
        <v>1975</v>
      </c>
      <c r="J945" s="442" t="s">
        <v>1920</v>
      </c>
      <c r="K945" s="442">
        <v>2</v>
      </c>
      <c r="L945" s="482" t="s">
        <v>3456</v>
      </c>
      <c r="M945" s="442">
        <v>120</v>
      </c>
      <c r="N945" s="483"/>
      <c r="O945" s="434">
        <v>0.64</v>
      </c>
      <c r="P945" s="323">
        <f t="shared" si="72"/>
        <v>1.28</v>
      </c>
      <c r="Q945" s="319">
        <f t="shared" si="73"/>
        <v>2</v>
      </c>
      <c r="R945" s="427">
        <f t="shared" si="74"/>
        <v>1.28</v>
      </c>
      <c r="S945" s="323"/>
      <c r="T945" s="309"/>
      <c r="U945" s="309"/>
      <c r="V945" s="319" t="s">
        <v>1975</v>
      </c>
      <c r="W945" s="444" t="str">
        <f t="shared" si="65"/>
        <v/>
      </c>
      <c r="X945" s="286"/>
      <c r="Y945" s="286"/>
      <c r="Z945" s="30"/>
    </row>
    <row r="946" spans="1:26" ht="15" hidden="1" customHeight="1" x14ac:dyDescent="0.2">
      <c r="A946" s="384"/>
      <c r="B946" s="384"/>
      <c r="C946" s="433"/>
      <c r="D946" s="43" t="s">
        <v>1983</v>
      </c>
      <c r="E946" s="499" t="s">
        <v>1990</v>
      </c>
      <c r="F946" s="319">
        <v>1</v>
      </c>
      <c r="G946" s="43" t="s">
        <v>1995</v>
      </c>
      <c r="H946" s="499" t="s">
        <v>3591</v>
      </c>
      <c r="I946" s="481">
        <v>2</v>
      </c>
      <c r="J946" s="442" t="s">
        <v>1920</v>
      </c>
      <c r="K946" s="442">
        <v>6</v>
      </c>
      <c r="L946" s="482">
        <v>150</v>
      </c>
      <c r="M946" s="442">
        <v>261</v>
      </c>
      <c r="N946" s="483"/>
      <c r="O946" s="434">
        <v>0.62</v>
      </c>
      <c r="P946" s="323">
        <f t="shared" si="72"/>
        <v>3.7199999999999998</v>
      </c>
      <c r="Q946" s="319">
        <f t="shared" si="73"/>
        <v>6</v>
      </c>
      <c r="R946" s="427">
        <f t="shared" si="74"/>
        <v>3.7199999999999998</v>
      </c>
      <c r="S946" s="323"/>
      <c r="T946" s="309"/>
      <c r="U946" s="309"/>
      <c r="V946" s="319" t="s">
        <v>1973</v>
      </c>
      <c r="W946" s="444" t="str">
        <f t="shared" si="65"/>
        <v>2</v>
      </c>
      <c r="X946" s="286"/>
      <c r="Y946" s="286"/>
      <c r="Z946" s="30"/>
    </row>
    <row r="947" spans="1:26" ht="15" hidden="1" customHeight="1" x14ac:dyDescent="0.2">
      <c r="A947" s="384"/>
      <c r="B947" s="384"/>
      <c r="C947" s="433"/>
      <c r="D947" s="43" t="s">
        <v>1983</v>
      </c>
      <c r="E947" s="499" t="s">
        <v>1990</v>
      </c>
      <c r="F947" s="319">
        <v>1</v>
      </c>
      <c r="G947" s="43" t="s">
        <v>1996</v>
      </c>
      <c r="H947" s="499" t="s">
        <v>3591</v>
      </c>
      <c r="I947" s="481" t="s">
        <v>1974</v>
      </c>
      <c r="J947" s="442" t="s">
        <v>1920</v>
      </c>
      <c r="K947" s="442">
        <v>2</v>
      </c>
      <c r="L947" s="482" t="s">
        <v>3456</v>
      </c>
      <c r="M947" s="442">
        <v>550</v>
      </c>
      <c r="N947" s="483"/>
      <c r="O947" s="434">
        <v>3.04</v>
      </c>
      <c r="P947" s="323">
        <f t="shared" si="72"/>
        <v>6.08</v>
      </c>
      <c r="Q947" s="319">
        <f t="shared" si="73"/>
        <v>2</v>
      </c>
      <c r="R947" s="427">
        <f t="shared" si="74"/>
        <v>6.08</v>
      </c>
      <c r="S947" s="323"/>
      <c r="T947" s="309"/>
      <c r="U947" s="309"/>
      <c r="V947" s="319" t="s">
        <v>1974</v>
      </c>
      <c r="W947" s="444" t="str">
        <f t="shared" si="65"/>
        <v/>
      </c>
      <c r="X947" s="286"/>
      <c r="Y947" s="286"/>
      <c r="Z947" s="30"/>
    </row>
    <row r="948" spans="1:26" ht="15" hidden="1" customHeight="1" x14ac:dyDescent="0.2">
      <c r="A948" s="384"/>
      <c r="B948" s="384"/>
      <c r="C948" s="433"/>
      <c r="D948" s="43" t="s">
        <v>1983</v>
      </c>
      <c r="E948" s="499" t="s">
        <v>1990</v>
      </c>
      <c r="F948" s="319">
        <v>1</v>
      </c>
      <c r="G948" s="43" t="s">
        <v>1997</v>
      </c>
      <c r="H948" s="499"/>
      <c r="I948" s="481" t="s">
        <v>3440</v>
      </c>
      <c r="J948" s="442" t="s">
        <v>1428</v>
      </c>
      <c r="K948" s="442">
        <v>8</v>
      </c>
      <c r="L948" s="482" t="s">
        <v>3456</v>
      </c>
      <c r="M948" s="442">
        <v>100</v>
      </c>
      <c r="N948" s="483"/>
      <c r="O948" s="434">
        <v>0.19</v>
      </c>
      <c r="P948" s="323">
        <f t="shared" si="72"/>
        <v>1.52</v>
      </c>
      <c r="Q948" s="319">
        <f t="shared" si="73"/>
        <v>8</v>
      </c>
      <c r="R948" s="427">
        <f t="shared" si="74"/>
        <v>1.52</v>
      </c>
      <c r="S948" s="323"/>
      <c r="T948" s="309"/>
      <c r="U948" s="309"/>
      <c r="V948" s="319" t="s">
        <v>3440</v>
      </c>
      <c r="W948" s="444" t="str">
        <f t="shared" si="65"/>
        <v/>
      </c>
      <c r="X948" s="286"/>
      <c r="Y948" s="286"/>
      <c r="Z948" s="30"/>
    </row>
    <row r="949" spans="1:26" ht="15" hidden="1" customHeight="1" x14ac:dyDescent="0.2">
      <c r="A949" s="384"/>
      <c r="B949" s="384"/>
      <c r="C949" s="433"/>
      <c r="D949" s="43" t="s">
        <v>1984</v>
      </c>
      <c r="E949" s="499" t="s">
        <v>1990</v>
      </c>
      <c r="F949" s="319">
        <v>1</v>
      </c>
      <c r="G949" s="43" t="s">
        <v>1998</v>
      </c>
      <c r="H949" s="499" t="s">
        <v>3591</v>
      </c>
      <c r="I949" s="481" t="s">
        <v>1971</v>
      </c>
      <c r="J949" s="442" t="s">
        <v>1920</v>
      </c>
      <c r="K949" s="442">
        <v>1</v>
      </c>
      <c r="L949" s="482" t="s">
        <v>3456</v>
      </c>
      <c r="M949" s="442">
        <v>5211</v>
      </c>
      <c r="N949" s="483"/>
      <c r="O949" s="434">
        <v>35.85</v>
      </c>
      <c r="P949" s="323">
        <f t="shared" si="72"/>
        <v>35.85</v>
      </c>
      <c r="Q949" s="319">
        <f t="shared" si="73"/>
        <v>1</v>
      </c>
      <c r="R949" s="427">
        <f t="shared" si="74"/>
        <v>35.85</v>
      </c>
      <c r="S949" s="323"/>
      <c r="T949" s="309"/>
      <c r="U949" s="309"/>
      <c r="V949" s="319" t="s">
        <v>1971</v>
      </c>
      <c r="W949" s="444" t="str">
        <f t="shared" si="65"/>
        <v/>
      </c>
      <c r="X949" s="286"/>
      <c r="Y949" s="286"/>
      <c r="Z949" s="30"/>
    </row>
    <row r="950" spans="1:26" ht="15" hidden="1" customHeight="1" x14ac:dyDescent="0.2">
      <c r="A950" s="384"/>
      <c r="B950" s="384"/>
      <c r="C950" s="433"/>
      <c r="D950" s="43" t="s">
        <v>1984</v>
      </c>
      <c r="E950" s="499" t="s">
        <v>1990</v>
      </c>
      <c r="F950" s="319">
        <v>1</v>
      </c>
      <c r="G950" s="43" t="s">
        <v>1999</v>
      </c>
      <c r="H950" s="499" t="s">
        <v>3591</v>
      </c>
      <c r="I950" s="481" t="s">
        <v>1971</v>
      </c>
      <c r="J950" s="442" t="s">
        <v>1920</v>
      </c>
      <c r="K950" s="442">
        <v>1</v>
      </c>
      <c r="L950" s="482" t="s">
        <v>3456</v>
      </c>
      <c r="M950" s="442">
        <v>5211</v>
      </c>
      <c r="N950" s="483"/>
      <c r="O950" s="434">
        <v>35.85</v>
      </c>
      <c r="P950" s="323">
        <f t="shared" si="72"/>
        <v>35.85</v>
      </c>
      <c r="Q950" s="319">
        <f t="shared" si="73"/>
        <v>1</v>
      </c>
      <c r="R950" s="427">
        <f t="shared" si="74"/>
        <v>35.85</v>
      </c>
      <c r="S950" s="323"/>
      <c r="T950" s="309"/>
      <c r="U950" s="309"/>
      <c r="V950" s="319" t="s">
        <v>1971</v>
      </c>
      <c r="W950" s="444" t="str">
        <f t="shared" si="65"/>
        <v/>
      </c>
      <c r="X950" s="286"/>
      <c r="Y950" s="286"/>
      <c r="Z950" s="30"/>
    </row>
    <row r="951" spans="1:26" ht="15" hidden="1" customHeight="1" x14ac:dyDescent="0.2">
      <c r="A951" s="384"/>
      <c r="B951" s="384"/>
      <c r="C951" s="433"/>
      <c r="D951" s="43" t="s">
        <v>1984</v>
      </c>
      <c r="E951" s="499" t="s">
        <v>1990</v>
      </c>
      <c r="F951" s="319">
        <v>1</v>
      </c>
      <c r="G951" s="43" t="s">
        <v>2000</v>
      </c>
      <c r="H951" s="499" t="s">
        <v>3591</v>
      </c>
      <c r="I951" s="481" t="s">
        <v>1977</v>
      </c>
      <c r="J951" s="442" t="s">
        <v>1920</v>
      </c>
      <c r="K951" s="442">
        <v>4</v>
      </c>
      <c r="L951" s="482" t="s">
        <v>3456</v>
      </c>
      <c r="M951" s="442">
        <v>794</v>
      </c>
      <c r="N951" s="483"/>
      <c r="O951" s="434">
        <v>2.97</v>
      </c>
      <c r="P951" s="323">
        <f t="shared" si="72"/>
        <v>11.88</v>
      </c>
      <c r="Q951" s="319">
        <f t="shared" si="73"/>
        <v>4</v>
      </c>
      <c r="R951" s="427">
        <f t="shared" si="74"/>
        <v>11.88</v>
      </c>
      <c r="S951" s="323"/>
      <c r="T951" s="309"/>
      <c r="U951" s="309"/>
      <c r="V951" s="319" t="s">
        <v>1977</v>
      </c>
      <c r="W951" s="444" t="str">
        <f t="shared" si="65"/>
        <v/>
      </c>
      <c r="X951" s="286"/>
      <c r="Y951" s="286"/>
      <c r="Z951" s="30"/>
    </row>
    <row r="952" spans="1:26" ht="15" hidden="1" customHeight="1" x14ac:dyDescent="0.2">
      <c r="A952" s="384"/>
      <c r="B952" s="384"/>
      <c r="C952" s="433"/>
      <c r="D952" s="43" t="s">
        <v>1984</v>
      </c>
      <c r="E952" s="499" t="s">
        <v>1990</v>
      </c>
      <c r="F952" s="319">
        <v>1</v>
      </c>
      <c r="G952" s="43" t="s">
        <v>2001</v>
      </c>
      <c r="H952" s="499" t="s">
        <v>3591</v>
      </c>
      <c r="I952" s="481" t="s">
        <v>1977</v>
      </c>
      <c r="J952" s="442" t="s">
        <v>1920</v>
      </c>
      <c r="K952" s="442">
        <v>1</v>
      </c>
      <c r="L952" s="482" t="s">
        <v>3456</v>
      </c>
      <c r="M952" s="442">
        <v>744</v>
      </c>
      <c r="N952" s="483"/>
      <c r="O952" s="434">
        <v>2.78</v>
      </c>
      <c r="P952" s="323">
        <f t="shared" si="72"/>
        <v>2.78</v>
      </c>
      <c r="Q952" s="319">
        <f t="shared" si="73"/>
        <v>1</v>
      </c>
      <c r="R952" s="427">
        <f t="shared" si="74"/>
        <v>2.78</v>
      </c>
      <c r="S952" s="323"/>
      <c r="T952" s="309"/>
      <c r="U952" s="309"/>
      <c r="V952" s="319" t="s">
        <v>1977</v>
      </c>
      <c r="W952" s="444" t="str">
        <f t="shared" si="65"/>
        <v/>
      </c>
      <c r="X952" s="286"/>
      <c r="Y952" s="286"/>
      <c r="Z952" s="30"/>
    </row>
    <row r="953" spans="1:26" ht="15" hidden="1" customHeight="1" x14ac:dyDescent="0.2">
      <c r="A953" s="384"/>
      <c r="B953" s="384"/>
      <c r="C953" s="433"/>
      <c r="D953" s="43" t="s">
        <v>1984</v>
      </c>
      <c r="E953" s="499" t="s">
        <v>1990</v>
      </c>
      <c r="F953" s="319">
        <v>1</v>
      </c>
      <c r="G953" s="43" t="s">
        <v>1994</v>
      </c>
      <c r="H953" s="499" t="s">
        <v>3591</v>
      </c>
      <c r="I953" s="481" t="s">
        <v>1975</v>
      </c>
      <c r="J953" s="442" t="s">
        <v>1920</v>
      </c>
      <c r="K953" s="442">
        <v>7</v>
      </c>
      <c r="L953" s="482" t="s">
        <v>3456</v>
      </c>
      <c r="M953" s="442">
        <v>120</v>
      </c>
      <c r="N953" s="483"/>
      <c r="O953" s="434">
        <v>0.64</v>
      </c>
      <c r="P953" s="323">
        <f t="shared" si="72"/>
        <v>4.4800000000000004</v>
      </c>
      <c r="Q953" s="319">
        <f t="shared" si="73"/>
        <v>7</v>
      </c>
      <c r="R953" s="427">
        <f t="shared" si="74"/>
        <v>4.4800000000000004</v>
      </c>
      <c r="S953" s="323"/>
      <c r="T953" s="309"/>
      <c r="U953" s="309"/>
      <c r="V953" s="319" t="s">
        <v>1975</v>
      </c>
      <c r="W953" s="444" t="str">
        <f t="shared" si="65"/>
        <v/>
      </c>
      <c r="X953" s="286"/>
      <c r="Y953" s="286"/>
      <c r="Z953" s="30"/>
    </row>
    <row r="954" spans="1:26" ht="15" hidden="1" customHeight="1" x14ac:dyDescent="0.2">
      <c r="A954" s="384"/>
      <c r="B954" s="384"/>
      <c r="C954" s="433"/>
      <c r="D954" s="43" t="s">
        <v>1984</v>
      </c>
      <c r="E954" s="499" t="s">
        <v>1990</v>
      </c>
      <c r="F954" s="319">
        <v>1</v>
      </c>
      <c r="G954" s="43" t="s">
        <v>1995</v>
      </c>
      <c r="H954" s="499" t="s">
        <v>3591</v>
      </c>
      <c r="I954" s="481">
        <v>2</v>
      </c>
      <c r="J954" s="442" t="s">
        <v>1920</v>
      </c>
      <c r="K954" s="442">
        <v>10</v>
      </c>
      <c r="L954" s="482">
        <v>150</v>
      </c>
      <c r="M954" s="442">
        <v>261</v>
      </c>
      <c r="N954" s="483"/>
      <c r="O954" s="434">
        <v>0.62</v>
      </c>
      <c r="P954" s="323">
        <f t="shared" si="72"/>
        <v>6.2</v>
      </c>
      <c r="Q954" s="319">
        <f t="shared" si="73"/>
        <v>10</v>
      </c>
      <c r="R954" s="427">
        <f t="shared" si="74"/>
        <v>6.2</v>
      </c>
      <c r="S954" s="323"/>
      <c r="T954" s="309"/>
      <c r="U954" s="309"/>
      <c r="V954" s="319" t="s">
        <v>1973</v>
      </c>
      <c r="W954" s="444" t="str">
        <f t="shared" si="65"/>
        <v>2</v>
      </c>
      <c r="X954" s="286"/>
      <c r="Y954" s="286"/>
      <c r="Z954" s="30"/>
    </row>
    <row r="955" spans="1:26" ht="15" hidden="1" customHeight="1" x14ac:dyDescent="0.2">
      <c r="A955" s="384"/>
      <c r="B955" s="384"/>
      <c r="C955" s="433"/>
      <c r="D955" s="43" t="s">
        <v>1984</v>
      </c>
      <c r="E955" s="499" t="s">
        <v>1990</v>
      </c>
      <c r="F955" s="319">
        <v>1</v>
      </c>
      <c r="G955" s="43" t="s">
        <v>1996</v>
      </c>
      <c r="H955" s="499" t="s">
        <v>3591</v>
      </c>
      <c r="I955" s="481" t="s">
        <v>1974</v>
      </c>
      <c r="J955" s="442" t="s">
        <v>1920</v>
      </c>
      <c r="K955" s="442">
        <v>6</v>
      </c>
      <c r="L955" s="482" t="s">
        <v>3456</v>
      </c>
      <c r="M955" s="442">
        <v>550</v>
      </c>
      <c r="N955" s="483"/>
      <c r="O955" s="434">
        <v>3.04</v>
      </c>
      <c r="P955" s="323">
        <f t="shared" si="72"/>
        <v>18.240000000000002</v>
      </c>
      <c r="Q955" s="319">
        <f t="shared" si="73"/>
        <v>6</v>
      </c>
      <c r="R955" s="427">
        <f t="shared" si="74"/>
        <v>18.240000000000002</v>
      </c>
      <c r="S955" s="323"/>
      <c r="T955" s="309"/>
      <c r="U955" s="309"/>
      <c r="V955" s="319" t="s">
        <v>1974</v>
      </c>
      <c r="W955" s="444" t="str">
        <f t="shared" si="65"/>
        <v/>
      </c>
      <c r="X955" s="286"/>
      <c r="Y955" s="286"/>
      <c r="Z955" s="30"/>
    </row>
    <row r="956" spans="1:26" ht="15" hidden="1" customHeight="1" x14ac:dyDescent="0.2">
      <c r="A956" s="384"/>
      <c r="B956" s="384"/>
      <c r="C956" s="433"/>
      <c r="D956" s="43" t="s">
        <v>1984</v>
      </c>
      <c r="E956" s="499" t="s">
        <v>1990</v>
      </c>
      <c r="F956" s="319">
        <v>1</v>
      </c>
      <c r="G956" s="43" t="s">
        <v>2002</v>
      </c>
      <c r="H956" s="499" t="s">
        <v>3591</v>
      </c>
      <c r="I956" s="481" t="s">
        <v>1974</v>
      </c>
      <c r="J956" s="442" t="s">
        <v>1920</v>
      </c>
      <c r="K956" s="442">
        <v>1</v>
      </c>
      <c r="L956" s="482" t="s">
        <v>3456</v>
      </c>
      <c r="M956" s="442">
        <v>750</v>
      </c>
      <c r="N956" s="483"/>
      <c r="O956" s="434">
        <v>4.1399999999999997</v>
      </c>
      <c r="P956" s="323">
        <f t="shared" si="72"/>
        <v>4.1399999999999997</v>
      </c>
      <c r="Q956" s="319">
        <f t="shared" si="73"/>
        <v>1</v>
      </c>
      <c r="R956" s="427">
        <f t="shared" si="74"/>
        <v>4.1399999999999997</v>
      </c>
      <c r="S956" s="323"/>
      <c r="T956" s="309"/>
      <c r="U956" s="309"/>
      <c r="V956" s="319" t="s">
        <v>1974</v>
      </c>
      <c r="W956" s="444" t="str">
        <f t="shared" si="65"/>
        <v/>
      </c>
      <c r="X956" s="286"/>
      <c r="Y956" s="286"/>
      <c r="Z956" s="30"/>
    </row>
    <row r="957" spans="1:26" ht="15" hidden="1" customHeight="1" x14ac:dyDescent="0.2">
      <c r="A957" s="384"/>
      <c r="B957" s="384"/>
      <c r="C957" s="433"/>
      <c r="D957" s="43" t="s">
        <v>1984</v>
      </c>
      <c r="E957" s="499" t="s">
        <v>1990</v>
      </c>
      <c r="F957" s="319">
        <v>1</v>
      </c>
      <c r="G957" s="43" t="s">
        <v>1997</v>
      </c>
      <c r="H957" s="499"/>
      <c r="I957" s="481" t="s">
        <v>3440</v>
      </c>
      <c r="J957" s="442" t="s">
        <v>1428</v>
      </c>
      <c r="K957" s="442">
        <v>24</v>
      </c>
      <c r="L957" s="482" t="s">
        <v>3456</v>
      </c>
      <c r="M957" s="442">
        <v>100</v>
      </c>
      <c r="N957" s="483"/>
      <c r="O957" s="434">
        <v>0.19</v>
      </c>
      <c r="P957" s="323">
        <f t="shared" si="72"/>
        <v>4.5600000000000005</v>
      </c>
      <c r="Q957" s="319">
        <f t="shared" si="73"/>
        <v>24</v>
      </c>
      <c r="R957" s="427">
        <f t="shared" si="74"/>
        <v>4.5600000000000005</v>
      </c>
      <c r="S957" s="323"/>
      <c r="T957" s="309"/>
      <c r="U957" s="309"/>
      <c r="V957" s="319" t="s">
        <v>3440</v>
      </c>
      <c r="W957" s="444" t="str">
        <f t="shared" si="65"/>
        <v/>
      </c>
      <c r="X957" s="286"/>
      <c r="Y957" s="286"/>
      <c r="Z957" s="30"/>
    </row>
    <row r="958" spans="1:26" ht="15" hidden="1" customHeight="1" x14ac:dyDescent="0.2">
      <c r="A958" s="384"/>
      <c r="B958" s="384"/>
      <c r="C958" s="433"/>
      <c r="D958" s="43" t="s">
        <v>1985</v>
      </c>
      <c r="E958" s="499" t="s">
        <v>1990</v>
      </c>
      <c r="F958" s="319">
        <v>1</v>
      </c>
      <c r="G958" s="43" t="s">
        <v>2003</v>
      </c>
      <c r="H958" s="499" t="s">
        <v>3591</v>
      </c>
      <c r="I958" s="481" t="s">
        <v>1971</v>
      </c>
      <c r="J958" s="442" t="s">
        <v>1920</v>
      </c>
      <c r="K958" s="442">
        <v>1</v>
      </c>
      <c r="L958" s="482" t="s">
        <v>3456</v>
      </c>
      <c r="M958" s="442">
        <v>2625</v>
      </c>
      <c r="N958" s="483"/>
      <c r="O958" s="434">
        <v>18.059999999999999</v>
      </c>
      <c r="P958" s="323">
        <f t="shared" si="72"/>
        <v>18.059999999999999</v>
      </c>
      <c r="Q958" s="319">
        <f t="shared" si="73"/>
        <v>1</v>
      </c>
      <c r="R958" s="427">
        <f t="shared" si="74"/>
        <v>18.059999999999999</v>
      </c>
      <c r="S958" s="323"/>
      <c r="T958" s="309"/>
      <c r="U958" s="309"/>
      <c r="V958" s="319" t="s">
        <v>1971</v>
      </c>
      <c r="W958" s="444" t="str">
        <f t="shared" si="65"/>
        <v/>
      </c>
      <c r="X958" s="286"/>
      <c r="Y958" s="286"/>
      <c r="Z958" s="30"/>
    </row>
    <row r="959" spans="1:26" ht="15" hidden="1" customHeight="1" x14ac:dyDescent="0.2">
      <c r="A959" s="384"/>
      <c r="B959" s="384"/>
      <c r="C959" s="433"/>
      <c r="D959" s="43" t="s">
        <v>1985</v>
      </c>
      <c r="E959" s="499" t="s">
        <v>1990</v>
      </c>
      <c r="F959" s="319">
        <v>1</v>
      </c>
      <c r="G959" s="43" t="s">
        <v>1994</v>
      </c>
      <c r="H959" s="499" t="s">
        <v>3591</v>
      </c>
      <c r="I959" s="481" t="s">
        <v>1975</v>
      </c>
      <c r="J959" s="442" t="s">
        <v>1920</v>
      </c>
      <c r="K959" s="442">
        <v>4</v>
      </c>
      <c r="L959" s="482" t="s">
        <v>3456</v>
      </c>
      <c r="M959" s="442">
        <v>120</v>
      </c>
      <c r="N959" s="483"/>
      <c r="O959" s="434">
        <v>0.64</v>
      </c>
      <c r="P959" s="323">
        <f t="shared" si="72"/>
        <v>2.56</v>
      </c>
      <c r="Q959" s="319">
        <f t="shared" si="73"/>
        <v>4</v>
      </c>
      <c r="R959" s="427">
        <f t="shared" si="74"/>
        <v>2.56</v>
      </c>
      <c r="S959" s="323"/>
      <c r="T959" s="309"/>
      <c r="U959" s="309"/>
      <c r="V959" s="319" t="s">
        <v>1975</v>
      </c>
      <c r="W959" s="444" t="str">
        <f t="shared" si="65"/>
        <v/>
      </c>
      <c r="X959" s="286"/>
      <c r="Y959" s="286"/>
      <c r="Z959" s="30"/>
    </row>
    <row r="960" spans="1:26" ht="15" hidden="1" customHeight="1" x14ac:dyDescent="0.2">
      <c r="A960" s="384"/>
      <c r="B960" s="384"/>
      <c r="C960" s="433"/>
      <c r="D960" s="43" t="s">
        <v>1985</v>
      </c>
      <c r="E960" s="499" t="s">
        <v>1990</v>
      </c>
      <c r="F960" s="319">
        <v>1</v>
      </c>
      <c r="G960" s="43" t="s">
        <v>1995</v>
      </c>
      <c r="H960" s="499" t="s">
        <v>3591</v>
      </c>
      <c r="I960" s="481">
        <v>2</v>
      </c>
      <c r="J960" s="442" t="s">
        <v>1920</v>
      </c>
      <c r="K960" s="442">
        <v>6</v>
      </c>
      <c r="L960" s="482">
        <v>150</v>
      </c>
      <c r="M960" s="442">
        <v>261</v>
      </c>
      <c r="N960" s="483"/>
      <c r="O960" s="434">
        <v>0.62</v>
      </c>
      <c r="P960" s="323">
        <f t="shared" si="72"/>
        <v>3.7199999999999998</v>
      </c>
      <c r="Q960" s="319">
        <f t="shared" si="73"/>
        <v>6</v>
      </c>
      <c r="R960" s="427">
        <f t="shared" si="74"/>
        <v>3.7199999999999998</v>
      </c>
      <c r="S960" s="323"/>
      <c r="T960" s="309"/>
      <c r="U960" s="309"/>
      <c r="V960" s="319" t="s">
        <v>1973</v>
      </c>
      <c r="W960" s="444" t="str">
        <f t="shared" si="65"/>
        <v>2</v>
      </c>
      <c r="X960" s="286"/>
      <c r="Y960" s="286"/>
      <c r="Z960" s="30"/>
    </row>
    <row r="961" spans="1:26" ht="15" hidden="1" customHeight="1" x14ac:dyDescent="0.2">
      <c r="A961" s="384"/>
      <c r="B961" s="384"/>
      <c r="C961" s="433"/>
      <c r="D961" s="43" t="s">
        <v>1985</v>
      </c>
      <c r="E961" s="499" t="s">
        <v>1990</v>
      </c>
      <c r="F961" s="319">
        <v>1</v>
      </c>
      <c r="G961" s="43" t="s">
        <v>1997</v>
      </c>
      <c r="H961" s="499"/>
      <c r="I961" s="481" t="s">
        <v>3440</v>
      </c>
      <c r="J961" s="442" t="s">
        <v>1428</v>
      </c>
      <c r="K961" s="442">
        <v>8</v>
      </c>
      <c r="L961" s="482" t="s">
        <v>3456</v>
      </c>
      <c r="M961" s="442">
        <v>100</v>
      </c>
      <c r="N961" s="483"/>
      <c r="O961" s="434">
        <v>0.19</v>
      </c>
      <c r="P961" s="323">
        <f t="shared" si="72"/>
        <v>1.52</v>
      </c>
      <c r="Q961" s="319">
        <f t="shared" si="73"/>
        <v>8</v>
      </c>
      <c r="R961" s="427">
        <f t="shared" si="74"/>
        <v>1.52</v>
      </c>
      <c r="S961" s="323"/>
      <c r="T961" s="309"/>
      <c r="U961" s="309"/>
      <c r="V961" s="319" t="s">
        <v>3440</v>
      </c>
      <c r="W961" s="444" t="str">
        <f t="shared" si="65"/>
        <v/>
      </c>
      <c r="X961" s="286"/>
      <c r="Y961" s="286"/>
      <c r="Z961" s="30"/>
    </row>
    <row r="962" spans="1:26" ht="15" hidden="1" customHeight="1" x14ac:dyDescent="0.2">
      <c r="A962" s="384"/>
      <c r="B962" s="384"/>
      <c r="C962" s="433"/>
      <c r="D962" s="43" t="s">
        <v>1985</v>
      </c>
      <c r="E962" s="499" t="s">
        <v>1990</v>
      </c>
      <c r="F962" s="319">
        <v>1</v>
      </c>
      <c r="G962" s="43" t="s">
        <v>2004</v>
      </c>
      <c r="H962" s="499" t="s">
        <v>3591</v>
      </c>
      <c r="I962" s="481" t="s">
        <v>1971</v>
      </c>
      <c r="J962" s="442" t="s">
        <v>1920</v>
      </c>
      <c r="K962" s="442">
        <v>1</v>
      </c>
      <c r="L962" s="482" t="s">
        <v>3456</v>
      </c>
      <c r="M962" s="442">
        <v>2625</v>
      </c>
      <c r="N962" s="483"/>
      <c r="O962" s="434">
        <v>18.059999999999999</v>
      </c>
      <c r="P962" s="323">
        <f t="shared" si="72"/>
        <v>18.059999999999999</v>
      </c>
      <c r="Q962" s="319">
        <f t="shared" si="73"/>
        <v>1</v>
      </c>
      <c r="R962" s="427">
        <f t="shared" si="74"/>
        <v>18.059999999999999</v>
      </c>
      <c r="S962" s="323"/>
      <c r="T962" s="309"/>
      <c r="U962" s="309"/>
      <c r="V962" s="319" t="s">
        <v>1971</v>
      </c>
      <c r="W962" s="444" t="str">
        <f t="shared" si="65"/>
        <v/>
      </c>
      <c r="X962" s="286"/>
      <c r="Y962" s="286"/>
      <c r="Z962" s="30"/>
    </row>
    <row r="963" spans="1:26" ht="15" hidden="1" customHeight="1" x14ac:dyDescent="0.2">
      <c r="A963" s="384"/>
      <c r="B963" s="384"/>
      <c r="C963" s="433"/>
      <c r="D963" s="43" t="s">
        <v>1985</v>
      </c>
      <c r="E963" s="499" t="s">
        <v>1990</v>
      </c>
      <c r="F963" s="319">
        <v>1</v>
      </c>
      <c r="G963" s="43" t="s">
        <v>2005</v>
      </c>
      <c r="H963" s="499" t="s">
        <v>3591</v>
      </c>
      <c r="I963" s="481" t="s">
        <v>1974</v>
      </c>
      <c r="J963" s="442" t="s">
        <v>1920</v>
      </c>
      <c r="K963" s="442">
        <v>2</v>
      </c>
      <c r="L963" s="482" t="s">
        <v>3456</v>
      </c>
      <c r="M963" s="442">
        <v>1709</v>
      </c>
      <c r="N963" s="483"/>
      <c r="O963" s="434">
        <v>9.44</v>
      </c>
      <c r="P963" s="323">
        <f t="shared" si="72"/>
        <v>18.88</v>
      </c>
      <c r="Q963" s="319">
        <f t="shared" si="73"/>
        <v>2</v>
      </c>
      <c r="R963" s="427">
        <f t="shared" si="74"/>
        <v>18.88</v>
      </c>
      <c r="S963" s="323"/>
      <c r="T963" s="309"/>
      <c r="U963" s="309"/>
      <c r="V963" s="319" t="s">
        <v>1974</v>
      </c>
      <c r="W963" s="444" t="str">
        <f t="shared" si="65"/>
        <v/>
      </c>
      <c r="X963" s="286"/>
      <c r="Y963" s="286"/>
      <c r="Z963" s="30"/>
    </row>
    <row r="964" spans="1:26" ht="15" hidden="1" customHeight="1" x14ac:dyDescent="0.2">
      <c r="A964" s="384"/>
      <c r="B964" s="384"/>
      <c r="C964" s="433"/>
      <c r="D964" s="43" t="s">
        <v>1986</v>
      </c>
      <c r="E964" s="499" t="s">
        <v>1990</v>
      </c>
      <c r="F964" s="319">
        <v>1</v>
      </c>
      <c r="G964" s="43" t="s">
        <v>2003</v>
      </c>
      <c r="H964" s="499" t="s">
        <v>3591</v>
      </c>
      <c r="I964" s="481" t="s">
        <v>1971</v>
      </c>
      <c r="J964" s="442" t="s">
        <v>1920</v>
      </c>
      <c r="K964" s="442">
        <v>1</v>
      </c>
      <c r="L964" s="482" t="s">
        <v>3456</v>
      </c>
      <c r="M964" s="442">
        <v>2625</v>
      </c>
      <c r="N964" s="483"/>
      <c r="O964" s="434">
        <v>18.059999999999999</v>
      </c>
      <c r="P964" s="323">
        <f t="shared" si="72"/>
        <v>18.059999999999999</v>
      </c>
      <c r="Q964" s="319">
        <f t="shared" si="73"/>
        <v>1</v>
      </c>
      <c r="R964" s="427">
        <f t="shared" si="74"/>
        <v>18.059999999999999</v>
      </c>
      <c r="S964" s="323"/>
      <c r="T964" s="309"/>
      <c r="U964" s="309"/>
      <c r="V964" s="319" t="s">
        <v>1971</v>
      </c>
      <c r="W964" s="444" t="str">
        <f t="shared" si="65"/>
        <v/>
      </c>
      <c r="X964" s="286"/>
      <c r="Y964" s="286"/>
      <c r="Z964" s="30"/>
    </row>
    <row r="965" spans="1:26" ht="15" hidden="1" customHeight="1" x14ac:dyDescent="0.2">
      <c r="A965" s="384"/>
      <c r="B965" s="384"/>
      <c r="C965" s="433"/>
      <c r="D965" s="43" t="s">
        <v>1986</v>
      </c>
      <c r="E965" s="499" t="s">
        <v>1990</v>
      </c>
      <c r="F965" s="319">
        <v>1</v>
      </c>
      <c r="G965" s="43" t="s">
        <v>1994</v>
      </c>
      <c r="H965" s="499" t="s">
        <v>3591</v>
      </c>
      <c r="I965" s="481" t="s">
        <v>1975</v>
      </c>
      <c r="J965" s="442" t="s">
        <v>1920</v>
      </c>
      <c r="K965" s="442">
        <v>4</v>
      </c>
      <c r="L965" s="482" t="s">
        <v>3456</v>
      </c>
      <c r="M965" s="442">
        <v>120</v>
      </c>
      <c r="N965" s="483"/>
      <c r="O965" s="434">
        <v>0.64</v>
      </c>
      <c r="P965" s="323">
        <f t="shared" si="72"/>
        <v>2.56</v>
      </c>
      <c r="Q965" s="319">
        <f t="shared" si="73"/>
        <v>4</v>
      </c>
      <c r="R965" s="427">
        <f t="shared" si="74"/>
        <v>2.56</v>
      </c>
      <c r="S965" s="323"/>
      <c r="T965" s="309"/>
      <c r="U965" s="309"/>
      <c r="V965" s="319" t="s">
        <v>1975</v>
      </c>
      <c r="W965" s="444" t="str">
        <f t="shared" si="65"/>
        <v/>
      </c>
      <c r="X965" s="286"/>
      <c r="Y965" s="286"/>
      <c r="Z965" s="30"/>
    </row>
    <row r="966" spans="1:26" ht="15" hidden="1" customHeight="1" x14ac:dyDescent="0.2">
      <c r="A966" s="384"/>
      <c r="B966" s="384"/>
      <c r="C966" s="433"/>
      <c r="D966" s="43" t="s">
        <v>1986</v>
      </c>
      <c r="E966" s="499" t="s">
        <v>1990</v>
      </c>
      <c r="F966" s="319">
        <v>1</v>
      </c>
      <c r="G966" s="43" t="s">
        <v>1995</v>
      </c>
      <c r="H966" s="499" t="s">
        <v>3591</v>
      </c>
      <c r="I966" s="481">
        <v>2</v>
      </c>
      <c r="J966" s="442" t="s">
        <v>1920</v>
      </c>
      <c r="K966" s="442">
        <v>6</v>
      </c>
      <c r="L966" s="482">
        <v>150</v>
      </c>
      <c r="M966" s="442">
        <v>261</v>
      </c>
      <c r="N966" s="483"/>
      <c r="O966" s="434">
        <v>0.62</v>
      </c>
      <c r="P966" s="323">
        <f t="shared" si="72"/>
        <v>3.7199999999999998</v>
      </c>
      <c r="Q966" s="319">
        <f t="shared" si="73"/>
        <v>6</v>
      </c>
      <c r="R966" s="427">
        <f t="shared" si="74"/>
        <v>3.7199999999999998</v>
      </c>
      <c r="S966" s="323"/>
      <c r="T966" s="309"/>
      <c r="U966" s="309"/>
      <c r="V966" s="319" t="s">
        <v>1973</v>
      </c>
      <c r="W966" s="444" t="str">
        <f t="shared" si="65"/>
        <v>2</v>
      </c>
      <c r="X966" s="286"/>
      <c r="Y966" s="286"/>
      <c r="Z966" s="30"/>
    </row>
    <row r="967" spans="1:26" ht="15" hidden="1" customHeight="1" x14ac:dyDescent="0.2">
      <c r="A967" s="384"/>
      <c r="B967" s="384"/>
      <c r="C967" s="433"/>
      <c r="D967" s="43" t="s">
        <v>1986</v>
      </c>
      <c r="E967" s="499" t="s">
        <v>1990</v>
      </c>
      <c r="F967" s="319">
        <v>1</v>
      </c>
      <c r="G967" s="43" t="s">
        <v>1997</v>
      </c>
      <c r="H967" s="499"/>
      <c r="I967" s="481" t="s">
        <v>3440</v>
      </c>
      <c r="J967" s="442" t="s">
        <v>1428</v>
      </c>
      <c r="K967" s="442">
        <v>8</v>
      </c>
      <c r="L967" s="482" t="s">
        <v>3456</v>
      </c>
      <c r="M967" s="442">
        <v>100</v>
      </c>
      <c r="N967" s="483"/>
      <c r="O967" s="434">
        <v>0.19</v>
      </c>
      <c r="P967" s="323">
        <f t="shared" si="72"/>
        <v>1.52</v>
      </c>
      <c r="Q967" s="319">
        <f t="shared" si="73"/>
        <v>8</v>
      </c>
      <c r="R967" s="427">
        <f t="shared" si="74"/>
        <v>1.52</v>
      </c>
      <c r="S967" s="323"/>
      <c r="T967" s="309"/>
      <c r="U967" s="309"/>
      <c r="V967" s="319" t="s">
        <v>3440</v>
      </c>
      <c r="W967" s="444" t="str">
        <f t="shared" si="65"/>
        <v/>
      </c>
      <c r="X967" s="286"/>
      <c r="Y967" s="286"/>
      <c r="Z967" s="30"/>
    </row>
    <row r="968" spans="1:26" ht="15" hidden="1" customHeight="1" x14ac:dyDescent="0.2">
      <c r="A968" s="384"/>
      <c r="B968" s="384"/>
      <c r="C968" s="433"/>
      <c r="D968" s="43" t="s">
        <v>1986</v>
      </c>
      <c r="E968" s="499" t="s">
        <v>1990</v>
      </c>
      <c r="F968" s="319">
        <v>1</v>
      </c>
      <c r="G968" s="43" t="s">
        <v>2004</v>
      </c>
      <c r="H968" s="499" t="s">
        <v>3591</v>
      </c>
      <c r="I968" s="481" t="s">
        <v>1971</v>
      </c>
      <c r="J968" s="442" t="s">
        <v>1920</v>
      </c>
      <c r="K968" s="442">
        <v>1</v>
      </c>
      <c r="L968" s="482" t="s">
        <v>3456</v>
      </c>
      <c r="M968" s="442">
        <v>2625</v>
      </c>
      <c r="N968" s="483"/>
      <c r="O968" s="434">
        <v>18.059999999999999</v>
      </c>
      <c r="P968" s="323">
        <f t="shared" si="72"/>
        <v>18.059999999999999</v>
      </c>
      <c r="Q968" s="319">
        <f t="shared" si="73"/>
        <v>1</v>
      </c>
      <c r="R968" s="427">
        <f t="shared" si="74"/>
        <v>18.059999999999999</v>
      </c>
      <c r="S968" s="323"/>
      <c r="T968" s="309"/>
      <c r="U968" s="309"/>
      <c r="V968" s="319" t="s">
        <v>1971</v>
      </c>
      <c r="W968" s="444" t="str">
        <f t="shared" si="65"/>
        <v/>
      </c>
      <c r="X968" s="286"/>
      <c r="Y968" s="286"/>
      <c r="Z968" s="30"/>
    </row>
    <row r="969" spans="1:26" ht="15" hidden="1" customHeight="1" x14ac:dyDescent="0.2">
      <c r="A969" s="384"/>
      <c r="B969" s="384"/>
      <c r="C969" s="433"/>
      <c r="D969" s="43" t="s">
        <v>1986</v>
      </c>
      <c r="E969" s="499" t="s">
        <v>1990</v>
      </c>
      <c r="F969" s="319">
        <v>1</v>
      </c>
      <c r="G969" s="43" t="s">
        <v>2005</v>
      </c>
      <c r="H969" s="499" t="s">
        <v>3591</v>
      </c>
      <c r="I969" s="481" t="s">
        <v>1974</v>
      </c>
      <c r="J969" s="442" t="s">
        <v>1920</v>
      </c>
      <c r="K969" s="442">
        <v>2</v>
      </c>
      <c r="L969" s="482" t="s">
        <v>3456</v>
      </c>
      <c r="M969" s="442">
        <v>1709</v>
      </c>
      <c r="N969" s="483"/>
      <c r="O969" s="434">
        <v>9.44</v>
      </c>
      <c r="P969" s="323">
        <f t="shared" si="72"/>
        <v>18.88</v>
      </c>
      <c r="Q969" s="319">
        <f t="shared" si="73"/>
        <v>2</v>
      </c>
      <c r="R969" s="427">
        <f t="shared" si="74"/>
        <v>18.88</v>
      </c>
      <c r="S969" s="323"/>
      <c r="T969" s="309"/>
      <c r="U969" s="309"/>
      <c r="V969" s="319" t="s">
        <v>1974</v>
      </c>
      <c r="W969" s="444" t="str">
        <f t="shared" si="65"/>
        <v/>
      </c>
      <c r="X969" s="286"/>
      <c r="Y969" s="286"/>
      <c r="Z969" s="30"/>
    </row>
    <row r="970" spans="1:26" ht="15" hidden="1" customHeight="1" x14ac:dyDescent="0.2">
      <c r="A970" s="384"/>
      <c r="B970" s="384"/>
      <c r="C970" s="433"/>
      <c r="D970" s="43" t="s">
        <v>1987</v>
      </c>
      <c r="E970" s="499" t="s">
        <v>1990</v>
      </c>
      <c r="F970" s="319">
        <v>1</v>
      </c>
      <c r="G970" s="43" t="s">
        <v>2006</v>
      </c>
      <c r="H970" s="499" t="s">
        <v>3591</v>
      </c>
      <c r="I970" s="481" t="s">
        <v>1971</v>
      </c>
      <c r="J970" s="442" t="s">
        <v>1920</v>
      </c>
      <c r="K970" s="442">
        <v>1</v>
      </c>
      <c r="L970" s="482" t="s">
        <v>3456</v>
      </c>
      <c r="M970" s="442">
        <v>2625</v>
      </c>
      <c r="N970" s="483"/>
      <c r="O970" s="434">
        <v>18.059999999999999</v>
      </c>
      <c r="P970" s="323">
        <f t="shared" si="72"/>
        <v>18.059999999999999</v>
      </c>
      <c r="Q970" s="319">
        <f t="shared" si="73"/>
        <v>1</v>
      </c>
      <c r="R970" s="427">
        <f t="shared" si="74"/>
        <v>18.059999999999999</v>
      </c>
      <c r="S970" s="323"/>
      <c r="T970" s="309"/>
      <c r="U970" s="309"/>
      <c r="V970" s="319" t="s">
        <v>1971</v>
      </c>
      <c r="W970" s="444" t="str">
        <f t="shared" si="65"/>
        <v/>
      </c>
      <c r="X970" s="286"/>
      <c r="Y970" s="286"/>
      <c r="Z970" s="30"/>
    </row>
    <row r="971" spans="1:26" ht="15" hidden="1" customHeight="1" x14ac:dyDescent="0.2">
      <c r="A971" s="384"/>
      <c r="B971" s="384"/>
      <c r="C971" s="433"/>
      <c r="D971" s="43" t="s">
        <v>1987</v>
      </c>
      <c r="E971" s="499" t="s">
        <v>1990</v>
      </c>
      <c r="F971" s="319">
        <v>1</v>
      </c>
      <c r="G971" s="43" t="s">
        <v>1994</v>
      </c>
      <c r="H971" s="499" t="s">
        <v>3591</v>
      </c>
      <c r="I971" s="481" t="s">
        <v>1975</v>
      </c>
      <c r="J971" s="442" t="s">
        <v>1920</v>
      </c>
      <c r="K971" s="442">
        <v>4</v>
      </c>
      <c r="L971" s="482" t="s">
        <v>3456</v>
      </c>
      <c r="M971" s="442">
        <v>120</v>
      </c>
      <c r="N971" s="483"/>
      <c r="O971" s="434">
        <v>0.64</v>
      </c>
      <c r="P971" s="323">
        <f t="shared" si="72"/>
        <v>2.56</v>
      </c>
      <c r="Q971" s="319">
        <f t="shared" si="73"/>
        <v>4</v>
      </c>
      <c r="R971" s="427">
        <f t="shared" si="74"/>
        <v>2.56</v>
      </c>
      <c r="S971" s="323"/>
      <c r="T971" s="309"/>
      <c r="U971" s="309"/>
      <c r="V971" s="319" t="s">
        <v>1975</v>
      </c>
      <c r="W971" s="444" t="str">
        <f t="shared" si="65"/>
        <v/>
      </c>
      <c r="X971" s="286"/>
      <c r="Y971" s="286"/>
      <c r="Z971" s="30"/>
    </row>
    <row r="972" spans="1:26" ht="15" hidden="1" customHeight="1" x14ac:dyDescent="0.2">
      <c r="A972" s="384"/>
      <c r="B972" s="384"/>
      <c r="C972" s="433"/>
      <c r="D972" s="43" t="s">
        <v>1987</v>
      </c>
      <c r="E972" s="499" t="s">
        <v>1990</v>
      </c>
      <c r="F972" s="319">
        <v>1</v>
      </c>
      <c r="G972" s="43" t="s">
        <v>1995</v>
      </c>
      <c r="H972" s="499" t="s">
        <v>3591</v>
      </c>
      <c r="I972" s="481">
        <v>2</v>
      </c>
      <c r="J972" s="442" t="s">
        <v>1920</v>
      </c>
      <c r="K972" s="442">
        <v>6</v>
      </c>
      <c r="L972" s="482">
        <v>150</v>
      </c>
      <c r="M972" s="442">
        <v>261</v>
      </c>
      <c r="N972" s="483"/>
      <c r="O972" s="434">
        <v>0.62</v>
      </c>
      <c r="P972" s="323">
        <f t="shared" si="72"/>
        <v>3.7199999999999998</v>
      </c>
      <c r="Q972" s="319">
        <f t="shared" si="73"/>
        <v>6</v>
      </c>
      <c r="R972" s="427">
        <f t="shared" si="74"/>
        <v>3.7199999999999998</v>
      </c>
      <c r="S972" s="323"/>
      <c r="T972" s="309"/>
      <c r="U972" s="309"/>
      <c r="V972" s="319" t="s">
        <v>1973</v>
      </c>
      <c r="W972" s="444" t="str">
        <f t="shared" si="65"/>
        <v>2</v>
      </c>
      <c r="X972" s="286"/>
      <c r="Y972" s="286"/>
      <c r="Z972" s="30"/>
    </row>
    <row r="973" spans="1:26" ht="15" hidden="1" customHeight="1" x14ac:dyDescent="0.2">
      <c r="A973" s="384"/>
      <c r="B973" s="384"/>
      <c r="C973" s="433"/>
      <c r="D973" s="43" t="s">
        <v>1987</v>
      </c>
      <c r="E973" s="499" t="s">
        <v>1990</v>
      </c>
      <c r="F973" s="319">
        <v>1</v>
      </c>
      <c r="G973" s="43" t="s">
        <v>1997</v>
      </c>
      <c r="H973" s="499"/>
      <c r="I973" s="481" t="s">
        <v>3440</v>
      </c>
      <c r="J973" s="442" t="s">
        <v>1428</v>
      </c>
      <c r="K973" s="442">
        <v>8</v>
      </c>
      <c r="L973" s="482" t="s">
        <v>3456</v>
      </c>
      <c r="M973" s="442">
        <v>100</v>
      </c>
      <c r="N973" s="483"/>
      <c r="O973" s="434">
        <v>0.19</v>
      </c>
      <c r="P973" s="323">
        <f t="shared" si="72"/>
        <v>1.52</v>
      </c>
      <c r="Q973" s="319">
        <f t="shared" si="73"/>
        <v>8</v>
      </c>
      <c r="R973" s="427">
        <f t="shared" si="74"/>
        <v>1.52</v>
      </c>
      <c r="S973" s="323"/>
      <c r="T973" s="309"/>
      <c r="U973" s="309"/>
      <c r="V973" s="319" t="s">
        <v>3440</v>
      </c>
      <c r="W973" s="444" t="str">
        <f t="shared" si="65"/>
        <v/>
      </c>
      <c r="X973" s="286"/>
      <c r="Y973" s="286"/>
      <c r="Z973" s="30"/>
    </row>
    <row r="974" spans="1:26" ht="15" hidden="1" customHeight="1" x14ac:dyDescent="0.2">
      <c r="A974" s="384"/>
      <c r="B974" s="384"/>
      <c r="C974" s="433"/>
      <c r="D974" s="43" t="s">
        <v>1987</v>
      </c>
      <c r="E974" s="499" t="s">
        <v>1990</v>
      </c>
      <c r="F974" s="319">
        <v>1</v>
      </c>
      <c r="G974" s="43" t="s">
        <v>2007</v>
      </c>
      <c r="H974" s="499" t="s">
        <v>3591</v>
      </c>
      <c r="I974" s="481" t="s">
        <v>1971</v>
      </c>
      <c r="J974" s="442" t="s">
        <v>1920</v>
      </c>
      <c r="K974" s="442">
        <v>1</v>
      </c>
      <c r="L974" s="482" t="s">
        <v>3456</v>
      </c>
      <c r="M974" s="442">
        <v>2625</v>
      </c>
      <c r="N974" s="483"/>
      <c r="O974" s="434">
        <v>18.059999999999999</v>
      </c>
      <c r="P974" s="323">
        <f t="shared" si="72"/>
        <v>18.059999999999999</v>
      </c>
      <c r="Q974" s="319">
        <f t="shared" si="73"/>
        <v>1</v>
      </c>
      <c r="R974" s="427">
        <f t="shared" si="74"/>
        <v>18.059999999999999</v>
      </c>
      <c r="S974" s="323"/>
      <c r="T974" s="309"/>
      <c r="U974" s="309"/>
      <c r="V974" s="319" t="s">
        <v>1971</v>
      </c>
      <c r="W974" s="444" t="str">
        <f t="shared" si="65"/>
        <v/>
      </c>
      <c r="X974" s="286"/>
      <c r="Y974" s="286"/>
      <c r="Z974" s="30"/>
    </row>
    <row r="975" spans="1:26" ht="15" hidden="1" customHeight="1" x14ac:dyDescent="0.2">
      <c r="A975" s="384"/>
      <c r="B975" s="384"/>
      <c r="C975" s="433"/>
      <c r="D975" s="43" t="s">
        <v>1987</v>
      </c>
      <c r="E975" s="499" t="s">
        <v>1990</v>
      </c>
      <c r="F975" s="319">
        <v>1</v>
      </c>
      <c r="G975" s="43" t="s">
        <v>2005</v>
      </c>
      <c r="H975" s="499" t="s">
        <v>3591</v>
      </c>
      <c r="I975" s="481" t="s">
        <v>1974</v>
      </c>
      <c r="J975" s="442" t="s">
        <v>1920</v>
      </c>
      <c r="K975" s="442">
        <v>2</v>
      </c>
      <c r="L975" s="482" t="s">
        <v>3456</v>
      </c>
      <c r="M975" s="442">
        <v>1709</v>
      </c>
      <c r="N975" s="483"/>
      <c r="O975" s="434">
        <v>9.44</v>
      </c>
      <c r="P975" s="323">
        <f t="shared" si="72"/>
        <v>18.88</v>
      </c>
      <c r="Q975" s="319">
        <f t="shared" si="73"/>
        <v>2</v>
      </c>
      <c r="R975" s="427">
        <f t="shared" si="74"/>
        <v>18.88</v>
      </c>
      <c r="S975" s="323"/>
      <c r="T975" s="309"/>
      <c r="U975" s="309"/>
      <c r="V975" s="319" t="s">
        <v>1974</v>
      </c>
      <c r="W975" s="444" t="str">
        <f t="shared" ref="W975:W1038" si="75">(SUBSTITUTE(I975,V975,""))</f>
        <v/>
      </c>
      <c r="X975" s="286"/>
      <c r="Y975" s="286"/>
      <c r="Z975" s="30"/>
    </row>
    <row r="976" spans="1:26" ht="15" hidden="1" customHeight="1" x14ac:dyDescent="0.2">
      <c r="A976" s="384"/>
      <c r="B976" s="384"/>
      <c r="C976" s="433"/>
      <c r="D976" s="43" t="s">
        <v>1988</v>
      </c>
      <c r="E976" s="499" t="s">
        <v>1990</v>
      </c>
      <c r="F976" s="319">
        <v>1</v>
      </c>
      <c r="G976" s="43" t="s">
        <v>2006</v>
      </c>
      <c r="H976" s="499" t="s">
        <v>3591</v>
      </c>
      <c r="I976" s="481" t="s">
        <v>1971</v>
      </c>
      <c r="J976" s="442" t="s">
        <v>1920</v>
      </c>
      <c r="K976" s="442">
        <v>1</v>
      </c>
      <c r="L976" s="482" t="s">
        <v>3456</v>
      </c>
      <c r="M976" s="442">
        <v>2625</v>
      </c>
      <c r="N976" s="483"/>
      <c r="O976" s="434">
        <v>18.059999999999999</v>
      </c>
      <c r="P976" s="323">
        <f t="shared" si="72"/>
        <v>18.059999999999999</v>
      </c>
      <c r="Q976" s="319">
        <f t="shared" si="73"/>
        <v>1</v>
      </c>
      <c r="R976" s="427">
        <f t="shared" si="74"/>
        <v>18.059999999999999</v>
      </c>
      <c r="S976" s="323"/>
      <c r="T976" s="309"/>
      <c r="U976" s="309"/>
      <c r="V976" s="319" t="s">
        <v>1971</v>
      </c>
      <c r="W976" s="444" t="str">
        <f t="shared" si="75"/>
        <v/>
      </c>
      <c r="X976" s="286"/>
      <c r="Y976" s="286"/>
      <c r="Z976" s="30"/>
    </row>
    <row r="977" spans="1:26" ht="15" hidden="1" customHeight="1" x14ac:dyDescent="0.2">
      <c r="A977" s="384"/>
      <c r="B977" s="384"/>
      <c r="C977" s="433"/>
      <c r="D977" s="43" t="s">
        <v>1988</v>
      </c>
      <c r="E977" s="499" t="s">
        <v>1990</v>
      </c>
      <c r="F977" s="319">
        <v>1</v>
      </c>
      <c r="G977" s="43" t="s">
        <v>1994</v>
      </c>
      <c r="H977" s="499" t="s">
        <v>3591</v>
      </c>
      <c r="I977" s="481" t="s">
        <v>1975</v>
      </c>
      <c r="J977" s="442" t="s">
        <v>1920</v>
      </c>
      <c r="K977" s="442">
        <v>4</v>
      </c>
      <c r="L977" s="482" t="s">
        <v>3456</v>
      </c>
      <c r="M977" s="442">
        <v>120</v>
      </c>
      <c r="N977" s="483"/>
      <c r="O977" s="434">
        <v>0.64</v>
      </c>
      <c r="P977" s="323">
        <f t="shared" si="72"/>
        <v>2.56</v>
      </c>
      <c r="Q977" s="319">
        <f t="shared" si="73"/>
        <v>4</v>
      </c>
      <c r="R977" s="427">
        <f t="shared" si="74"/>
        <v>2.56</v>
      </c>
      <c r="S977" s="323"/>
      <c r="T977" s="309"/>
      <c r="U977" s="309"/>
      <c r="V977" s="319" t="s">
        <v>1975</v>
      </c>
      <c r="W977" s="444" t="str">
        <f t="shared" si="75"/>
        <v/>
      </c>
      <c r="X977" s="286"/>
      <c r="Y977" s="286"/>
      <c r="Z977" s="30"/>
    </row>
    <row r="978" spans="1:26" ht="15" hidden="1" customHeight="1" x14ac:dyDescent="0.2">
      <c r="A978" s="384"/>
      <c r="B978" s="384"/>
      <c r="C978" s="433"/>
      <c r="D978" s="43" t="s">
        <v>1988</v>
      </c>
      <c r="E978" s="499" t="s">
        <v>1990</v>
      </c>
      <c r="F978" s="319">
        <v>1</v>
      </c>
      <c r="G978" s="43" t="s">
        <v>1995</v>
      </c>
      <c r="H978" s="499" t="s">
        <v>3591</v>
      </c>
      <c r="I978" s="481">
        <v>2</v>
      </c>
      <c r="J978" s="442" t="s">
        <v>1920</v>
      </c>
      <c r="K978" s="442">
        <v>6</v>
      </c>
      <c r="L978" s="482">
        <v>150</v>
      </c>
      <c r="M978" s="442">
        <v>261</v>
      </c>
      <c r="N978" s="483"/>
      <c r="O978" s="434">
        <v>0.62</v>
      </c>
      <c r="P978" s="323">
        <f t="shared" si="72"/>
        <v>3.7199999999999998</v>
      </c>
      <c r="Q978" s="319">
        <f t="shared" si="73"/>
        <v>6</v>
      </c>
      <c r="R978" s="427">
        <f t="shared" si="74"/>
        <v>3.7199999999999998</v>
      </c>
      <c r="S978" s="323"/>
      <c r="T978" s="309"/>
      <c r="U978" s="309"/>
      <c r="V978" s="319" t="s">
        <v>1973</v>
      </c>
      <c r="W978" s="444" t="str">
        <f t="shared" si="75"/>
        <v>2</v>
      </c>
      <c r="X978" s="286"/>
      <c r="Y978" s="286"/>
      <c r="Z978" s="30"/>
    </row>
    <row r="979" spans="1:26" ht="15" hidden="1" customHeight="1" x14ac:dyDescent="0.2">
      <c r="A979" s="384"/>
      <c r="B979" s="384"/>
      <c r="C979" s="433"/>
      <c r="D979" s="43" t="s">
        <v>1988</v>
      </c>
      <c r="E979" s="499" t="s">
        <v>1990</v>
      </c>
      <c r="F979" s="319">
        <v>1</v>
      </c>
      <c r="G979" s="43" t="s">
        <v>1997</v>
      </c>
      <c r="H979" s="499"/>
      <c r="I979" s="481" t="s">
        <v>3440</v>
      </c>
      <c r="J979" s="442" t="s">
        <v>1428</v>
      </c>
      <c r="K979" s="442">
        <v>8</v>
      </c>
      <c r="L979" s="482" t="s">
        <v>3456</v>
      </c>
      <c r="M979" s="442">
        <v>100</v>
      </c>
      <c r="N979" s="483"/>
      <c r="O979" s="434">
        <v>0.19</v>
      </c>
      <c r="P979" s="323">
        <f t="shared" si="72"/>
        <v>1.52</v>
      </c>
      <c r="Q979" s="319">
        <f t="shared" si="73"/>
        <v>8</v>
      </c>
      <c r="R979" s="427">
        <f t="shared" si="74"/>
        <v>1.52</v>
      </c>
      <c r="S979" s="323"/>
      <c r="T979" s="309"/>
      <c r="U979" s="309"/>
      <c r="V979" s="319" t="s">
        <v>3440</v>
      </c>
      <c r="W979" s="444" t="str">
        <f t="shared" si="75"/>
        <v/>
      </c>
      <c r="X979" s="286"/>
      <c r="Y979" s="286"/>
      <c r="Z979" s="30"/>
    </row>
    <row r="980" spans="1:26" ht="15" hidden="1" customHeight="1" x14ac:dyDescent="0.2">
      <c r="A980" s="384"/>
      <c r="B980" s="384"/>
      <c r="C980" s="433"/>
      <c r="D980" s="43" t="s">
        <v>1988</v>
      </c>
      <c r="E980" s="499" t="s">
        <v>1990</v>
      </c>
      <c r="F980" s="319">
        <v>1</v>
      </c>
      <c r="G980" s="43" t="s">
        <v>2007</v>
      </c>
      <c r="H980" s="499" t="s">
        <v>3591</v>
      </c>
      <c r="I980" s="481" t="s">
        <v>1971</v>
      </c>
      <c r="J980" s="442" t="s">
        <v>1920</v>
      </c>
      <c r="K980" s="442">
        <v>1</v>
      </c>
      <c r="L980" s="482" t="s">
        <v>3456</v>
      </c>
      <c r="M980" s="442">
        <v>2625</v>
      </c>
      <c r="N980" s="483"/>
      <c r="O980" s="434">
        <v>18.059999999999999</v>
      </c>
      <c r="P980" s="323">
        <f t="shared" si="72"/>
        <v>18.059999999999999</v>
      </c>
      <c r="Q980" s="319">
        <f t="shared" si="73"/>
        <v>1</v>
      </c>
      <c r="R980" s="427">
        <f t="shared" si="74"/>
        <v>18.059999999999999</v>
      </c>
      <c r="S980" s="323"/>
      <c r="T980" s="309"/>
      <c r="U980" s="309"/>
      <c r="V980" s="319" t="s">
        <v>1971</v>
      </c>
      <c r="W980" s="444" t="str">
        <f t="shared" si="75"/>
        <v/>
      </c>
      <c r="X980" s="286"/>
      <c r="Y980" s="286"/>
      <c r="Z980" s="30"/>
    </row>
    <row r="981" spans="1:26" ht="15" hidden="1" customHeight="1" x14ac:dyDescent="0.2">
      <c r="A981" s="384"/>
      <c r="B981" s="384"/>
      <c r="C981" s="433"/>
      <c r="D981" s="43" t="s">
        <v>1988</v>
      </c>
      <c r="E981" s="499" t="s">
        <v>1990</v>
      </c>
      <c r="F981" s="319">
        <v>1</v>
      </c>
      <c r="G981" s="43" t="s">
        <v>2005</v>
      </c>
      <c r="H981" s="499" t="s">
        <v>3591</v>
      </c>
      <c r="I981" s="481" t="s">
        <v>1974</v>
      </c>
      <c r="J981" s="442" t="s">
        <v>1920</v>
      </c>
      <c r="K981" s="442">
        <v>2</v>
      </c>
      <c r="L981" s="482" t="s">
        <v>3456</v>
      </c>
      <c r="M981" s="442">
        <v>1709</v>
      </c>
      <c r="N981" s="483"/>
      <c r="O981" s="434">
        <v>9.44</v>
      </c>
      <c r="P981" s="323">
        <f t="shared" si="72"/>
        <v>18.88</v>
      </c>
      <c r="Q981" s="319">
        <f t="shared" si="73"/>
        <v>2</v>
      </c>
      <c r="R981" s="427">
        <f t="shared" si="74"/>
        <v>18.88</v>
      </c>
      <c r="S981" s="323"/>
      <c r="T981" s="309"/>
      <c r="U981" s="309"/>
      <c r="V981" s="319" t="s">
        <v>1974</v>
      </c>
      <c r="W981" s="444" t="str">
        <f t="shared" si="75"/>
        <v/>
      </c>
      <c r="X981" s="286"/>
      <c r="Y981" s="286"/>
      <c r="Z981" s="30"/>
    </row>
    <row r="982" spans="1:26" ht="15" hidden="1" customHeight="1" x14ac:dyDescent="0.2">
      <c r="A982" s="384"/>
      <c r="B982" s="384"/>
      <c r="C982" s="433"/>
      <c r="D982" s="43" t="s">
        <v>1989</v>
      </c>
      <c r="E982" s="499" t="s">
        <v>1990</v>
      </c>
      <c r="F982" s="319">
        <v>1</v>
      </c>
      <c r="G982" s="43" t="s">
        <v>2008</v>
      </c>
      <c r="H982" s="499" t="s">
        <v>3591</v>
      </c>
      <c r="I982" s="481" t="s">
        <v>1971</v>
      </c>
      <c r="J982" s="442" t="s">
        <v>1920</v>
      </c>
      <c r="K982" s="442">
        <v>1</v>
      </c>
      <c r="L982" s="482" t="s">
        <v>3456</v>
      </c>
      <c r="M982" s="442">
        <v>5211</v>
      </c>
      <c r="N982" s="483"/>
      <c r="O982" s="434">
        <v>35.85</v>
      </c>
      <c r="P982" s="323">
        <f t="shared" si="72"/>
        <v>35.85</v>
      </c>
      <c r="Q982" s="319">
        <f t="shared" si="73"/>
        <v>1</v>
      </c>
      <c r="R982" s="427">
        <f t="shared" si="74"/>
        <v>35.85</v>
      </c>
      <c r="S982" s="323"/>
      <c r="T982" s="309"/>
      <c r="U982" s="309"/>
      <c r="V982" s="319" t="s">
        <v>1971</v>
      </c>
      <c r="W982" s="444" t="str">
        <f t="shared" si="75"/>
        <v/>
      </c>
      <c r="X982" s="286"/>
      <c r="Y982" s="286"/>
      <c r="Z982" s="30"/>
    </row>
    <row r="983" spans="1:26" ht="15" hidden="1" customHeight="1" x14ac:dyDescent="0.2">
      <c r="A983" s="384"/>
      <c r="B983" s="384"/>
      <c r="C983" s="433"/>
      <c r="D983" s="43" t="s">
        <v>1989</v>
      </c>
      <c r="E983" s="499" t="s">
        <v>1990</v>
      </c>
      <c r="F983" s="319">
        <v>1</v>
      </c>
      <c r="G983" s="43" t="s">
        <v>1994</v>
      </c>
      <c r="H983" s="499" t="s">
        <v>3591</v>
      </c>
      <c r="I983" s="481" t="s">
        <v>1975</v>
      </c>
      <c r="J983" s="442" t="s">
        <v>1920</v>
      </c>
      <c r="K983" s="442">
        <v>4</v>
      </c>
      <c r="L983" s="482" t="s">
        <v>3456</v>
      </c>
      <c r="M983" s="442">
        <v>120</v>
      </c>
      <c r="N983" s="483"/>
      <c r="O983" s="434">
        <v>0.64</v>
      </c>
      <c r="P983" s="323">
        <f t="shared" si="72"/>
        <v>2.56</v>
      </c>
      <c r="Q983" s="319">
        <f t="shared" si="73"/>
        <v>4</v>
      </c>
      <c r="R983" s="427">
        <f t="shared" si="74"/>
        <v>2.56</v>
      </c>
      <c r="S983" s="323"/>
      <c r="T983" s="309"/>
      <c r="U983" s="309"/>
      <c r="V983" s="319" t="s">
        <v>1975</v>
      </c>
      <c r="W983" s="444" t="str">
        <f t="shared" si="75"/>
        <v/>
      </c>
      <c r="X983" s="286"/>
      <c r="Y983" s="286"/>
      <c r="Z983" s="30"/>
    </row>
    <row r="984" spans="1:26" ht="15" hidden="1" customHeight="1" x14ac:dyDescent="0.2">
      <c r="A984" s="384"/>
      <c r="B984" s="384"/>
      <c r="C984" s="433"/>
      <c r="D984" s="43" t="s">
        <v>1989</v>
      </c>
      <c r="E984" s="499" t="s">
        <v>1990</v>
      </c>
      <c r="F984" s="319">
        <v>1</v>
      </c>
      <c r="G984" s="43" t="s">
        <v>1995</v>
      </c>
      <c r="H984" s="499" t="s">
        <v>3591</v>
      </c>
      <c r="I984" s="481">
        <v>2</v>
      </c>
      <c r="J984" s="442" t="s">
        <v>1920</v>
      </c>
      <c r="K984" s="442">
        <v>10</v>
      </c>
      <c r="L984" s="482">
        <v>150</v>
      </c>
      <c r="M984" s="442">
        <v>261</v>
      </c>
      <c r="N984" s="483"/>
      <c r="O984" s="434">
        <v>0.62</v>
      </c>
      <c r="P984" s="323">
        <f t="shared" si="72"/>
        <v>6.2</v>
      </c>
      <c r="Q984" s="319">
        <f t="shared" si="73"/>
        <v>10</v>
      </c>
      <c r="R984" s="427">
        <f t="shared" si="74"/>
        <v>6.2</v>
      </c>
      <c r="S984" s="323"/>
      <c r="T984" s="309"/>
      <c r="U984" s="309"/>
      <c r="V984" s="319" t="s">
        <v>1973</v>
      </c>
      <c r="W984" s="444" t="str">
        <f t="shared" si="75"/>
        <v>2</v>
      </c>
      <c r="X984" s="286"/>
      <c r="Y984" s="286"/>
      <c r="Z984" s="30"/>
    </row>
    <row r="985" spans="1:26" ht="15" hidden="1" customHeight="1" x14ac:dyDescent="0.2">
      <c r="A985" s="384"/>
      <c r="B985" s="384"/>
      <c r="C985" s="433"/>
      <c r="D985" s="43" t="s">
        <v>1989</v>
      </c>
      <c r="E985" s="499" t="s">
        <v>1990</v>
      </c>
      <c r="F985" s="319">
        <v>1</v>
      </c>
      <c r="G985" s="43" t="s">
        <v>1997</v>
      </c>
      <c r="H985" s="499"/>
      <c r="I985" s="481" t="s">
        <v>3440</v>
      </c>
      <c r="J985" s="442" t="s">
        <v>1428</v>
      </c>
      <c r="K985" s="442">
        <v>8</v>
      </c>
      <c r="L985" s="482" t="s">
        <v>3456</v>
      </c>
      <c r="M985" s="442">
        <v>100</v>
      </c>
      <c r="N985" s="483"/>
      <c r="O985" s="434">
        <v>0.19</v>
      </c>
      <c r="P985" s="323">
        <f t="shared" si="72"/>
        <v>1.52</v>
      </c>
      <c r="Q985" s="319">
        <f t="shared" si="73"/>
        <v>8</v>
      </c>
      <c r="R985" s="427">
        <f t="shared" si="74"/>
        <v>1.52</v>
      </c>
      <c r="S985" s="323"/>
      <c r="T985" s="309"/>
      <c r="U985" s="309"/>
      <c r="V985" s="319" t="s">
        <v>3440</v>
      </c>
      <c r="W985" s="444" t="str">
        <f t="shared" si="75"/>
        <v/>
      </c>
      <c r="X985" s="286"/>
      <c r="Y985" s="286"/>
      <c r="Z985" s="30"/>
    </row>
    <row r="986" spans="1:26" ht="15" hidden="1" customHeight="1" x14ac:dyDescent="0.2">
      <c r="A986" s="384"/>
      <c r="B986" s="384"/>
      <c r="C986" s="433"/>
      <c r="D986" s="43" t="s">
        <v>1989</v>
      </c>
      <c r="E986" s="499" t="s">
        <v>1990</v>
      </c>
      <c r="F986" s="319">
        <v>1</v>
      </c>
      <c r="G986" s="43" t="s">
        <v>2009</v>
      </c>
      <c r="H986" s="499" t="s">
        <v>3591</v>
      </c>
      <c r="I986" s="481" t="s">
        <v>1971</v>
      </c>
      <c r="J986" s="442" t="s">
        <v>1920</v>
      </c>
      <c r="K986" s="442">
        <v>1</v>
      </c>
      <c r="L986" s="482" t="s">
        <v>3456</v>
      </c>
      <c r="M986" s="442">
        <v>5211</v>
      </c>
      <c r="N986" s="483"/>
      <c r="O986" s="434">
        <v>35.85</v>
      </c>
      <c r="P986" s="323">
        <f t="shared" si="72"/>
        <v>35.85</v>
      </c>
      <c r="Q986" s="319">
        <f t="shared" si="73"/>
        <v>1</v>
      </c>
      <c r="R986" s="427">
        <f t="shared" si="74"/>
        <v>35.85</v>
      </c>
      <c r="S986" s="323"/>
      <c r="T986" s="309"/>
      <c r="U986" s="309"/>
      <c r="V986" s="319" t="s">
        <v>1971</v>
      </c>
      <c r="W986" s="444" t="str">
        <f t="shared" si="75"/>
        <v/>
      </c>
      <c r="X986" s="286"/>
      <c r="Y986" s="286"/>
      <c r="Z986" s="30"/>
    </row>
    <row r="987" spans="1:26" ht="15" hidden="1" customHeight="1" x14ac:dyDescent="0.2">
      <c r="A987" s="384"/>
      <c r="B987" s="384"/>
      <c r="C987" s="433"/>
      <c r="D987" s="43" t="s">
        <v>1989</v>
      </c>
      <c r="E987" s="499" t="s">
        <v>1990</v>
      </c>
      <c r="F987" s="319">
        <v>1</v>
      </c>
      <c r="G987" s="43" t="s">
        <v>2010</v>
      </c>
      <c r="H987" s="499" t="s">
        <v>3591</v>
      </c>
      <c r="I987" s="481" t="s">
        <v>2013</v>
      </c>
      <c r="J987" s="442" t="s">
        <v>1920</v>
      </c>
      <c r="K987" s="442">
        <v>2</v>
      </c>
      <c r="L987" s="482" t="s">
        <v>3456</v>
      </c>
      <c r="M987" s="442">
        <v>900</v>
      </c>
      <c r="N987" s="483"/>
      <c r="O987" s="434">
        <v>5.91</v>
      </c>
      <c r="P987" s="323">
        <f t="shared" si="72"/>
        <v>11.82</v>
      </c>
      <c r="Q987" s="319">
        <f t="shared" si="73"/>
        <v>2</v>
      </c>
      <c r="R987" s="427">
        <f t="shared" si="74"/>
        <v>11.82</v>
      </c>
      <c r="S987" s="323"/>
      <c r="T987" s="309"/>
      <c r="U987" s="309"/>
      <c r="V987" s="319" t="s">
        <v>2013</v>
      </c>
      <c r="W987" s="444" t="str">
        <f t="shared" si="75"/>
        <v/>
      </c>
      <c r="X987" s="286"/>
      <c r="Y987" s="286"/>
      <c r="Z987" s="30"/>
    </row>
    <row r="988" spans="1:26" ht="15" hidden="1" customHeight="1" x14ac:dyDescent="0.2">
      <c r="A988" s="384"/>
      <c r="B988" s="384"/>
      <c r="C988" s="433"/>
      <c r="D988" s="43" t="s">
        <v>1989</v>
      </c>
      <c r="E988" s="499" t="s">
        <v>1990</v>
      </c>
      <c r="F988" s="319">
        <v>1</v>
      </c>
      <c r="G988" s="43" t="s">
        <v>2011</v>
      </c>
      <c r="H988" s="499" t="s">
        <v>3591</v>
      </c>
      <c r="I988" s="481" t="s">
        <v>1974</v>
      </c>
      <c r="J988" s="442" t="s">
        <v>1920</v>
      </c>
      <c r="K988" s="442">
        <v>2</v>
      </c>
      <c r="L988" s="482" t="s">
        <v>3456</v>
      </c>
      <c r="M988" s="442">
        <v>1129</v>
      </c>
      <c r="N988" s="483"/>
      <c r="O988" s="434">
        <v>6.24</v>
      </c>
      <c r="P988" s="323">
        <f t="shared" si="72"/>
        <v>12.48</v>
      </c>
      <c r="Q988" s="319">
        <f t="shared" si="73"/>
        <v>2</v>
      </c>
      <c r="R988" s="427">
        <f t="shared" si="74"/>
        <v>12.48</v>
      </c>
      <c r="S988" s="323"/>
      <c r="T988" s="309"/>
      <c r="U988" s="309"/>
      <c r="V988" s="319" t="s">
        <v>1974</v>
      </c>
      <c r="W988" s="444" t="str">
        <f t="shared" si="75"/>
        <v/>
      </c>
      <c r="X988" s="286"/>
      <c r="Y988" s="286"/>
      <c r="Z988" s="30"/>
    </row>
    <row r="989" spans="1:26" ht="15" hidden="1" customHeight="1" x14ac:dyDescent="0.2">
      <c r="A989" s="384"/>
      <c r="B989" s="384"/>
      <c r="C989" s="433"/>
      <c r="D989" s="43" t="s">
        <v>2014</v>
      </c>
      <c r="E989" s="499" t="s">
        <v>1990</v>
      </c>
      <c r="F989" s="319">
        <v>1</v>
      </c>
      <c r="G989" s="43" t="s">
        <v>2014</v>
      </c>
      <c r="H989" s="499"/>
      <c r="I989" s="43" t="s">
        <v>2014</v>
      </c>
      <c r="J989" s="43" t="s">
        <v>2014</v>
      </c>
      <c r="K989" s="442">
        <v>1</v>
      </c>
      <c r="L989" s="482" t="s">
        <v>3456</v>
      </c>
      <c r="M989" s="442">
        <v>0</v>
      </c>
      <c r="N989" s="483"/>
      <c r="O989" s="434">
        <f>561.17-545.02</f>
        <v>16.149999999999977</v>
      </c>
      <c r="P989" s="323">
        <f t="shared" si="72"/>
        <v>16.149999999999977</v>
      </c>
      <c r="Q989" s="319">
        <f t="shared" si="73"/>
        <v>1</v>
      </c>
      <c r="R989" s="427">
        <f t="shared" si="74"/>
        <v>16.149999999999977</v>
      </c>
      <c r="S989" s="323"/>
      <c r="T989" s="309"/>
      <c r="U989" s="309"/>
      <c r="V989" s="319" t="s">
        <v>2014</v>
      </c>
      <c r="W989" s="444" t="str">
        <f t="shared" si="75"/>
        <v/>
      </c>
      <c r="X989" s="286"/>
      <c r="Y989" s="286"/>
      <c r="Z989" s="30"/>
    </row>
    <row r="990" spans="1:26" ht="15" hidden="1" customHeight="1" x14ac:dyDescent="0.2">
      <c r="A990" s="384"/>
      <c r="B990" s="384"/>
      <c r="C990" s="433"/>
      <c r="D990" s="43" t="s">
        <v>2015</v>
      </c>
      <c r="E990" s="499" t="s">
        <v>2041</v>
      </c>
      <c r="F990" s="319">
        <v>5</v>
      </c>
      <c r="G990" s="43" t="s">
        <v>2015</v>
      </c>
      <c r="H990" s="501" t="s">
        <v>3583</v>
      </c>
      <c r="I990" s="481" t="s">
        <v>3583</v>
      </c>
      <c r="J990" s="442" t="s">
        <v>1428</v>
      </c>
      <c r="K990" s="442">
        <v>1</v>
      </c>
      <c r="L990" s="482">
        <v>1500</v>
      </c>
      <c r="M990" s="442">
        <v>240</v>
      </c>
      <c r="N990" s="483"/>
      <c r="O990" s="434">
        <v>197.82</v>
      </c>
      <c r="P990" s="323">
        <f t="shared" ref="P990:P1053" si="76">O990*K990</f>
        <v>197.82</v>
      </c>
      <c r="Q990" s="319">
        <f t="shared" ref="Q990:Q1053" si="77">K990*F990</f>
        <v>5</v>
      </c>
      <c r="R990" s="427">
        <f t="shared" ref="R990:R1053" si="78">Q990*O990</f>
        <v>989.09999999999991</v>
      </c>
      <c r="S990" s="323"/>
      <c r="T990" s="309"/>
      <c r="U990" s="309"/>
      <c r="V990" s="319" t="s">
        <v>2096</v>
      </c>
      <c r="W990" s="444" t="str">
        <f t="shared" si="75"/>
        <v>TREAPTA</v>
      </c>
      <c r="X990" s="286"/>
      <c r="Y990" s="286"/>
      <c r="Z990" s="30"/>
    </row>
    <row r="991" spans="1:26" ht="15" hidden="1" customHeight="1" x14ac:dyDescent="0.2">
      <c r="A991" s="384"/>
      <c r="B991" s="384"/>
      <c r="C991" s="433"/>
      <c r="D991" s="43" t="s">
        <v>2016</v>
      </c>
      <c r="E991" s="499" t="s">
        <v>2041</v>
      </c>
      <c r="F991" s="319">
        <v>1</v>
      </c>
      <c r="G991" s="43" t="s">
        <v>2042</v>
      </c>
      <c r="H991" s="499"/>
      <c r="I991" s="481" t="s">
        <v>553</v>
      </c>
      <c r="J991" s="442" t="s">
        <v>1428</v>
      </c>
      <c r="K991" s="442">
        <v>1</v>
      </c>
      <c r="L991" s="482" t="s">
        <v>3456</v>
      </c>
      <c r="M991" s="442">
        <v>1088</v>
      </c>
      <c r="N991" s="483"/>
      <c r="O991" s="434">
        <v>26.84</v>
      </c>
      <c r="P991" s="323">
        <f t="shared" si="76"/>
        <v>26.84</v>
      </c>
      <c r="Q991" s="319">
        <f t="shared" si="77"/>
        <v>1</v>
      </c>
      <c r="R991" s="427">
        <f t="shared" si="78"/>
        <v>26.84</v>
      </c>
      <c r="S991" s="323"/>
      <c r="T991" s="309"/>
      <c r="U991" s="309"/>
      <c r="V991" s="319" t="s">
        <v>553</v>
      </c>
      <c r="W991" s="444" t="str">
        <f t="shared" si="75"/>
        <v/>
      </c>
      <c r="X991" s="286"/>
      <c r="Y991" s="286"/>
      <c r="Z991" s="30"/>
    </row>
    <row r="992" spans="1:26" ht="15" hidden="1" customHeight="1" x14ac:dyDescent="0.2">
      <c r="A992" s="384"/>
      <c r="B992" s="384"/>
      <c r="C992" s="433"/>
      <c r="D992" s="43" t="s">
        <v>2016</v>
      </c>
      <c r="E992" s="499" t="s">
        <v>2041</v>
      </c>
      <c r="F992" s="319">
        <v>1</v>
      </c>
      <c r="G992" s="43" t="s">
        <v>2043</v>
      </c>
      <c r="H992" s="499"/>
      <c r="I992" s="481">
        <v>12</v>
      </c>
      <c r="J992" s="442" t="s">
        <v>1428</v>
      </c>
      <c r="K992" s="442">
        <v>1</v>
      </c>
      <c r="L992" s="482" t="s">
        <v>3464</v>
      </c>
      <c r="M992" s="442">
        <v>153</v>
      </c>
      <c r="N992" s="483"/>
      <c r="O992" s="434">
        <v>2.59</v>
      </c>
      <c r="P992" s="323">
        <f t="shared" si="76"/>
        <v>2.59</v>
      </c>
      <c r="Q992" s="319">
        <f t="shared" si="77"/>
        <v>1</v>
      </c>
      <c r="R992" s="427">
        <f t="shared" si="78"/>
        <v>2.59</v>
      </c>
      <c r="S992" s="323"/>
      <c r="T992" s="309"/>
      <c r="U992" s="309"/>
      <c r="V992" s="319" t="s">
        <v>3445</v>
      </c>
      <c r="W992" s="444" t="str">
        <f t="shared" si="75"/>
        <v>12</v>
      </c>
      <c r="X992" s="286"/>
      <c r="Y992" s="286"/>
      <c r="Z992" s="30"/>
    </row>
    <row r="993" spans="1:26" ht="15" hidden="1" customHeight="1" x14ac:dyDescent="0.2">
      <c r="A993" s="384"/>
      <c r="B993" s="384"/>
      <c r="C993" s="433"/>
      <c r="D993" s="43" t="s">
        <v>2016</v>
      </c>
      <c r="E993" s="499" t="s">
        <v>2041</v>
      </c>
      <c r="F993" s="319">
        <v>1</v>
      </c>
      <c r="G993" s="43" t="s">
        <v>2044</v>
      </c>
      <c r="H993" s="499"/>
      <c r="I993" s="481">
        <v>10</v>
      </c>
      <c r="J993" s="442" t="s">
        <v>1428</v>
      </c>
      <c r="K993" s="442">
        <v>1</v>
      </c>
      <c r="L993" s="482" t="s">
        <v>3461</v>
      </c>
      <c r="M993" s="442">
        <v>115</v>
      </c>
      <c r="N993" s="483"/>
      <c r="O993" s="434">
        <v>0.81</v>
      </c>
      <c r="P993" s="323">
        <f t="shared" si="76"/>
        <v>0.81</v>
      </c>
      <c r="Q993" s="319">
        <f t="shared" si="77"/>
        <v>1</v>
      </c>
      <c r="R993" s="427">
        <f t="shared" si="78"/>
        <v>0.81</v>
      </c>
      <c r="S993" s="323"/>
      <c r="T993" s="309"/>
      <c r="U993" s="309"/>
      <c r="V993" s="319" t="s">
        <v>1427</v>
      </c>
      <c r="W993" s="444" t="str">
        <f t="shared" si="75"/>
        <v>10</v>
      </c>
      <c r="X993" s="286"/>
      <c r="Y993" s="286"/>
      <c r="Z993" s="30"/>
    </row>
    <row r="994" spans="1:26" ht="15" hidden="1" customHeight="1" x14ac:dyDescent="0.2">
      <c r="A994" s="384"/>
      <c r="B994" s="384"/>
      <c r="C994" s="433"/>
      <c r="D994" s="43" t="s">
        <v>2016</v>
      </c>
      <c r="E994" s="499" t="s">
        <v>2041</v>
      </c>
      <c r="F994" s="319">
        <v>1</v>
      </c>
      <c r="G994" s="43" t="s">
        <v>2045</v>
      </c>
      <c r="H994" s="499"/>
      <c r="I994" s="481">
        <v>8</v>
      </c>
      <c r="J994" s="442" t="s">
        <v>1428</v>
      </c>
      <c r="K994" s="442">
        <v>4</v>
      </c>
      <c r="L994" s="482" t="s">
        <v>3452</v>
      </c>
      <c r="M994" s="442">
        <v>116</v>
      </c>
      <c r="N994" s="483"/>
      <c r="O994" s="434">
        <v>0.44</v>
      </c>
      <c r="P994" s="323">
        <f t="shared" si="76"/>
        <v>1.76</v>
      </c>
      <c r="Q994" s="319">
        <f t="shared" si="77"/>
        <v>4</v>
      </c>
      <c r="R994" s="427">
        <f t="shared" si="78"/>
        <v>1.76</v>
      </c>
      <c r="S994" s="323"/>
      <c r="T994" s="309"/>
      <c r="U994" s="309"/>
      <c r="V994" s="319" t="s">
        <v>3449</v>
      </c>
      <c r="W994" s="444" t="str">
        <f t="shared" si="75"/>
        <v>8</v>
      </c>
      <c r="X994" s="286"/>
      <c r="Y994" s="286"/>
      <c r="Z994" s="30"/>
    </row>
    <row r="995" spans="1:26" ht="15" hidden="1" customHeight="1" x14ac:dyDescent="0.2">
      <c r="A995" s="384"/>
      <c r="B995" s="384"/>
      <c r="C995" s="433"/>
      <c r="D995" s="43" t="s">
        <v>2017</v>
      </c>
      <c r="E995" s="499" t="s">
        <v>2041</v>
      </c>
      <c r="F995" s="319">
        <v>2</v>
      </c>
      <c r="G995" s="43" t="s">
        <v>2046</v>
      </c>
      <c r="H995" s="499"/>
      <c r="I995" s="481" t="s">
        <v>553</v>
      </c>
      <c r="J995" s="442" t="s">
        <v>1428</v>
      </c>
      <c r="K995" s="442">
        <v>1</v>
      </c>
      <c r="L995" s="482" t="s">
        <v>3456</v>
      </c>
      <c r="M995" s="442">
        <v>1088</v>
      </c>
      <c r="N995" s="483"/>
      <c r="O995" s="434">
        <v>26.84</v>
      </c>
      <c r="P995" s="323">
        <f t="shared" si="76"/>
        <v>26.84</v>
      </c>
      <c r="Q995" s="319">
        <f t="shared" si="77"/>
        <v>2</v>
      </c>
      <c r="R995" s="427">
        <f t="shared" si="78"/>
        <v>53.68</v>
      </c>
      <c r="S995" s="323"/>
      <c r="T995" s="309"/>
      <c r="U995" s="309"/>
      <c r="V995" s="319" t="s">
        <v>553</v>
      </c>
      <c r="W995" s="444" t="str">
        <f t="shared" si="75"/>
        <v/>
      </c>
      <c r="X995" s="286"/>
      <c r="Y995" s="286"/>
      <c r="Z995" s="30"/>
    </row>
    <row r="996" spans="1:26" ht="15" hidden="1" customHeight="1" x14ac:dyDescent="0.2">
      <c r="A996" s="384"/>
      <c r="B996" s="384"/>
      <c r="C996" s="433"/>
      <c r="D996" s="43" t="s">
        <v>2017</v>
      </c>
      <c r="E996" s="499" t="s">
        <v>2041</v>
      </c>
      <c r="F996" s="319">
        <v>2</v>
      </c>
      <c r="G996" s="43" t="s">
        <v>2043</v>
      </c>
      <c r="H996" s="499"/>
      <c r="I996" s="481">
        <v>12</v>
      </c>
      <c r="J996" s="442" t="s">
        <v>1428</v>
      </c>
      <c r="K996" s="442">
        <v>1</v>
      </c>
      <c r="L996" s="482" t="s">
        <v>3464</v>
      </c>
      <c r="M996" s="442">
        <v>153</v>
      </c>
      <c r="N996" s="483"/>
      <c r="O996" s="434">
        <v>2.59</v>
      </c>
      <c r="P996" s="323">
        <f t="shared" si="76"/>
        <v>2.59</v>
      </c>
      <c r="Q996" s="319">
        <f t="shared" si="77"/>
        <v>2</v>
      </c>
      <c r="R996" s="427">
        <f t="shared" si="78"/>
        <v>5.18</v>
      </c>
      <c r="S996" s="323"/>
      <c r="T996" s="309"/>
      <c r="U996" s="309"/>
      <c r="V996" s="319" t="s">
        <v>3445</v>
      </c>
      <c r="W996" s="444" t="str">
        <f t="shared" si="75"/>
        <v>12</v>
      </c>
      <c r="X996" s="286"/>
      <c r="Y996" s="286"/>
      <c r="Z996" s="30"/>
    </row>
    <row r="997" spans="1:26" ht="15" hidden="1" customHeight="1" x14ac:dyDescent="0.2">
      <c r="A997" s="384"/>
      <c r="B997" s="384"/>
      <c r="C997" s="433"/>
      <c r="D997" s="43" t="s">
        <v>2017</v>
      </c>
      <c r="E997" s="499" t="s">
        <v>2041</v>
      </c>
      <c r="F997" s="319">
        <v>2</v>
      </c>
      <c r="G997" s="43" t="s">
        <v>2044</v>
      </c>
      <c r="H997" s="499"/>
      <c r="I997" s="481">
        <v>10</v>
      </c>
      <c r="J997" s="442" t="s">
        <v>1428</v>
      </c>
      <c r="K997" s="442">
        <v>1</v>
      </c>
      <c r="L997" s="482" t="s">
        <v>3461</v>
      </c>
      <c r="M997" s="442">
        <v>115</v>
      </c>
      <c r="N997" s="483"/>
      <c r="O997" s="434">
        <v>0.81</v>
      </c>
      <c r="P997" s="323">
        <f t="shared" si="76"/>
        <v>0.81</v>
      </c>
      <c r="Q997" s="319">
        <f t="shared" si="77"/>
        <v>2</v>
      </c>
      <c r="R997" s="427">
        <f t="shared" si="78"/>
        <v>1.62</v>
      </c>
      <c r="S997" s="323"/>
      <c r="T997" s="309"/>
      <c r="U997" s="309"/>
      <c r="V997" s="319" t="s">
        <v>1427</v>
      </c>
      <c r="W997" s="444" t="str">
        <f t="shared" si="75"/>
        <v>10</v>
      </c>
      <c r="X997" s="286"/>
      <c r="Y997" s="286"/>
      <c r="Z997" s="30"/>
    </row>
    <row r="998" spans="1:26" ht="15" hidden="1" customHeight="1" x14ac:dyDescent="0.2">
      <c r="A998" s="384"/>
      <c r="B998" s="384"/>
      <c r="C998" s="433"/>
      <c r="D998" s="43" t="s">
        <v>2017</v>
      </c>
      <c r="E998" s="499" t="s">
        <v>2041</v>
      </c>
      <c r="F998" s="319">
        <v>2</v>
      </c>
      <c r="G998" s="43" t="s">
        <v>2045</v>
      </c>
      <c r="H998" s="499"/>
      <c r="I998" s="481">
        <v>8</v>
      </c>
      <c r="J998" s="442" t="s">
        <v>1428</v>
      </c>
      <c r="K998" s="442">
        <v>4</v>
      </c>
      <c r="L998" s="482" t="s">
        <v>3452</v>
      </c>
      <c r="M998" s="442">
        <v>116</v>
      </c>
      <c r="N998" s="483"/>
      <c r="O998" s="434">
        <v>0.44</v>
      </c>
      <c r="P998" s="323">
        <f t="shared" si="76"/>
        <v>1.76</v>
      </c>
      <c r="Q998" s="319">
        <f t="shared" si="77"/>
        <v>8</v>
      </c>
      <c r="R998" s="427">
        <f t="shared" si="78"/>
        <v>3.52</v>
      </c>
      <c r="S998" s="323"/>
      <c r="T998" s="309"/>
      <c r="U998" s="309"/>
      <c r="V998" s="319" t="s">
        <v>3449</v>
      </c>
      <c r="W998" s="444" t="str">
        <f t="shared" si="75"/>
        <v>8</v>
      </c>
      <c r="X998" s="286"/>
      <c r="Y998" s="286"/>
      <c r="Z998" s="30"/>
    </row>
    <row r="999" spans="1:26" ht="15" hidden="1" customHeight="1" x14ac:dyDescent="0.2">
      <c r="A999" s="384"/>
      <c r="B999" s="384"/>
      <c r="C999" s="433"/>
      <c r="D999" s="43" t="s">
        <v>2018</v>
      </c>
      <c r="E999" s="499" t="s">
        <v>2041</v>
      </c>
      <c r="F999" s="319">
        <v>1</v>
      </c>
      <c r="G999" s="43" t="s">
        <v>2046</v>
      </c>
      <c r="H999" s="499"/>
      <c r="I999" s="481" t="s">
        <v>553</v>
      </c>
      <c r="J999" s="442" t="s">
        <v>1428</v>
      </c>
      <c r="K999" s="442">
        <v>1</v>
      </c>
      <c r="L999" s="482" t="s">
        <v>3456</v>
      </c>
      <c r="M999" s="442">
        <v>1088</v>
      </c>
      <c r="N999" s="483"/>
      <c r="O999" s="434">
        <v>26.84</v>
      </c>
      <c r="P999" s="323">
        <f t="shared" si="76"/>
        <v>26.84</v>
      </c>
      <c r="Q999" s="319">
        <f t="shared" si="77"/>
        <v>1</v>
      </c>
      <c r="R999" s="427">
        <f t="shared" si="78"/>
        <v>26.84</v>
      </c>
      <c r="S999" s="323"/>
      <c r="T999" s="309"/>
      <c r="U999" s="309"/>
      <c r="V999" s="319" t="s">
        <v>553</v>
      </c>
      <c r="W999" s="444" t="str">
        <f t="shared" si="75"/>
        <v/>
      </c>
      <c r="X999" s="286"/>
      <c r="Y999" s="286"/>
      <c r="Z999" s="30"/>
    </row>
    <row r="1000" spans="1:26" ht="15" hidden="1" customHeight="1" x14ac:dyDescent="0.2">
      <c r="A1000" s="384"/>
      <c r="B1000" s="384"/>
      <c r="C1000" s="433"/>
      <c r="D1000" s="43" t="s">
        <v>2018</v>
      </c>
      <c r="E1000" s="499" t="s">
        <v>2041</v>
      </c>
      <c r="F1000" s="319">
        <v>1</v>
      </c>
      <c r="G1000" s="43" t="s">
        <v>2043</v>
      </c>
      <c r="H1000" s="499"/>
      <c r="I1000" s="481">
        <v>12</v>
      </c>
      <c r="J1000" s="442" t="s">
        <v>1428</v>
      </c>
      <c r="K1000" s="442">
        <v>1</v>
      </c>
      <c r="L1000" s="482" t="s">
        <v>3464</v>
      </c>
      <c r="M1000" s="442">
        <v>153</v>
      </c>
      <c r="N1000" s="483"/>
      <c r="O1000" s="434">
        <v>2.59</v>
      </c>
      <c r="P1000" s="323">
        <f t="shared" si="76"/>
        <v>2.59</v>
      </c>
      <c r="Q1000" s="319">
        <f t="shared" si="77"/>
        <v>1</v>
      </c>
      <c r="R1000" s="427">
        <f t="shared" si="78"/>
        <v>2.59</v>
      </c>
      <c r="S1000" s="323"/>
      <c r="T1000" s="309"/>
      <c r="U1000" s="309"/>
      <c r="V1000" s="319" t="s">
        <v>3445</v>
      </c>
      <c r="W1000" s="444" t="str">
        <f t="shared" si="75"/>
        <v>12</v>
      </c>
      <c r="X1000" s="286"/>
      <c r="Y1000" s="286"/>
      <c r="Z1000" s="30"/>
    </row>
    <row r="1001" spans="1:26" ht="15" hidden="1" customHeight="1" x14ac:dyDescent="0.2">
      <c r="A1001" s="384"/>
      <c r="B1001" s="384"/>
      <c r="C1001" s="433"/>
      <c r="D1001" s="43" t="s">
        <v>2018</v>
      </c>
      <c r="E1001" s="499" t="s">
        <v>2041</v>
      </c>
      <c r="F1001" s="319">
        <v>1</v>
      </c>
      <c r="G1001" s="43" t="s">
        <v>2044</v>
      </c>
      <c r="H1001" s="499"/>
      <c r="I1001" s="481">
        <v>10</v>
      </c>
      <c r="J1001" s="442" t="s">
        <v>1428</v>
      </c>
      <c r="K1001" s="442">
        <v>1</v>
      </c>
      <c r="L1001" s="482" t="s">
        <v>3461</v>
      </c>
      <c r="M1001" s="442">
        <v>115</v>
      </c>
      <c r="N1001" s="483"/>
      <c r="O1001" s="434">
        <v>0.81</v>
      </c>
      <c r="P1001" s="323">
        <f t="shared" si="76"/>
        <v>0.81</v>
      </c>
      <c r="Q1001" s="319">
        <f t="shared" si="77"/>
        <v>1</v>
      </c>
      <c r="R1001" s="427">
        <f t="shared" si="78"/>
        <v>0.81</v>
      </c>
      <c r="S1001" s="323"/>
      <c r="T1001" s="309"/>
      <c r="U1001" s="309"/>
      <c r="V1001" s="319" t="s">
        <v>1427</v>
      </c>
      <c r="W1001" s="444" t="str">
        <f t="shared" si="75"/>
        <v>10</v>
      </c>
      <c r="X1001" s="286"/>
      <c r="Y1001" s="286"/>
      <c r="Z1001" s="30"/>
    </row>
    <row r="1002" spans="1:26" ht="15" hidden="1" customHeight="1" x14ac:dyDescent="0.2">
      <c r="A1002" s="384"/>
      <c r="B1002" s="384"/>
      <c r="C1002" s="433"/>
      <c r="D1002" s="43" t="s">
        <v>2018</v>
      </c>
      <c r="E1002" s="499" t="s">
        <v>2041</v>
      </c>
      <c r="F1002" s="319">
        <v>1</v>
      </c>
      <c r="G1002" s="43" t="s">
        <v>2045</v>
      </c>
      <c r="H1002" s="499"/>
      <c r="I1002" s="481">
        <v>8</v>
      </c>
      <c r="J1002" s="442" t="s">
        <v>1428</v>
      </c>
      <c r="K1002" s="442">
        <v>4</v>
      </c>
      <c r="L1002" s="482" t="s">
        <v>3452</v>
      </c>
      <c r="M1002" s="442">
        <v>116</v>
      </c>
      <c r="N1002" s="483"/>
      <c r="O1002" s="434">
        <v>0.44</v>
      </c>
      <c r="P1002" s="323">
        <f t="shared" si="76"/>
        <v>1.76</v>
      </c>
      <c r="Q1002" s="319">
        <f t="shared" si="77"/>
        <v>4</v>
      </c>
      <c r="R1002" s="427">
        <f t="shared" si="78"/>
        <v>1.76</v>
      </c>
      <c r="S1002" s="323"/>
      <c r="T1002" s="309"/>
      <c r="U1002" s="309"/>
      <c r="V1002" s="319" t="s">
        <v>3449</v>
      </c>
      <c r="W1002" s="444" t="str">
        <f t="shared" si="75"/>
        <v>8</v>
      </c>
      <c r="X1002" s="286"/>
      <c r="Y1002" s="286"/>
      <c r="Z1002" s="30"/>
    </row>
    <row r="1003" spans="1:26" ht="15" hidden="1" customHeight="1" x14ac:dyDescent="0.2">
      <c r="A1003" s="384"/>
      <c r="B1003" s="384"/>
      <c r="C1003" s="433"/>
      <c r="D1003" s="43" t="s">
        <v>2019</v>
      </c>
      <c r="E1003" s="499" t="s">
        <v>2041</v>
      </c>
      <c r="F1003" s="319">
        <v>1</v>
      </c>
      <c r="G1003" s="43" t="s">
        <v>2047</v>
      </c>
      <c r="H1003" s="499"/>
      <c r="I1003" s="481" t="s">
        <v>553</v>
      </c>
      <c r="J1003" s="442" t="s">
        <v>1428</v>
      </c>
      <c r="K1003" s="442">
        <v>1</v>
      </c>
      <c r="L1003" s="482" t="s">
        <v>3456</v>
      </c>
      <c r="M1003" s="442">
        <v>1088</v>
      </c>
      <c r="N1003" s="483"/>
      <c r="O1003" s="434">
        <v>26.84</v>
      </c>
      <c r="P1003" s="323">
        <f t="shared" si="76"/>
        <v>26.84</v>
      </c>
      <c r="Q1003" s="319">
        <f t="shared" si="77"/>
        <v>1</v>
      </c>
      <c r="R1003" s="427">
        <f t="shared" si="78"/>
        <v>26.84</v>
      </c>
      <c r="S1003" s="323"/>
      <c r="T1003" s="309"/>
      <c r="U1003" s="309"/>
      <c r="V1003" s="319" t="s">
        <v>553</v>
      </c>
      <c r="W1003" s="444" t="str">
        <f t="shared" si="75"/>
        <v/>
      </c>
      <c r="X1003" s="286"/>
      <c r="Y1003" s="286"/>
      <c r="Z1003" s="30"/>
    </row>
    <row r="1004" spans="1:26" ht="15" hidden="1" customHeight="1" x14ac:dyDescent="0.2">
      <c r="A1004" s="384"/>
      <c r="B1004" s="384"/>
      <c r="C1004" s="433"/>
      <c r="D1004" s="43" t="s">
        <v>2019</v>
      </c>
      <c r="E1004" s="499" t="s">
        <v>2041</v>
      </c>
      <c r="F1004" s="319">
        <v>1</v>
      </c>
      <c r="G1004" s="43" t="s">
        <v>2043</v>
      </c>
      <c r="H1004" s="499"/>
      <c r="I1004" s="481">
        <v>12</v>
      </c>
      <c r="J1004" s="442" t="s">
        <v>1428</v>
      </c>
      <c r="K1004" s="442">
        <v>1</v>
      </c>
      <c r="L1004" s="482" t="s">
        <v>3464</v>
      </c>
      <c r="M1004" s="442">
        <v>153</v>
      </c>
      <c r="N1004" s="483"/>
      <c r="O1004" s="434">
        <v>2.59</v>
      </c>
      <c r="P1004" s="323">
        <f t="shared" si="76"/>
        <v>2.59</v>
      </c>
      <c r="Q1004" s="319">
        <f t="shared" si="77"/>
        <v>1</v>
      </c>
      <c r="R1004" s="427">
        <f t="shared" si="78"/>
        <v>2.59</v>
      </c>
      <c r="S1004" s="323"/>
      <c r="T1004" s="309"/>
      <c r="U1004" s="309"/>
      <c r="V1004" s="319" t="s">
        <v>3445</v>
      </c>
      <c r="W1004" s="444" t="str">
        <f t="shared" si="75"/>
        <v>12</v>
      </c>
      <c r="X1004" s="286"/>
      <c r="Y1004" s="286"/>
      <c r="Z1004" s="30"/>
    </row>
    <row r="1005" spans="1:26" ht="15" hidden="1" customHeight="1" x14ac:dyDescent="0.2">
      <c r="A1005" s="384"/>
      <c r="B1005" s="384"/>
      <c r="C1005" s="433"/>
      <c r="D1005" s="43" t="s">
        <v>2019</v>
      </c>
      <c r="E1005" s="499" t="s">
        <v>2041</v>
      </c>
      <c r="F1005" s="319">
        <v>1</v>
      </c>
      <c r="G1005" s="43" t="s">
        <v>2044</v>
      </c>
      <c r="H1005" s="499"/>
      <c r="I1005" s="481">
        <v>10</v>
      </c>
      <c r="J1005" s="442" t="s">
        <v>1428</v>
      </c>
      <c r="K1005" s="442">
        <v>1</v>
      </c>
      <c r="L1005" s="482" t="s">
        <v>3461</v>
      </c>
      <c r="M1005" s="442">
        <v>115</v>
      </c>
      <c r="N1005" s="483"/>
      <c r="O1005" s="434">
        <v>0.81</v>
      </c>
      <c r="P1005" s="323">
        <f t="shared" si="76"/>
        <v>0.81</v>
      </c>
      <c r="Q1005" s="319">
        <f t="shared" si="77"/>
        <v>1</v>
      </c>
      <c r="R1005" s="427">
        <f t="shared" si="78"/>
        <v>0.81</v>
      </c>
      <c r="S1005" s="323"/>
      <c r="T1005" s="309"/>
      <c r="U1005" s="309"/>
      <c r="V1005" s="319" t="s">
        <v>1427</v>
      </c>
      <c r="W1005" s="444" t="str">
        <f t="shared" si="75"/>
        <v>10</v>
      </c>
      <c r="X1005" s="286"/>
      <c r="Y1005" s="286"/>
      <c r="Z1005" s="30"/>
    </row>
    <row r="1006" spans="1:26" ht="15" hidden="1" customHeight="1" x14ac:dyDescent="0.2">
      <c r="A1006" s="384"/>
      <c r="B1006" s="384"/>
      <c r="C1006" s="433"/>
      <c r="D1006" s="43" t="s">
        <v>2019</v>
      </c>
      <c r="E1006" s="499" t="s">
        <v>2041</v>
      </c>
      <c r="F1006" s="319">
        <v>1</v>
      </c>
      <c r="G1006" s="43" t="s">
        <v>2048</v>
      </c>
      <c r="H1006" s="499"/>
      <c r="I1006" s="481">
        <v>8</v>
      </c>
      <c r="J1006" s="442" t="s">
        <v>1428</v>
      </c>
      <c r="K1006" s="442">
        <v>2</v>
      </c>
      <c r="L1006" s="482" t="s">
        <v>3452</v>
      </c>
      <c r="M1006" s="442">
        <v>118</v>
      </c>
      <c r="N1006" s="483"/>
      <c r="O1006" s="434">
        <v>0.45</v>
      </c>
      <c r="P1006" s="323">
        <f t="shared" si="76"/>
        <v>0.9</v>
      </c>
      <c r="Q1006" s="319">
        <f t="shared" si="77"/>
        <v>2</v>
      </c>
      <c r="R1006" s="427">
        <f t="shared" si="78"/>
        <v>0.9</v>
      </c>
      <c r="S1006" s="323"/>
      <c r="T1006" s="309"/>
      <c r="U1006" s="309"/>
      <c r="V1006" s="319" t="s">
        <v>3449</v>
      </c>
      <c r="W1006" s="444" t="str">
        <f t="shared" si="75"/>
        <v>8</v>
      </c>
      <c r="X1006" s="286"/>
      <c r="Y1006" s="286"/>
      <c r="Z1006" s="30"/>
    </row>
    <row r="1007" spans="1:26" ht="15" hidden="1" customHeight="1" x14ac:dyDescent="0.2">
      <c r="A1007" s="384"/>
      <c r="B1007" s="384"/>
      <c r="C1007" s="433"/>
      <c r="D1007" s="43" t="s">
        <v>2019</v>
      </c>
      <c r="E1007" s="499" t="s">
        <v>2041</v>
      </c>
      <c r="F1007" s="319">
        <v>1</v>
      </c>
      <c r="G1007" s="43" t="s">
        <v>2045</v>
      </c>
      <c r="H1007" s="499"/>
      <c r="I1007" s="481">
        <v>8</v>
      </c>
      <c r="J1007" s="442" t="s">
        <v>1428</v>
      </c>
      <c r="K1007" s="442">
        <v>2</v>
      </c>
      <c r="L1007" s="482" t="s">
        <v>3452</v>
      </c>
      <c r="M1007" s="442">
        <v>116</v>
      </c>
      <c r="N1007" s="483"/>
      <c r="O1007" s="434">
        <v>0.44</v>
      </c>
      <c r="P1007" s="323">
        <f t="shared" si="76"/>
        <v>0.88</v>
      </c>
      <c r="Q1007" s="319">
        <f t="shared" si="77"/>
        <v>2</v>
      </c>
      <c r="R1007" s="427">
        <f t="shared" si="78"/>
        <v>0.88</v>
      </c>
      <c r="S1007" s="323"/>
      <c r="T1007" s="309"/>
      <c r="U1007" s="309"/>
      <c r="V1007" s="319" t="s">
        <v>3449</v>
      </c>
      <c r="W1007" s="444" t="str">
        <f t="shared" si="75"/>
        <v>8</v>
      </c>
      <c r="X1007" s="286"/>
      <c r="Y1007" s="286"/>
      <c r="Z1007" s="30"/>
    </row>
    <row r="1008" spans="1:26" ht="15" hidden="1" customHeight="1" x14ac:dyDescent="0.2">
      <c r="A1008" s="384"/>
      <c r="B1008" s="384"/>
      <c r="C1008" s="433"/>
      <c r="D1008" s="43" t="s">
        <v>2020</v>
      </c>
      <c r="E1008" s="499" t="s">
        <v>2041</v>
      </c>
      <c r="F1008" s="319">
        <v>1</v>
      </c>
      <c r="G1008" s="43" t="s">
        <v>2042</v>
      </c>
      <c r="H1008" s="499"/>
      <c r="I1008" s="481" t="s">
        <v>553</v>
      </c>
      <c r="J1008" s="442" t="s">
        <v>1428</v>
      </c>
      <c r="K1008" s="442">
        <v>1</v>
      </c>
      <c r="L1008" s="482" t="s">
        <v>3456</v>
      </c>
      <c r="M1008" s="442">
        <v>1088</v>
      </c>
      <c r="N1008" s="483"/>
      <c r="O1008" s="434">
        <v>26.84</v>
      </c>
      <c r="P1008" s="323">
        <f t="shared" si="76"/>
        <v>26.84</v>
      </c>
      <c r="Q1008" s="319">
        <f t="shared" si="77"/>
        <v>1</v>
      </c>
      <c r="R1008" s="427">
        <f t="shared" si="78"/>
        <v>26.84</v>
      </c>
      <c r="S1008" s="323"/>
      <c r="T1008" s="309"/>
      <c r="U1008" s="309"/>
      <c r="V1008" s="319" t="s">
        <v>553</v>
      </c>
      <c r="W1008" s="444" t="str">
        <f t="shared" si="75"/>
        <v/>
      </c>
      <c r="X1008" s="286"/>
      <c r="Y1008" s="286"/>
      <c r="Z1008" s="30"/>
    </row>
    <row r="1009" spans="1:26" ht="15" hidden="1" customHeight="1" x14ac:dyDescent="0.2">
      <c r="A1009" s="384"/>
      <c r="B1009" s="384"/>
      <c r="C1009" s="433"/>
      <c r="D1009" s="43" t="s">
        <v>2020</v>
      </c>
      <c r="E1009" s="499" t="s">
        <v>2041</v>
      </c>
      <c r="F1009" s="319">
        <v>1</v>
      </c>
      <c r="G1009" s="43" t="s">
        <v>2043</v>
      </c>
      <c r="H1009" s="499"/>
      <c r="I1009" s="481">
        <v>12</v>
      </c>
      <c r="J1009" s="442" t="s">
        <v>1428</v>
      </c>
      <c r="K1009" s="442">
        <v>1</v>
      </c>
      <c r="L1009" s="482" t="s">
        <v>3464</v>
      </c>
      <c r="M1009" s="442">
        <v>153</v>
      </c>
      <c r="N1009" s="483"/>
      <c r="O1009" s="434">
        <v>2.59</v>
      </c>
      <c r="P1009" s="323">
        <f t="shared" si="76"/>
        <v>2.59</v>
      </c>
      <c r="Q1009" s="319">
        <f t="shared" si="77"/>
        <v>1</v>
      </c>
      <c r="R1009" s="427">
        <f t="shared" si="78"/>
        <v>2.59</v>
      </c>
      <c r="S1009" s="323"/>
      <c r="T1009" s="309"/>
      <c r="U1009" s="309"/>
      <c r="V1009" s="319" t="s">
        <v>3445</v>
      </c>
      <c r="W1009" s="444" t="str">
        <f t="shared" si="75"/>
        <v>12</v>
      </c>
      <c r="X1009" s="286"/>
      <c r="Y1009" s="286"/>
      <c r="Z1009" s="30"/>
    </row>
    <row r="1010" spans="1:26" ht="15" hidden="1" customHeight="1" x14ac:dyDescent="0.2">
      <c r="A1010" s="384"/>
      <c r="B1010" s="384"/>
      <c r="C1010" s="433"/>
      <c r="D1010" s="43" t="s">
        <v>2020</v>
      </c>
      <c r="E1010" s="499" t="s">
        <v>2041</v>
      </c>
      <c r="F1010" s="319">
        <v>1</v>
      </c>
      <c r="G1010" s="43" t="s">
        <v>2044</v>
      </c>
      <c r="H1010" s="499"/>
      <c r="I1010" s="481">
        <v>10</v>
      </c>
      <c r="J1010" s="442" t="s">
        <v>1428</v>
      </c>
      <c r="K1010" s="442">
        <v>1</v>
      </c>
      <c r="L1010" s="482" t="s">
        <v>3461</v>
      </c>
      <c r="M1010" s="442">
        <v>115</v>
      </c>
      <c r="N1010" s="483"/>
      <c r="O1010" s="434">
        <v>0.81</v>
      </c>
      <c r="P1010" s="323">
        <f t="shared" si="76"/>
        <v>0.81</v>
      </c>
      <c r="Q1010" s="319">
        <f t="shared" si="77"/>
        <v>1</v>
      </c>
      <c r="R1010" s="427">
        <f t="shared" si="78"/>
        <v>0.81</v>
      </c>
      <c r="S1010" s="323"/>
      <c r="T1010" s="309"/>
      <c r="U1010" s="309"/>
      <c r="V1010" s="319" t="s">
        <v>1427</v>
      </c>
      <c r="W1010" s="444" t="str">
        <f t="shared" si="75"/>
        <v>10</v>
      </c>
      <c r="X1010" s="286"/>
      <c r="Y1010" s="286"/>
      <c r="Z1010" s="30"/>
    </row>
    <row r="1011" spans="1:26" ht="15" hidden="1" customHeight="1" x14ac:dyDescent="0.2">
      <c r="A1011" s="384"/>
      <c r="B1011" s="384"/>
      <c r="C1011" s="433"/>
      <c r="D1011" s="43" t="s">
        <v>2020</v>
      </c>
      <c r="E1011" s="499" t="s">
        <v>2041</v>
      </c>
      <c r="F1011" s="319">
        <v>1</v>
      </c>
      <c r="G1011" s="43" t="s">
        <v>2045</v>
      </c>
      <c r="H1011" s="499"/>
      <c r="I1011" s="481">
        <v>8</v>
      </c>
      <c r="J1011" s="442" t="s">
        <v>1428</v>
      </c>
      <c r="K1011" s="442">
        <v>4</v>
      </c>
      <c r="L1011" s="482" t="s">
        <v>3452</v>
      </c>
      <c r="M1011" s="442">
        <v>116</v>
      </c>
      <c r="N1011" s="483"/>
      <c r="O1011" s="434">
        <v>0.44</v>
      </c>
      <c r="P1011" s="323">
        <f t="shared" si="76"/>
        <v>1.76</v>
      </c>
      <c r="Q1011" s="319">
        <f t="shared" si="77"/>
        <v>4</v>
      </c>
      <c r="R1011" s="427">
        <f t="shared" si="78"/>
        <v>1.76</v>
      </c>
      <c r="S1011" s="323"/>
      <c r="T1011" s="309"/>
      <c r="U1011" s="309"/>
      <c r="V1011" s="319" t="s">
        <v>3449</v>
      </c>
      <c r="W1011" s="444" t="str">
        <f t="shared" si="75"/>
        <v>8</v>
      </c>
      <c r="X1011" s="286"/>
      <c r="Y1011" s="286"/>
      <c r="Z1011" s="30"/>
    </row>
    <row r="1012" spans="1:26" ht="15" hidden="1" customHeight="1" x14ac:dyDescent="0.2">
      <c r="A1012" s="384"/>
      <c r="B1012" s="384"/>
      <c r="C1012" s="433"/>
      <c r="D1012" s="43" t="s">
        <v>2021</v>
      </c>
      <c r="E1012" s="499" t="s">
        <v>2041</v>
      </c>
      <c r="F1012" s="319">
        <v>2</v>
      </c>
      <c r="G1012" s="43" t="s">
        <v>2046</v>
      </c>
      <c r="H1012" s="499"/>
      <c r="I1012" s="481" t="s">
        <v>553</v>
      </c>
      <c r="J1012" s="442" t="s">
        <v>1428</v>
      </c>
      <c r="K1012" s="442">
        <v>1</v>
      </c>
      <c r="L1012" s="482" t="s">
        <v>3456</v>
      </c>
      <c r="M1012" s="442">
        <v>1088</v>
      </c>
      <c r="N1012" s="483"/>
      <c r="O1012" s="434">
        <v>26.84</v>
      </c>
      <c r="P1012" s="323">
        <f t="shared" si="76"/>
        <v>26.84</v>
      </c>
      <c r="Q1012" s="319">
        <f t="shared" si="77"/>
        <v>2</v>
      </c>
      <c r="R1012" s="427">
        <f t="shared" si="78"/>
        <v>53.68</v>
      </c>
      <c r="S1012" s="323"/>
      <c r="T1012" s="309"/>
      <c r="U1012" s="309"/>
      <c r="V1012" s="319" t="s">
        <v>553</v>
      </c>
      <c r="W1012" s="444" t="str">
        <f t="shared" si="75"/>
        <v/>
      </c>
      <c r="X1012" s="286"/>
      <c r="Y1012" s="286"/>
      <c r="Z1012" s="30"/>
    </row>
    <row r="1013" spans="1:26" ht="15" hidden="1" customHeight="1" x14ac:dyDescent="0.2">
      <c r="A1013" s="384"/>
      <c r="B1013" s="384"/>
      <c r="C1013" s="433"/>
      <c r="D1013" s="43" t="s">
        <v>2021</v>
      </c>
      <c r="E1013" s="499" t="s">
        <v>2041</v>
      </c>
      <c r="F1013" s="319">
        <v>2</v>
      </c>
      <c r="G1013" s="43" t="s">
        <v>2043</v>
      </c>
      <c r="H1013" s="499"/>
      <c r="I1013" s="481">
        <v>12</v>
      </c>
      <c r="J1013" s="442" t="s">
        <v>1428</v>
      </c>
      <c r="K1013" s="442">
        <v>1</v>
      </c>
      <c r="L1013" s="482" t="s">
        <v>3464</v>
      </c>
      <c r="M1013" s="442">
        <v>153</v>
      </c>
      <c r="N1013" s="483"/>
      <c r="O1013" s="434">
        <v>2.59</v>
      </c>
      <c r="P1013" s="323">
        <f t="shared" si="76"/>
        <v>2.59</v>
      </c>
      <c r="Q1013" s="319">
        <f t="shared" si="77"/>
        <v>2</v>
      </c>
      <c r="R1013" s="427">
        <f t="shared" si="78"/>
        <v>5.18</v>
      </c>
      <c r="S1013" s="323"/>
      <c r="T1013" s="309"/>
      <c r="U1013" s="309"/>
      <c r="V1013" s="319" t="s">
        <v>3445</v>
      </c>
      <c r="W1013" s="444" t="str">
        <f t="shared" si="75"/>
        <v>12</v>
      </c>
      <c r="X1013" s="286"/>
      <c r="Y1013" s="286"/>
      <c r="Z1013" s="30"/>
    </row>
    <row r="1014" spans="1:26" ht="15" hidden="1" customHeight="1" x14ac:dyDescent="0.2">
      <c r="A1014" s="384"/>
      <c r="B1014" s="384"/>
      <c r="C1014" s="433"/>
      <c r="D1014" s="43" t="s">
        <v>2021</v>
      </c>
      <c r="E1014" s="499" t="s">
        <v>2041</v>
      </c>
      <c r="F1014" s="319">
        <v>2</v>
      </c>
      <c r="G1014" s="43" t="s">
        <v>2044</v>
      </c>
      <c r="H1014" s="499"/>
      <c r="I1014" s="481">
        <v>10</v>
      </c>
      <c r="J1014" s="442" t="s">
        <v>1428</v>
      </c>
      <c r="K1014" s="442">
        <v>1</v>
      </c>
      <c r="L1014" s="482" t="s">
        <v>3461</v>
      </c>
      <c r="M1014" s="442">
        <v>115</v>
      </c>
      <c r="N1014" s="483"/>
      <c r="O1014" s="434">
        <v>0.81</v>
      </c>
      <c r="P1014" s="323">
        <f t="shared" si="76"/>
        <v>0.81</v>
      </c>
      <c r="Q1014" s="319">
        <f t="shared" si="77"/>
        <v>2</v>
      </c>
      <c r="R1014" s="427">
        <f t="shared" si="78"/>
        <v>1.62</v>
      </c>
      <c r="S1014" s="323"/>
      <c r="T1014" s="309"/>
      <c r="U1014" s="309"/>
      <c r="V1014" s="319" t="s">
        <v>1427</v>
      </c>
      <c r="W1014" s="444" t="str">
        <f t="shared" si="75"/>
        <v>10</v>
      </c>
      <c r="X1014" s="286"/>
      <c r="Y1014" s="286"/>
      <c r="Z1014" s="30"/>
    </row>
    <row r="1015" spans="1:26" ht="15" hidden="1" customHeight="1" x14ac:dyDescent="0.2">
      <c r="A1015" s="384"/>
      <c r="B1015" s="384"/>
      <c r="C1015" s="433"/>
      <c r="D1015" s="43" t="s">
        <v>2021</v>
      </c>
      <c r="E1015" s="499" t="s">
        <v>2041</v>
      </c>
      <c r="F1015" s="319">
        <v>2</v>
      </c>
      <c r="G1015" s="43" t="s">
        <v>2045</v>
      </c>
      <c r="H1015" s="499"/>
      <c r="I1015" s="481">
        <v>8</v>
      </c>
      <c r="J1015" s="442" t="s">
        <v>1428</v>
      </c>
      <c r="K1015" s="442">
        <v>4</v>
      </c>
      <c r="L1015" s="482" t="s">
        <v>3452</v>
      </c>
      <c r="M1015" s="442">
        <v>116</v>
      </c>
      <c r="N1015" s="483"/>
      <c r="O1015" s="434">
        <v>0.44</v>
      </c>
      <c r="P1015" s="323">
        <f t="shared" si="76"/>
        <v>1.76</v>
      </c>
      <c r="Q1015" s="319">
        <f t="shared" si="77"/>
        <v>8</v>
      </c>
      <c r="R1015" s="427">
        <f t="shared" si="78"/>
        <v>3.52</v>
      </c>
      <c r="S1015" s="323"/>
      <c r="T1015" s="309"/>
      <c r="U1015" s="309"/>
      <c r="V1015" s="319" t="s">
        <v>3449</v>
      </c>
      <c r="W1015" s="444" t="str">
        <f t="shared" si="75"/>
        <v>8</v>
      </c>
      <c r="X1015" s="286"/>
      <c r="Y1015" s="286"/>
      <c r="Z1015" s="30"/>
    </row>
    <row r="1016" spans="1:26" ht="15" hidden="1" customHeight="1" x14ac:dyDescent="0.2">
      <c r="A1016" s="384"/>
      <c r="B1016" s="384"/>
      <c r="C1016" s="433"/>
      <c r="D1016" s="43" t="s">
        <v>2022</v>
      </c>
      <c r="E1016" s="499" t="s">
        <v>2041</v>
      </c>
      <c r="F1016" s="319">
        <v>1</v>
      </c>
      <c r="G1016" s="43" t="s">
        <v>2046</v>
      </c>
      <c r="H1016" s="499"/>
      <c r="I1016" s="481" t="s">
        <v>553</v>
      </c>
      <c r="J1016" s="442" t="s">
        <v>1428</v>
      </c>
      <c r="K1016" s="442">
        <v>1</v>
      </c>
      <c r="L1016" s="482" t="s">
        <v>3456</v>
      </c>
      <c r="M1016" s="442">
        <v>1088</v>
      </c>
      <c r="N1016" s="483"/>
      <c r="O1016" s="434">
        <v>26.84</v>
      </c>
      <c r="P1016" s="323">
        <f t="shared" si="76"/>
        <v>26.84</v>
      </c>
      <c r="Q1016" s="319">
        <f t="shared" si="77"/>
        <v>1</v>
      </c>
      <c r="R1016" s="427">
        <f t="shared" si="78"/>
        <v>26.84</v>
      </c>
      <c r="S1016" s="323"/>
      <c r="T1016" s="309"/>
      <c r="U1016" s="309"/>
      <c r="V1016" s="319" t="s">
        <v>553</v>
      </c>
      <c r="W1016" s="444" t="str">
        <f t="shared" si="75"/>
        <v/>
      </c>
      <c r="X1016" s="286"/>
      <c r="Y1016" s="286"/>
      <c r="Z1016" s="30"/>
    </row>
    <row r="1017" spans="1:26" ht="15" hidden="1" customHeight="1" x14ac:dyDescent="0.2">
      <c r="A1017" s="384"/>
      <c r="B1017" s="384"/>
      <c r="C1017" s="433"/>
      <c r="D1017" s="43" t="s">
        <v>2022</v>
      </c>
      <c r="E1017" s="499" t="s">
        <v>2041</v>
      </c>
      <c r="F1017" s="319">
        <v>1</v>
      </c>
      <c r="G1017" s="43" t="s">
        <v>2043</v>
      </c>
      <c r="H1017" s="499"/>
      <c r="I1017" s="481">
        <v>12</v>
      </c>
      <c r="J1017" s="442" t="s">
        <v>1428</v>
      </c>
      <c r="K1017" s="442">
        <v>1</v>
      </c>
      <c r="L1017" s="482" t="s">
        <v>3464</v>
      </c>
      <c r="M1017" s="442">
        <v>153</v>
      </c>
      <c r="N1017" s="483"/>
      <c r="O1017" s="434">
        <v>2.59</v>
      </c>
      <c r="P1017" s="323">
        <f t="shared" si="76"/>
        <v>2.59</v>
      </c>
      <c r="Q1017" s="319">
        <f t="shared" si="77"/>
        <v>1</v>
      </c>
      <c r="R1017" s="427">
        <f t="shared" si="78"/>
        <v>2.59</v>
      </c>
      <c r="S1017" s="323"/>
      <c r="T1017" s="309"/>
      <c r="U1017" s="309"/>
      <c r="V1017" s="319" t="s">
        <v>3445</v>
      </c>
      <c r="W1017" s="444" t="str">
        <f t="shared" si="75"/>
        <v>12</v>
      </c>
      <c r="X1017" s="286"/>
      <c r="Y1017" s="286"/>
      <c r="Z1017" s="30"/>
    </row>
    <row r="1018" spans="1:26" ht="15" hidden="1" customHeight="1" x14ac:dyDescent="0.2">
      <c r="A1018" s="384"/>
      <c r="B1018" s="384"/>
      <c r="C1018" s="433"/>
      <c r="D1018" s="43" t="s">
        <v>2022</v>
      </c>
      <c r="E1018" s="499" t="s">
        <v>2041</v>
      </c>
      <c r="F1018" s="319">
        <v>1</v>
      </c>
      <c r="G1018" s="43" t="s">
        <v>2044</v>
      </c>
      <c r="H1018" s="499"/>
      <c r="I1018" s="481">
        <v>10</v>
      </c>
      <c r="J1018" s="442" t="s">
        <v>1428</v>
      </c>
      <c r="K1018" s="442">
        <v>1</v>
      </c>
      <c r="L1018" s="482" t="s">
        <v>3461</v>
      </c>
      <c r="M1018" s="442">
        <v>115</v>
      </c>
      <c r="N1018" s="483"/>
      <c r="O1018" s="434">
        <v>0.81</v>
      </c>
      <c r="P1018" s="323">
        <f t="shared" si="76"/>
        <v>0.81</v>
      </c>
      <c r="Q1018" s="319">
        <f t="shared" si="77"/>
        <v>1</v>
      </c>
      <c r="R1018" s="427">
        <f t="shared" si="78"/>
        <v>0.81</v>
      </c>
      <c r="S1018" s="323"/>
      <c r="T1018" s="309"/>
      <c r="U1018" s="309"/>
      <c r="V1018" s="319" t="s">
        <v>1427</v>
      </c>
      <c r="W1018" s="444" t="str">
        <f t="shared" si="75"/>
        <v>10</v>
      </c>
      <c r="X1018" s="286"/>
      <c r="Y1018" s="286"/>
      <c r="Z1018" s="30"/>
    </row>
    <row r="1019" spans="1:26" ht="15" hidden="1" customHeight="1" x14ac:dyDescent="0.2">
      <c r="A1019" s="384"/>
      <c r="B1019" s="384"/>
      <c r="C1019" s="433"/>
      <c r="D1019" s="43" t="s">
        <v>2022</v>
      </c>
      <c r="E1019" s="499" t="s">
        <v>2041</v>
      </c>
      <c r="F1019" s="319">
        <v>1</v>
      </c>
      <c r="G1019" s="43" t="s">
        <v>2045</v>
      </c>
      <c r="H1019" s="499"/>
      <c r="I1019" s="481">
        <v>8</v>
      </c>
      <c r="J1019" s="442" t="s">
        <v>1428</v>
      </c>
      <c r="K1019" s="442">
        <v>4</v>
      </c>
      <c r="L1019" s="482" t="s">
        <v>3452</v>
      </c>
      <c r="M1019" s="442">
        <v>116</v>
      </c>
      <c r="N1019" s="483"/>
      <c r="O1019" s="434">
        <v>0.44</v>
      </c>
      <c r="P1019" s="323">
        <f t="shared" si="76"/>
        <v>1.76</v>
      </c>
      <c r="Q1019" s="319">
        <f t="shared" si="77"/>
        <v>4</v>
      </c>
      <c r="R1019" s="427">
        <f t="shared" si="78"/>
        <v>1.76</v>
      </c>
      <c r="S1019" s="323"/>
      <c r="T1019" s="309"/>
      <c r="U1019" s="309"/>
      <c r="V1019" s="319" t="s">
        <v>3449</v>
      </c>
      <c r="W1019" s="444" t="str">
        <f t="shared" si="75"/>
        <v>8</v>
      </c>
      <c r="X1019" s="286"/>
      <c r="Y1019" s="286"/>
      <c r="Z1019" s="30"/>
    </row>
    <row r="1020" spans="1:26" ht="15" hidden="1" customHeight="1" x14ac:dyDescent="0.2">
      <c r="A1020" s="384"/>
      <c r="B1020" s="384"/>
      <c r="C1020" s="433"/>
      <c r="D1020" s="43" t="s">
        <v>2023</v>
      </c>
      <c r="E1020" s="499" t="s">
        <v>2041</v>
      </c>
      <c r="F1020" s="319">
        <v>1</v>
      </c>
      <c r="G1020" s="43" t="s">
        <v>2049</v>
      </c>
      <c r="H1020" s="499"/>
      <c r="I1020" s="481" t="s">
        <v>553</v>
      </c>
      <c r="J1020" s="442" t="s">
        <v>1428</v>
      </c>
      <c r="K1020" s="442">
        <v>1</v>
      </c>
      <c r="L1020" s="482" t="s">
        <v>3456</v>
      </c>
      <c r="M1020" s="442">
        <v>1088</v>
      </c>
      <c r="N1020" s="483"/>
      <c r="O1020" s="434">
        <v>26.84</v>
      </c>
      <c r="P1020" s="323">
        <f t="shared" si="76"/>
        <v>26.84</v>
      </c>
      <c r="Q1020" s="319">
        <f t="shared" si="77"/>
        <v>1</v>
      </c>
      <c r="R1020" s="427">
        <f t="shared" si="78"/>
        <v>26.84</v>
      </c>
      <c r="S1020" s="323"/>
      <c r="T1020" s="309"/>
      <c r="U1020" s="309"/>
      <c r="V1020" s="319" t="s">
        <v>553</v>
      </c>
      <c r="W1020" s="444" t="str">
        <f t="shared" si="75"/>
        <v/>
      </c>
      <c r="X1020" s="286"/>
      <c r="Y1020" s="286"/>
      <c r="Z1020" s="30"/>
    </row>
    <row r="1021" spans="1:26" ht="15" hidden="1" customHeight="1" x14ac:dyDescent="0.2">
      <c r="A1021" s="384"/>
      <c r="B1021" s="384"/>
      <c r="C1021" s="433"/>
      <c r="D1021" s="43" t="s">
        <v>2023</v>
      </c>
      <c r="E1021" s="499" t="s">
        <v>2041</v>
      </c>
      <c r="F1021" s="319">
        <v>1</v>
      </c>
      <c r="G1021" s="43" t="s">
        <v>2043</v>
      </c>
      <c r="H1021" s="499"/>
      <c r="I1021" s="481">
        <v>12</v>
      </c>
      <c r="J1021" s="442" t="s">
        <v>1428</v>
      </c>
      <c r="K1021" s="442">
        <v>1</v>
      </c>
      <c r="L1021" s="482" t="s">
        <v>3464</v>
      </c>
      <c r="M1021" s="442">
        <v>153</v>
      </c>
      <c r="N1021" s="483"/>
      <c r="O1021" s="434">
        <v>2.59</v>
      </c>
      <c r="P1021" s="323">
        <f t="shared" si="76"/>
        <v>2.59</v>
      </c>
      <c r="Q1021" s="319">
        <f t="shared" si="77"/>
        <v>1</v>
      </c>
      <c r="R1021" s="427">
        <f t="shared" si="78"/>
        <v>2.59</v>
      </c>
      <c r="S1021" s="323"/>
      <c r="T1021" s="309"/>
      <c r="U1021" s="309"/>
      <c r="V1021" s="319" t="s">
        <v>3445</v>
      </c>
      <c r="W1021" s="444" t="str">
        <f t="shared" si="75"/>
        <v>12</v>
      </c>
      <c r="X1021" s="286"/>
      <c r="Y1021" s="286"/>
      <c r="Z1021" s="30"/>
    </row>
    <row r="1022" spans="1:26" ht="15" hidden="1" customHeight="1" x14ac:dyDescent="0.2">
      <c r="A1022" s="384"/>
      <c r="B1022" s="384"/>
      <c r="C1022" s="433"/>
      <c r="D1022" s="43" t="s">
        <v>2023</v>
      </c>
      <c r="E1022" s="499" t="s">
        <v>2041</v>
      </c>
      <c r="F1022" s="319">
        <v>1</v>
      </c>
      <c r="G1022" s="43" t="s">
        <v>2044</v>
      </c>
      <c r="H1022" s="499"/>
      <c r="I1022" s="481">
        <v>10</v>
      </c>
      <c r="J1022" s="442" t="s">
        <v>1428</v>
      </c>
      <c r="K1022" s="442">
        <v>1</v>
      </c>
      <c r="L1022" s="482" t="s">
        <v>3461</v>
      </c>
      <c r="M1022" s="442">
        <v>115</v>
      </c>
      <c r="N1022" s="483"/>
      <c r="O1022" s="434">
        <v>0.81</v>
      </c>
      <c r="P1022" s="323">
        <f t="shared" si="76"/>
        <v>0.81</v>
      </c>
      <c r="Q1022" s="319">
        <f t="shared" si="77"/>
        <v>1</v>
      </c>
      <c r="R1022" s="427">
        <f t="shared" si="78"/>
        <v>0.81</v>
      </c>
      <c r="S1022" s="323"/>
      <c r="T1022" s="309"/>
      <c r="U1022" s="309"/>
      <c r="V1022" s="319" t="s">
        <v>1427</v>
      </c>
      <c r="W1022" s="444" t="str">
        <f t="shared" si="75"/>
        <v>10</v>
      </c>
      <c r="X1022" s="286"/>
      <c r="Y1022" s="286"/>
      <c r="Z1022" s="30"/>
    </row>
    <row r="1023" spans="1:26" ht="15" hidden="1" customHeight="1" x14ac:dyDescent="0.2">
      <c r="A1023" s="384"/>
      <c r="B1023" s="384"/>
      <c r="C1023" s="433"/>
      <c r="D1023" s="43" t="s">
        <v>2023</v>
      </c>
      <c r="E1023" s="499" t="s">
        <v>2041</v>
      </c>
      <c r="F1023" s="319">
        <v>1</v>
      </c>
      <c r="G1023" s="43" t="s">
        <v>2048</v>
      </c>
      <c r="H1023" s="499"/>
      <c r="I1023" s="481">
        <v>8</v>
      </c>
      <c r="J1023" s="442" t="s">
        <v>1428</v>
      </c>
      <c r="K1023" s="442">
        <v>2</v>
      </c>
      <c r="L1023" s="482" t="s">
        <v>3452</v>
      </c>
      <c r="M1023" s="442">
        <v>118</v>
      </c>
      <c r="N1023" s="483"/>
      <c r="O1023" s="434">
        <v>0.45</v>
      </c>
      <c r="P1023" s="323">
        <f t="shared" si="76"/>
        <v>0.9</v>
      </c>
      <c r="Q1023" s="319">
        <f t="shared" si="77"/>
        <v>2</v>
      </c>
      <c r="R1023" s="427">
        <f t="shared" si="78"/>
        <v>0.9</v>
      </c>
      <c r="S1023" s="323"/>
      <c r="T1023" s="309"/>
      <c r="U1023" s="309"/>
      <c r="V1023" s="319" t="s">
        <v>3449</v>
      </c>
      <c r="W1023" s="444" t="str">
        <f t="shared" si="75"/>
        <v>8</v>
      </c>
      <c r="X1023" s="286"/>
      <c r="Y1023" s="286"/>
      <c r="Z1023" s="30"/>
    </row>
    <row r="1024" spans="1:26" ht="15" hidden="1" customHeight="1" x14ac:dyDescent="0.2">
      <c r="A1024" s="384"/>
      <c r="B1024" s="384"/>
      <c r="C1024" s="433"/>
      <c r="D1024" s="43" t="s">
        <v>2023</v>
      </c>
      <c r="E1024" s="499" t="s">
        <v>2041</v>
      </c>
      <c r="F1024" s="319">
        <v>1</v>
      </c>
      <c r="G1024" s="43" t="s">
        <v>2045</v>
      </c>
      <c r="H1024" s="499"/>
      <c r="I1024" s="481">
        <v>8</v>
      </c>
      <c r="J1024" s="442" t="s">
        <v>1428</v>
      </c>
      <c r="K1024" s="442">
        <v>2</v>
      </c>
      <c r="L1024" s="482" t="s">
        <v>3452</v>
      </c>
      <c r="M1024" s="442">
        <v>116</v>
      </c>
      <c r="N1024" s="483"/>
      <c r="O1024" s="434">
        <v>0.44</v>
      </c>
      <c r="P1024" s="323">
        <f t="shared" si="76"/>
        <v>0.88</v>
      </c>
      <c r="Q1024" s="319">
        <f t="shared" si="77"/>
        <v>2</v>
      </c>
      <c r="R1024" s="427">
        <f t="shared" si="78"/>
        <v>0.88</v>
      </c>
      <c r="S1024" s="323"/>
      <c r="T1024" s="309"/>
      <c r="U1024" s="309"/>
      <c r="V1024" s="319" t="s">
        <v>3449</v>
      </c>
      <c r="W1024" s="444" t="str">
        <f t="shared" si="75"/>
        <v>8</v>
      </c>
      <c r="X1024" s="286"/>
      <c r="Y1024" s="286"/>
      <c r="Z1024" s="30"/>
    </row>
    <row r="1025" spans="1:26" ht="15" hidden="1" customHeight="1" x14ac:dyDescent="0.2">
      <c r="A1025" s="384"/>
      <c r="B1025" s="384"/>
      <c r="C1025" s="433"/>
      <c r="D1025" s="43" t="s">
        <v>2024</v>
      </c>
      <c r="E1025" s="499" t="s">
        <v>2041</v>
      </c>
      <c r="F1025" s="319">
        <v>1</v>
      </c>
      <c r="G1025" s="43" t="s">
        <v>2050</v>
      </c>
      <c r="H1025" s="499"/>
      <c r="I1025" s="481" t="s">
        <v>658</v>
      </c>
      <c r="J1025" s="442" t="s">
        <v>2100</v>
      </c>
      <c r="K1025" s="442">
        <v>1</v>
      </c>
      <c r="L1025" s="482" t="s">
        <v>3456</v>
      </c>
      <c r="M1025" s="442">
        <v>1659</v>
      </c>
      <c r="N1025" s="483"/>
      <c r="O1025" s="434">
        <v>41.92</v>
      </c>
      <c r="P1025" s="323">
        <f t="shared" si="76"/>
        <v>41.92</v>
      </c>
      <c r="Q1025" s="319">
        <f t="shared" si="77"/>
        <v>1</v>
      </c>
      <c r="R1025" s="427">
        <f t="shared" si="78"/>
        <v>41.92</v>
      </c>
      <c r="S1025" s="323"/>
      <c r="T1025" s="309"/>
      <c r="U1025" s="309"/>
      <c r="V1025" s="319" t="s">
        <v>658</v>
      </c>
      <c r="W1025" s="444" t="str">
        <f t="shared" si="75"/>
        <v/>
      </c>
      <c r="X1025" s="286"/>
      <c r="Y1025" s="286"/>
      <c r="Z1025" s="30"/>
    </row>
    <row r="1026" spans="1:26" ht="15" hidden="1" customHeight="1" x14ac:dyDescent="0.2">
      <c r="A1026" s="384"/>
      <c r="B1026" s="384"/>
      <c r="C1026" s="433"/>
      <c r="D1026" s="43" t="s">
        <v>2024</v>
      </c>
      <c r="E1026" s="499" t="s">
        <v>2041</v>
      </c>
      <c r="F1026" s="319">
        <v>1</v>
      </c>
      <c r="G1026" s="43" t="s">
        <v>2051</v>
      </c>
      <c r="H1026" s="499"/>
      <c r="I1026" s="481" t="s">
        <v>658</v>
      </c>
      <c r="J1026" s="442" t="s">
        <v>2100</v>
      </c>
      <c r="K1026" s="442">
        <v>1</v>
      </c>
      <c r="L1026" s="482" t="s">
        <v>3456</v>
      </c>
      <c r="M1026" s="442">
        <v>144</v>
      </c>
      <c r="N1026" s="483"/>
      <c r="O1026" s="434">
        <v>3.64</v>
      </c>
      <c r="P1026" s="323">
        <f t="shared" si="76"/>
        <v>3.64</v>
      </c>
      <c r="Q1026" s="319">
        <f t="shared" si="77"/>
        <v>1</v>
      </c>
      <c r="R1026" s="427">
        <f t="shared" si="78"/>
        <v>3.64</v>
      </c>
      <c r="S1026" s="323"/>
      <c r="T1026" s="309"/>
      <c r="U1026" s="309"/>
      <c r="V1026" s="319" t="s">
        <v>658</v>
      </c>
      <c r="W1026" s="444" t="str">
        <f t="shared" si="75"/>
        <v/>
      </c>
      <c r="X1026" s="286"/>
      <c r="Y1026" s="286"/>
      <c r="Z1026" s="30"/>
    </row>
    <row r="1027" spans="1:26" ht="15" hidden="1" customHeight="1" x14ac:dyDescent="0.2">
      <c r="A1027" s="384"/>
      <c r="B1027" s="384"/>
      <c r="C1027" s="433"/>
      <c r="D1027" s="43" t="s">
        <v>2024</v>
      </c>
      <c r="E1027" s="499" t="s">
        <v>2041</v>
      </c>
      <c r="F1027" s="319">
        <v>1</v>
      </c>
      <c r="G1027" s="43" t="s">
        <v>2052</v>
      </c>
      <c r="H1027" s="499"/>
      <c r="I1027" s="481" t="s">
        <v>658</v>
      </c>
      <c r="J1027" s="442" t="s">
        <v>2100</v>
      </c>
      <c r="K1027" s="442">
        <v>1</v>
      </c>
      <c r="L1027" s="482" t="s">
        <v>3456</v>
      </c>
      <c r="M1027" s="442">
        <v>96</v>
      </c>
      <c r="N1027" s="483"/>
      <c r="O1027" s="434">
        <v>2.4300000000000002</v>
      </c>
      <c r="P1027" s="323">
        <f t="shared" si="76"/>
        <v>2.4300000000000002</v>
      </c>
      <c r="Q1027" s="319">
        <f t="shared" si="77"/>
        <v>1</v>
      </c>
      <c r="R1027" s="427">
        <f t="shared" si="78"/>
        <v>2.4300000000000002</v>
      </c>
      <c r="S1027" s="323"/>
      <c r="T1027" s="309"/>
      <c r="U1027" s="309"/>
      <c r="V1027" s="319" t="s">
        <v>658</v>
      </c>
      <c r="W1027" s="444" t="str">
        <f t="shared" si="75"/>
        <v/>
      </c>
      <c r="X1027" s="286"/>
      <c r="Y1027" s="286"/>
      <c r="Z1027" s="30"/>
    </row>
    <row r="1028" spans="1:26" ht="15" hidden="1" customHeight="1" x14ac:dyDescent="0.2">
      <c r="A1028" s="384"/>
      <c r="B1028" s="384"/>
      <c r="C1028" s="433"/>
      <c r="D1028" s="43" t="s">
        <v>2024</v>
      </c>
      <c r="E1028" s="499" t="s">
        <v>2041</v>
      </c>
      <c r="F1028" s="319">
        <v>1</v>
      </c>
      <c r="G1028" s="43" t="s">
        <v>2053</v>
      </c>
      <c r="H1028" s="499"/>
      <c r="I1028" s="481">
        <v>12</v>
      </c>
      <c r="J1028" s="442" t="s">
        <v>1428</v>
      </c>
      <c r="K1028" s="442">
        <v>1</v>
      </c>
      <c r="L1028" s="482" t="s">
        <v>3492</v>
      </c>
      <c r="M1028" s="442">
        <v>200</v>
      </c>
      <c r="N1028" s="483"/>
      <c r="O1028" s="434">
        <v>1.41</v>
      </c>
      <c r="P1028" s="323">
        <f t="shared" si="76"/>
        <v>1.41</v>
      </c>
      <c r="Q1028" s="319">
        <f t="shared" si="77"/>
        <v>1</v>
      </c>
      <c r="R1028" s="427">
        <f t="shared" si="78"/>
        <v>1.41</v>
      </c>
      <c r="S1028" s="323"/>
      <c r="T1028" s="309"/>
      <c r="U1028" s="309"/>
      <c r="V1028" s="319" t="s">
        <v>3445</v>
      </c>
      <c r="W1028" s="444" t="str">
        <f t="shared" si="75"/>
        <v>12</v>
      </c>
      <c r="X1028" s="286"/>
      <c r="Y1028" s="286"/>
      <c r="Z1028" s="30"/>
    </row>
    <row r="1029" spans="1:26" ht="15" hidden="1" customHeight="1" x14ac:dyDescent="0.2">
      <c r="A1029" s="384"/>
      <c r="B1029" s="384"/>
      <c r="C1029" s="433"/>
      <c r="D1029" s="43" t="s">
        <v>2024</v>
      </c>
      <c r="E1029" s="499" t="s">
        <v>2041</v>
      </c>
      <c r="F1029" s="319">
        <v>1</v>
      </c>
      <c r="G1029" s="43" t="s">
        <v>2054</v>
      </c>
      <c r="H1029" s="499"/>
      <c r="I1029" s="481">
        <v>12</v>
      </c>
      <c r="J1029" s="442" t="s">
        <v>1428</v>
      </c>
      <c r="K1029" s="442">
        <v>1</v>
      </c>
      <c r="L1029" s="482" t="s">
        <v>3492</v>
      </c>
      <c r="M1029" s="442">
        <v>200</v>
      </c>
      <c r="N1029" s="483"/>
      <c r="O1029" s="434">
        <v>1.41</v>
      </c>
      <c r="P1029" s="323">
        <f t="shared" si="76"/>
        <v>1.41</v>
      </c>
      <c r="Q1029" s="319">
        <f t="shared" si="77"/>
        <v>1</v>
      </c>
      <c r="R1029" s="427">
        <f t="shared" si="78"/>
        <v>1.41</v>
      </c>
      <c r="S1029" s="323"/>
      <c r="T1029" s="309"/>
      <c r="U1029" s="309"/>
      <c r="V1029" s="319" t="s">
        <v>3445</v>
      </c>
      <c r="W1029" s="444" t="str">
        <f t="shared" si="75"/>
        <v>12</v>
      </c>
      <c r="X1029" s="286"/>
      <c r="Y1029" s="286"/>
      <c r="Z1029" s="30"/>
    </row>
    <row r="1030" spans="1:26" ht="15" hidden="1" customHeight="1" x14ac:dyDescent="0.2">
      <c r="A1030" s="384"/>
      <c r="B1030" s="384"/>
      <c r="C1030" s="433"/>
      <c r="D1030" s="43" t="s">
        <v>2025</v>
      </c>
      <c r="E1030" s="499" t="s">
        <v>2041</v>
      </c>
      <c r="F1030" s="319">
        <v>1</v>
      </c>
      <c r="G1030" s="43" t="s">
        <v>2055</v>
      </c>
      <c r="H1030" s="499"/>
      <c r="I1030" s="481" t="s">
        <v>658</v>
      </c>
      <c r="J1030" s="442" t="s">
        <v>2100</v>
      </c>
      <c r="K1030" s="442">
        <v>1</v>
      </c>
      <c r="L1030" s="482" t="s">
        <v>3456</v>
      </c>
      <c r="M1030" s="442">
        <v>1659</v>
      </c>
      <c r="N1030" s="483"/>
      <c r="O1030" s="434">
        <v>41.92</v>
      </c>
      <c r="P1030" s="323">
        <f t="shared" si="76"/>
        <v>41.92</v>
      </c>
      <c r="Q1030" s="319">
        <f t="shared" si="77"/>
        <v>1</v>
      </c>
      <c r="R1030" s="427">
        <f t="shared" si="78"/>
        <v>41.92</v>
      </c>
      <c r="S1030" s="323"/>
      <c r="T1030" s="309"/>
      <c r="U1030" s="309"/>
      <c r="V1030" s="319" t="s">
        <v>658</v>
      </c>
      <c r="W1030" s="444" t="str">
        <f t="shared" si="75"/>
        <v/>
      </c>
      <c r="X1030" s="286"/>
      <c r="Y1030" s="286"/>
      <c r="Z1030" s="30"/>
    </row>
    <row r="1031" spans="1:26" ht="15" hidden="1" customHeight="1" x14ac:dyDescent="0.2">
      <c r="A1031" s="384"/>
      <c r="B1031" s="384"/>
      <c r="C1031" s="433"/>
      <c r="D1031" s="43" t="s">
        <v>2025</v>
      </c>
      <c r="E1031" s="499" t="s">
        <v>2041</v>
      </c>
      <c r="F1031" s="319">
        <v>1</v>
      </c>
      <c r="G1031" s="43" t="s">
        <v>2056</v>
      </c>
      <c r="H1031" s="499"/>
      <c r="I1031" s="481" t="s">
        <v>658</v>
      </c>
      <c r="J1031" s="442" t="s">
        <v>2100</v>
      </c>
      <c r="K1031" s="442">
        <v>1</v>
      </c>
      <c r="L1031" s="482" t="s">
        <v>3456</v>
      </c>
      <c r="M1031" s="442">
        <v>144</v>
      </c>
      <c r="N1031" s="483"/>
      <c r="O1031" s="434">
        <v>3.64</v>
      </c>
      <c r="P1031" s="323">
        <f t="shared" si="76"/>
        <v>3.64</v>
      </c>
      <c r="Q1031" s="319">
        <f t="shared" si="77"/>
        <v>1</v>
      </c>
      <c r="R1031" s="427">
        <f t="shared" si="78"/>
        <v>3.64</v>
      </c>
      <c r="S1031" s="323"/>
      <c r="T1031" s="309"/>
      <c r="U1031" s="309"/>
      <c r="V1031" s="319" t="s">
        <v>658</v>
      </c>
      <c r="W1031" s="444" t="str">
        <f t="shared" si="75"/>
        <v/>
      </c>
      <c r="X1031" s="286"/>
      <c r="Y1031" s="286"/>
      <c r="Z1031" s="30"/>
    </row>
    <row r="1032" spans="1:26" ht="15" hidden="1" customHeight="1" x14ac:dyDescent="0.2">
      <c r="A1032" s="384"/>
      <c r="B1032" s="384"/>
      <c r="C1032" s="433"/>
      <c r="D1032" s="43" t="s">
        <v>2025</v>
      </c>
      <c r="E1032" s="499" t="s">
        <v>2041</v>
      </c>
      <c r="F1032" s="319">
        <v>1</v>
      </c>
      <c r="G1032" s="43" t="s">
        <v>2057</v>
      </c>
      <c r="H1032" s="499"/>
      <c r="I1032" s="481" t="s">
        <v>658</v>
      </c>
      <c r="J1032" s="442" t="s">
        <v>2100</v>
      </c>
      <c r="K1032" s="442">
        <v>1</v>
      </c>
      <c r="L1032" s="482" t="s">
        <v>3456</v>
      </c>
      <c r="M1032" s="442">
        <v>96</v>
      </c>
      <c r="N1032" s="483"/>
      <c r="O1032" s="434">
        <v>2.4300000000000002</v>
      </c>
      <c r="P1032" s="323">
        <f t="shared" si="76"/>
        <v>2.4300000000000002</v>
      </c>
      <c r="Q1032" s="319">
        <f t="shared" si="77"/>
        <v>1</v>
      </c>
      <c r="R1032" s="427">
        <f t="shared" si="78"/>
        <v>2.4300000000000002</v>
      </c>
      <c r="S1032" s="323"/>
      <c r="T1032" s="309"/>
      <c r="U1032" s="309"/>
      <c r="V1032" s="319" t="s">
        <v>658</v>
      </c>
      <c r="W1032" s="444" t="str">
        <f t="shared" si="75"/>
        <v/>
      </c>
      <c r="X1032" s="286"/>
      <c r="Y1032" s="286"/>
      <c r="Z1032" s="30"/>
    </row>
    <row r="1033" spans="1:26" ht="15" hidden="1" customHeight="1" x14ac:dyDescent="0.2">
      <c r="A1033" s="384"/>
      <c r="B1033" s="384"/>
      <c r="C1033" s="433"/>
      <c r="D1033" s="43" t="s">
        <v>2025</v>
      </c>
      <c r="E1033" s="499" t="s">
        <v>2041</v>
      </c>
      <c r="F1033" s="319">
        <v>1</v>
      </c>
      <c r="G1033" s="43" t="s">
        <v>2053</v>
      </c>
      <c r="H1033" s="499"/>
      <c r="I1033" s="481">
        <v>12</v>
      </c>
      <c r="J1033" s="442" t="s">
        <v>1428</v>
      </c>
      <c r="K1033" s="442">
        <v>1</v>
      </c>
      <c r="L1033" s="482" t="s">
        <v>3492</v>
      </c>
      <c r="M1033" s="442">
        <v>200</v>
      </c>
      <c r="N1033" s="483"/>
      <c r="O1033" s="434">
        <v>1.41</v>
      </c>
      <c r="P1033" s="323">
        <f t="shared" si="76"/>
        <v>1.41</v>
      </c>
      <c r="Q1033" s="319">
        <f t="shared" si="77"/>
        <v>1</v>
      </c>
      <c r="R1033" s="427">
        <f t="shared" si="78"/>
        <v>1.41</v>
      </c>
      <c r="S1033" s="323"/>
      <c r="T1033" s="309"/>
      <c r="U1033" s="309"/>
      <c r="V1033" s="319" t="s">
        <v>3445</v>
      </c>
      <c r="W1033" s="444" t="str">
        <f t="shared" si="75"/>
        <v>12</v>
      </c>
      <c r="X1033" s="286"/>
      <c r="Y1033" s="286"/>
      <c r="Z1033" s="30"/>
    </row>
    <row r="1034" spans="1:26" ht="15" hidden="1" customHeight="1" x14ac:dyDescent="0.2">
      <c r="A1034" s="384"/>
      <c r="B1034" s="384"/>
      <c r="C1034" s="433"/>
      <c r="D1034" s="43" t="s">
        <v>2025</v>
      </c>
      <c r="E1034" s="499" t="s">
        <v>2041</v>
      </c>
      <c r="F1034" s="319">
        <v>1</v>
      </c>
      <c r="G1034" s="43" t="s">
        <v>2054</v>
      </c>
      <c r="H1034" s="499"/>
      <c r="I1034" s="481">
        <v>12</v>
      </c>
      <c r="J1034" s="442" t="s">
        <v>1428</v>
      </c>
      <c r="K1034" s="442">
        <v>1</v>
      </c>
      <c r="L1034" s="482" t="s">
        <v>3492</v>
      </c>
      <c r="M1034" s="442">
        <v>200</v>
      </c>
      <c r="N1034" s="483"/>
      <c r="O1034" s="434">
        <v>1.41</v>
      </c>
      <c r="P1034" s="323">
        <f t="shared" si="76"/>
        <v>1.41</v>
      </c>
      <c r="Q1034" s="319">
        <f t="shared" si="77"/>
        <v>1</v>
      </c>
      <c r="R1034" s="427">
        <f t="shared" si="78"/>
        <v>1.41</v>
      </c>
      <c r="S1034" s="323"/>
      <c r="T1034" s="309"/>
      <c r="U1034" s="309"/>
      <c r="V1034" s="319" t="s">
        <v>3445</v>
      </c>
      <c r="W1034" s="444" t="str">
        <f t="shared" si="75"/>
        <v>12</v>
      </c>
      <c r="X1034" s="286"/>
      <c r="Y1034" s="286"/>
      <c r="Z1034" s="30"/>
    </row>
    <row r="1035" spans="1:26" ht="15" hidden="1" customHeight="1" x14ac:dyDescent="0.2">
      <c r="A1035" s="384"/>
      <c r="B1035" s="384"/>
      <c r="C1035" s="433"/>
      <c r="D1035" s="43" t="s">
        <v>2025</v>
      </c>
      <c r="E1035" s="499" t="s">
        <v>2041</v>
      </c>
      <c r="F1035" s="319">
        <v>1</v>
      </c>
      <c r="G1035" s="43" t="s">
        <v>2058</v>
      </c>
      <c r="H1035" s="499"/>
      <c r="I1035" s="481">
        <v>8</v>
      </c>
      <c r="J1035" s="442" t="s">
        <v>1428</v>
      </c>
      <c r="K1035" s="442">
        <v>2</v>
      </c>
      <c r="L1035" s="482" t="s">
        <v>3452</v>
      </c>
      <c r="M1035" s="442">
        <v>210</v>
      </c>
      <c r="N1035" s="483"/>
      <c r="O1035" s="434">
        <v>0.79</v>
      </c>
      <c r="P1035" s="323">
        <f t="shared" si="76"/>
        <v>1.58</v>
      </c>
      <c r="Q1035" s="319">
        <f t="shared" si="77"/>
        <v>2</v>
      </c>
      <c r="R1035" s="427">
        <f t="shared" si="78"/>
        <v>1.58</v>
      </c>
      <c r="S1035" s="323"/>
      <c r="T1035" s="309"/>
      <c r="U1035" s="309"/>
      <c r="V1035" s="319" t="s">
        <v>3449</v>
      </c>
      <c r="W1035" s="444" t="str">
        <f t="shared" si="75"/>
        <v>8</v>
      </c>
      <c r="X1035" s="286"/>
      <c r="Y1035" s="286"/>
      <c r="Z1035" s="30"/>
    </row>
    <row r="1036" spans="1:26" ht="15" hidden="1" customHeight="1" x14ac:dyDescent="0.2">
      <c r="A1036" s="384"/>
      <c r="B1036" s="384"/>
      <c r="C1036" s="433"/>
      <c r="D1036" s="43" t="s">
        <v>2026</v>
      </c>
      <c r="E1036" s="499" t="s">
        <v>2041</v>
      </c>
      <c r="F1036" s="319">
        <v>4</v>
      </c>
      <c r="G1036" s="43" t="s">
        <v>2059</v>
      </c>
      <c r="H1036" s="499"/>
      <c r="I1036" s="481" t="s">
        <v>549</v>
      </c>
      <c r="J1036" s="442" t="s">
        <v>1428</v>
      </c>
      <c r="K1036" s="442">
        <v>1</v>
      </c>
      <c r="L1036" s="482" t="s">
        <v>3456</v>
      </c>
      <c r="M1036" s="442">
        <v>1311</v>
      </c>
      <c r="N1036" s="483"/>
      <c r="O1036" s="434">
        <v>2.02</v>
      </c>
      <c r="P1036" s="323">
        <f t="shared" si="76"/>
        <v>2.02</v>
      </c>
      <c r="Q1036" s="319">
        <f t="shared" si="77"/>
        <v>4</v>
      </c>
      <c r="R1036" s="427">
        <f t="shared" si="78"/>
        <v>8.08</v>
      </c>
      <c r="S1036" s="323"/>
      <c r="T1036" s="309"/>
      <c r="U1036" s="309"/>
      <c r="V1036" s="319" t="s">
        <v>549</v>
      </c>
      <c r="W1036" s="444" t="str">
        <f t="shared" si="75"/>
        <v/>
      </c>
      <c r="X1036" s="286"/>
      <c r="Y1036" s="286"/>
      <c r="Z1036" s="30"/>
    </row>
    <row r="1037" spans="1:26" ht="15" hidden="1" customHeight="1" x14ac:dyDescent="0.2">
      <c r="A1037" s="384"/>
      <c r="B1037" s="384"/>
      <c r="C1037" s="433"/>
      <c r="D1037" s="43" t="s">
        <v>2026</v>
      </c>
      <c r="E1037" s="499" t="s">
        <v>2041</v>
      </c>
      <c r="F1037" s="319">
        <v>4</v>
      </c>
      <c r="G1037" s="43" t="s">
        <v>2060</v>
      </c>
      <c r="H1037" s="499"/>
      <c r="I1037" s="481">
        <v>10</v>
      </c>
      <c r="J1037" s="442" t="s">
        <v>1428</v>
      </c>
      <c r="K1037" s="442">
        <v>1</v>
      </c>
      <c r="L1037" s="482" t="s">
        <v>3452</v>
      </c>
      <c r="M1037" s="442">
        <v>195</v>
      </c>
      <c r="N1037" s="483"/>
      <c r="O1037" s="434">
        <v>0.92</v>
      </c>
      <c r="P1037" s="323">
        <f t="shared" si="76"/>
        <v>0.92</v>
      </c>
      <c r="Q1037" s="319">
        <f t="shared" si="77"/>
        <v>4</v>
      </c>
      <c r="R1037" s="427">
        <f t="shared" si="78"/>
        <v>3.68</v>
      </c>
      <c r="S1037" s="323"/>
      <c r="T1037" s="309"/>
      <c r="U1037" s="309"/>
      <c r="V1037" s="319" t="s">
        <v>1427</v>
      </c>
      <c r="W1037" s="444" t="str">
        <f t="shared" si="75"/>
        <v>10</v>
      </c>
      <c r="X1037" s="286"/>
      <c r="Y1037" s="286"/>
      <c r="Z1037" s="30"/>
    </row>
    <row r="1038" spans="1:26" ht="15" hidden="1" customHeight="1" x14ac:dyDescent="0.2">
      <c r="A1038" s="384"/>
      <c r="B1038" s="384"/>
      <c r="C1038" s="433"/>
      <c r="D1038" s="43" t="s">
        <v>2026</v>
      </c>
      <c r="E1038" s="499" t="s">
        <v>2041</v>
      </c>
      <c r="F1038" s="319">
        <v>4</v>
      </c>
      <c r="G1038" s="43" t="s">
        <v>2061</v>
      </c>
      <c r="H1038" s="499"/>
      <c r="I1038" s="481">
        <v>10</v>
      </c>
      <c r="J1038" s="442" t="s">
        <v>1428</v>
      </c>
      <c r="K1038" s="442">
        <v>1</v>
      </c>
      <c r="L1038" s="482" t="s">
        <v>3452</v>
      </c>
      <c r="M1038" s="442">
        <v>190</v>
      </c>
      <c r="N1038" s="483"/>
      <c r="O1038" s="434">
        <v>0.89</v>
      </c>
      <c r="P1038" s="323">
        <f t="shared" si="76"/>
        <v>0.89</v>
      </c>
      <c r="Q1038" s="319">
        <f t="shared" si="77"/>
        <v>4</v>
      </c>
      <c r="R1038" s="427">
        <f t="shared" si="78"/>
        <v>3.56</v>
      </c>
      <c r="S1038" s="323"/>
      <c r="T1038" s="309"/>
      <c r="U1038" s="309"/>
      <c r="V1038" s="319" t="s">
        <v>1427</v>
      </c>
      <c r="W1038" s="444" t="str">
        <f t="shared" si="75"/>
        <v>10</v>
      </c>
      <c r="X1038" s="286"/>
      <c r="Y1038" s="286"/>
      <c r="Z1038" s="30"/>
    </row>
    <row r="1039" spans="1:26" ht="15" hidden="1" customHeight="1" x14ac:dyDescent="0.2">
      <c r="A1039" s="384"/>
      <c r="B1039" s="384"/>
      <c r="C1039" s="433"/>
      <c r="D1039" s="43" t="s">
        <v>2026</v>
      </c>
      <c r="E1039" s="499" t="s">
        <v>2041</v>
      </c>
      <c r="F1039" s="319">
        <v>4</v>
      </c>
      <c r="G1039" s="43" t="s">
        <v>2062</v>
      </c>
      <c r="H1039" s="499"/>
      <c r="I1039" s="481" t="s">
        <v>549</v>
      </c>
      <c r="J1039" s="442" t="s">
        <v>1428</v>
      </c>
      <c r="K1039" s="442">
        <v>1</v>
      </c>
      <c r="L1039" s="482" t="s">
        <v>3456</v>
      </c>
      <c r="M1039" s="442">
        <v>500</v>
      </c>
      <c r="N1039" s="483"/>
      <c r="O1039" s="434">
        <v>0.77</v>
      </c>
      <c r="P1039" s="323">
        <f t="shared" si="76"/>
        <v>0.77</v>
      </c>
      <c r="Q1039" s="319">
        <f t="shared" si="77"/>
        <v>4</v>
      </c>
      <c r="R1039" s="427">
        <f t="shared" si="78"/>
        <v>3.08</v>
      </c>
      <c r="S1039" s="323"/>
      <c r="T1039" s="309"/>
      <c r="U1039" s="309"/>
      <c r="V1039" s="319" t="s">
        <v>549</v>
      </c>
      <c r="W1039" s="444" t="str">
        <f t="shared" ref="W1039:W1102" si="79">(SUBSTITUTE(I1039,V1039,""))</f>
        <v/>
      </c>
      <c r="X1039" s="286"/>
      <c r="Y1039" s="286"/>
      <c r="Z1039" s="30"/>
    </row>
    <row r="1040" spans="1:26" ht="15" hidden="1" customHeight="1" x14ac:dyDescent="0.2">
      <c r="A1040" s="384"/>
      <c r="B1040" s="384"/>
      <c r="C1040" s="433"/>
      <c r="D1040" s="43" t="s">
        <v>2026</v>
      </c>
      <c r="E1040" s="499" t="s">
        <v>2041</v>
      </c>
      <c r="F1040" s="319">
        <v>4</v>
      </c>
      <c r="G1040" s="43" t="s">
        <v>2063</v>
      </c>
      <c r="H1040" s="499"/>
      <c r="I1040" s="481" t="s">
        <v>3584</v>
      </c>
      <c r="J1040" s="442" t="s">
        <v>1428</v>
      </c>
      <c r="K1040" s="442">
        <v>1</v>
      </c>
      <c r="L1040" s="482" t="s">
        <v>3456</v>
      </c>
      <c r="M1040" s="442">
        <v>170</v>
      </c>
      <c r="N1040" s="483"/>
      <c r="O1040" s="434">
        <v>0.67</v>
      </c>
      <c r="P1040" s="323">
        <f t="shared" si="76"/>
        <v>0.67</v>
      </c>
      <c r="Q1040" s="319">
        <f t="shared" si="77"/>
        <v>4</v>
      </c>
      <c r="R1040" s="427">
        <f t="shared" si="78"/>
        <v>2.68</v>
      </c>
      <c r="S1040" s="323"/>
      <c r="T1040" s="309"/>
      <c r="U1040" s="309"/>
      <c r="V1040" s="319" t="s">
        <v>2097</v>
      </c>
      <c r="W1040" s="444" t="str">
        <f t="shared" si="79"/>
        <v xml:space="preserve"> (DIN1478)</v>
      </c>
      <c r="X1040" s="286"/>
      <c r="Y1040" s="286"/>
      <c r="Z1040" s="30"/>
    </row>
    <row r="1041" spans="1:26" ht="15" hidden="1" customHeight="1" x14ac:dyDescent="0.2">
      <c r="A1041" s="384"/>
      <c r="B1041" s="384"/>
      <c r="C1041" s="433"/>
      <c r="D1041" s="43" t="s">
        <v>2027</v>
      </c>
      <c r="E1041" s="499" t="s">
        <v>2041</v>
      </c>
      <c r="F1041" s="319">
        <v>4</v>
      </c>
      <c r="G1041" s="43" t="s">
        <v>2064</v>
      </c>
      <c r="H1041" s="499"/>
      <c r="I1041" s="481" t="s">
        <v>549</v>
      </c>
      <c r="J1041" s="442" t="s">
        <v>1428</v>
      </c>
      <c r="K1041" s="442">
        <v>1</v>
      </c>
      <c r="L1041" s="482" t="s">
        <v>3456</v>
      </c>
      <c r="M1041" s="442">
        <v>1306</v>
      </c>
      <c r="N1041" s="483"/>
      <c r="O1041" s="434">
        <v>2.0099999999999998</v>
      </c>
      <c r="P1041" s="323">
        <f t="shared" si="76"/>
        <v>2.0099999999999998</v>
      </c>
      <c r="Q1041" s="319">
        <f t="shared" si="77"/>
        <v>4</v>
      </c>
      <c r="R1041" s="427">
        <f t="shared" si="78"/>
        <v>8.0399999999999991</v>
      </c>
      <c r="S1041" s="323"/>
      <c r="T1041" s="309"/>
      <c r="U1041" s="309"/>
      <c r="V1041" s="319" t="s">
        <v>549</v>
      </c>
      <c r="W1041" s="444" t="str">
        <f t="shared" si="79"/>
        <v/>
      </c>
      <c r="X1041" s="286"/>
      <c r="Y1041" s="286"/>
      <c r="Z1041" s="30"/>
    </row>
    <row r="1042" spans="1:26" ht="15" hidden="1" customHeight="1" x14ac:dyDescent="0.2">
      <c r="A1042" s="384"/>
      <c r="B1042" s="384"/>
      <c r="C1042" s="433"/>
      <c r="D1042" s="43" t="s">
        <v>2027</v>
      </c>
      <c r="E1042" s="499" t="s">
        <v>2041</v>
      </c>
      <c r="F1042" s="319">
        <v>4</v>
      </c>
      <c r="G1042" s="43" t="s">
        <v>2060</v>
      </c>
      <c r="H1042" s="499"/>
      <c r="I1042" s="481">
        <v>10</v>
      </c>
      <c r="J1042" s="442" t="s">
        <v>1428</v>
      </c>
      <c r="K1042" s="442">
        <v>2</v>
      </c>
      <c r="L1042" s="482" t="s">
        <v>3452</v>
      </c>
      <c r="M1042" s="442">
        <v>195</v>
      </c>
      <c r="N1042" s="483"/>
      <c r="O1042" s="434">
        <v>0.92</v>
      </c>
      <c r="P1042" s="323">
        <f t="shared" si="76"/>
        <v>1.84</v>
      </c>
      <c r="Q1042" s="319">
        <f t="shared" si="77"/>
        <v>8</v>
      </c>
      <c r="R1042" s="427">
        <f t="shared" si="78"/>
        <v>7.36</v>
      </c>
      <c r="S1042" s="323"/>
      <c r="T1042" s="309"/>
      <c r="U1042" s="309"/>
      <c r="V1042" s="319" t="s">
        <v>1427</v>
      </c>
      <c r="W1042" s="444" t="str">
        <f t="shared" si="79"/>
        <v>10</v>
      </c>
      <c r="X1042" s="286"/>
      <c r="Y1042" s="286"/>
      <c r="Z1042" s="30"/>
    </row>
    <row r="1043" spans="1:26" ht="15" hidden="1" customHeight="1" x14ac:dyDescent="0.2">
      <c r="A1043" s="384"/>
      <c r="B1043" s="384"/>
      <c r="C1043" s="433"/>
      <c r="D1043" s="43" t="s">
        <v>2027</v>
      </c>
      <c r="E1043" s="499" t="s">
        <v>2041</v>
      </c>
      <c r="F1043" s="319">
        <v>4</v>
      </c>
      <c r="G1043" s="43" t="s">
        <v>2062</v>
      </c>
      <c r="H1043" s="499"/>
      <c r="I1043" s="481" t="s">
        <v>549</v>
      </c>
      <c r="J1043" s="442" t="s">
        <v>1428</v>
      </c>
      <c r="K1043" s="442">
        <v>1</v>
      </c>
      <c r="L1043" s="482" t="s">
        <v>3456</v>
      </c>
      <c r="M1043" s="442">
        <v>500</v>
      </c>
      <c r="N1043" s="483"/>
      <c r="O1043" s="434">
        <v>0.77</v>
      </c>
      <c r="P1043" s="323">
        <f t="shared" si="76"/>
        <v>0.77</v>
      </c>
      <c r="Q1043" s="319">
        <f t="shared" si="77"/>
        <v>4</v>
      </c>
      <c r="R1043" s="427">
        <f t="shared" si="78"/>
        <v>3.08</v>
      </c>
      <c r="S1043" s="323"/>
      <c r="T1043" s="309"/>
      <c r="U1043" s="309"/>
      <c r="V1043" s="319" t="s">
        <v>549</v>
      </c>
      <c r="W1043" s="444" t="str">
        <f t="shared" si="79"/>
        <v/>
      </c>
      <c r="X1043" s="286"/>
      <c r="Y1043" s="286"/>
      <c r="Z1043" s="30"/>
    </row>
    <row r="1044" spans="1:26" ht="15" hidden="1" customHeight="1" x14ac:dyDescent="0.2">
      <c r="A1044" s="384"/>
      <c r="B1044" s="384"/>
      <c r="C1044" s="433"/>
      <c r="D1044" s="43" t="s">
        <v>2027</v>
      </c>
      <c r="E1044" s="499" t="s">
        <v>2041</v>
      </c>
      <c r="F1044" s="319">
        <v>4</v>
      </c>
      <c r="G1044" s="43" t="s">
        <v>2063</v>
      </c>
      <c r="H1044" s="499"/>
      <c r="I1044" s="481" t="s">
        <v>3584</v>
      </c>
      <c r="J1044" s="442" t="s">
        <v>1428</v>
      </c>
      <c r="K1044" s="442">
        <v>1</v>
      </c>
      <c r="L1044" s="482" t="s">
        <v>3456</v>
      </c>
      <c r="M1044" s="442">
        <v>170</v>
      </c>
      <c r="N1044" s="483"/>
      <c r="O1044" s="434">
        <v>0.67</v>
      </c>
      <c r="P1044" s="323">
        <f t="shared" si="76"/>
        <v>0.67</v>
      </c>
      <c r="Q1044" s="319">
        <f t="shared" si="77"/>
        <v>4</v>
      </c>
      <c r="R1044" s="427">
        <f t="shared" si="78"/>
        <v>2.68</v>
      </c>
      <c r="S1044" s="323"/>
      <c r="T1044" s="309"/>
      <c r="U1044" s="309"/>
      <c r="V1044" s="319" t="s">
        <v>2097</v>
      </c>
      <c r="W1044" s="444" t="str">
        <f t="shared" si="79"/>
        <v xml:space="preserve"> (DIN1478)</v>
      </c>
      <c r="X1044" s="286"/>
      <c r="Y1044" s="286"/>
      <c r="Z1044" s="30"/>
    </row>
    <row r="1045" spans="1:26" ht="15" hidden="1" customHeight="1" x14ac:dyDescent="0.2">
      <c r="A1045" s="384"/>
      <c r="B1045" s="384"/>
      <c r="C1045" s="433"/>
      <c r="D1045" s="43" t="s">
        <v>2028</v>
      </c>
      <c r="E1045" s="499" t="s">
        <v>2041</v>
      </c>
      <c r="F1045" s="319">
        <v>4</v>
      </c>
      <c r="G1045" s="43" t="s">
        <v>2065</v>
      </c>
      <c r="H1045" s="499"/>
      <c r="I1045" s="481" t="s">
        <v>860</v>
      </c>
      <c r="J1045" s="442" t="s">
        <v>1428</v>
      </c>
      <c r="K1045" s="442">
        <v>1</v>
      </c>
      <c r="L1045" s="482" t="s">
        <v>3456</v>
      </c>
      <c r="M1045" s="442">
        <v>1215</v>
      </c>
      <c r="N1045" s="483"/>
      <c r="O1045" s="434">
        <v>11.79</v>
      </c>
      <c r="P1045" s="323">
        <f t="shared" si="76"/>
        <v>11.79</v>
      </c>
      <c r="Q1045" s="319">
        <f t="shared" si="77"/>
        <v>4</v>
      </c>
      <c r="R1045" s="427">
        <f t="shared" si="78"/>
        <v>47.16</v>
      </c>
      <c r="S1045" s="323"/>
      <c r="T1045" s="309"/>
      <c r="U1045" s="309"/>
      <c r="V1045" s="319" t="s">
        <v>860</v>
      </c>
      <c r="W1045" s="444" t="str">
        <f t="shared" si="79"/>
        <v/>
      </c>
      <c r="X1045" s="286"/>
      <c r="Y1045" s="286"/>
      <c r="Z1045" s="30"/>
    </row>
    <row r="1046" spans="1:26" ht="15" hidden="1" customHeight="1" x14ac:dyDescent="0.2">
      <c r="A1046" s="384"/>
      <c r="B1046" s="384"/>
      <c r="C1046" s="433"/>
      <c r="D1046" s="43" t="s">
        <v>2028</v>
      </c>
      <c r="E1046" s="499" t="s">
        <v>2041</v>
      </c>
      <c r="F1046" s="319">
        <v>4</v>
      </c>
      <c r="G1046" s="43" t="s">
        <v>2066</v>
      </c>
      <c r="H1046" s="499"/>
      <c r="I1046" s="481">
        <v>10</v>
      </c>
      <c r="J1046" s="442" t="s">
        <v>1428</v>
      </c>
      <c r="K1046" s="442">
        <v>2</v>
      </c>
      <c r="L1046" s="482" t="s">
        <v>3462</v>
      </c>
      <c r="M1046" s="442">
        <v>185</v>
      </c>
      <c r="N1046" s="483"/>
      <c r="O1046" s="434">
        <v>1.6</v>
      </c>
      <c r="P1046" s="323">
        <f t="shared" si="76"/>
        <v>3.2</v>
      </c>
      <c r="Q1046" s="319">
        <f t="shared" si="77"/>
        <v>8</v>
      </c>
      <c r="R1046" s="427">
        <f t="shared" si="78"/>
        <v>12.8</v>
      </c>
      <c r="S1046" s="323"/>
      <c r="T1046" s="309"/>
      <c r="U1046" s="309"/>
      <c r="V1046" s="319" t="s">
        <v>1427</v>
      </c>
      <c r="W1046" s="444" t="str">
        <f t="shared" si="79"/>
        <v>10</v>
      </c>
      <c r="X1046" s="286"/>
      <c r="Y1046" s="286"/>
      <c r="Z1046" s="30"/>
    </row>
    <row r="1047" spans="1:26" ht="15" hidden="1" customHeight="1" x14ac:dyDescent="0.2">
      <c r="A1047" s="384"/>
      <c r="B1047" s="384"/>
      <c r="C1047" s="433"/>
      <c r="D1047" s="43" t="s">
        <v>2028</v>
      </c>
      <c r="E1047" s="499" t="s">
        <v>2041</v>
      </c>
      <c r="F1047" s="319">
        <v>4</v>
      </c>
      <c r="G1047" s="43" t="s">
        <v>2067</v>
      </c>
      <c r="H1047" s="499"/>
      <c r="I1047" s="481">
        <v>5</v>
      </c>
      <c r="J1047" s="442" t="s">
        <v>1428</v>
      </c>
      <c r="K1047" s="442">
        <v>4</v>
      </c>
      <c r="L1047" s="482" t="s">
        <v>3510</v>
      </c>
      <c r="M1047" s="442">
        <v>70</v>
      </c>
      <c r="N1047" s="483"/>
      <c r="O1047" s="434">
        <v>0.08</v>
      </c>
      <c r="P1047" s="323">
        <f t="shared" si="76"/>
        <v>0.32</v>
      </c>
      <c r="Q1047" s="319">
        <f t="shared" si="77"/>
        <v>16</v>
      </c>
      <c r="R1047" s="427">
        <f t="shared" si="78"/>
        <v>1.28</v>
      </c>
      <c r="S1047" s="323"/>
      <c r="T1047" s="309"/>
      <c r="U1047" s="309"/>
      <c r="V1047" s="319" t="s">
        <v>3448</v>
      </c>
      <c r="W1047" s="444" t="str">
        <f t="shared" si="79"/>
        <v>5</v>
      </c>
      <c r="X1047" s="286"/>
      <c r="Y1047" s="286"/>
      <c r="Z1047" s="30"/>
    </row>
    <row r="1048" spans="1:26" ht="15" hidden="1" customHeight="1" x14ac:dyDescent="0.2">
      <c r="A1048" s="384"/>
      <c r="B1048" s="384"/>
      <c r="C1048" s="433"/>
      <c r="D1048" s="43" t="s">
        <v>2029</v>
      </c>
      <c r="E1048" s="499" t="s">
        <v>2041</v>
      </c>
      <c r="F1048" s="319">
        <v>1</v>
      </c>
      <c r="G1048" s="43" t="s">
        <v>2068</v>
      </c>
      <c r="H1048" s="499"/>
      <c r="I1048" s="481" t="s">
        <v>860</v>
      </c>
      <c r="J1048" s="442" t="s">
        <v>1428</v>
      </c>
      <c r="K1048" s="442">
        <v>1</v>
      </c>
      <c r="L1048" s="482" t="s">
        <v>3456</v>
      </c>
      <c r="M1048" s="442">
        <v>1235</v>
      </c>
      <c r="N1048" s="483"/>
      <c r="O1048" s="434">
        <v>11.98</v>
      </c>
      <c r="P1048" s="323">
        <f t="shared" si="76"/>
        <v>11.98</v>
      </c>
      <c r="Q1048" s="319">
        <f t="shared" si="77"/>
        <v>1</v>
      </c>
      <c r="R1048" s="427">
        <f t="shared" si="78"/>
        <v>11.98</v>
      </c>
      <c r="S1048" s="323"/>
      <c r="T1048" s="309"/>
      <c r="U1048" s="309"/>
      <c r="V1048" s="319" t="s">
        <v>860</v>
      </c>
      <c r="W1048" s="444" t="str">
        <f t="shared" si="79"/>
        <v/>
      </c>
      <c r="X1048" s="286"/>
      <c r="Y1048" s="286"/>
      <c r="Z1048" s="30"/>
    </row>
    <row r="1049" spans="1:26" ht="15" hidden="1" customHeight="1" x14ac:dyDescent="0.2">
      <c r="A1049" s="384"/>
      <c r="B1049" s="384"/>
      <c r="C1049" s="433"/>
      <c r="D1049" s="43" t="s">
        <v>2029</v>
      </c>
      <c r="E1049" s="499" t="s">
        <v>2041</v>
      </c>
      <c r="F1049" s="319">
        <v>1</v>
      </c>
      <c r="G1049" s="43" t="s">
        <v>2069</v>
      </c>
      <c r="H1049" s="499"/>
      <c r="I1049" s="481">
        <v>10</v>
      </c>
      <c r="J1049" s="442" t="s">
        <v>1428</v>
      </c>
      <c r="K1049" s="442">
        <v>2</v>
      </c>
      <c r="L1049" s="482" t="s">
        <v>3461</v>
      </c>
      <c r="M1049" s="442">
        <v>195</v>
      </c>
      <c r="N1049" s="483"/>
      <c r="O1049" s="434">
        <v>1.38</v>
      </c>
      <c r="P1049" s="323">
        <f t="shared" si="76"/>
        <v>2.76</v>
      </c>
      <c r="Q1049" s="319">
        <f t="shared" si="77"/>
        <v>2</v>
      </c>
      <c r="R1049" s="427">
        <f t="shared" si="78"/>
        <v>2.76</v>
      </c>
      <c r="S1049" s="323"/>
      <c r="T1049" s="309"/>
      <c r="U1049" s="309"/>
      <c r="V1049" s="319" t="s">
        <v>1427</v>
      </c>
      <c r="W1049" s="444" t="str">
        <f t="shared" si="79"/>
        <v>10</v>
      </c>
      <c r="X1049" s="286"/>
      <c r="Y1049" s="286"/>
      <c r="Z1049" s="30"/>
    </row>
    <row r="1050" spans="1:26" ht="15" hidden="1" customHeight="1" x14ac:dyDescent="0.2">
      <c r="A1050" s="384"/>
      <c r="B1050" s="384"/>
      <c r="C1050" s="433"/>
      <c r="D1050" s="43" t="s">
        <v>2029</v>
      </c>
      <c r="E1050" s="499" t="s">
        <v>2041</v>
      </c>
      <c r="F1050" s="319">
        <v>1</v>
      </c>
      <c r="G1050" s="43" t="s">
        <v>2070</v>
      </c>
      <c r="H1050" s="499"/>
      <c r="I1050" s="481">
        <v>5</v>
      </c>
      <c r="J1050" s="442" t="s">
        <v>1428</v>
      </c>
      <c r="K1050" s="442">
        <v>4</v>
      </c>
      <c r="L1050" s="482" t="s">
        <v>3511</v>
      </c>
      <c r="M1050" s="442">
        <v>60</v>
      </c>
      <c r="N1050" s="483"/>
      <c r="O1050" s="434">
        <v>0.06</v>
      </c>
      <c r="P1050" s="323">
        <f t="shared" si="76"/>
        <v>0.24</v>
      </c>
      <c r="Q1050" s="319">
        <f t="shared" si="77"/>
        <v>4</v>
      </c>
      <c r="R1050" s="427">
        <f t="shared" si="78"/>
        <v>0.24</v>
      </c>
      <c r="S1050" s="323"/>
      <c r="T1050" s="309"/>
      <c r="U1050" s="309"/>
      <c r="V1050" s="319" t="s">
        <v>3448</v>
      </c>
      <c r="W1050" s="444" t="str">
        <f t="shared" si="79"/>
        <v>5</v>
      </c>
      <c r="X1050" s="286"/>
      <c r="Y1050" s="286"/>
      <c r="Z1050" s="30"/>
    </row>
    <row r="1051" spans="1:26" ht="15" hidden="1" customHeight="1" x14ac:dyDescent="0.2">
      <c r="A1051" s="384"/>
      <c r="B1051" s="384"/>
      <c r="C1051" s="433"/>
      <c r="D1051" s="43" t="s">
        <v>2029</v>
      </c>
      <c r="E1051" s="499" t="s">
        <v>2041</v>
      </c>
      <c r="F1051" s="319">
        <v>1</v>
      </c>
      <c r="G1051" s="43" t="s">
        <v>2071</v>
      </c>
      <c r="H1051" s="499"/>
      <c r="I1051" s="481">
        <v>8</v>
      </c>
      <c r="J1051" s="442" t="s">
        <v>1428</v>
      </c>
      <c r="K1051" s="442">
        <v>2</v>
      </c>
      <c r="L1051" s="482" t="s">
        <v>3452</v>
      </c>
      <c r="M1051" s="442">
        <v>90</v>
      </c>
      <c r="N1051" s="483"/>
      <c r="O1051" s="434">
        <v>0.34</v>
      </c>
      <c r="P1051" s="323">
        <f t="shared" si="76"/>
        <v>0.68</v>
      </c>
      <c r="Q1051" s="319">
        <f t="shared" si="77"/>
        <v>2</v>
      </c>
      <c r="R1051" s="427">
        <f t="shared" si="78"/>
        <v>0.68</v>
      </c>
      <c r="S1051" s="323"/>
      <c r="T1051" s="309"/>
      <c r="U1051" s="309"/>
      <c r="V1051" s="319" t="s">
        <v>3449</v>
      </c>
      <c r="W1051" s="444" t="str">
        <f t="shared" si="79"/>
        <v>8</v>
      </c>
      <c r="X1051" s="286"/>
      <c r="Y1051" s="286"/>
      <c r="Z1051" s="30"/>
    </row>
    <row r="1052" spans="1:26" ht="15" hidden="1" customHeight="1" x14ac:dyDescent="0.2">
      <c r="A1052" s="384"/>
      <c r="B1052" s="384"/>
      <c r="C1052" s="433"/>
      <c r="D1052" s="43" t="s">
        <v>2030</v>
      </c>
      <c r="E1052" s="499" t="s">
        <v>2041</v>
      </c>
      <c r="F1052" s="319">
        <v>4</v>
      </c>
      <c r="G1052" s="43" t="s">
        <v>2068</v>
      </c>
      <c r="H1052" s="499"/>
      <c r="I1052" s="481" t="s">
        <v>860</v>
      </c>
      <c r="J1052" s="442" t="s">
        <v>1428</v>
      </c>
      <c r="K1052" s="442">
        <v>1</v>
      </c>
      <c r="L1052" s="482" t="s">
        <v>3456</v>
      </c>
      <c r="M1052" s="442">
        <v>1235</v>
      </c>
      <c r="N1052" s="483"/>
      <c r="O1052" s="434">
        <v>11.98</v>
      </c>
      <c r="P1052" s="323">
        <f t="shared" si="76"/>
        <v>11.98</v>
      </c>
      <c r="Q1052" s="319">
        <f t="shared" si="77"/>
        <v>4</v>
      </c>
      <c r="R1052" s="427">
        <f t="shared" si="78"/>
        <v>47.92</v>
      </c>
      <c r="S1052" s="323"/>
      <c r="T1052" s="309"/>
      <c r="U1052" s="309"/>
      <c r="V1052" s="319" t="s">
        <v>860</v>
      </c>
      <c r="W1052" s="444" t="str">
        <f t="shared" si="79"/>
        <v/>
      </c>
      <c r="X1052" s="286"/>
      <c r="Y1052" s="286"/>
      <c r="Z1052" s="30"/>
    </row>
    <row r="1053" spans="1:26" ht="15" hidden="1" customHeight="1" x14ac:dyDescent="0.2">
      <c r="A1053" s="384"/>
      <c r="B1053" s="384"/>
      <c r="C1053" s="433"/>
      <c r="D1053" s="43" t="s">
        <v>2030</v>
      </c>
      <c r="E1053" s="499" t="s">
        <v>2041</v>
      </c>
      <c r="F1053" s="319">
        <v>4</v>
      </c>
      <c r="G1053" s="43" t="s">
        <v>2069</v>
      </c>
      <c r="H1053" s="499"/>
      <c r="I1053" s="481">
        <v>10</v>
      </c>
      <c r="J1053" s="442" t="s">
        <v>1428</v>
      </c>
      <c r="K1053" s="442">
        <v>2</v>
      </c>
      <c r="L1053" s="482" t="s">
        <v>3461</v>
      </c>
      <c r="M1053" s="442">
        <v>195</v>
      </c>
      <c r="N1053" s="483"/>
      <c r="O1053" s="434">
        <v>1.38</v>
      </c>
      <c r="P1053" s="323">
        <f t="shared" si="76"/>
        <v>2.76</v>
      </c>
      <c r="Q1053" s="319">
        <f t="shared" si="77"/>
        <v>8</v>
      </c>
      <c r="R1053" s="427">
        <f t="shared" si="78"/>
        <v>11.04</v>
      </c>
      <c r="S1053" s="323"/>
      <c r="T1053" s="309"/>
      <c r="U1053" s="309"/>
      <c r="V1053" s="319" t="s">
        <v>1427</v>
      </c>
      <c r="W1053" s="444" t="str">
        <f t="shared" si="79"/>
        <v>10</v>
      </c>
      <c r="X1053" s="286"/>
      <c r="Y1053" s="286"/>
      <c r="Z1053" s="30"/>
    </row>
    <row r="1054" spans="1:26" ht="15" hidden="1" customHeight="1" x14ac:dyDescent="0.2">
      <c r="A1054" s="384"/>
      <c r="B1054" s="384"/>
      <c r="C1054" s="433"/>
      <c r="D1054" s="43" t="s">
        <v>2030</v>
      </c>
      <c r="E1054" s="499" t="s">
        <v>2041</v>
      </c>
      <c r="F1054" s="319">
        <v>4</v>
      </c>
      <c r="G1054" s="43" t="s">
        <v>2070</v>
      </c>
      <c r="H1054" s="499"/>
      <c r="I1054" s="481">
        <v>5</v>
      </c>
      <c r="J1054" s="442" t="s">
        <v>1428</v>
      </c>
      <c r="K1054" s="442">
        <v>4</v>
      </c>
      <c r="L1054" s="482" t="s">
        <v>3511</v>
      </c>
      <c r="M1054" s="442">
        <v>60</v>
      </c>
      <c r="N1054" s="483"/>
      <c r="O1054" s="434">
        <v>0.06</v>
      </c>
      <c r="P1054" s="323">
        <f t="shared" ref="P1054:P1104" si="80">O1054*K1054</f>
        <v>0.24</v>
      </c>
      <c r="Q1054" s="319">
        <f t="shared" ref="Q1054:Q1104" si="81">K1054*F1054</f>
        <v>16</v>
      </c>
      <c r="R1054" s="427">
        <f t="shared" ref="R1054:R1104" si="82">Q1054*O1054</f>
        <v>0.96</v>
      </c>
      <c r="S1054" s="323"/>
      <c r="T1054" s="309"/>
      <c r="U1054" s="309"/>
      <c r="V1054" s="319" t="s">
        <v>3448</v>
      </c>
      <c r="W1054" s="444" t="str">
        <f t="shared" si="79"/>
        <v>5</v>
      </c>
      <c r="X1054" s="286"/>
      <c r="Y1054" s="286"/>
      <c r="Z1054" s="30"/>
    </row>
    <row r="1055" spans="1:26" ht="15" hidden="1" customHeight="1" x14ac:dyDescent="0.2">
      <c r="A1055" s="384"/>
      <c r="B1055" s="384"/>
      <c r="C1055" s="433"/>
      <c r="D1055" s="43" t="s">
        <v>2031</v>
      </c>
      <c r="E1055" s="499" t="s">
        <v>2041</v>
      </c>
      <c r="F1055" s="319">
        <v>4</v>
      </c>
      <c r="G1055" s="43" t="s">
        <v>2072</v>
      </c>
      <c r="H1055" s="499"/>
      <c r="I1055" s="481" t="s">
        <v>619</v>
      </c>
      <c r="J1055" s="442" t="s">
        <v>1428</v>
      </c>
      <c r="K1055" s="442">
        <v>1</v>
      </c>
      <c r="L1055" s="482" t="s">
        <v>3456</v>
      </c>
      <c r="M1055" s="442">
        <v>3397</v>
      </c>
      <c r="N1055" s="483"/>
      <c r="O1055" s="434">
        <v>53.57</v>
      </c>
      <c r="P1055" s="323">
        <f t="shared" si="80"/>
        <v>53.57</v>
      </c>
      <c r="Q1055" s="319">
        <f t="shared" si="81"/>
        <v>4</v>
      </c>
      <c r="R1055" s="427">
        <f t="shared" si="82"/>
        <v>214.28</v>
      </c>
      <c r="S1055" s="323"/>
      <c r="T1055" s="309"/>
      <c r="U1055" s="309"/>
      <c r="V1055" s="319" t="s">
        <v>619</v>
      </c>
      <c r="W1055" s="444" t="str">
        <f t="shared" si="79"/>
        <v/>
      </c>
      <c r="X1055" s="286"/>
      <c r="Y1055" s="286"/>
      <c r="Z1055" s="30"/>
    </row>
    <row r="1056" spans="1:26" ht="15" hidden="1" customHeight="1" x14ac:dyDescent="0.2">
      <c r="A1056" s="384"/>
      <c r="B1056" s="384"/>
      <c r="C1056" s="433"/>
      <c r="D1056" s="43" t="s">
        <v>2031</v>
      </c>
      <c r="E1056" s="499" t="s">
        <v>2041</v>
      </c>
      <c r="F1056" s="319">
        <v>4</v>
      </c>
      <c r="G1056" s="43" t="s">
        <v>2073</v>
      </c>
      <c r="H1056" s="499"/>
      <c r="I1056" s="481">
        <v>10</v>
      </c>
      <c r="J1056" s="442" t="s">
        <v>1428</v>
      </c>
      <c r="K1056" s="442">
        <v>2</v>
      </c>
      <c r="L1056" s="482" t="s">
        <v>3469</v>
      </c>
      <c r="M1056" s="442">
        <v>160</v>
      </c>
      <c r="N1056" s="483"/>
      <c r="O1056" s="434">
        <v>1.76</v>
      </c>
      <c r="P1056" s="323">
        <f t="shared" si="80"/>
        <v>3.52</v>
      </c>
      <c r="Q1056" s="319">
        <f t="shared" si="81"/>
        <v>8</v>
      </c>
      <c r="R1056" s="427">
        <f t="shared" si="82"/>
        <v>14.08</v>
      </c>
      <c r="S1056" s="323"/>
      <c r="T1056" s="309"/>
      <c r="U1056" s="309"/>
      <c r="V1056" s="319" t="s">
        <v>1427</v>
      </c>
      <c r="W1056" s="444" t="str">
        <f t="shared" si="79"/>
        <v>10</v>
      </c>
      <c r="X1056" s="286"/>
      <c r="Y1056" s="286"/>
      <c r="Z1056" s="30"/>
    </row>
    <row r="1057" spans="1:26" ht="15" hidden="1" customHeight="1" x14ac:dyDescent="0.2">
      <c r="A1057" s="384"/>
      <c r="B1057" s="384"/>
      <c r="C1057" s="433"/>
      <c r="D1057" s="43" t="s">
        <v>2031</v>
      </c>
      <c r="E1057" s="499" t="s">
        <v>2041</v>
      </c>
      <c r="F1057" s="319">
        <v>4</v>
      </c>
      <c r="G1057" s="43" t="s">
        <v>2074</v>
      </c>
      <c r="H1057" s="499"/>
      <c r="I1057" s="481">
        <v>10</v>
      </c>
      <c r="J1057" s="442" t="s">
        <v>1428</v>
      </c>
      <c r="K1057" s="442">
        <v>1</v>
      </c>
      <c r="L1057" s="482" t="s">
        <v>3466</v>
      </c>
      <c r="M1057" s="442">
        <v>192</v>
      </c>
      <c r="N1057" s="483"/>
      <c r="O1057" s="434">
        <v>1.81</v>
      </c>
      <c r="P1057" s="323">
        <f t="shared" si="80"/>
        <v>1.81</v>
      </c>
      <c r="Q1057" s="319">
        <f t="shared" si="81"/>
        <v>4</v>
      </c>
      <c r="R1057" s="427">
        <f t="shared" si="82"/>
        <v>7.24</v>
      </c>
      <c r="S1057" s="323"/>
      <c r="T1057" s="309"/>
      <c r="U1057" s="309"/>
      <c r="V1057" s="319" t="s">
        <v>1427</v>
      </c>
      <c r="W1057" s="444" t="str">
        <f t="shared" si="79"/>
        <v>10</v>
      </c>
      <c r="X1057" s="286"/>
      <c r="Y1057" s="286"/>
      <c r="Z1057" s="30"/>
    </row>
    <row r="1058" spans="1:26" ht="15" hidden="1" customHeight="1" x14ac:dyDescent="0.2">
      <c r="A1058" s="384"/>
      <c r="B1058" s="384"/>
      <c r="C1058" s="433"/>
      <c r="D1058" s="43" t="s">
        <v>2031</v>
      </c>
      <c r="E1058" s="499" t="s">
        <v>2041</v>
      </c>
      <c r="F1058" s="319">
        <v>4</v>
      </c>
      <c r="G1058" s="43" t="s">
        <v>2075</v>
      </c>
      <c r="H1058" s="499"/>
      <c r="I1058" s="481">
        <v>10</v>
      </c>
      <c r="J1058" s="442" t="s">
        <v>1428</v>
      </c>
      <c r="K1058" s="442">
        <v>2</v>
      </c>
      <c r="L1058" s="482" t="s">
        <v>3512</v>
      </c>
      <c r="M1058" s="442">
        <v>190</v>
      </c>
      <c r="N1058" s="483"/>
      <c r="O1058" s="434">
        <v>1.83</v>
      </c>
      <c r="P1058" s="323">
        <f t="shared" si="80"/>
        <v>3.66</v>
      </c>
      <c r="Q1058" s="319">
        <f t="shared" si="81"/>
        <v>8</v>
      </c>
      <c r="R1058" s="427">
        <f t="shared" si="82"/>
        <v>14.64</v>
      </c>
      <c r="S1058" s="323"/>
      <c r="T1058" s="309"/>
      <c r="U1058" s="309"/>
      <c r="V1058" s="319" t="s">
        <v>1427</v>
      </c>
      <c r="W1058" s="444" t="str">
        <f t="shared" si="79"/>
        <v>10</v>
      </c>
      <c r="X1058" s="286"/>
      <c r="Y1058" s="286"/>
      <c r="Z1058" s="30"/>
    </row>
    <row r="1059" spans="1:26" ht="15" hidden="1" customHeight="1" x14ac:dyDescent="0.2">
      <c r="A1059" s="384"/>
      <c r="B1059" s="384"/>
      <c r="C1059" s="433"/>
      <c r="D1059" s="43" t="s">
        <v>2031</v>
      </c>
      <c r="E1059" s="499" t="s">
        <v>2041</v>
      </c>
      <c r="F1059" s="319">
        <v>4</v>
      </c>
      <c r="G1059" s="43" t="s">
        <v>2076</v>
      </c>
      <c r="H1059" s="499"/>
      <c r="I1059" s="481">
        <v>8</v>
      </c>
      <c r="J1059" s="442" t="s">
        <v>1428</v>
      </c>
      <c r="K1059" s="442">
        <v>1</v>
      </c>
      <c r="L1059" s="482" t="s">
        <v>3513</v>
      </c>
      <c r="M1059" s="442">
        <v>145</v>
      </c>
      <c r="N1059" s="483"/>
      <c r="O1059" s="434">
        <v>0.32</v>
      </c>
      <c r="P1059" s="323">
        <f t="shared" si="80"/>
        <v>0.32</v>
      </c>
      <c r="Q1059" s="319">
        <f t="shared" si="81"/>
        <v>4</v>
      </c>
      <c r="R1059" s="427">
        <f t="shared" si="82"/>
        <v>1.28</v>
      </c>
      <c r="S1059" s="323"/>
      <c r="T1059" s="309"/>
      <c r="U1059" s="309"/>
      <c r="V1059" s="319" t="s">
        <v>3449</v>
      </c>
      <c r="W1059" s="444" t="str">
        <f t="shared" si="79"/>
        <v>8</v>
      </c>
      <c r="X1059" s="286"/>
      <c r="Y1059" s="286"/>
      <c r="Z1059" s="30"/>
    </row>
    <row r="1060" spans="1:26" ht="15" hidden="1" customHeight="1" x14ac:dyDescent="0.2">
      <c r="A1060" s="384"/>
      <c r="B1060" s="384"/>
      <c r="C1060" s="433"/>
      <c r="D1060" s="43" t="s">
        <v>2032</v>
      </c>
      <c r="E1060" s="499" t="s">
        <v>2041</v>
      </c>
      <c r="F1060" s="319">
        <v>1</v>
      </c>
      <c r="G1060" s="43" t="s">
        <v>2072</v>
      </c>
      <c r="H1060" s="499"/>
      <c r="I1060" s="481" t="s">
        <v>619</v>
      </c>
      <c r="J1060" s="442" t="s">
        <v>1428</v>
      </c>
      <c r="K1060" s="442">
        <v>1</v>
      </c>
      <c r="L1060" s="482" t="s">
        <v>3456</v>
      </c>
      <c r="M1060" s="442">
        <v>3397</v>
      </c>
      <c r="N1060" s="483"/>
      <c r="O1060" s="434">
        <v>53.57</v>
      </c>
      <c r="P1060" s="323">
        <f t="shared" si="80"/>
        <v>53.57</v>
      </c>
      <c r="Q1060" s="319">
        <f t="shared" si="81"/>
        <v>1</v>
      </c>
      <c r="R1060" s="427">
        <f t="shared" si="82"/>
        <v>53.57</v>
      </c>
      <c r="S1060" s="323"/>
      <c r="T1060" s="309"/>
      <c r="U1060" s="309"/>
      <c r="V1060" s="319" t="s">
        <v>619</v>
      </c>
      <c r="W1060" s="444" t="str">
        <f t="shared" si="79"/>
        <v/>
      </c>
      <c r="X1060" s="286"/>
      <c r="Y1060" s="286"/>
      <c r="Z1060" s="30"/>
    </row>
    <row r="1061" spans="1:26" ht="15" hidden="1" customHeight="1" x14ac:dyDescent="0.2">
      <c r="A1061" s="384"/>
      <c r="B1061" s="384"/>
      <c r="C1061" s="433"/>
      <c r="D1061" s="43" t="s">
        <v>2032</v>
      </c>
      <c r="E1061" s="499" t="s">
        <v>2041</v>
      </c>
      <c r="F1061" s="319">
        <v>1</v>
      </c>
      <c r="G1061" s="43" t="s">
        <v>2073</v>
      </c>
      <c r="H1061" s="499"/>
      <c r="I1061" s="481">
        <v>10</v>
      </c>
      <c r="J1061" s="442" t="s">
        <v>1428</v>
      </c>
      <c r="K1061" s="442">
        <v>2</v>
      </c>
      <c r="L1061" s="482" t="s">
        <v>3469</v>
      </c>
      <c r="M1061" s="442">
        <v>160</v>
      </c>
      <c r="N1061" s="483"/>
      <c r="O1061" s="434">
        <v>1.76</v>
      </c>
      <c r="P1061" s="323">
        <f t="shared" si="80"/>
        <v>3.52</v>
      </c>
      <c r="Q1061" s="319">
        <f t="shared" si="81"/>
        <v>2</v>
      </c>
      <c r="R1061" s="427">
        <f t="shared" si="82"/>
        <v>3.52</v>
      </c>
      <c r="S1061" s="323"/>
      <c r="T1061" s="309"/>
      <c r="U1061" s="309"/>
      <c r="V1061" s="319" t="s">
        <v>1427</v>
      </c>
      <c r="W1061" s="444" t="str">
        <f t="shared" si="79"/>
        <v>10</v>
      </c>
      <c r="X1061" s="286"/>
      <c r="Y1061" s="286"/>
      <c r="Z1061" s="30"/>
    </row>
    <row r="1062" spans="1:26" ht="15" hidden="1" customHeight="1" x14ac:dyDescent="0.2">
      <c r="A1062" s="384"/>
      <c r="B1062" s="384"/>
      <c r="C1062" s="433"/>
      <c r="D1062" s="43" t="s">
        <v>2032</v>
      </c>
      <c r="E1062" s="499" t="s">
        <v>2041</v>
      </c>
      <c r="F1062" s="319">
        <v>1</v>
      </c>
      <c r="G1062" s="43" t="s">
        <v>2077</v>
      </c>
      <c r="H1062" s="499"/>
      <c r="I1062" s="481">
        <v>10</v>
      </c>
      <c r="J1062" s="442" t="s">
        <v>1428</v>
      </c>
      <c r="K1062" s="442">
        <v>1</v>
      </c>
      <c r="L1062" s="482" t="s">
        <v>3466</v>
      </c>
      <c r="M1062" s="442">
        <v>321</v>
      </c>
      <c r="N1062" s="483"/>
      <c r="O1062" s="434">
        <v>3.02</v>
      </c>
      <c r="P1062" s="323">
        <f t="shared" si="80"/>
        <v>3.02</v>
      </c>
      <c r="Q1062" s="319">
        <f t="shared" si="81"/>
        <v>1</v>
      </c>
      <c r="R1062" s="427">
        <f t="shared" si="82"/>
        <v>3.02</v>
      </c>
      <c r="S1062" s="323"/>
      <c r="T1062" s="309"/>
      <c r="U1062" s="309"/>
      <c r="V1062" s="319" t="s">
        <v>1427</v>
      </c>
      <c r="W1062" s="444" t="str">
        <f t="shared" si="79"/>
        <v>10</v>
      </c>
      <c r="X1062" s="286"/>
      <c r="Y1062" s="286"/>
      <c r="Z1062" s="30"/>
    </row>
    <row r="1063" spans="1:26" ht="15" hidden="1" customHeight="1" x14ac:dyDescent="0.2">
      <c r="A1063" s="384"/>
      <c r="B1063" s="384"/>
      <c r="C1063" s="433"/>
      <c r="D1063" s="43" t="s">
        <v>2032</v>
      </c>
      <c r="E1063" s="499" t="s">
        <v>2041</v>
      </c>
      <c r="F1063" s="319">
        <v>1</v>
      </c>
      <c r="G1063" s="43" t="s">
        <v>2076</v>
      </c>
      <c r="H1063" s="499"/>
      <c r="I1063" s="481">
        <v>8</v>
      </c>
      <c r="J1063" s="442" t="s">
        <v>1428</v>
      </c>
      <c r="K1063" s="442">
        <v>1</v>
      </c>
      <c r="L1063" s="482" t="s">
        <v>3513</v>
      </c>
      <c r="M1063" s="442">
        <v>145</v>
      </c>
      <c r="N1063" s="483"/>
      <c r="O1063" s="434">
        <v>0.32</v>
      </c>
      <c r="P1063" s="323">
        <f t="shared" si="80"/>
        <v>0.32</v>
      </c>
      <c r="Q1063" s="319">
        <f t="shared" si="81"/>
        <v>1</v>
      </c>
      <c r="R1063" s="427">
        <f t="shared" si="82"/>
        <v>0.32</v>
      </c>
      <c r="S1063" s="323"/>
      <c r="T1063" s="309"/>
      <c r="U1063" s="309"/>
      <c r="V1063" s="319" t="s">
        <v>3449</v>
      </c>
      <c r="W1063" s="444" t="str">
        <f t="shared" si="79"/>
        <v>8</v>
      </c>
      <c r="X1063" s="286"/>
      <c r="Y1063" s="286"/>
      <c r="Z1063" s="30"/>
    </row>
    <row r="1064" spans="1:26" ht="15" hidden="1" customHeight="1" x14ac:dyDescent="0.2">
      <c r="A1064" s="384"/>
      <c r="B1064" s="384"/>
      <c r="C1064" s="433"/>
      <c r="D1064" s="43" t="s">
        <v>2032</v>
      </c>
      <c r="E1064" s="499" t="s">
        <v>2041</v>
      </c>
      <c r="F1064" s="319">
        <v>1</v>
      </c>
      <c r="G1064" s="43" t="s">
        <v>2078</v>
      </c>
      <c r="H1064" s="499"/>
      <c r="I1064" s="481">
        <v>8</v>
      </c>
      <c r="J1064" s="442" t="s">
        <v>1428</v>
      </c>
      <c r="K1064" s="442">
        <v>2</v>
      </c>
      <c r="L1064" s="482" t="s">
        <v>3452</v>
      </c>
      <c r="M1064" s="442">
        <v>145</v>
      </c>
      <c r="N1064" s="483"/>
      <c r="O1064" s="434">
        <v>0.55000000000000004</v>
      </c>
      <c r="P1064" s="323">
        <f t="shared" si="80"/>
        <v>1.1000000000000001</v>
      </c>
      <c r="Q1064" s="319">
        <f t="shared" si="81"/>
        <v>2</v>
      </c>
      <c r="R1064" s="427">
        <f t="shared" si="82"/>
        <v>1.1000000000000001</v>
      </c>
      <c r="S1064" s="323"/>
      <c r="T1064" s="309"/>
      <c r="U1064" s="309"/>
      <c r="V1064" s="319" t="s">
        <v>3449</v>
      </c>
      <c r="W1064" s="444" t="str">
        <f t="shared" si="79"/>
        <v>8</v>
      </c>
      <c r="X1064" s="286"/>
      <c r="Y1064" s="286"/>
      <c r="Z1064" s="30"/>
    </row>
    <row r="1065" spans="1:26" ht="15" hidden="1" customHeight="1" x14ac:dyDescent="0.2">
      <c r="A1065" s="384"/>
      <c r="B1065" s="384"/>
      <c r="C1065" s="433"/>
      <c r="D1065" s="43" t="s">
        <v>2033</v>
      </c>
      <c r="E1065" s="499" t="s">
        <v>2041</v>
      </c>
      <c r="F1065" s="319">
        <v>1</v>
      </c>
      <c r="G1065" s="43" t="s">
        <v>2072</v>
      </c>
      <c r="H1065" s="499"/>
      <c r="I1065" s="481" t="s">
        <v>619</v>
      </c>
      <c r="J1065" s="442" t="s">
        <v>1428</v>
      </c>
      <c r="K1065" s="442">
        <v>1</v>
      </c>
      <c r="L1065" s="482" t="s">
        <v>3456</v>
      </c>
      <c r="M1065" s="442">
        <v>3397</v>
      </c>
      <c r="N1065" s="483"/>
      <c r="O1065" s="434">
        <v>53.57</v>
      </c>
      <c r="P1065" s="323">
        <f t="shared" si="80"/>
        <v>53.57</v>
      </c>
      <c r="Q1065" s="319">
        <f t="shared" si="81"/>
        <v>1</v>
      </c>
      <c r="R1065" s="427">
        <f t="shared" si="82"/>
        <v>53.57</v>
      </c>
      <c r="S1065" s="323"/>
      <c r="T1065" s="309"/>
      <c r="U1065" s="309"/>
      <c r="V1065" s="319" t="s">
        <v>619</v>
      </c>
      <c r="W1065" s="444" t="str">
        <f t="shared" si="79"/>
        <v/>
      </c>
      <c r="X1065" s="286"/>
      <c r="Y1065" s="286"/>
      <c r="Z1065" s="30"/>
    </row>
    <row r="1066" spans="1:26" ht="15" hidden="1" customHeight="1" x14ac:dyDescent="0.2">
      <c r="A1066" s="384"/>
      <c r="B1066" s="384"/>
      <c r="C1066" s="433"/>
      <c r="D1066" s="43" t="s">
        <v>2033</v>
      </c>
      <c r="E1066" s="499" t="s">
        <v>2041</v>
      </c>
      <c r="F1066" s="319">
        <v>1</v>
      </c>
      <c r="G1066" s="43" t="s">
        <v>2073</v>
      </c>
      <c r="H1066" s="499"/>
      <c r="I1066" s="481">
        <v>10</v>
      </c>
      <c r="J1066" s="442" t="s">
        <v>1428</v>
      </c>
      <c r="K1066" s="442">
        <v>2</v>
      </c>
      <c r="L1066" s="482" t="s">
        <v>3469</v>
      </c>
      <c r="M1066" s="442">
        <v>160</v>
      </c>
      <c r="N1066" s="483"/>
      <c r="O1066" s="434">
        <v>1.76</v>
      </c>
      <c r="P1066" s="323">
        <f t="shared" si="80"/>
        <v>3.52</v>
      </c>
      <c r="Q1066" s="319">
        <f t="shared" si="81"/>
        <v>2</v>
      </c>
      <c r="R1066" s="427">
        <f t="shared" si="82"/>
        <v>3.52</v>
      </c>
      <c r="S1066" s="323"/>
      <c r="T1066" s="309"/>
      <c r="U1066" s="309"/>
      <c r="V1066" s="319" t="s">
        <v>1427</v>
      </c>
      <c r="W1066" s="444" t="str">
        <f t="shared" si="79"/>
        <v>10</v>
      </c>
      <c r="X1066" s="286"/>
      <c r="Y1066" s="286"/>
      <c r="Z1066" s="30"/>
    </row>
    <row r="1067" spans="1:26" ht="15" hidden="1" customHeight="1" x14ac:dyDescent="0.2">
      <c r="A1067" s="384"/>
      <c r="B1067" s="384"/>
      <c r="C1067" s="433"/>
      <c r="D1067" s="43" t="s">
        <v>2033</v>
      </c>
      <c r="E1067" s="499" t="s">
        <v>2041</v>
      </c>
      <c r="F1067" s="319">
        <v>1</v>
      </c>
      <c r="G1067" s="43" t="s">
        <v>2077</v>
      </c>
      <c r="H1067" s="499"/>
      <c r="I1067" s="481">
        <v>10</v>
      </c>
      <c r="J1067" s="442" t="s">
        <v>1428</v>
      </c>
      <c r="K1067" s="442">
        <v>1</v>
      </c>
      <c r="L1067" s="482" t="s">
        <v>3466</v>
      </c>
      <c r="M1067" s="442">
        <v>321</v>
      </c>
      <c r="N1067" s="483"/>
      <c r="O1067" s="434">
        <v>3.02</v>
      </c>
      <c r="P1067" s="323">
        <f t="shared" si="80"/>
        <v>3.02</v>
      </c>
      <c r="Q1067" s="319">
        <f t="shared" si="81"/>
        <v>1</v>
      </c>
      <c r="R1067" s="427">
        <f t="shared" si="82"/>
        <v>3.02</v>
      </c>
      <c r="S1067" s="323"/>
      <c r="T1067" s="309"/>
      <c r="U1067" s="309"/>
      <c r="V1067" s="319" t="s">
        <v>1427</v>
      </c>
      <c r="W1067" s="444" t="str">
        <f t="shared" si="79"/>
        <v>10</v>
      </c>
      <c r="X1067" s="286"/>
      <c r="Y1067" s="286"/>
      <c r="Z1067" s="30"/>
    </row>
    <row r="1068" spans="1:26" ht="15" hidden="1" customHeight="1" x14ac:dyDescent="0.2">
      <c r="A1068" s="384"/>
      <c r="B1068" s="384"/>
      <c r="C1068" s="433"/>
      <c r="D1068" s="43" t="s">
        <v>2033</v>
      </c>
      <c r="E1068" s="499" t="s">
        <v>2041</v>
      </c>
      <c r="F1068" s="319">
        <v>1</v>
      </c>
      <c r="G1068" s="43" t="s">
        <v>2076</v>
      </c>
      <c r="H1068" s="499"/>
      <c r="I1068" s="481">
        <v>8</v>
      </c>
      <c r="J1068" s="442" t="s">
        <v>1428</v>
      </c>
      <c r="K1068" s="442">
        <v>1</v>
      </c>
      <c r="L1068" s="482" t="s">
        <v>3513</v>
      </c>
      <c r="M1068" s="442">
        <v>145</v>
      </c>
      <c r="N1068" s="483"/>
      <c r="O1068" s="434">
        <v>0.32</v>
      </c>
      <c r="P1068" s="323">
        <f t="shared" si="80"/>
        <v>0.32</v>
      </c>
      <c r="Q1068" s="319">
        <f t="shared" si="81"/>
        <v>1</v>
      </c>
      <c r="R1068" s="427">
        <f t="shared" si="82"/>
        <v>0.32</v>
      </c>
      <c r="S1068" s="323"/>
      <c r="T1068" s="309"/>
      <c r="U1068" s="309"/>
      <c r="V1068" s="319" t="s">
        <v>3449</v>
      </c>
      <c r="W1068" s="444" t="str">
        <f t="shared" si="79"/>
        <v>8</v>
      </c>
      <c r="X1068" s="286"/>
      <c r="Y1068" s="286"/>
      <c r="Z1068" s="30"/>
    </row>
    <row r="1069" spans="1:26" ht="15" hidden="1" customHeight="1" x14ac:dyDescent="0.2">
      <c r="A1069" s="384"/>
      <c r="B1069" s="384"/>
      <c r="C1069" s="433"/>
      <c r="D1069" s="43" t="s">
        <v>2033</v>
      </c>
      <c r="E1069" s="499" t="s">
        <v>2041</v>
      </c>
      <c r="F1069" s="319">
        <v>1</v>
      </c>
      <c r="G1069" s="43" t="s">
        <v>2078</v>
      </c>
      <c r="H1069" s="499"/>
      <c r="I1069" s="481">
        <v>8</v>
      </c>
      <c r="J1069" s="442" t="s">
        <v>1428</v>
      </c>
      <c r="K1069" s="442">
        <v>2</v>
      </c>
      <c r="L1069" s="482" t="s">
        <v>3452</v>
      </c>
      <c r="M1069" s="442">
        <v>145</v>
      </c>
      <c r="N1069" s="483"/>
      <c r="O1069" s="434">
        <v>0.55000000000000004</v>
      </c>
      <c r="P1069" s="323">
        <f t="shared" si="80"/>
        <v>1.1000000000000001</v>
      </c>
      <c r="Q1069" s="319">
        <f t="shared" si="81"/>
        <v>2</v>
      </c>
      <c r="R1069" s="427">
        <f t="shared" si="82"/>
        <v>1.1000000000000001</v>
      </c>
      <c r="S1069" s="323"/>
      <c r="T1069" s="309"/>
      <c r="U1069" s="309"/>
      <c r="V1069" s="319" t="s">
        <v>3449</v>
      </c>
      <c r="W1069" s="444" t="str">
        <f t="shared" si="79"/>
        <v>8</v>
      </c>
      <c r="X1069" s="286"/>
      <c r="Y1069" s="286"/>
      <c r="Z1069" s="30"/>
    </row>
    <row r="1070" spans="1:26" ht="15" hidden="1" customHeight="1" x14ac:dyDescent="0.2">
      <c r="A1070" s="384"/>
      <c r="B1070" s="384"/>
      <c r="C1070" s="433"/>
      <c r="D1070" s="43" t="s">
        <v>2034</v>
      </c>
      <c r="E1070" s="499" t="s">
        <v>2041</v>
      </c>
      <c r="F1070" s="319">
        <v>1</v>
      </c>
      <c r="G1070" s="43" t="s">
        <v>2072</v>
      </c>
      <c r="H1070" s="499"/>
      <c r="I1070" s="481" t="s">
        <v>619</v>
      </c>
      <c r="J1070" s="442" t="s">
        <v>1428</v>
      </c>
      <c r="K1070" s="442">
        <v>1</v>
      </c>
      <c r="L1070" s="482" t="s">
        <v>3456</v>
      </c>
      <c r="M1070" s="442">
        <v>3397</v>
      </c>
      <c r="N1070" s="483"/>
      <c r="O1070" s="434">
        <v>53.57</v>
      </c>
      <c r="P1070" s="323">
        <f t="shared" si="80"/>
        <v>53.57</v>
      </c>
      <c r="Q1070" s="319">
        <f t="shared" si="81"/>
        <v>1</v>
      </c>
      <c r="R1070" s="427">
        <f t="shared" si="82"/>
        <v>53.57</v>
      </c>
      <c r="S1070" s="323"/>
      <c r="T1070" s="309"/>
      <c r="U1070" s="309"/>
      <c r="V1070" s="319" t="s">
        <v>619</v>
      </c>
      <c r="W1070" s="444" t="str">
        <f t="shared" si="79"/>
        <v/>
      </c>
      <c r="X1070" s="286"/>
      <c r="Y1070" s="286"/>
      <c r="Z1070" s="30"/>
    </row>
    <row r="1071" spans="1:26" ht="15" hidden="1" customHeight="1" x14ac:dyDescent="0.2">
      <c r="A1071" s="384"/>
      <c r="B1071" s="384"/>
      <c r="C1071" s="433"/>
      <c r="D1071" s="43" t="s">
        <v>2034</v>
      </c>
      <c r="E1071" s="499" t="s">
        <v>2041</v>
      </c>
      <c r="F1071" s="319">
        <v>1</v>
      </c>
      <c r="G1071" s="43" t="s">
        <v>2073</v>
      </c>
      <c r="H1071" s="499"/>
      <c r="I1071" s="481">
        <v>10</v>
      </c>
      <c r="J1071" s="442" t="s">
        <v>1428</v>
      </c>
      <c r="K1071" s="442">
        <v>2</v>
      </c>
      <c r="L1071" s="482" t="s">
        <v>3469</v>
      </c>
      <c r="M1071" s="442">
        <v>160</v>
      </c>
      <c r="N1071" s="483"/>
      <c r="O1071" s="434">
        <v>1.76</v>
      </c>
      <c r="P1071" s="323">
        <f t="shared" si="80"/>
        <v>3.52</v>
      </c>
      <c r="Q1071" s="319">
        <f t="shared" si="81"/>
        <v>2</v>
      </c>
      <c r="R1071" s="427">
        <f t="shared" si="82"/>
        <v>3.52</v>
      </c>
      <c r="S1071" s="323"/>
      <c r="T1071" s="309"/>
      <c r="U1071" s="309"/>
      <c r="V1071" s="319" t="s">
        <v>1427</v>
      </c>
      <c r="W1071" s="444" t="str">
        <f t="shared" si="79"/>
        <v>10</v>
      </c>
      <c r="X1071" s="286"/>
      <c r="Y1071" s="286"/>
      <c r="Z1071" s="30"/>
    </row>
    <row r="1072" spans="1:26" ht="15" hidden="1" customHeight="1" x14ac:dyDescent="0.2">
      <c r="A1072" s="384"/>
      <c r="B1072" s="384"/>
      <c r="C1072" s="433"/>
      <c r="D1072" s="43" t="s">
        <v>2034</v>
      </c>
      <c r="E1072" s="499" t="s">
        <v>2041</v>
      </c>
      <c r="F1072" s="319">
        <v>1</v>
      </c>
      <c r="G1072" s="43" t="s">
        <v>2077</v>
      </c>
      <c r="H1072" s="499"/>
      <c r="I1072" s="481">
        <v>10</v>
      </c>
      <c r="J1072" s="442" t="s">
        <v>1428</v>
      </c>
      <c r="K1072" s="442">
        <v>1</v>
      </c>
      <c r="L1072" s="482" t="s">
        <v>3466</v>
      </c>
      <c r="M1072" s="442">
        <v>321</v>
      </c>
      <c r="N1072" s="483"/>
      <c r="O1072" s="434">
        <v>3.02</v>
      </c>
      <c r="P1072" s="323">
        <f t="shared" si="80"/>
        <v>3.02</v>
      </c>
      <c r="Q1072" s="319">
        <f t="shared" si="81"/>
        <v>1</v>
      </c>
      <c r="R1072" s="427">
        <f t="shared" si="82"/>
        <v>3.02</v>
      </c>
      <c r="S1072" s="323"/>
      <c r="T1072" s="309"/>
      <c r="U1072" s="309"/>
      <c r="V1072" s="319" t="s">
        <v>1427</v>
      </c>
      <c r="W1072" s="444" t="str">
        <f t="shared" si="79"/>
        <v>10</v>
      </c>
      <c r="X1072" s="286"/>
      <c r="Y1072" s="286"/>
      <c r="Z1072" s="30"/>
    </row>
    <row r="1073" spans="1:26" ht="15" hidden="1" customHeight="1" x14ac:dyDescent="0.2">
      <c r="A1073" s="384"/>
      <c r="B1073" s="384"/>
      <c r="C1073" s="433"/>
      <c r="D1073" s="43" t="s">
        <v>2034</v>
      </c>
      <c r="E1073" s="499" t="s">
        <v>2041</v>
      </c>
      <c r="F1073" s="319">
        <v>1</v>
      </c>
      <c r="G1073" s="43" t="s">
        <v>2076</v>
      </c>
      <c r="H1073" s="499"/>
      <c r="I1073" s="481">
        <v>8</v>
      </c>
      <c r="J1073" s="442" t="s">
        <v>1428</v>
      </c>
      <c r="K1073" s="442">
        <v>1</v>
      </c>
      <c r="L1073" s="482" t="s">
        <v>3513</v>
      </c>
      <c r="M1073" s="442">
        <v>145</v>
      </c>
      <c r="N1073" s="483"/>
      <c r="O1073" s="434">
        <v>0.32</v>
      </c>
      <c r="P1073" s="323">
        <f t="shared" si="80"/>
        <v>0.32</v>
      </c>
      <c r="Q1073" s="319">
        <f t="shared" si="81"/>
        <v>1</v>
      </c>
      <c r="R1073" s="427">
        <f t="shared" si="82"/>
        <v>0.32</v>
      </c>
      <c r="S1073" s="323"/>
      <c r="T1073" s="309"/>
      <c r="U1073" s="309"/>
      <c r="V1073" s="319" t="s">
        <v>3449</v>
      </c>
      <c r="W1073" s="444" t="str">
        <f t="shared" si="79"/>
        <v>8</v>
      </c>
      <c r="X1073" s="286"/>
      <c r="Y1073" s="286"/>
      <c r="Z1073" s="30"/>
    </row>
    <row r="1074" spans="1:26" ht="15" hidden="1" customHeight="1" x14ac:dyDescent="0.2">
      <c r="A1074" s="384"/>
      <c r="B1074" s="384"/>
      <c r="C1074" s="433"/>
      <c r="D1074" s="43" t="s">
        <v>2034</v>
      </c>
      <c r="E1074" s="499" t="s">
        <v>2041</v>
      </c>
      <c r="F1074" s="319">
        <v>1</v>
      </c>
      <c r="G1074" s="43" t="s">
        <v>2078</v>
      </c>
      <c r="H1074" s="499"/>
      <c r="I1074" s="481">
        <v>8</v>
      </c>
      <c r="J1074" s="442" t="s">
        <v>1428</v>
      </c>
      <c r="K1074" s="442">
        <v>2</v>
      </c>
      <c r="L1074" s="482" t="s">
        <v>3452</v>
      </c>
      <c r="M1074" s="442">
        <v>145</v>
      </c>
      <c r="N1074" s="483"/>
      <c r="O1074" s="434">
        <v>0.55000000000000004</v>
      </c>
      <c r="P1074" s="323">
        <f t="shared" si="80"/>
        <v>1.1000000000000001</v>
      </c>
      <c r="Q1074" s="319">
        <f t="shared" si="81"/>
        <v>2</v>
      </c>
      <c r="R1074" s="427">
        <f t="shared" si="82"/>
        <v>1.1000000000000001</v>
      </c>
      <c r="S1074" s="323"/>
      <c r="T1074" s="309"/>
      <c r="U1074" s="309"/>
      <c r="V1074" s="319" t="s">
        <v>3449</v>
      </c>
      <c r="W1074" s="444" t="str">
        <f t="shared" si="79"/>
        <v>8</v>
      </c>
      <c r="X1074" s="286"/>
      <c r="Y1074" s="286"/>
      <c r="Z1074" s="30"/>
    </row>
    <row r="1075" spans="1:26" ht="15" hidden="1" customHeight="1" x14ac:dyDescent="0.2">
      <c r="A1075" s="384"/>
      <c r="B1075" s="384"/>
      <c r="C1075" s="433"/>
      <c r="D1075" s="43" t="s">
        <v>2035</v>
      </c>
      <c r="E1075" s="499" t="s">
        <v>2041</v>
      </c>
      <c r="F1075" s="319">
        <v>1</v>
      </c>
      <c r="G1075" s="43" t="s">
        <v>2072</v>
      </c>
      <c r="H1075" s="499"/>
      <c r="I1075" s="481" t="s">
        <v>619</v>
      </c>
      <c r="J1075" s="442" t="s">
        <v>1428</v>
      </c>
      <c r="K1075" s="442">
        <v>1</v>
      </c>
      <c r="L1075" s="482" t="s">
        <v>3456</v>
      </c>
      <c r="M1075" s="442">
        <v>3397</v>
      </c>
      <c r="N1075" s="483"/>
      <c r="O1075" s="434">
        <v>53.57</v>
      </c>
      <c r="P1075" s="323">
        <f t="shared" si="80"/>
        <v>53.57</v>
      </c>
      <c r="Q1075" s="319">
        <f t="shared" si="81"/>
        <v>1</v>
      </c>
      <c r="R1075" s="427">
        <f t="shared" si="82"/>
        <v>53.57</v>
      </c>
      <c r="S1075" s="323"/>
      <c r="T1075" s="309"/>
      <c r="U1075" s="309"/>
      <c r="V1075" s="319" t="s">
        <v>619</v>
      </c>
      <c r="W1075" s="444" t="str">
        <f t="shared" si="79"/>
        <v/>
      </c>
      <c r="X1075" s="286"/>
      <c r="Y1075" s="286"/>
      <c r="Z1075" s="30"/>
    </row>
    <row r="1076" spans="1:26" ht="15" hidden="1" customHeight="1" x14ac:dyDescent="0.2">
      <c r="A1076" s="384"/>
      <c r="B1076" s="384"/>
      <c r="C1076" s="433"/>
      <c r="D1076" s="43" t="s">
        <v>2035</v>
      </c>
      <c r="E1076" s="499" t="s">
        <v>2041</v>
      </c>
      <c r="F1076" s="319">
        <v>1</v>
      </c>
      <c r="G1076" s="43" t="s">
        <v>2073</v>
      </c>
      <c r="H1076" s="499"/>
      <c r="I1076" s="481">
        <v>10</v>
      </c>
      <c r="J1076" s="442" t="s">
        <v>1428</v>
      </c>
      <c r="K1076" s="442">
        <v>2</v>
      </c>
      <c r="L1076" s="482" t="s">
        <v>3469</v>
      </c>
      <c r="M1076" s="442">
        <v>160</v>
      </c>
      <c r="N1076" s="483"/>
      <c r="O1076" s="434">
        <v>1.76</v>
      </c>
      <c r="P1076" s="323">
        <f t="shared" si="80"/>
        <v>3.52</v>
      </c>
      <c r="Q1076" s="319">
        <f t="shared" si="81"/>
        <v>2</v>
      </c>
      <c r="R1076" s="427">
        <f t="shared" si="82"/>
        <v>3.52</v>
      </c>
      <c r="S1076" s="323"/>
      <c r="T1076" s="309"/>
      <c r="U1076" s="309"/>
      <c r="V1076" s="319" t="s">
        <v>1427</v>
      </c>
      <c r="W1076" s="444" t="str">
        <f t="shared" si="79"/>
        <v>10</v>
      </c>
      <c r="X1076" s="286"/>
      <c r="Y1076" s="286"/>
      <c r="Z1076" s="30"/>
    </row>
    <row r="1077" spans="1:26" ht="15" hidden="1" customHeight="1" x14ac:dyDescent="0.2">
      <c r="A1077" s="384"/>
      <c r="B1077" s="384"/>
      <c r="C1077" s="433"/>
      <c r="D1077" s="43" t="s">
        <v>2035</v>
      </c>
      <c r="E1077" s="499" t="s">
        <v>2041</v>
      </c>
      <c r="F1077" s="319">
        <v>1</v>
      </c>
      <c r="G1077" s="43" t="s">
        <v>2077</v>
      </c>
      <c r="H1077" s="499"/>
      <c r="I1077" s="481">
        <v>10</v>
      </c>
      <c r="J1077" s="442" t="s">
        <v>1428</v>
      </c>
      <c r="K1077" s="442">
        <v>1</v>
      </c>
      <c r="L1077" s="482" t="s">
        <v>3466</v>
      </c>
      <c r="M1077" s="442">
        <v>321</v>
      </c>
      <c r="N1077" s="483"/>
      <c r="O1077" s="434">
        <v>3.02</v>
      </c>
      <c r="P1077" s="323">
        <f t="shared" si="80"/>
        <v>3.02</v>
      </c>
      <c r="Q1077" s="319">
        <f t="shared" si="81"/>
        <v>1</v>
      </c>
      <c r="R1077" s="427">
        <f t="shared" si="82"/>
        <v>3.02</v>
      </c>
      <c r="S1077" s="323"/>
      <c r="T1077" s="309"/>
      <c r="U1077" s="309"/>
      <c r="V1077" s="319" t="s">
        <v>1427</v>
      </c>
      <c r="W1077" s="444" t="str">
        <f t="shared" si="79"/>
        <v>10</v>
      </c>
      <c r="X1077" s="286"/>
      <c r="Y1077" s="286"/>
      <c r="Z1077" s="30"/>
    </row>
    <row r="1078" spans="1:26" ht="15" hidden="1" customHeight="1" x14ac:dyDescent="0.2">
      <c r="A1078" s="384"/>
      <c r="B1078" s="384"/>
      <c r="C1078" s="433"/>
      <c r="D1078" s="43" t="s">
        <v>2035</v>
      </c>
      <c r="E1078" s="499" t="s">
        <v>2041</v>
      </c>
      <c r="F1078" s="319">
        <v>1</v>
      </c>
      <c r="G1078" s="43" t="s">
        <v>2076</v>
      </c>
      <c r="H1078" s="499"/>
      <c r="I1078" s="481">
        <v>8</v>
      </c>
      <c r="J1078" s="442" t="s">
        <v>1428</v>
      </c>
      <c r="K1078" s="442">
        <v>2</v>
      </c>
      <c r="L1078" s="482" t="s">
        <v>3513</v>
      </c>
      <c r="M1078" s="442">
        <v>145</v>
      </c>
      <c r="N1078" s="483"/>
      <c r="O1078" s="434">
        <v>0.32</v>
      </c>
      <c r="P1078" s="323">
        <f t="shared" si="80"/>
        <v>0.64</v>
      </c>
      <c r="Q1078" s="319">
        <f t="shared" si="81"/>
        <v>2</v>
      </c>
      <c r="R1078" s="427">
        <f t="shared" si="82"/>
        <v>0.64</v>
      </c>
      <c r="S1078" s="323"/>
      <c r="T1078" s="309"/>
      <c r="U1078" s="309"/>
      <c r="V1078" s="319" t="s">
        <v>3449</v>
      </c>
      <c r="W1078" s="444" t="str">
        <f t="shared" si="79"/>
        <v>8</v>
      </c>
      <c r="X1078" s="286"/>
      <c r="Y1078" s="286"/>
      <c r="Z1078" s="30"/>
    </row>
    <row r="1079" spans="1:26" ht="15" hidden="1" customHeight="1" x14ac:dyDescent="0.2">
      <c r="A1079" s="384"/>
      <c r="B1079" s="384"/>
      <c r="C1079" s="433"/>
      <c r="D1079" s="43" t="s">
        <v>2035</v>
      </c>
      <c r="E1079" s="499" t="s">
        <v>2041</v>
      </c>
      <c r="F1079" s="319">
        <v>1</v>
      </c>
      <c r="G1079" s="43" t="s">
        <v>2078</v>
      </c>
      <c r="H1079" s="499"/>
      <c r="I1079" s="481">
        <v>8</v>
      </c>
      <c r="J1079" s="442" t="s">
        <v>1428</v>
      </c>
      <c r="K1079" s="442">
        <v>2</v>
      </c>
      <c r="L1079" s="482" t="s">
        <v>3452</v>
      </c>
      <c r="M1079" s="442">
        <v>145</v>
      </c>
      <c r="N1079" s="483"/>
      <c r="O1079" s="434">
        <v>0.55000000000000004</v>
      </c>
      <c r="P1079" s="323">
        <f t="shared" si="80"/>
        <v>1.1000000000000001</v>
      </c>
      <c r="Q1079" s="319">
        <f t="shared" si="81"/>
        <v>2</v>
      </c>
      <c r="R1079" s="427">
        <f t="shared" si="82"/>
        <v>1.1000000000000001</v>
      </c>
      <c r="S1079" s="323"/>
      <c r="T1079" s="309"/>
      <c r="U1079" s="309"/>
      <c r="V1079" s="319" t="s">
        <v>3449</v>
      </c>
      <c r="W1079" s="444" t="str">
        <f t="shared" si="79"/>
        <v>8</v>
      </c>
      <c r="X1079" s="286"/>
      <c r="Y1079" s="286"/>
      <c r="Z1079" s="30"/>
    </row>
    <row r="1080" spans="1:26" ht="15" hidden="1" customHeight="1" x14ac:dyDescent="0.2">
      <c r="A1080" s="384"/>
      <c r="B1080" s="384"/>
      <c r="C1080" s="433"/>
      <c r="D1080" s="43" t="s">
        <v>2036</v>
      </c>
      <c r="E1080" s="499" t="s">
        <v>2041</v>
      </c>
      <c r="F1080" s="319">
        <v>2</v>
      </c>
      <c r="G1080" s="43" t="s">
        <v>2036</v>
      </c>
      <c r="H1080" s="499" t="s">
        <v>3592</v>
      </c>
      <c r="I1080" s="481" t="s">
        <v>3583</v>
      </c>
      <c r="J1080" s="442" t="s">
        <v>2101</v>
      </c>
      <c r="K1080" s="442">
        <v>1</v>
      </c>
      <c r="L1080" s="482" t="s">
        <v>3456</v>
      </c>
      <c r="M1080" s="442">
        <v>1650</v>
      </c>
      <c r="N1080" s="483"/>
      <c r="O1080" s="434">
        <v>0</v>
      </c>
      <c r="P1080" s="323">
        <f t="shared" si="80"/>
        <v>0</v>
      </c>
      <c r="Q1080" s="319">
        <f t="shared" si="81"/>
        <v>2</v>
      </c>
      <c r="R1080" s="427">
        <f t="shared" si="82"/>
        <v>0</v>
      </c>
      <c r="S1080" s="323"/>
      <c r="T1080" s="309"/>
      <c r="U1080" s="309"/>
      <c r="V1080" s="319" t="s">
        <v>2098</v>
      </c>
      <c r="W1080" s="444" t="str">
        <f t="shared" si="79"/>
        <v>TREAPTA</v>
      </c>
      <c r="X1080" s="286"/>
      <c r="Y1080" s="286"/>
      <c r="Z1080" s="30"/>
    </row>
    <row r="1081" spans="1:26" ht="15" hidden="1" customHeight="1" x14ac:dyDescent="0.2">
      <c r="A1081" s="384"/>
      <c r="B1081" s="384"/>
      <c r="C1081" s="433"/>
      <c r="D1081" s="43" t="s">
        <v>2037</v>
      </c>
      <c r="E1081" s="499" t="s">
        <v>2041</v>
      </c>
      <c r="F1081" s="319">
        <v>13</v>
      </c>
      <c r="G1081" s="43" t="s">
        <v>2037</v>
      </c>
      <c r="H1081" s="499" t="s">
        <v>3592</v>
      </c>
      <c r="I1081" s="481" t="s">
        <v>3583</v>
      </c>
      <c r="J1081" s="442" t="s">
        <v>2101</v>
      </c>
      <c r="K1081" s="442">
        <v>1</v>
      </c>
      <c r="L1081" s="482" t="s">
        <v>3456</v>
      </c>
      <c r="M1081" s="442">
        <v>1650</v>
      </c>
      <c r="N1081" s="483"/>
      <c r="O1081" s="434">
        <v>0</v>
      </c>
      <c r="P1081" s="323">
        <f t="shared" si="80"/>
        <v>0</v>
      </c>
      <c r="Q1081" s="319">
        <f t="shared" si="81"/>
        <v>13</v>
      </c>
      <c r="R1081" s="427">
        <f t="shared" si="82"/>
        <v>0</v>
      </c>
      <c r="S1081" s="323"/>
      <c r="T1081" s="309"/>
      <c r="U1081" s="309"/>
      <c r="V1081" s="319" t="s">
        <v>2099</v>
      </c>
      <c r="W1081" s="444" t="str">
        <f t="shared" si="79"/>
        <v>TREAPTA</v>
      </c>
      <c r="X1081" s="286"/>
      <c r="Y1081" s="286"/>
      <c r="Z1081" s="30"/>
    </row>
    <row r="1082" spans="1:26" ht="15" hidden="1" customHeight="1" x14ac:dyDescent="0.2">
      <c r="A1082" s="384"/>
      <c r="B1082" s="384"/>
      <c r="C1082" s="433"/>
      <c r="D1082" s="43" t="s">
        <v>2038</v>
      </c>
      <c r="E1082" s="499" t="s">
        <v>2041</v>
      </c>
      <c r="F1082" s="319">
        <v>1</v>
      </c>
      <c r="G1082" s="43" t="s">
        <v>2079</v>
      </c>
      <c r="H1082" s="499"/>
      <c r="I1082" s="481" t="s">
        <v>990</v>
      </c>
      <c r="J1082" s="442" t="s">
        <v>1428</v>
      </c>
      <c r="K1082" s="442">
        <v>1</v>
      </c>
      <c r="L1082" s="482" t="s">
        <v>3456</v>
      </c>
      <c r="M1082" s="442">
        <v>1689</v>
      </c>
      <c r="N1082" s="483"/>
      <c r="O1082" s="434">
        <v>9.65</v>
      </c>
      <c r="P1082" s="323">
        <f t="shared" si="80"/>
        <v>9.65</v>
      </c>
      <c r="Q1082" s="319">
        <f t="shared" si="81"/>
        <v>1</v>
      </c>
      <c r="R1082" s="427">
        <f t="shared" si="82"/>
        <v>9.65</v>
      </c>
      <c r="S1082" s="323"/>
      <c r="T1082" s="309"/>
      <c r="U1082" s="309"/>
      <c r="V1082" s="319" t="s">
        <v>990</v>
      </c>
      <c r="W1082" s="444" t="str">
        <f t="shared" si="79"/>
        <v/>
      </c>
      <c r="X1082" s="286"/>
      <c r="Y1082" s="286"/>
      <c r="Z1082" s="30"/>
    </row>
    <row r="1083" spans="1:26" ht="15" hidden="1" customHeight="1" x14ac:dyDescent="0.2">
      <c r="A1083" s="384"/>
      <c r="B1083" s="384"/>
      <c r="C1083" s="433"/>
      <c r="D1083" s="43" t="s">
        <v>2038</v>
      </c>
      <c r="E1083" s="499" t="s">
        <v>2041</v>
      </c>
      <c r="F1083" s="319">
        <v>1</v>
      </c>
      <c r="G1083" s="43" t="s">
        <v>2080</v>
      </c>
      <c r="H1083" s="499"/>
      <c r="I1083" s="481">
        <v>10</v>
      </c>
      <c r="J1083" s="442" t="s">
        <v>1428</v>
      </c>
      <c r="K1083" s="442">
        <v>2</v>
      </c>
      <c r="L1083" s="482" t="s">
        <v>3461</v>
      </c>
      <c r="M1083" s="442">
        <v>69</v>
      </c>
      <c r="N1083" s="483"/>
      <c r="O1083" s="434">
        <v>0.49</v>
      </c>
      <c r="P1083" s="323">
        <f t="shared" si="80"/>
        <v>0.98</v>
      </c>
      <c r="Q1083" s="319">
        <f t="shared" si="81"/>
        <v>2</v>
      </c>
      <c r="R1083" s="427">
        <f t="shared" si="82"/>
        <v>0.98</v>
      </c>
      <c r="S1083" s="323"/>
      <c r="T1083" s="309"/>
      <c r="U1083" s="309"/>
      <c r="V1083" s="319" t="s">
        <v>1427</v>
      </c>
      <c r="W1083" s="444" t="str">
        <f t="shared" si="79"/>
        <v>10</v>
      </c>
      <c r="X1083" s="286"/>
      <c r="Y1083" s="286"/>
      <c r="Z1083" s="30"/>
    </row>
    <row r="1084" spans="1:26" ht="15" hidden="1" customHeight="1" x14ac:dyDescent="0.2">
      <c r="A1084" s="384"/>
      <c r="B1084" s="384"/>
      <c r="C1084" s="433"/>
      <c r="D1084" s="43" t="s">
        <v>2038</v>
      </c>
      <c r="E1084" s="499" t="s">
        <v>2041</v>
      </c>
      <c r="F1084" s="319">
        <v>1</v>
      </c>
      <c r="G1084" s="43" t="s">
        <v>2081</v>
      </c>
      <c r="H1084" s="499"/>
      <c r="I1084" s="481" t="s">
        <v>990</v>
      </c>
      <c r="J1084" s="442" t="s">
        <v>1428</v>
      </c>
      <c r="K1084" s="442">
        <v>2</v>
      </c>
      <c r="L1084" s="482" t="s">
        <v>3456</v>
      </c>
      <c r="M1084" s="442">
        <v>1109</v>
      </c>
      <c r="N1084" s="483"/>
      <c r="O1084" s="434">
        <v>6.34</v>
      </c>
      <c r="P1084" s="323">
        <f t="shared" si="80"/>
        <v>12.68</v>
      </c>
      <c r="Q1084" s="319">
        <f t="shared" si="81"/>
        <v>2</v>
      </c>
      <c r="R1084" s="427">
        <f t="shared" si="82"/>
        <v>12.68</v>
      </c>
      <c r="S1084" s="323"/>
      <c r="T1084" s="309"/>
      <c r="U1084" s="309"/>
      <c r="V1084" s="319" t="s">
        <v>990</v>
      </c>
      <c r="W1084" s="444" t="str">
        <f t="shared" si="79"/>
        <v/>
      </c>
      <c r="X1084" s="286"/>
      <c r="Y1084" s="286"/>
      <c r="Z1084" s="30"/>
    </row>
    <row r="1085" spans="1:26" ht="15" hidden="1" customHeight="1" x14ac:dyDescent="0.2">
      <c r="A1085" s="384"/>
      <c r="B1085" s="384"/>
      <c r="C1085" s="433"/>
      <c r="D1085" s="43" t="s">
        <v>2038</v>
      </c>
      <c r="E1085" s="499" t="s">
        <v>2041</v>
      </c>
      <c r="F1085" s="319">
        <v>1</v>
      </c>
      <c r="G1085" s="43" t="s">
        <v>2082</v>
      </c>
      <c r="H1085" s="499"/>
      <c r="I1085" s="481" t="s">
        <v>990</v>
      </c>
      <c r="J1085" s="442" t="s">
        <v>1428</v>
      </c>
      <c r="K1085" s="442">
        <v>1</v>
      </c>
      <c r="L1085" s="482" t="s">
        <v>3456</v>
      </c>
      <c r="M1085" s="442">
        <v>76</v>
      </c>
      <c r="N1085" s="483"/>
      <c r="O1085" s="434">
        <v>0.44</v>
      </c>
      <c r="P1085" s="323">
        <f t="shared" si="80"/>
        <v>0.44</v>
      </c>
      <c r="Q1085" s="319">
        <f t="shared" si="81"/>
        <v>1</v>
      </c>
      <c r="R1085" s="427">
        <f t="shared" si="82"/>
        <v>0.44</v>
      </c>
      <c r="S1085" s="323"/>
      <c r="T1085" s="309"/>
      <c r="U1085" s="309"/>
      <c r="V1085" s="319" t="s">
        <v>990</v>
      </c>
      <c r="W1085" s="444" t="str">
        <f t="shared" si="79"/>
        <v/>
      </c>
      <c r="X1085" s="286"/>
      <c r="Y1085" s="286"/>
      <c r="Z1085" s="30"/>
    </row>
    <row r="1086" spans="1:26" ht="15" hidden="1" customHeight="1" x14ac:dyDescent="0.2">
      <c r="A1086" s="384"/>
      <c r="B1086" s="384"/>
      <c r="C1086" s="433"/>
      <c r="D1086" s="43" t="s">
        <v>2038</v>
      </c>
      <c r="E1086" s="499" t="s">
        <v>2041</v>
      </c>
      <c r="F1086" s="319">
        <v>1</v>
      </c>
      <c r="G1086" s="43" t="s">
        <v>2083</v>
      </c>
      <c r="H1086" s="499"/>
      <c r="I1086" s="481" t="s">
        <v>979</v>
      </c>
      <c r="J1086" s="442" t="s">
        <v>1428</v>
      </c>
      <c r="K1086" s="442">
        <v>3</v>
      </c>
      <c r="L1086" s="482" t="s">
        <v>3456</v>
      </c>
      <c r="M1086" s="442">
        <v>1233</v>
      </c>
      <c r="N1086" s="483"/>
      <c r="O1086" s="434">
        <v>2.91</v>
      </c>
      <c r="P1086" s="323">
        <f t="shared" si="80"/>
        <v>8.73</v>
      </c>
      <c r="Q1086" s="319">
        <f t="shared" si="81"/>
        <v>3</v>
      </c>
      <c r="R1086" s="427">
        <f t="shared" si="82"/>
        <v>8.73</v>
      </c>
      <c r="S1086" s="323"/>
      <c r="T1086" s="309"/>
      <c r="U1086" s="309"/>
      <c r="V1086" s="319" t="s">
        <v>979</v>
      </c>
      <c r="W1086" s="444" t="str">
        <f t="shared" si="79"/>
        <v/>
      </c>
      <c r="X1086" s="286"/>
      <c r="Y1086" s="286"/>
      <c r="Z1086" s="30"/>
    </row>
    <row r="1087" spans="1:26" ht="15" hidden="1" customHeight="1" x14ac:dyDescent="0.2">
      <c r="A1087" s="384"/>
      <c r="B1087" s="384"/>
      <c r="C1087" s="433"/>
      <c r="D1087" s="43" t="s">
        <v>2038</v>
      </c>
      <c r="E1087" s="499" t="s">
        <v>2041</v>
      </c>
      <c r="F1087" s="319">
        <v>1</v>
      </c>
      <c r="G1087" s="43" t="s">
        <v>2084</v>
      </c>
      <c r="H1087" s="499"/>
      <c r="I1087" s="481" t="s">
        <v>979</v>
      </c>
      <c r="J1087" s="442" t="s">
        <v>1428</v>
      </c>
      <c r="K1087" s="442">
        <v>3</v>
      </c>
      <c r="L1087" s="482" t="s">
        <v>3456</v>
      </c>
      <c r="M1087" s="442">
        <v>294</v>
      </c>
      <c r="N1087" s="483"/>
      <c r="O1087" s="434">
        <v>0.69</v>
      </c>
      <c r="P1087" s="323">
        <f t="shared" si="80"/>
        <v>2.0699999999999998</v>
      </c>
      <c r="Q1087" s="319">
        <f t="shared" si="81"/>
        <v>3</v>
      </c>
      <c r="R1087" s="427">
        <f t="shared" si="82"/>
        <v>2.0699999999999998</v>
      </c>
      <c r="S1087" s="323"/>
      <c r="T1087" s="309"/>
      <c r="U1087" s="309"/>
      <c r="V1087" s="319" t="s">
        <v>979</v>
      </c>
      <c r="W1087" s="444" t="str">
        <f t="shared" si="79"/>
        <v/>
      </c>
      <c r="X1087" s="286"/>
      <c r="Y1087" s="286"/>
      <c r="Z1087" s="30"/>
    </row>
    <row r="1088" spans="1:26" ht="15" hidden="1" customHeight="1" x14ac:dyDescent="0.2">
      <c r="A1088" s="384"/>
      <c r="B1088" s="384"/>
      <c r="C1088" s="433"/>
      <c r="D1088" s="43" t="s">
        <v>2038</v>
      </c>
      <c r="E1088" s="499" t="s">
        <v>2041</v>
      </c>
      <c r="F1088" s="319">
        <v>1</v>
      </c>
      <c r="G1088" s="43" t="s">
        <v>2085</v>
      </c>
      <c r="H1088" s="499"/>
      <c r="I1088" s="481" t="s">
        <v>979</v>
      </c>
      <c r="J1088" s="442" t="s">
        <v>1428</v>
      </c>
      <c r="K1088" s="442">
        <v>3</v>
      </c>
      <c r="L1088" s="482" t="s">
        <v>3456</v>
      </c>
      <c r="M1088" s="442">
        <v>73</v>
      </c>
      <c r="N1088" s="483"/>
      <c r="O1088" s="434">
        <v>0.17</v>
      </c>
      <c r="P1088" s="323">
        <f t="shared" si="80"/>
        <v>0.51</v>
      </c>
      <c r="Q1088" s="319">
        <f t="shared" si="81"/>
        <v>3</v>
      </c>
      <c r="R1088" s="427">
        <f t="shared" si="82"/>
        <v>0.51</v>
      </c>
      <c r="S1088" s="323"/>
      <c r="T1088" s="309"/>
      <c r="U1088" s="309"/>
      <c r="V1088" s="319" t="s">
        <v>979</v>
      </c>
      <c r="W1088" s="444" t="str">
        <f t="shared" si="79"/>
        <v/>
      </c>
      <c r="X1088" s="286"/>
      <c r="Y1088" s="286"/>
      <c r="Z1088" s="30"/>
    </row>
    <row r="1089" spans="1:26" ht="15" hidden="1" customHeight="1" x14ac:dyDescent="0.2">
      <c r="A1089" s="384"/>
      <c r="B1089" s="384"/>
      <c r="C1089" s="433"/>
      <c r="D1089" s="43" t="s">
        <v>2038</v>
      </c>
      <c r="E1089" s="499" t="s">
        <v>2041</v>
      </c>
      <c r="F1089" s="319">
        <v>1</v>
      </c>
      <c r="G1089" s="43" t="s">
        <v>2086</v>
      </c>
      <c r="H1089" s="499"/>
      <c r="I1089" s="481" t="s">
        <v>979</v>
      </c>
      <c r="J1089" s="442" t="s">
        <v>1428</v>
      </c>
      <c r="K1089" s="442">
        <v>3</v>
      </c>
      <c r="L1089" s="482" t="s">
        <v>3456</v>
      </c>
      <c r="M1089" s="442">
        <v>83</v>
      </c>
      <c r="N1089" s="483"/>
      <c r="O1089" s="434">
        <v>0.2</v>
      </c>
      <c r="P1089" s="323">
        <f t="shared" si="80"/>
        <v>0.60000000000000009</v>
      </c>
      <c r="Q1089" s="319">
        <f t="shared" si="81"/>
        <v>3</v>
      </c>
      <c r="R1089" s="427">
        <f t="shared" si="82"/>
        <v>0.60000000000000009</v>
      </c>
      <c r="S1089" s="323"/>
      <c r="T1089" s="309"/>
      <c r="U1089" s="309"/>
      <c r="V1089" s="319" t="s">
        <v>979</v>
      </c>
      <c r="W1089" s="444" t="str">
        <f t="shared" si="79"/>
        <v/>
      </c>
      <c r="X1089" s="286"/>
      <c r="Y1089" s="286"/>
      <c r="Z1089" s="30"/>
    </row>
    <row r="1090" spans="1:26" ht="15" hidden="1" customHeight="1" x14ac:dyDescent="0.2">
      <c r="A1090" s="384"/>
      <c r="B1090" s="384"/>
      <c r="C1090" s="433"/>
      <c r="D1090" s="43" t="s">
        <v>2039</v>
      </c>
      <c r="E1090" s="499" t="s">
        <v>2041</v>
      </c>
      <c r="F1090" s="319">
        <v>1</v>
      </c>
      <c r="G1090" s="43" t="s">
        <v>2087</v>
      </c>
      <c r="H1090" s="499"/>
      <c r="I1090" s="481" t="s">
        <v>990</v>
      </c>
      <c r="J1090" s="442" t="s">
        <v>1428</v>
      </c>
      <c r="K1090" s="442">
        <v>1</v>
      </c>
      <c r="L1090" s="482" t="s">
        <v>3456</v>
      </c>
      <c r="M1090" s="442">
        <v>1664</v>
      </c>
      <c r="N1090" s="483"/>
      <c r="O1090" s="434">
        <v>9.51</v>
      </c>
      <c r="P1090" s="323">
        <f t="shared" si="80"/>
        <v>9.51</v>
      </c>
      <c r="Q1090" s="319">
        <f t="shared" si="81"/>
        <v>1</v>
      </c>
      <c r="R1090" s="427">
        <f t="shared" si="82"/>
        <v>9.51</v>
      </c>
      <c r="S1090" s="323"/>
      <c r="T1090" s="309"/>
      <c r="U1090" s="309"/>
      <c r="V1090" s="319" t="s">
        <v>990</v>
      </c>
      <c r="W1090" s="444" t="str">
        <f t="shared" si="79"/>
        <v/>
      </c>
      <c r="X1090" s="286"/>
      <c r="Y1090" s="286"/>
      <c r="Z1090" s="30"/>
    </row>
    <row r="1091" spans="1:26" ht="15" hidden="1" customHeight="1" x14ac:dyDescent="0.2">
      <c r="A1091" s="384"/>
      <c r="B1091" s="384"/>
      <c r="C1091" s="433"/>
      <c r="D1091" s="43" t="s">
        <v>2039</v>
      </c>
      <c r="E1091" s="499" t="s">
        <v>2041</v>
      </c>
      <c r="F1091" s="319">
        <v>1</v>
      </c>
      <c r="G1091" s="43" t="s">
        <v>2088</v>
      </c>
      <c r="H1091" s="499"/>
      <c r="I1091" s="481">
        <v>10</v>
      </c>
      <c r="J1091" s="442" t="s">
        <v>1428</v>
      </c>
      <c r="K1091" s="442">
        <v>2</v>
      </c>
      <c r="L1091" s="482" t="s">
        <v>3461</v>
      </c>
      <c r="M1091" s="442">
        <v>70</v>
      </c>
      <c r="N1091" s="483"/>
      <c r="O1091" s="434">
        <v>0.49</v>
      </c>
      <c r="P1091" s="323">
        <f t="shared" si="80"/>
        <v>0.98</v>
      </c>
      <c r="Q1091" s="319">
        <f t="shared" si="81"/>
        <v>2</v>
      </c>
      <c r="R1091" s="427">
        <f t="shared" si="82"/>
        <v>0.98</v>
      </c>
      <c r="S1091" s="323"/>
      <c r="T1091" s="309"/>
      <c r="U1091" s="309"/>
      <c r="V1091" s="319" t="s">
        <v>1427</v>
      </c>
      <c r="W1091" s="444" t="str">
        <f t="shared" si="79"/>
        <v>10</v>
      </c>
      <c r="X1091" s="286"/>
      <c r="Y1091" s="286"/>
      <c r="Z1091" s="30"/>
    </row>
    <row r="1092" spans="1:26" ht="15" hidden="1" customHeight="1" x14ac:dyDescent="0.2">
      <c r="A1092" s="384"/>
      <c r="B1092" s="384"/>
      <c r="C1092" s="433"/>
      <c r="D1092" s="43" t="s">
        <v>2039</v>
      </c>
      <c r="E1092" s="499" t="s">
        <v>2041</v>
      </c>
      <c r="F1092" s="319">
        <v>1</v>
      </c>
      <c r="G1092" s="43" t="s">
        <v>2089</v>
      </c>
      <c r="H1092" s="499"/>
      <c r="I1092" s="481" t="s">
        <v>990</v>
      </c>
      <c r="J1092" s="442" t="s">
        <v>1428</v>
      </c>
      <c r="K1092" s="442">
        <v>2</v>
      </c>
      <c r="L1092" s="482" t="s">
        <v>3456</v>
      </c>
      <c r="M1092" s="442">
        <v>1100</v>
      </c>
      <c r="N1092" s="483"/>
      <c r="O1092" s="434">
        <v>6.29</v>
      </c>
      <c r="P1092" s="323">
        <f t="shared" si="80"/>
        <v>12.58</v>
      </c>
      <c r="Q1092" s="319">
        <f t="shared" si="81"/>
        <v>2</v>
      </c>
      <c r="R1092" s="427">
        <f t="shared" si="82"/>
        <v>12.58</v>
      </c>
      <c r="S1092" s="323"/>
      <c r="T1092" s="309"/>
      <c r="U1092" s="309"/>
      <c r="V1092" s="319" t="s">
        <v>990</v>
      </c>
      <c r="W1092" s="444" t="str">
        <f t="shared" si="79"/>
        <v/>
      </c>
      <c r="X1092" s="286"/>
      <c r="Y1092" s="286"/>
      <c r="Z1092" s="30"/>
    </row>
    <row r="1093" spans="1:26" ht="15" hidden="1" customHeight="1" x14ac:dyDescent="0.2">
      <c r="A1093" s="384"/>
      <c r="B1093" s="384"/>
      <c r="C1093" s="433"/>
      <c r="D1093" s="43" t="s">
        <v>2039</v>
      </c>
      <c r="E1093" s="499" t="s">
        <v>2041</v>
      </c>
      <c r="F1093" s="319">
        <v>1</v>
      </c>
      <c r="G1093" s="43" t="s">
        <v>2090</v>
      </c>
      <c r="H1093" s="499"/>
      <c r="I1093" s="481" t="s">
        <v>979</v>
      </c>
      <c r="J1093" s="442" t="s">
        <v>1428</v>
      </c>
      <c r="K1093" s="442">
        <v>3</v>
      </c>
      <c r="L1093" s="482" t="s">
        <v>3456</v>
      </c>
      <c r="M1093" s="442">
        <v>230</v>
      </c>
      <c r="N1093" s="483"/>
      <c r="O1093" s="434">
        <v>0.54</v>
      </c>
      <c r="P1093" s="323">
        <f t="shared" si="80"/>
        <v>1.62</v>
      </c>
      <c r="Q1093" s="319">
        <f t="shared" si="81"/>
        <v>3</v>
      </c>
      <c r="R1093" s="427">
        <f t="shared" si="82"/>
        <v>1.62</v>
      </c>
      <c r="S1093" s="323"/>
      <c r="T1093" s="309"/>
      <c r="U1093" s="309"/>
      <c r="V1093" s="319" t="s">
        <v>979</v>
      </c>
      <c r="W1093" s="444" t="str">
        <f t="shared" si="79"/>
        <v/>
      </c>
      <c r="X1093" s="286"/>
      <c r="Y1093" s="286"/>
      <c r="Z1093" s="30"/>
    </row>
    <row r="1094" spans="1:26" ht="15" hidden="1" customHeight="1" x14ac:dyDescent="0.2">
      <c r="A1094" s="384"/>
      <c r="B1094" s="384"/>
      <c r="C1094" s="433"/>
      <c r="D1094" s="43" t="s">
        <v>2039</v>
      </c>
      <c r="E1094" s="499" t="s">
        <v>2041</v>
      </c>
      <c r="F1094" s="319">
        <v>1</v>
      </c>
      <c r="G1094" s="43" t="s">
        <v>2091</v>
      </c>
      <c r="H1094" s="499"/>
      <c r="I1094" s="481" t="s">
        <v>979</v>
      </c>
      <c r="J1094" s="442" t="s">
        <v>1428</v>
      </c>
      <c r="K1094" s="442">
        <v>3</v>
      </c>
      <c r="L1094" s="482" t="s">
        <v>3456</v>
      </c>
      <c r="M1094" s="442">
        <v>250</v>
      </c>
      <c r="N1094" s="483"/>
      <c r="O1094" s="434">
        <v>0.59</v>
      </c>
      <c r="P1094" s="323">
        <f t="shared" si="80"/>
        <v>1.77</v>
      </c>
      <c r="Q1094" s="319">
        <f t="shared" si="81"/>
        <v>3</v>
      </c>
      <c r="R1094" s="427">
        <f t="shared" si="82"/>
        <v>1.77</v>
      </c>
      <c r="S1094" s="323"/>
      <c r="T1094" s="309"/>
      <c r="U1094" s="309"/>
      <c r="V1094" s="319" t="s">
        <v>979</v>
      </c>
      <c r="W1094" s="444" t="str">
        <f t="shared" si="79"/>
        <v/>
      </c>
      <c r="X1094" s="286"/>
      <c r="Y1094" s="286"/>
      <c r="Z1094" s="30"/>
    </row>
    <row r="1095" spans="1:26" ht="15" hidden="1" customHeight="1" x14ac:dyDescent="0.2">
      <c r="A1095" s="384"/>
      <c r="B1095" s="384"/>
      <c r="C1095" s="433"/>
      <c r="D1095" s="43" t="s">
        <v>2039</v>
      </c>
      <c r="E1095" s="499" t="s">
        <v>2041</v>
      </c>
      <c r="F1095" s="319">
        <v>1</v>
      </c>
      <c r="G1095" s="43" t="s">
        <v>2092</v>
      </c>
      <c r="H1095" s="499"/>
      <c r="I1095" s="481" t="s">
        <v>979</v>
      </c>
      <c r="J1095" s="442" t="s">
        <v>1428</v>
      </c>
      <c r="K1095" s="442">
        <v>3</v>
      </c>
      <c r="L1095" s="482" t="s">
        <v>3456</v>
      </c>
      <c r="M1095" s="442">
        <v>1104</v>
      </c>
      <c r="N1095" s="483"/>
      <c r="O1095" s="434">
        <v>2.61</v>
      </c>
      <c r="P1095" s="323">
        <f t="shared" si="80"/>
        <v>7.83</v>
      </c>
      <c r="Q1095" s="319">
        <f t="shared" si="81"/>
        <v>3</v>
      </c>
      <c r="R1095" s="427">
        <f t="shared" si="82"/>
        <v>7.83</v>
      </c>
      <c r="S1095" s="323"/>
      <c r="T1095" s="309"/>
      <c r="U1095" s="309"/>
      <c r="V1095" s="319" t="s">
        <v>979</v>
      </c>
      <c r="W1095" s="444" t="str">
        <f t="shared" si="79"/>
        <v/>
      </c>
      <c r="X1095" s="286"/>
      <c r="Y1095" s="286"/>
      <c r="Z1095" s="30"/>
    </row>
    <row r="1096" spans="1:26" ht="15" hidden="1" customHeight="1" x14ac:dyDescent="0.2">
      <c r="A1096" s="384"/>
      <c r="B1096" s="384"/>
      <c r="C1096" s="433"/>
      <c r="D1096" s="43" t="s">
        <v>2040</v>
      </c>
      <c r="E1096" s="499" t="s">
        <v>2041</v>
      </c>
      <c r="F1096" s="319">
        <v>1</v>
      </c>
      <c r="G1096" s="43" t="s">
        <v>2093</v>
      </c>
      <c r="H1096" s="499"/>
      <c r="I1096" s="481" t="s">
        <v>990</v>
      </c>
      <c r="J1096" s="442" t="s">
        <v>1428</v>
      </c>
      <c r="K1096" s="442">
        <v>1</v>
      </c>
      <c r="L1096" s="482" t="s">
        <v>3456</v>
      </c>
      <c r="M1096" s="442">
        <v>3000</v>
      </c>
      <c r="N1096" s="483"/>
      <c r="O1096" s="434">
        <v>17.14</v>
      </c>
      <c r="P1096" s="323">
        <f t="shared" si="80"/>
        <v>17.14</v>
      </c>
      <c r="Q1096" s="319">
        <f t="shared" si="81"/>
        <v>1</v>
      </c>
      <c r="R1096" s="427">
        <f t="shared" si="82"/>
        <v>17.14</v>
      </c>
      <c r="S1096" s="323"/>
      <c r="T1096" s="309"/>
      <c r="U1096" s="309"/>
      <c r="V1096" s="319" t="s">
        <v>990</v>
      </c>
      <c r="W1096" s="444" t="str">
        <f t="shared" si="79"/>
        <v/>
      </c>
      <c r="X1096" s="286"/>
      <c r="Y1096" s="286"/>
      <c r="Z1096" s="30"/>
    </row>
    <row r="1097" spans="1:26" ht="15" hidden="1" customHeight="1" x14ac:dyDescent="0.2">
      <c r="A1097" s="384"/>
      <c r="B1097" s="384"/>
      <c r="C1097" s="433"/>
      <c r="D1097" s="43" t="s">
        <v>2040</v>
      </c>
      <c r="E1097" s="499" t="s">
        <v>2041</v>
      </c>
      <c r="F1097" s="319">
        <v>1</v>
      </c>
      <c r="G1097" s="43" t="s">
        <v>2080</v>
      </c>
      <c r="H1097" s="499"/>
      <c r="I1097" s="481">
        <v>10</v>
      </c>
      <c r="J1097" s="442" t="s">
        <v>1428</v>
      </c>
      <c r="K1097" s="442">
        <v>8</v>
      </c>
      <c r="L1097" s="482" t="s">
        <v>3461</v>
      </c>
      <c r="M1097" s="442">
        <v>70</v>
      </c>
      <c r="N1097" s="483"/>
      <c r="O1097" s="434">
        <v>0.49</v>
      </c>
      <c r="P1097" s="323">
        <f t="shared" si="80"/>
        <v>3.92</v>
      </c>
      <c r="Q1097" s="319">
        <f t="shared" si="81"/>
        <v>8</v>
      </c>
      <c r="R1097" s="427">
        <f t="shared" si="82"/>
        <v>3.92</v>
      </c>
      <c r="S1097" s="323"/>
      <c r="T1097" s="309"/>
      <c r="U1097" s="309"/>
      <c r="V1097" s="319" t="s">
        <v>1427</v>
      </c>
      <c r="W1097" s="444" t="str">
        <f t="shared" si="79"/>
        <v>10</v>
      </c>
      <c r="X1097" s="286"/>
      <c r="Y1097" s="286"/>
      <c r="Z1097" s="30"/>
    </row>
    <row r="1098" spans="1:26" ht="15" hidden="1" customHeight="1" x14ac:dyDescent="0.2">
      <c r="A1098" s="384"/>
      <c r="B1098" s="384"/>
      <c r="C1098" s="433"/>
      <c r="D1098" s="43" t="s">
        <v>2040</v>
      </c>
      <c r="E1098" s="499" t="s">
        <v>2041</v>
      </c>
      <c r="F1098" s="319">
        <v>1</v>
      </c>
      <c r="G1098" s="43" t="s">
        <v>2089</v>
      </c>
      <c r="H1098" s="499"/>
      <c r="I1098" s="481" t="s">
        <v>990</v>
      </c>
      <c r="J1098" s="442" t="s">
        <v>1428</v>
      </c>
      <c r="K1098" s="442">
        <v>8</v>
      </c>
      <c r="L1098" s="482" t="s">
        <v>3456</v>
      </c>
      <c r="M1098" s="442">
        <v>1100</v>
      </c>
      <c r="N1098" s="483"/>
      <c r="O1098" s="434">
        <v>6.29</v>
      </c>
      <c r="P1098" s="323">
        <f t="shared" si="80"/>
        <v>50.32</v>
      </c>
      <c r="Q1098" s="319">
        <f t="shared" si="81"/>
        <v>8</v>
      </c>
      <c r="R1098" s="427">
        <f t="shared" si="82"/>
        <v>50.32</v>
      </c>
      <c r="S1098" s="323"/>
      <c r="T1098" s="309"/>
      <c r="U1098" s="309"/>
      <c r="V1098" s="319" t="s">
        <v>990</v>
      </c>
      <c r="W1098" s="444" t="str">
        <f t="shared" si="79"/>
        <v/>
      </c>
      <c r="X1098" s="286"/>
      <c r="Y1098" s="286"/>
      <c r="Z1098" s="30"/>
    </row>
    <row r="1099" spans="1:26" ht="15" hidden="1" customHeight="1" x14ac:dyDescent="0.2">
      <c r="A1099" s="384"/>
      <c r="B1099" s="384"/>
      <c r="C1099" s="433"/>
      <c r="D1099" s="43" t="s">
        <v>2040</v>
      </c>
      <c r="E1099" s="499" t="s">
        <v>2041</v>
      </c>
      <c r="F1099" s="319">
        <v>1</v>
      </c>
      <c r="G1099" s="43" t="s">
        <v>2093</v>
      </c>
      <c r="H1099" s="499"/>
      <c r="I1099" s="481" t="s">
        <v>990</v>
      </c>
      <c r="J1099" s="442" t="s">
        <v>1428</v>
      </c>
      <c r="K1099" s="442">
        <v>3</v>
      </c>
      <c r="L1099" s="482" t="s">
        <v>3456</v>
      </c>
      <c r="M1099" s="442">
        <v>3000</v>
      </c>
      <c r="N1099" s="483"/>
      <c r="O1099" s="434">
        <v>17.14</v>
      </c>
      <c r="P1099" s="323">
        <f t="shared" si="80"/>
        <v>51.42</v>
      </c>
      <c r="Q1099" s="319">
        <f t="shared" si="81"/>
        <v>3</v>
      </c>
      <c r="R1099" s="427">
        <f t="shared" si="82"/>
        <v>51.42</v>
      </c>
      <c r="S1099" s="323"/>
      <c r="T1099" s="309"/>
      <c r="U1099" s="309"/>
      <c r="V1099" s="319" t="s">
        <v>990</v>
      </c>
      <c r="W1099" s="444" t="str">
        <f t="shared" si="79"/>
        <v/>
      </c>
      <c r="X1099" s="286"/>
      <c r="Y1099" s="286"/>
      <c r="Z1099" s="30"/>
    </row>
    <row r="1100" spans="1:26" ht="15" hidden="1" customHeight="1" x14ac:dyDescent="0.2">
      <c r="A1100" s="384"/>
      <c r="B1100" s="384"/>
      <c r="C1100" s="433"/>
      <c r="D1100" s="43" t="s">
        <v>2040</v>
      </c>
      <c r="E1100" s="499" t="s">
        <v>2041</v>
      </c>
      <c r="F1100" s="319">
        <v>1</v>
      </c>
      <c r="G1100" s="43" t="s">
        <v>2094</v>
      </c>
      <c r="H1100" s="499"/>
      <c r="I1100" s="481" t="s">
        <v>990</v>
      </c>
      <c r="J1100" s="442" t="s">
        <v>1428</v>
      </c>
      <c r="K1100" s="442">
        <v>1</v>
      </c>
      <c r="L1100" s="482" t="s">
        <v>3456</v>
      </c>
      <c r="M1100" s="442">
        <v>2367</v>
      </c>
      <c r="N1100" s="483"/>
      <c r="O1100" s="434">
        <v>13.53</v>
      </c>
      <c r="P1100" s="323">
        <f t="shared" si="80"/>
        <v>13.53</v>
      </c>
      <c r="Q1100" s="319">
        <f t="shared" si="81"/>
        <v>1</v>
      </c>
      <c r="R1100" s="427">
        <f t="shared" si="82"/>
        <v>13.53</v>
      </c>
      <c r="S1100" s="323"/>
      <c r="T1100" s="309"/>
      <c r="U1100" s="309"/>
      <c r="V1100" s="319" t="s">
        <v>990</v>
      </c>
      <c r="W1100" s="444" t="str">
        <f t="shared" si="79"/>
        <v/>
      </c>
      <c r="X1100" s="286"/>
      <c r="Y1100" s="286"/>
      <c r="Z1100" s="30"/>
    </row>
    <row r="1101" spans="1:26" ht="15" hidden="1" customHeight="1" x14ac:dyDescent="0.2">
      <c r="A1101" s="384"/>
      <c r="B1101" s="384"/>
      <c r="C1101" s="433"/>
      <c r="D1101" s="43" t="s">
        <v>2040</v>
      </c>
      <c r="E1101" s="499" t="s">
        <v>2041</v>
      </c>
      <c r="F1101" s="319">
        <v>1</v>
      </c>
      <c r="G1101" s="43" t="s">
        <v>2090</v>
      </c>
      <c r="H1101" s="499"/>
      <c r="I1101" s="481" t="s">
        <v>979</v>
      </c>
      <c r="J1101" s="442" t="s">
        <v>1428</v>
      </c>
      <c r="K1101" s="442">
        <v>3</v>
      </c>
      <c r="L1101" s="482" t="s">
        <v>3456</v>
      </c>
      <c r="M1101" s="442">
        <v>230</v>
      </c>
      <c r="N1101" s="483"/>
      <c r="O1101" s="434">
        <v>0.54</v>
      </c>
      <c r="P1101" s="323">
        <f t="shared" si="80"/>
        <v>1.62</v>
      </c>
      <c r="Q1101" s="319">
        <f t="shared" si="81"/>
        <v>3</v>
      </c>
      <c r="R1101" s="427">
        <f t="shared" si="82"/>
        <v>1.62</v>
      </c>
      <c r="S1101" s="323"/>
      <c r="T1101" s="309"/>
      <c r="U1101" s="309"/>
      <c r="V1101" s="319" t="s">
        <v>979</v>
      </c>
      <c r="W1101" s="444" t="str">
        <f t="shared" si="79"/>
        <v/>
      </c>
      <c r="X1101" s="286"/>
      <c r="Y1101" s="286"/>
      <c r="Z1101" s="30"/>
    </row>
    <row r="1102" spans="1:26" ht="15" hidden="1" customHeight="1" x14ac:dyDescent="0.2">
      <c r="A1102" s="384"/>
      <c r="B1102" s="384"/>
      <c r="C1102" s="433"/>
      <c r="D1102" s="43" t="s">
        <v>2040</v>
      </c>
      <c r="E1102" s="499" t="s">
        <v>2041</v>
      </c>
      <c r="F1102" s="319">
        <v>1</v>
      </c>
      <c r="G1102" s="43" t="s">
        <v>2095</v>
      </c>
      <c r="H1102" s="499"/>
      <c r="I1102" s="481" t="s">
        <v>979</v>
      </c>
      <c r="J1102" s="442" t="s">
        <v>1428</v>
      </c>
      <c r="K1102" s="442">
        <v>21</v>
      </c>
      <c r="L1102" s="482" t="s">
        <v>3456</v>
      </c>
      <c r="M1102" s="442">
        <v>1938</v>
      </c>
      <c r="N1102" s="483"/>
      <c r="O1102" s="434">
        <v>4.58</v>
      </c>
      <c r="P1102" s="323">
        <f t="shared" si="80"/>
        <v>96.18</v>
      </c>
      <c r="Q1102" s="319">
        <f t="shared" si="81"/>
        <v>21</v>
      </c>
      <c r="R1102" s="427">
        <f t="shared" si="82"/>
        <v>96.18</v>
      </c>
      <c r="S1102" s="323"/>
      <c r="T1102" s="309"/>
      <c r="U1102" s="309"/>
      <c r="V1102" s="319" t="s">
        <v>979</v>
      </c>
      <c r="W1102" s="444" t="str">
        <f t="shared" si="79"/>
        <v/>
      </c>
      <c r="X1102" s="286"/>
      <c r="Y1102" s="286"/>
      <c r="Z1102" s="30"/>
    </row>
    <row r="1103" spans="1:26" ht="15" hidden="1" customHeight="1" x14ac:dyDescent="0.2">
      <c r="A1103" s="384"/>
      <c r="B1103" s="384"/>
      <c r="C1103" s="433"/>
      <c r="D1103" s="43" t="s">
        <v>2040</v>
      </c>
      <c r="E1103" s="499" t="s">
        <v>2041</v>
      </c>
      <c r="F1103" s="319">
        <v>1</v>
      </c>
      <c r="G1103" s="43" t="s">
        <v>2091</v>
      </c>
      <c r="H1103" s="499"/>
      <c r="I1103" s="481" t="s">
        <v>979</v>
      </c>
      <c r="J1103" s="442" t="s">
        <v>1428</v>
      </c>
      <c r="K1103" s="442">
        <v>3</v>
      </c>
      <c r="L1103" s="482" t="s">
        <v>3456</v>
      </c>
      <c r="M1103" s="442">
        <v>250</v>
      </c>
      <c r="N1103" s="483"/>
      <c r="O1103" s="434">
        <v>0.59</v>
      </c>
      <c r="P1103" s="323">
        <f t="shared" si="80"/>
        <v>1.77</v>
      </c>
      <c r="Q1103" s="319">
        <f t="shared" si="81"/>
        <v>3</v>
      </c>
      <c r="R1103" s="427">
        <f t="shared" si="82"/>
        <v>1.77</v>
      </c>
      <c r="S1103" s="323"/>
      <c r="T1103" s="309"/>
      <c r="U1103" s="309"/>
      <c r="V1103" s="319" t="s">
        <v>979</v>
      </c>
      <c r="W1103" s="444" t="str">
        <f t="shared" ref="W1103:W1166" si="83">(SUBSTITUTE(I1103,V1103,""))</f>
        <v/>
      </c>
      <c r="X1103" s="286"/>
      <c r="Y1103" s="286"/>
      <c r="Z1103" s="30"/>
    </row>
    <row r="1104" spans="1:26" ht="15" hidden="1" customHeight="1" x14ac:dyDescent="0.2">
      <c r="A1104" s="384"/>
      <c r="B1104" s="384"/>
      <c r="C1104" s="433"/>
      <c r="D1104" s="43" t="s">
        <v>2102</v>
      </c>
      <c r="E1104" s="499" t="s">
        <v>2041</v>
      </c>
      <c r="F1104" s="319">
        <v>1</v>
      </c>
      <c r="G1104" s="43" t="s">
        <v>2102</v>
      </c>
      <c r="H1104" s="499"/>
      <c r="I1104" s="43" t="s">
        <v>2102</v>
      </c>
      <c r="J1104" s="43" t="s">
        <v>2102</v>
      </c>
      <c r="K1104" s="442">
        <v>1</v>
      </c>
      <c r="L1104" s="482" t="s">
        <v>3456</v>
      </c>
      <c r="M1104" s="442">
        <v>0</v>
      </c>
      <c r="N1104" s="483"/>
      <c r="O1104" s="434">
        <f>2466.94-2395.21</f>
        <v>71.730000000000018</v>
      </c>
      <c r="P1104" s="323">
        <f t="shared" si="80"/>
        <v>71.730000000000018</v>
      </c>
      <c r="Q1104" s="319">
        <f t="shared" si="81"/>
        <v>1</v>
      </c>
      <c r="R1104" s="427">
        <f t="shared" si="82"/>
        <v>71.730000000000018</v>
      </c>
      <c r="S1104" s="323"/>
      <c r="T1104" s="309"/>
      <c r="U1104" s="309"/>
      <c r="V1104" s="319" t="s">
        <v>2102</v>
      </c>
      <c r="W1104" s="444" t="str">
        <f t="shared" si="83"/>
        <v/>
      </c>
      <c r="X1104" s="286"/>
      <c r="Y1104" s="286"/>
      <c r="Z1104" s="30"/>
    </row>
    <row r="1105" spans="1:26" ht="15" hidden="1" customHeight="1" x14ac:dyDescent="0.2">
      <c r="A1105" s="384"/>
      <c r="B1105" s="384"/>
      <c r="C1105" s="433"/>
      <c r="D1105" s="43" t="s">
        <v>2103</v>
      </c>
      <c r="E1105" s="499" t="s">
        <v>2123</v>
      </c>
      <c r="F1105" s="319">
        <v>5</v>
      </c>
      <c r="G1105" s="43" t="s">
        <v>2103</v>
      </c>
      <c r="H1105" s="499" t="s">
        <v>3583</v>
      </c>
      <c r="I1105" s="481" t="s">
        <v>3583</v>
      </c>
      <c r="J1105" s="442" t="s">
        <v>1428</v>
      </c>
      <c r="K1105" s="442">
        <v>1</v>
      </c>
      <c r="L1105" s="482" t="s">
        <v>3456</v>
      </c>
      <c r="M1105" s="442">
        <v>240</v>
      </c>
      <c r="N1105" s="483"/>
      <c r="O1105" s="434">
        <v>163.53</v>
      </c>
      <c r="P1105" s="323">
        <f t="shared" ref="P1105:P1168" si="84">O1105*K1105</f>
        <v>163.53</v>
      </c>
      <c r="Q1105" s="319">
        <f t="shared" ref="Q1105:Q1168" si="85">K1105*F1105</f>
        <v>5</v>
      </c>
      <c r="R1105" s="427">
        <f t="shared" ref="R1105:R1168" si="86">Q1105*O1105</f>
        <v>817.65</v>
      </c>
      <c r="S1105" s="323"/>
      <c r="T1105" s="309"/>
      <c r="U1105" s="309"/>
      <c r="V1105" s="319" t="s">
        <v>2178</v>
      </c>
      <c r="W1105" s="444" t="str">
        <f t="shared" si="83"/>
        <v>TREAPTA</v>
      </c>
      <c r="X1105" s="286"/>
      <c r="Y1105" s="286"/>
      <c r="Z1105" s="30"/>
    </row>
    <row r="1106" spans="1:26" ht="15" hidden="1" customHeight="1" x14ac:dyDescent="0.2">
      <c r="A1106" s="384"/>
      <c r="B1106" s="384"/>
      <c r="C1106" s="433"/>
      <c r="D1106" s="43" t="s">
        <v>2104</v>
      </c>
      <c r="E1106" s="499" t="s">
        <v>2123</v>
      </c>
      <c r="F1106" s="319">
        <v>1</v>
      </c>
      <c r="G1106" s="43" t="s">
        <v>2124</v>
      </c>
      <c r="H1106" s="499"/>
      <c r="I1106" s="481" t="s">
        <v>553</v>
      </c>
      <c r="J1106" s="442" t="s">
        <v>1428</v>
      </c>
      <c r="K1106" s="442">
        <v>1</v>
      </c>
      <c r="L1106" s="482" t="s">
        <v>3456</v>
      </c>
      <c r="M1106" s="442">
        <v>1088</v>
      </c>
      <c r="N1106" s="483"/>
      <c r="O1106" s="434">
        <v>26.84</v>
      </c>
      <c r="P1106" s="323">
        <f t="shared" si="84"/>
        <v>26.84</v>
      </c>
      <c r="Q1106" s="319">
        <f t="shared" si="85"/>
        <v>1</v>
      </c>
      <c r="R1106" s="427">
        <f t="shared" si="86"/>
        <v>26.84</v>
      </c>
      <c r="S1106" s="323"/>
      <c r="T1106" s="309"/>
      <c r="U1106" s="309"/>
      <c r="V1106" s="319" t="s">
        <v>553</v>
      </c>
      <c r="W1106" s="444" t="str">
        <f t="shared" si="83"/>
        <v/>
      </c>
      <c r="X1106" s="286"/>
      <c r="Y1106" s="286"/>
      <c r="Z1106" s="30"/>
    </row>
    <row r="1107" spans="1:26" ht="15" hidden="1" customHeight="1" x14ac:dyDescent="0.2">
      <c r="A1107" s="384"/>
      <c r="B1107" s="384"/>
      <c r="C1107" s="433"/>
      <c r="D1107" s="43" t="s">
        <v>2104</v>
      </c>
      <c r="E1107" s="499" t="s">
        <v>2123</v>
      </c>
      <c r="F1107" s="319">
        <v>1</v>
      </c>
      <c r="G1107" s="43" t="s">
        <v>2125</v>
      </c>
      <c r="H1107" s="499"/>
      <c r="I1107" s="481">
        <v>10</v>
      </c>
      <c r="J1107" s="442" t="s">
        <v>1428</v>
      </c>
      <c r="K1107" s="442">
        <v>1</v>
      </c>
      <c r="L1107" s="482" t="s">
        <v>3461</v>
      </c>
      <c r="M1107" s="442">
        <v>115</v>
      </c>
      <c r="N1107" s="483"/>
      <c r="O1107" s="434">
        <v>0.81</v>
      </c>
      <c r="P1107" s="323">
        <f t="shared" si="84"/>
        <v>0.81</v>
      </c>
      <c r="Q1107" s="319">
        <f t="shared" si="85"/>
        <v>1</v>
      </c>
      <c r="R1107" s="427">
        <f t="shared" si="86"/>
        <v>0.81</v>
      </c>
      <c r="S1107" s="323"/>
      <c r="T1107" s="309"/>
      <c r="U1107" s="309"/>
      <c r="V1107" s="319" t="s">
        <v>1427</v>
      </c>
      <c r="W1107" s="444" t="str">
        <f t="shared" si="83"/>
        <v>10</v>
      </c>
      <c r="X1107" s="286"/>
      <c r="Y1107" s="286"/>
      <c r="Z1107" s="30"/>
    </row>
    <row r="1108" spans="1:26" ht="15" hidden="1" customHeight="1" x14ac:dyDescent="0.2">
      <c r="A1108" s="384"/>
      <c r="B1108" s="384"/>
      <c r="C1108" s="433"/>
      <c r="D1108" s="43" t="s">
        <v>2104</v>
      </c>
      <c r="E1108" s="499" t="s">
        <v>2123</v>
      </c>
      <c r="F1108" s="319">
        <v>1</v>
      </c>
      <c r="G1108" s="43" t="s">
        <v>2126</v>
      </c>
      <c r="H1108" s="499"/>
      <c r="I1108" s="481">
        <v>12</v>
      </c>
      <c r="J1108" s="442" t="s">
        <v>1428</v>
      </c>
      <c r="K1108" s="442">
        <v>1</v>
      </c>
      <c r="L1108" s="482" t="s">
        <v>3464</v>
      </c>
      <c r="M1108" s="442">
        <v>153</v>
      </c>
      <c r="N1108" s="483"/>
      <c r="O1108" s="434">
        <v>2.59</v>
      </c>
      <c r="P1108" s="323">
        <f t="shared" si="84"/>
        <v>2.59</v>
      </c>
      <c r="Q1108" s="319">
        <f t="shared" si="85"/>
        <v>1</v>
      </c>
      <c r="R1108" s="427">
        <f t="shared" si="86"/>
        <v>2.59</v>
      </c>
      <c r="S1108" s="323"/>
      <c r="T1108" s="309"/>
      <c r="U1108" s="309"/>
      <c r="V1108" s="319" t="s">
        <v>3445</v>
      </c>
      <c r="W1108" s="444" t="str">
        <f t="shared" si="83"/>
        <v>12</v>
      </c>
      <c r="X1108" s="286"/>
      <c r="Y1108" s="286"/>
      <c r="Z1108" s="30"/>
    </row>
    <row r="1109" spans="1:26" ht="15" hidden="1" customHeight="1" x14ac:dyDescent="0.2">
      <c r="A1109" s="384"/>
      <c r="B1109" s="384"/>
      <c r="C1109" s="433"/>
      <c r="D1109" s="43" t="s">
        <v>2104</v>
      </c>
      <c r="E1109" s="499" t="s">
        <v>2123</v>
      </c>
      <c r="F1109" s="319">
        <v>1</v>
      </c>
      <c r="G1109" s="43" t="s">
        <v>2127</v>
      </c>
      <c r="H1109" s="499"/>
      <c r="I1109" s="481">
        <v>8</v>
      </c>
      <c r="J1109" s="442" t="s">
        <v>1428</v>
      </c>
      <c r="K1109" s="442">
        <v>2</v>
      </c>
      <c r="L1109" s="482" t="s">
        <v>3452</v>
      </c>
      <c r="M1109" s="442">
        <v>118</v>
      </c>
      <c r="N1109" s="483"/>
      <c r="O1109" s="434">
        <v>0.45</v>
      </c>
      <c r="P1109" s="323">
        <f t="shared" si="84"/>
        <v>0.9</v>
      </c>
      <c r="Q1109" s="319">
        <f t="shared" si="85"/>
        <v>2</v>
      </c>
      <c r="R1109" s="427">
        <f t="shared" si="86"/>
        <v>0.9</v>
      </c>
      <c r="S1109" s="323"/>
      <c r="T1109" s="309"/>
      <c r="U1109" s="309"/>
      <c r="V1109" s="319" t="s">
        <v>3449</v>
      </c>
      <c r="W1109" s="444" t="str">
        <f t="shared" si="83"/>
        <v>8</v>
      </c>
      <c r="X1109" s="286"/>
      <c r="Y1109" s="286"/>
      <c r="Z1109" s="30"/>
    </row>
    <row r="1110" spans="1:26" ht="15" hidden="1" customHeight="1" x14ac:dyDescent="0.2">
      <c r="A1110" s="384"/>
      <c r="B1110" s="384"/>
      <c r="C1110" s="433"/>
      <c r="D1110" s="43" t="s">
        <v>2104</v>
      </c>
      <c r="E1110" s="499" t="s">
        <v>2123</v>
      </c>
      <c r="F1110" s="319">
        <v>1</v>
      </c>
      <c r="G1110" s="43" t="s">
        <v>2128</v>
      </c>
      <c r="H1110" s="499"/>
      <c r="I1110" s="481">
        <v>8</v>
      </c>
      <c r="J1110" s="442" t="s">
        <v>1428</v>
      </c>
      <c r="K1110" s="442">
        <v>2</v>
      </c>
      <c r="L1110" s="482" t="s">
        <v>3452</v>
      </c>
      <c r="M1110" s="442">
        <v>116</v>
      </c>
      <c r="N1110" s="483"/>
      <c r="O1110" s="434">
        <v>0.44</v>
      </c>
      <c r="P1110" s="323">
        <f t="shared" si="84"/>
        <v>0.88</v>
      </c>
      <c r="Q1110" s="319">
        <f t="shared" si="85"/>
        <v>2</v>
      </c>
      <c r="R1110" s="427">
        <f t="shared" si="86"/>
        <v>0.88</v>
      </c>
      <c r="S1110" s="323"/>
      <c r="T1110" s="309"/>
      <c r="U1110" s="309"/>
      <c r="V1110" s="319" t="s">
        <v>3449</v>
      </c>
      <c r="W1110" s="444" t="str">
        <f t="shared" si="83"/>
        <v>8</v>
      </c>
      <c r="X1110" s="286"/>
      <c r="Y1110" s="286"/>
      <c r="Z1110" s="30"/>
    </row>
    <row r="1111" spans="1:26" ht="15" hidden="1" customHeight="1" x14ac:dyDescent="0.2">
      <c r="A1111" s="384"/>
      <c r="B1111" s="384"/>
      <c r="C1111" s="433"/>
      <c r="D1111" s="43" t="s">
        <v>2105</v>
      </c>
      <c r="E1111" s="499" t="s">
        <v>2123</v>
      </c>
      <c r="F1111" s="319">
        <v>1</v>
      </c>
      <c r="G1111" s="43" t="s">
        <v>2129</v>
      </c>
      <c r="H1111" s="499"/>
      <c r="I1111" s="481" t="s">
        <v>553</v>
      </c>
      <c r="J1111" s="442" t="s">
        <v>1428</v>
      </c>
      <c r="K1111" s="442">
        <v>1</v>
      </c>
      <c r="L1111" s="482" t="s">
        <v>3456</v>
      </c>
      <c r="M1111" s="442">
        <v>1088</v>
      </c>
      <c r="N1111" s="483"/>
      <c r="O1111" s="434">
        <v>26.84</v>
      </c>
      <c r="P1111" s="323">
        <f t="shared" si="84"/>
        <v>26.84</v>
      </c>
      <c r="Q1111" s="319">
        <f t="shared" si="85"/>
        <v>1</v>
      </c>
      <c r="R1111" s="427">
        <f t="shared" si="86"/>
        <v>26.84</v>
      </c>
      <c r="S1111" s="323"/>
      <c r="T1111" s="309"/>
      <c r="U1111" s="309"/>
      <c r="V1111" s="319" t="s">
        <v>553</v>
      </c>
      <c r="W1111" s="444" t="str">
        <f t="shared" si="83"/>
        <v/>
      </c>
      <c r="X1111" s="286"/>
      <c r="Y1111" s="286"/>
      <c r="Z1111" s="30"/>
    </row>
    <row r="1112" spans="1:26" ht="15" hidden="1" customHeight="1" x14ac:dyDescent="0.2">
      <c r="A1112" s="384"/>
      <c r="B1112" s="384"/>
      <c r="C1112" s="433"/>
      <c r="D1112" s="43" t="s">
        <v>2105</v>
      </c>
      <c r="E1112" s="499" t="s">
        <v>2123</v>
      </c>
      <c r="F1112" s="319">
        <v>1</v>
      </c>
      <c r="G1112" s="43" t="s">
        <v>2125</v>
      </c>
      <c r="H1112" s="499"/>
      <c r="I1112" s="481">
        <v>10</v>
      </c>
      <c r="J1112" s="442" t="s">
        <v>1428</v>
      </c>
      <c r="K1112" s="442">
        <v>1</v>
      </c>
      <c r="L1112" s="482" t="s">
        <v>3461</v>
      </c>
      <c r="M1112" s="442">
        <v>115</v>
      </c>
      <c r="N1112" s="483"/>
      <c r="O1112" s="434">
        <v>0.81</v>
      </c>
      <c r="P1112" s="323">
        <f t="shared" si="84"/>
        <v>0.81</v>
      </c>
      <c r="Q1112" s="319">
        <f t="shared" si="85"/>
        <v>1</v>
      </c>
      <c r="R1112" s="427">
        <f t="shared" si="86"/>
        <v>0.81</v>
      </c>
      <c r="S1112" s="323"/>
      <c r="T1112" s="309"/>
      <c r="U1112" s="309"/>
      <c r="V1112" s="319" t="s">
        <v>1427</v>
      </c>
      <c r="W1112" s="444" t="str">
        <f t="shared" si="83"/>
        <v>10</v>
      </c>
      <c r="X1112" s="286"/>
      <c r="Y1112" s="286"/>
      <c r="Z1112" s="30"/>
    </row>
    <row r="1113" spans="1:26" ht="15" hidden="1" customHeight="1" x14ac:dyDescent="0.2">
      <c r="A1113" s="384"/>
      <c r="B1113" s="384"/>
      <c r="C1113" s="433"/>
      <c r="D1113" s="43" t="s">
        <v>2105</v>
      </c>
      <c r="E1113" s="499" t="s">
        <v>2123</v>
      </c>
      <c r="F1113" s="319">
        <v>1</v>
      </c>
      <c r="G1113" s="43" t="s">
        <v>2126</v>
      </c>
      <c r="H1113" s="499"/>
      <c r="I1113" s="481">
        <v>12</v>
      </c>
      <c r="J1113" s="442" t="s">
        <v>1428</v>
      </c>
      <c r="K1113" s="442">
        <v>1</v>
      </c>
      <c r="L1113" s="482" t="s">
        <v>3464</v>
      </c>
      <c r="M1113" s="442">
        <v>153</v>
      </c>
      <c r="N1113" s="483"/>
      <c r="O1113" s="434">
        <v>2.59</v>
      </c>
      <c r="P1113" s="323">
        <f t="shared" si="84"/>
        <v>2.59</v>
      </c>
      <c r="Q1113" s="319">
        <f t="shared" si="85"/>
        <v>1</v>
      </c>
      <c r="R1113" s="427">
        <f t="shared" si="86"/>
        <v>2.59</v>
      </c>
      <c r="S1113" s="323"/>
      <c r="T1113" s="309"/>
      <c r="U1113" s="309"/>
      <c r="V1113" s="319" t="s">
        <v>3445</v>
      </c>
      <c r="W1113" s="444" t="str">
        <f t="shared" si="83"/>
        <v>12</v>
      </c>
      <c r="X1113" s="286"/>
      <c r="Y1113" s="286"/>
      <c r="Z1113" s="30"/>
    </row>
    <row r="1114" spans="1:26" ht="15" hidden="1" customHeight="1" x14ac:dyDescent="0.2">
      <c r="A1114" s="384"/>
      <c r="B1114" s="384"/>
      <c r="C1114" s="433"/>
      <c r="D1114" s="43" t="s">
        <v>2105</v>
      </c>
      <c r="E1114" s="499" t="s">
        <v>2123</v>
      </c>
      <c r="F1114" s="319">
        <v>1</v>
      </c>
      <c r="G1114" s="43" t="s">
        <v>2128</v>
      </c>
      <c r="H1114" s="499"/>
      <c r="I1114" s="481">
        <v>8</v>
      </c>
      <c r="J1114" s="442" t="s">
        <v>1428</v>
      </c>
      <c r="K1114" s="442">
        <v>4</v>
      </c>
      <c r="L1114" s="482" t="s">
        <v>3452</v>
      </c>
      <c r="M1114" s="442">
        <v>116</v>
      </c>
      <c r="N1114" s="483"/>
      <c r="O1114" s="434">
        <v>0.44</v>
      </c>
      <c r="P1114" s="323">
        <f t="shared" si="84"/>
        <v>1.76</v>
      </c>
      <c r="Q1114" s="319">
        <f t="shared" si="85"/>
        <v>4</v>
      </c>
      <c r="R1114" s="427">
        <f t="shared" si="86"/>
        <v>1.76</v>
      </c>
      <c r="S1114" s="323"/>
      <c r="T1114" s="309"/>
      <c r="U1114" s="309"/>
      <c r="V1114" s="319" t="s">
        <v>3449</v>
      </c>
      <c r="W1114" s="444" t="str">
        <f t="shared" si="83"/>
        <v>8</v>
      </c>
      <c r="X1114" s="286"/>
      <c r="Y1114" s="286"/>
      <c r="Z1114" s="30"/>
    </row>
    <row r="1115" spans="1:26" ht="15" hidden="1" customHeight="1" x14ac:dyDescent="0.2">
      <c r="A1115" s="384"/>
      <c r="B1115" s="384"/>
      <c r="C1115" s="433"/>
      <c r="D1115" s="43" t="s">
        <v>2106</v>
      </c>
      <c r="E1115" s="499" t="s">
        <v>2123</v>
      </c>
      <c r="F1115" s="319">
        <v>1</v>
      </c>
      <c r="G1115" s="43" t="s">
        <v>2130</v>
      </c>
      <c r="H1115" s="499"/>
      <c r="I1115" s="481" t="s">
        <v>553</v>
      </c>
      <c r="J1115" s="442" t="s">
        <v>1428</v>
      </c>
      <c r="K1115" s="442">
        <v>1</v>
      </c>
      <c r="L1115" s="482" t="s">
        <v>3456</v>
      </c>
      <c r="M1115" s="442">
        <v>1088</v>
      </c>
      <c r="N1115" s="483"/>
      <c r="O1115" s="434">
        <v>26.84</v>
      </c>
      <c r="P1115" s="323">
        <f t="shared" si="84"/>
        <v>26.84</v>
      </c>
      <c r="Q1115" s="319">
        <f t="shared" si="85"/>
        <v>1</v>
      </c>
      <c r="R1115" s="427">
        <f t="shared" si="86"/>
        <v>26.84</v>
      </c>
      <c r="S1115" s="323"/>
      <c r="T1115" s="309"/>
      <c r="U1115" s="309"/>
      <c r="V1115" s="319" t="s">
        <v>553</v>
      </c>
      <c r="W1115" s="444" t="str">
        <f t="shared" si="83"/>
        <v/>
      </c>
      <c r="X1115" s="286"/>
      <c r="Y1115" s="286"/>
      <c r="Z1115" s="30"/>
    </row>
    <row r="1116" spans="1:26" ht="15" hidden="1" customHeight="1" x14ac:dyDescent="0.2">
      <c r="A1116" s="384"/>
      <c r="B1116" s="384"/>
      <c r="C1116" s="433"/>
      <c r="D1116" s="43" t="s">
        <v>2106</v>
      </c>
      <c r="E1116" s="499" t="s">
        <v>2123</v>
      </c>
      <c r="F1116" s="319">
        <v>1</v>
      </c>
      <c r="G1116" s="43" t="s">
        <v>2125</v>
      </c>
      <c r="H1116" s="499"/>
      <c r="I1116" s="481">
        <v>10</v>
      </c>
      <c r="J1116" s="442" t="s">
        <v>1428</v>
      </c>
      <c r="K1116" s="442">
        <v>1</v>
      </c>
      <c r="L1116" s="482" t="s">
        <v>3461</v>
      </c>
      <c r="M1116" s="442">
        <v>115</v>
      </c>
      <c r="N1116" s="483"/>
      <c r="O1116" s="434">
        <v>0.81</v>
      </c>
      <c r="P1116" s="323">
        <f t="shared" si="84"/>
        <v>0.81</v>
      </c>
      <c r="Q1116" s="319">
        <f t="shared" si="85"/>
        <v>1</v>
      </c>
      <c r="R1116" s="427">
        <f t="shared" si="86"/>
        <v>0.81</v>
      </c>
      <c r="S1116" s="323"/>
      <c r="T1116" s="309"/>
      <c r="U1116" s="309"/>
      <c r="V1116" s="319" t="s">
        <v>1427</v>
      </c>
      <c r="W1116" s="444" t="str">
        <f t="shared" si="83"/>
        <v>10</v>
      </c>
      <c r="X1116" s="286"/>
      <c r="Y1116" s="286"/>
      <c r="Z1116" s="30"/>
    </row>
    <row r="1117" spans="1:26" ht="15" hidden="1" customHeight="1" x14ac:dyDescent="0.2">
      <c r="A1117" s="384"/>
      <c r="B1117" s="384"/>
      <c r="C1117" s="433"/>
      <c r="D1117" s="43" t="s">
        <v>2106</v>
      </c>
      <c r="E1117" s="499" t="s">
        <v>2123</v>
      </c>
      <c r="F1117" s="319">
        <v>1</v>
      </c>
      <c r="G1117" s="43" t="s">
        <v>2126</v>
      </c>
      <c r="H1117" s="499"/>
      <c r="I1117" s="481">
        <v>12</v>
      </c>
      <c r="J1117" s="442" t="s">
        <v>1428</v>
      </c>
      <c r="K1117" s="442">
        <v>1</v>
      </c>
      <c r="L1117" s="482" t="s">
        <v>3464</v>
      </c>
      <c r="M1117" s="442">
        <v>153</v>
      </c>
      <c r="N1117" s="483"/>
      <c r="O1117" s="434">
        <v>2.59</v>
      </c>
      <c r="P1117" s="323">
        <f t="shared" si="84"/>
        <v>2.59</v>
      </c>
      <c r="Q1117" s="319">
        <f t="shared" si="85"/>
        <v>1</v>
      </c>
      <c r="R1117" s="427">
        <f t="shared" si="86"/>
        <v>2.59</v>
      </c>
      <c r="S1117" s="323"/>
      <c r="T1117" s="309"/>
      <c r="U1117" s="309"/>
      <c r="V1117" s="319" t="s">
        <v>3445</v>
      </c>
      <c r="W1117" s="444" t="str">
        <f t="shared" si="83"/>
        <v>12</v>
      </c>
      <c r="X1117" s="286"/>
      <c r="Y1117" s="286"/>
      <c r="Z1117" s="30"/>
    </row>
    <row r="1118" spans="1:26" ht="15" hidden="1" customHeight="1" x14ac:dyDescent="0.2">
      <c r="A1118" s="384"/>
      <c r="B1118" s="384"/>
      <c r="C1118" s="433"/>
      <c r="D1118" s="43" t="s">
        <v>2106</v>
      </c>
      <c r="E1118" s="499" t="s">
        <v>2123</v>
      </c>
      <c r="F1118" s="319">
        <v>1</v>
      </c>
      <c r="G1118" s="43" t="s">
        <v>2127</v>
      </c>
      <c r="H1118" s="499"/>
      <c r="I1118" s="481">
        <v>8</v>
      </c>
      <c r="J1118" s="442" t="s">
        <v>1428</v>
      </c>
      <c r="K1118" s="442">
        <v>2</v>
      </c>
      <c r="L1118" s="482" t="s">
        <v>3452</v>
      </c>
      <c r="M1118" s="442">
        <v>118</v>
      </c>
      <c r="N1118" s="483"/>
      <c r="O1118" s="434">
        <v>0.45</v>
      </c>
      <c r="P1118" s="323">
        <f t="shared" si="84"/>
        <v>0.9</v>
      </c>
      <c r="Q1118" s="319">
        <f t="shared" si="85"/>
        <v>2</v>
      </c>
      <c r="R1118" s="427">
        <f t="shared" si="86"/>
        <v>0.9</v>
      </c>
      <c r="S1118" s="323"/>
      <c r="T1118" s="309"/>
      <c r="U1118" s="309"/>
      <c r="V1118" s="319" t="s">
        <v>3449</v>
      </c>
      <c r="W1118" s="444" t="str">
        <f t="shared" si="83"/>
        <v>8</v>
      </c>
      <c r="X1118" s="286"/>
      <c r="Y1118" s="286"/>
      <c r="Z1118" s="30"/>
    </row>
    <row r="1119" spans="1:26" ht="15" hidden="1" customHeight="1" x14ac:dyDescent="0.2">
      <c r="A1119" s="384"/>
      <c r="B1119" s="384"/>
      <c r="C1119" s="433"/>
      <c r="D1119" s="43" t="s">
        <v>2106</v>
      </c>
      <c r="E1119" s="499" t="s">
        <v>2123</v>
      </c>
      <c r="F1119" s="319">
        <v>1</v>
      </c>
      <c r="G1119" s="43" t="s">
        <v>2128</v>
      </c>
      <c r="H1119" s="499"/>
      <c r="I1119" s="481">
        <v>8</v>
      </c>
      <c r="J1119" s="442" t="s">
        <v>1428</v>
      </c>
      <c r="K1119" s="442">
        <v>2</v>
      </c>
      <c r="L1119" s="482" t="s">
        <v>3452</v>
      </c>
      <c r="M1119" s="442">
        <v>116</v>
      </c>
      <c r="N1119" s="483"/>
      <c r="O1119" s="434">
        <v>0.44</v>
      </c>
      <c r="P1119" s="323">
        <f t="shared" si="84"/>
        <v>0.88</v>
      </c>
      <c r="Q1119" s="319">
        <f t="shared" si="85"/>
        <v>2</v>
      </c>
      <c r="R1119" s="427">
        <f t="shared" si="86"/>
        <v>0.88</v>
      </c>
      <c r="S1119" s="323"/>
      <c r="T1119" s="309"/>
      <c r="U1119" s="309"/>
      <c r="V1119" s="319" t="s">
        <v>3449</v>
      </c>
      <c r="W1119" s="444" t="str">
        <f t="shared" si="83"/>
        <v>8</v>
      </c>
      <c r="X1119" s="286"/>
      <c r="Y1119" s="286"/>
      <c r="Z1119" s="30"/>
    </row>
    <row r="1120" spans="1:26" ht="15" hidden="1" customHeight="1" x14ac:dyDescent="0.2">
      <c r="A1120" s="384"/>
      <c r="B1120" s="384"/>
      <c r="C1120" s="433"/>
      <c r="D1120" s="43" t="s">
        <v>2107</v>
      </c>
      <c r="E1120" s="499" t="s">
        <v>2123</v>
      </c>
      <c r="F1120" s="319">
        <v>1</v>
      </c>
      <c r="G1120" s="43" t="s">
        <v>2129</v>
      </c>
      <c r="H1120" s="499"/>
      <c r="I1120" s="481" t="s">
        <v>553</v>
      </c>
      <c r="J1120" s="442" t="s">
        <v>1428</v>
      </c>
      <c r="K1120" s="442">
        <v>1</v>
      </c>
      <c r="L1120" s="482" t="s">
        <v>3456</v>
      </c>
      <c r="M1120" s="442">
        <v>1088</v>
      </c>
      <c r="N1120" s="483"/>
      <c r="O1120" s="434">
        <v>26.84</v>
      </c>
      <c r="P1120" s="323">
        <f t="shared" si="84"/>
        <v>26.84</v>
      </c>
      <c r="Q1120" s="319">
        <f t="shared" si="85"/>
        <v>1</v>
      </c>
      <c r="R1120" s="427">
        <f t="shared" si="86"/>
        <v>26.84</v>
      </c>
      <c r="S1120" s="323"/>
      <c r="T1120" s="309"/>
      <c r="U1120" s="309"/>
      <c r="V1120" s="319" t="s">
        <v>553</v>
      </c>
      <c r="W1120" s="444" t="str">
        <f t="shared" si="83"/>
        <v/>
      </c>
      <c r="X1120" s="286"/>
      <c r="Y1120" s="286"/>
      <c r="Z1120" s="30"/>
    </row>
    <row r="1121" spans="1:26" ht="15" hidden="1" customHeight="1" x14ac:dyDescent="0.2">
      <c r="A1121" s="384"/>
      <c r="B1121" s="384"/>
      <c r="C1121" s="433"/>
      <c r="D1121" s="43" t="s">
        <v>2107</v>
      </c>
      <c r="E1121" s="499" t="s">
        <v>2123</v>
      </c>
      <c r="F1121" s="319">
        <v>1</v>
      </c>
      <c r="G1121" s="43" t="s">
        <v>2125</v>
      </c>
      <c r="H1121" s="499"/>
      <c r="I1121" s="481">
        <v>10</v>
      </c>
      <c r="J1121" s="442" t="s">
        <v>1428</v>
      </c>
      <c r="K1121" s="442">
        <v>1</v>
      </c>
      <c r="L1121" s="482" t="s">
        <v>3461</v>
      </c>
      <c r="M1121" s="442">
        <v>115</v>
      </c>
      <c r="N1121" s="483"/>
      <c r="O1121" s="434">
        <v>0.81</v>
      </c>
      <c r="P1121" s="323">
        <f t="shared" si="84"/>
        <v>0.81</v>
      </c>
      <c r="Q1121" s="319">
        <f t="shared" si="85"/>
        <v>1</v>
      </c>
      <c r="R1121" s="427">
        <f t="shared" si="86"/>
        <v>0.81</v>
      </c>
      <c r="S1121" s="323"/>
      <c r="T1121" s="309"/>
      <c r="U1121" s="309"/>
      <c r="V1121" s="319" t="s">
        <v>1427</v>
      </c>
      <c r="W1121" s="444" t="str">
        <f t="shared" si="83"/>
        <v>10</v>
      </c>
      <c r="X1121" s="286"/>
      <c r="Y1121" s="286"/>
      <c r="Z1121" s="30"/>
    </row>
    <row r="1122" spans="1:26" ht="15" hidden="1" customHeight="1" x14ac:dyDescent="0.2">
      <c r="A1122" s="384"/>
      <c r="B1122" s="384"/>
      <c r="C1122" s="433"/>
      <c r="D1122" s="43" t="s">
        <v>2107</v>
      </c>
      <c r="E1122" s="499" t="s">
        <v>2123</v>
      </c>
      <c r="F1122" s="319">
        <v>1</v>
      </c>
      <c r="G1122" s="43" t="s">
        <v>2126</v>
      </c>
      <c r="H1122" s="499"/>
      <c r="I1122" s="481">
        <v>12</v>
      </c>
      <c r="J1122" s="442" t="s">
        <v>1428</v>
      </c>
      <c r="K1122" s="442">
        <v>1</v>
      </c>
      <c r="L1122" s="482" t="s">
        <v>3464</v>
      </c>
      <c r="M1122" s="442">
        <v>153</v>
      </c>
      <c r="N1122" s="483"/>
      <c r="O1122" s="434">
        <v>2.59</v>
      </c>
      <c r="P1122" s="323">
        <f t="shared" si="84"/>
        <v>2.59</v>
      </c>
      <c r="Q1122" s="319">
        <f t="shared" si="85"/>
        <v>1</v>
      </c>
      <c r="R1122" s="427">
        <f t="shared" si="86"/>
        <v>2.59</v>
      </c>
      <c r="S1122" s="323"/>
      <c r="T1122" s="309"/>
      <c r="U1122" s="309"/>
      <c r="V1122" s="319" t="s">
        <v>3445</v>
      </c>
      <c r="W1122" s="444" t="str">
        <f t="shared" si="83"/>
        <v>12</v>
      </c>
      <c r="X1122" s="286"/>
      <c r="Y1122" s="286"/>
      <c r="Z1122" s="30"/>
    </row>
    <row r="1123" spans="1:26" ht="15" hidden="1" customHeight="1" x14ac:dyDescent="0.2">
      <c r="A1123" s="384"/>
      <c r="B1123" s="384"/>
      <c r="C1123" s="433"/>
      <c r="D1123" s="43" t="s">
        <v>2107</v>
      </c>
      <c r="E1123" s="499" t="s">
        <v>2123</v>
      </c>
      <c r="F1123" s="319">
        <v>1</v>
      </c>
      <c r="G1123" s="43" t="s">
        <v>2128</v>
      </c>
      <c r="H1123" s="499"/>
      <c r="I1123" s="481">
        <v>8</v>
      </c>
      <c r="J1123" s="442" t="s">
        <v>1428</v>
      </c>
      <c r="K1123" s="442">
        <v>4</v>
      </c>
      <c r="L1123" s="482" t="s">
        <v>3452</v>
      </c>
      <c r="M1123" s="442">
        <v>116</v>
      </c>
      <c r="N1123" s="483"/>
      <c r="O1123" s="434">
        <v>0.44</v>
      </c>
      <c r="P1123" s="323">
        <f t="shared" si="84"/>
        <v>1.76</v>
      </c>
      <c r="Q1123" s="319">
        <f t="shared" si="85"/>
        <v>4</v>
      </c>
      <c r="R1123" s="427">
        <f t="shared" si="86"/>
        <v>1.76</v>
      </c>
      <c r="S1123" s="323"/>
      <c r="T1123" s="309"/>
      <c r="U1123" s="309"/>
      <c r="V1123" s="319" t="s">
        <v>3449</v>
      </c>
      <c r="W1123" s="444" t="str">
        <f t="shared" si="83"/>
        <v>8</v>
      </c>
      <c r="X1123" s="286"/>
      <c r="Y1123" s="286"/>
      <c r="Z1123" s="30"/>
    </row>
    <row r="1124" spans="1:26" ht="15" hidden="1" customHeight="1" x14ac:dyDescent="0.2">
      <c r="A1124" s="384"/>
      <c r="B1124" s="384"/>
      <c r="C1124" s="433"/>
      <c r="D1124" s="43" t="s">
        <v>2108</v>
      </c>
      <c r="E1124" s="499" t="s">
        <v>2123</v>
      </c>
      <c r="F1124" s="319">
        <v>1</v>
      </c>
      <c r="G1124" s="43" t="s">
        <v>2131</v>
      </c>
      <c r="H1124" s="499"/>
      <c r="I1124" s="481" t="s">
        <v>658</v>
      </c>
      <c r="J1124" s="442" t="s">
        <v>2100</v>
      </c>
      <c r="K1124" s="442">
        <v>1</v>
      </c>
      <c r="L1124" s="482" t="s">
        <v>3456</v>
      </c>
      <c r="M1124" s="442">
        <v>1633</v>
      </c>
      <c r="N1124" s="483"/>
      <c r="O1124" s="434">
        <v>41.28</v>
      </c>
      <c r="P1124" s="323">
        <f t="shared" si="84"/>
        <v>41.28</v>
      </c>
      <c r="Q1124" s="319">
        <f t="shared" si="85"/>
        <v>1</v>
      </c>
      <c r="R1124" s="427">
        <f t="shared" si="86"/>
        <v>41.28</v>
      </c>
      <c r="S1124" s="323"/>
      <c r="T1124" s="309"/>
      <c r="U1124" s="309"/>
      <c r="V1124" s="319" t="s">
        <v>658</v>
      </c>
      <c r="W1124" s="444" t="str">
        <f t="shared" si="83"/>
        <v/>
      </c>
      <c r="X1124" s="286"/>
      <c r="Y1124" s="286"/>
      <c r="Z1124" s="30"/>
    </row>
    <row r="1125" spans="1:26" ht="15" hidden="1" customHeight="1" x14ac:dyDescent="0.2">
      <c r="A1125" s="384"/>
      <c r="B1125" s="384"/>
      <c r="C1125" s="433"/>
      <c r="D1125" s="43" t="s">
        <v>2108</v>
      </c>
      <c r="E1125" s="499" t="s">
        <v>2123</v>
      </c>
      <c r="F1125" s="319">
        <v>1</v>
      </c>
      <c r="G1125" s="43" t="s">
        <v>2132</v>
      </c>
      <c r="H1125" s="499"/>
      <c r="I1125" s="481" t="s">
        <v>658</v>
      </c>
      <c r="J1125" s="442" t="s">
        <v>2100</v>
      </c>
      <c r="K1125" s="442">
        <v>1</v>
      </c>
      <c r="L1125" s="482" t="s">
        <v>3456</v>
      </c>
      <c r="M1125" s="442">
        <v>141</v>
      </c>
      <c r="N1125" s="483"/>
      <c r="O1125" s="434">
        <v>3.57</v>
      </c>
      <c r="P1125" s="323">
        <f t="shared" si="84"/>
        <v>3.57</v>
      </c>
      <c r="Q1125" s="319">
        <f t="shared" si="85"/>
        <v>1</v>
      </c>
      <c r="R1125" s="427">
        <f t="shared" si="86"/>
        <v>3.57</v>
      </c>
      <c r="S1125" s="323"/>
      <c r="T1125" s="309"/>
      <c r="U1125" s="309"/>
      <c r="V1125" s="319" t="s">
        <v>658</v>
      </c>
      <c r="W1125" s="444" t="str">
        <f t="shared" si="83"/>
        <v/>
      </c>
      <c r="X1125" s="286"/>
      <c r="Y1125" s="286"/>
      <c r="Z1125" s="30"/>
    </row>
    <row r="1126" spans="1:26" ht="15" hidden="1" customHeight="1" x14ac:dyDescent="0.2">
      <c r="A1126" s="384"/>
      <c r="B1126" s="384"/>
      <c r="C1126" s="433"/>
      <c r="D1126" s="43" t="s">
        <v>2108</v>
      </c>
      <c r="E1126" s="499" t="s">
        <v>2123</v>
      </c>
      <c r="F1126" s="319">
        <v>1</v>
      </c>
      <c r="G1126" s="43" t="s">
        <v>2133</v>
      </c>
      <c r="H1126" s="499"/>
      <c r="I1126" s="481" t="s">
        <v>658</v>
      </c>
      <c r="J1126" s="442" t="s">
        <v>2100</v>
      </c>
      <c r="K1126" s="442">
        <v>1</v>
      </c>
      <c r="L1126" s="482" t="s">
        <v>3456</v>
      </c>
      <c r="M1126" s="442">
        <v>83</v>
      </c>
      <c r="N1126" s="483"/>
      <c r="O1126" s="434">
        <v>2.09</v>
      </c>
      <c r="P1126" s="323">
        <f t="shared" si="84"/>
        <v>2.09</v>
      </c>
      <c r="Q1126" s="319">
        <f t="shared" si="85"/>
        <v>1</v>
      </c>
      <c r="R1126" s="427">
        <f t="shared" si="86"/>
        <v>2.09</v>
      </c>
      <c r="S1126" s="323"/>
      <c r="T1126" s="309"/>
      <c r="U1126" s="309"/>
      <c r="V1126" s="319" t="s">
        <v>658</v>
      </c>
      <c r="W1126" s="444" t="str">
        <f t="shared" si="83"/>
        <v/>
      </c>
      <c r="X1126" s="286"/>
      <c r="Y1126" s="286"/>
      <c r="Z1126" s="30"/>
    </row>
    <row r="1127" spans="1:26" ht="15" hidden="1" customHeight="1" x14ac:dyDescent="0.2">
      <c r="A1127" s="384"/>
      <c r="B1127" s="384"/>
      <c r="C1127" s="433"/>
      <c r="D1127" s="43" t="s">
        <v>2108</v>
      </c>
      <c r="E1127" s="499" t="s">
        <v>2123</v>
      </c>
      <c r="F1127" s="319">
        <v>1</v>
      </c>
      <c r="G1127" s="43" t="s">
        <v>2134</v>
      </c>
      <c r="H1127" s="499"/>
      <c r="I1127" s="481">
        <v>12</v>
      </c>
      <c r="J1127" s="442" t="s">
        <v>1428</v>
      </c>
      <c r="K1127" s="442">
        <v>1</v>
      </c>
      <c r="L1127" s="482" t="s">
        <v>3492</v>
      </c>
      <c r="M1127" s="442">
        <v>200</v>
      </c>
      <c r="N1127" s="483"/>
      <c r="O1127" s="434">
        <v>1.41</v>
      </c>
      <c r="P1127" s="323">
        <f t="shared" si="84"/>
        <v>1.41</v>
      </c>
      <c r="Q1127" s="319">
        <f t="shared" si="85"/>
        <v>1</v>
      </c>
      <c r="R1127" s="427">
        <f t="shared" si="86"/>
        <v>1.41</v>
      </c>
      <c r="S1127" s="323"/>
      <c r="T1127" s="309"/>
      <c r="U1127" s="309"/>
      <c r="V1127" s="319" t="s">
        <v>3445</v>
      </c>
      <c r="W1127" s="444" t="str">
        <f t="shared" si="83"/>
        <v>12</v>
      </c>
      <c r="X1127" s="286"/>
      <c r="Y1127" s="286"/>
      <c r="Z1127" s="30"/>
    </row>
    <row r="1128" spans="1:26" ht="15" hidden="1" customHeight="1" x14ac:dyDescent="0.2">
      <c r="A1128" s="384"/>
      <c r="B1128" s="384"/>
      <c r="C1128" s="433"/>
      <c r="D1128" s="43" t="s">
        <v>2108</v>
      </c>
      <c r="E1128" s="499" t="s">
        <v>2123</v>
      </c>
      <c r="F1128" s="319">
        <v>1</v>
      </c>
      <c r="G1128" s="43" t="s">
        <v>2135</v>
      </c>
      <c r="H1128" s="499"/>
      <c r="I1128" s="481">
        <v>12</v>
      </c>
      <c r="J1128" s="442" t="s">
        <v>1428</v>
      </c>
      <c r="K1128" s="442">
        <v>1</v>
      </c>
      <c r="L1128" s="482" t="s">
        <v>3492</v>
      </c>
      <c r="M1128" s="442">
        <v>200</v>
      </c>
      <c r="N1128" s="483"/>
      <c r="O1128" s="434">
        <v>1.41</v>
      </c>
      <c r="P1128" s="323">
        <f t="shared" si="84"/>
        <v>1.41</v>
      </c>
      <c r="Q1128" s="319">
        <f t="shared" si="85"/>
        <v>1</v>
      </c>
      <c r="R1128" s="427">
        <f t="shared" si="86"/>
        <v>1.41</v>
      </c>
      <c r="S1128" s="323"/>
      <c r="T1128" s="309"/>
      <c r="U1128" s="309"/>
      <c r="V1128" s="319" t="s">
        <v>3445</v>
      </c>
      <c r="W1128" s="444" t="str">
        <f t="shared" si="83"/>
        <v>12</v>
      </c>
      <c r="X1128" s="286"/>
      <c r="Y1128" s="286"/>
      <c r="Z1128" s="30"/>
    </row>
    <row r="1129" spans="1:26" ht="15" hidden="1" customHeight="1" x14ac:dyDescent="0.2">
      <c r="A1129" s="384"/>
      <c r="B1129" s="384"/>
      <c r="C1129" s="433"/>
      <c r="D1129" s="43" t="s">
        <v>2109</v>
      </c>
      <c r="E1129" s="499" t="s">
        <v>2123</v>
      </c>
      <c r="F1129" s="319">
        <v>1</v>
      </c>
      <c r="G1129" s="43" t="s">
        <v>2136</v>
      </c>
      <c r="H1129" s="499"/>
      <c r="I1129" s="481" t="s">
        <v>658</v>
      </c>
      <c r="J1129" s="442" t="s">
        <v>2100</v>
      </c>
      <c r="K1129" s="442">
        <v>1</v>
      </c>
      <c r="L1129" s="482" t="s">
        <v>3456</v>
      </c>
      <c r="M1129" s="442">
        <v>1633</v>
      </c>
      <c r="N1129" s="483"/>
      <c r="O1129" s="434">
        <v>41.28</v>
      </c>
      <c r="P1129" s="323">
        <f t="shared" si="84"/>
        <v>41.28</v>
      </c>
      <c r="Q1129" s="319">
        <f t="shared" si="85"/>
        <v>1</v>
      </c>
      <c r="R1129" s="427">
        <f t="shared" si="86"/>
        <v>41.28</v>
      </c>
      <c r="S1129" s="323"/>
      <c r="T1129" s="309"/>
      <c r="U1129" s="309"/>
      <c r="V1129" s="319" t="s">
        <v>658</v>
      </c>
      <c r="W1129" s="444" t="str">
        <f t="shared" si="83"/>
        <v/>
      </c>
      <c r="X1129" s="286"/>
      <c r="Y1129" s="286"/>
      <c r="Z1129" s="30"/>
    </row>
    <row r="1130" spans="1:26" ht="15" hidden="1" customHeight="1" x14ac:dyDescent="0.2">
      <c r="A1130" s="384"/>
      <c r="B1130" s="384"/>
      <c r="C1130" s="433"/>
      <c r="D1130" s="43" t="s">
        <v>2109</v>
      </c>
      <c r="E1130" s="499" t="s">
        <v>2123</v>
      </c>
      <c r="F1130" s="319">
        <v>1</v>
      </c>
      <c r="G1130" s="43" t="s">
        <v>2137</v>
      </c>
      <c r="H1130" s="499"/>
      <c r="I1130" s="481" t="s">
        <v>658</v>
      </c>
      <c r="J1130" s="442" t="s">
        <v>2100</v>
      </c>
      <c r="K1130" s="442">
        <v>1</v>
      </c>
      <c r="L1130" s="482" t="s">
        <v>3456</v>
      </c>
      <c r="M1130" s="442">
        <v>141</v>
      </c>
      <c r="N1130" s="483"/>
      <c r="O1130" s="434">
        <v>3.57</v>
      </c>
      <c r="P1130" s="323">
        <f t="shared" si="84"/>
        <v>3.57</v>
      </c>
      <c r="Q1130" s="319">
        <f t="shared" si="85"/>
        <v>1</v>
      </c>
      <c r="R1130" s="427">
        <f t="shared" si="86"/>
        <v>3.57</v>
      </c>
      <c r="S1130" s="323"/>
      <c r="T1130" s="309"/>
      <c r="U1130" s="309"/>
      <c r="V1130" s="319" t="s">
        <v>658</v>
      </c>
      <c r="W1130" s="444" t="str">
        <f t="shared" si="83"/>
        <v/>
      </c>
      <c r="X1130" s="286"/>
      <c r="Y1130" s="286"/>
      <c r="Z1130" s="30"/>
    </row>
    <row r="1131" spans="1:26" ht="15" hidden="1" customHeight="1" x14ac:dyDescent="0.2">
      <c r="A1131" s="384"/>
      <c r="B1131" s="384"/>
      <c r="C1131" s="433"/>
      <c r="D1131" s="43" t="s">
        <v>2109</v>
      </c>
      <c r="E1131" s="499" t="s">
        <v>2123</v>
      </c>
      <c r="F1131" s="319">
        <v>1</v>
      </c>
      <c r="G1131" s="43" t="s">
        <v>2138</v>
      </c>
      <c r="H1131" s="499"/>
      <c r="I1131" s="481" t="s">
        <v>658</v>
      </c>
      <c r="J1131" s="442" t="s">
        <v>2100</v>
      </c>
      <c r="K1131" s="442">
        <v>1</v>
      </c>
      <c r="L1131" s="482" t="s">
        <v>3456</v>
      </c>
      <c r="M1131" s="442">
        <v>83</v>
      </c>
      <c r="N1131" s="483"/>
      <c r="O1131" s="434">
        <v>2.09</v>
      </c>
      <c r="P1131" s="323">
        <f t="shared" si="84"/>
        <v>2.09</v>
      </c>
      <c r="Q1131" s="319">
        <f t="shared" si="85"/>
        <v>1</v>
      </c>
      <c r="R1131" s="427">
        <f t="shared" si="86"/>
        <v>2.09</v>
      </c>
      <c r="S1131" s="323"/>
      <c r="T1131" s="309"/>
      <c r="U1131" s="309"/>
      <c r="V1131" s="319" t="s">
        <v>658</v>
      </c>
      <c r="W1131" s="444" t="str">
        <f t="shared" si="83"/>
        <v/>
      </c>
      <c r="X1131" s="286"/>
      <c r="Y1131" s="286"/>
      <c r="Z1131" s="30"/>
    </row>
    <row r="1132" spans="1:26" ht="15" hidden="1" customHeight="1" x14ac:dyDescent="0.2">
      <c r="A1132" s="384"/>
      <c r="B1132" s="384"/>
      <c r="C1132" s="433"/>
      <c r="D1132" s="43" t="s">
        <v>2109</v>
      </c>
      <c r="E1132" s="499" t="s">
        <v>2123</v>
      </c>
      <c r="F1132" s="319">
        <v>1</v>
      </c>
      <c r="G1132" s="43" t="s">
        <v>2134</v>
      </c>
      <c r="H1132" s="499"/>
      <c r="I1132" s="481">
        <v>12</v>
      </c>
      <c r="J1132" s="442" t="s">
        <v>1428</v>
      </c>
      <c r="K1132" s="442">
        <v>1</v>
      </c>
      <c r="L1132" s="482" t="s">
        <v>3492</v>
      </c>
      <c r="M1132" s="442">
        <v>200</v>
      </c>
      <c r="N1132" s="483"/>
      <c r="O1132" s="434">
        <v>1.41</v>
      </c>
      <c r="P1132" s="323">
        <f t="shared" si="84"/>
        <v>1.41</v>
      </c>
      <c r="Q1132" s="319">
        <f t="shared" si="85"/>
        <v>1</v>
      </c>
      <c r="R1132" s="427">
        <f t="shared" si="86"/>
        <v>1.41</v>
      </c>
      <c r="S1132" s="323"/>
      <c r="T1132" s="309"/>
      <c r="U1132" s="309"/>
      <c r="V1132" s="319" t="s">
        <v>3445</v>
      </c>
      <c r="W1132" s="444" t="str">
        <f t="shared" si="83"/>
        <v>12</v>
      </c>
      <c r="X1132" s="286"/>
      <c r="Y1132" s="286"/>
      <c r="Z1132" s="30"/>
    </row>
    <row r="1133" spans="1:26" ht="15" hidden="1" customHeight="1" x14ac:dyDescent="0.2">
      <c r="A1133" s="384"/>
      <c r="B1133" s="384"/>
      <c r="C1133" s="433"/>
      <c r="D1133" s="43" t="s">
        <v>2109</v>
      </c>
      <c r="E1133" s="499" t="s">
        <v>2123</v>
      </c>
      <c r="F1133" s="319">
        <v>1</v>
      </c>
      <c r="G1133" s="43" t="s">
        <v>2135</v>
      </c>
      <c r="H1133" s="499"/>
      <c r="I1133" s="481">
        <v>12</v>
      </c>
      <c r="J1133" s="442" t="s">
        <v>1428</v>
      </c>
      <c r="K1133" s="442">
        <v>1</v>
      </c>
      <c r="L1133" s="482" t="s">
        <v>3492</v>
      </c>
      <c r="M1133" s="442">
        <v>200</v>
      </c>
      <c r="N1133" s="483"/>
      <c r="O1133" s="434">
        <v>1.41</v>
      </c>
      <c r="P1133" s="323">
        <f t="shared" si="84"/>
        <v>1.41</v>
      </c>
      <c r="Q1133" s="319">
        <f t="shared" si="85"/>
        <v>1</v>
      </c>
      <c r="R1133" s="427">
        <f t="shared" si="86"/>
        <v>1.41</v>
      </c>
      <c r="S1133" s="323"/>
      <c r="T1133" s="309"/>
      <c r="U1133" s="309"/>
      <c r="V1133" s="319" t="s">
        <v>3445</v>
      </c>
      <c r="W1133" s="444" t="str">
        <f t="shared" si="83"/>
        <v>12</v>
      </c>
      <c r="X1133" s="286"/>
      <c r="Y1133" s="286"/>
      <c r="Z1133" s="30"/>
    </row>
    <row r="1134" spans="1:26" ht="15" hidden="1" customHeight="1" x14ac:dyDescent="0.2">
      <c r="A1134" s="384"/>
      <c r="B1134" s="384"/>
      <c r="C1134" s="433"/>
      <c r="D1134" s="43" t="s">
        <v>2109</v>
      </c>
      <c r="E1134" s="499" t="s">
        <v>2123</v>
      </c>
      <c r="F1134" s="319">
        <v>1</v>
      </c>
      <c r="G1134" s="43" t="s">
        <v>2139</v>
      </c>
      <c r="H1134" s="499"/>
      <c r="I1134" s="481">
        <v>8</v>
      </c>
      <c r="J1134" s="442" t="s">
        <v>1428</v>
      </c>
      <c r="K1134" s="442">
        <v>2</v>
      </c>
      <c r="L1134" s="482" t="s">
        <v>3452</v>
      </c>
      <c r="M1134" s="442">
        <v>212</v>
      </c>
      <c r="N1134" s="483"/>
      <c r="O1134" s="434">
        <v>0.8</v>
      </c>
      <c r="P1134" s="323">
        <f t="shared" si="84"/>
        <v>1.6</v>
      </c>
      <c r="Q1134" s="319">
        <f t="shared" si="85"/>
        <v>2</v>
      </c>
      <c r="R1134" s="427">
        <f t="shared" si="86"/>
        <v>1.6</v>
      </c>
      <c r="S1134" s="323"/>
      <c r="T1134" s="309"/>
      <c r="U1134" s="309"/>
      <c r="V1134" s="319" t="s">
        <v>3449</v>
      </c>
      <c r="W1134" s="444" t="str">
        <f t="shared" si="83"/>
        <v>8</v>
      </c>
      <c r="X1134" s="286"/>
      <c r="Y1134" s="286"/>
      <c r="Z1134" s="30"/>
    </row>
    <row r="1135" spans="1:26" ht="15" hidden="1" customHeight="1" x14ac:dyDescent="0.2">
      <c r="A1135" s="384"/>
      <c r="B1135" s="384"/>
      <c r="C1135" s="433"/>
      <c r="D1135" s="43" t="s">
        <v>2110</v>
      </c>
      <c r="E1135" s="499" t="s">
        <v>2123</v>
      </c>
      <c r="F1135" s="319">
        <v>1</v>
      </c>
      <c r="G1135" s="43" t="s">
        <v>2140</v>
      </c>
      <c r="H1135" s="499"/>
      <c r="I1135" s="481" t="s">
        <v>549</v>
      </c>
      <c r="J1135" s="442" t="s">
        <v>1428</v>
      </c>
      <c r="K1135" s="442">
        <v>1</v>
      </c>
      <c r="L1135" s="482" t="s">
        <v>3456</v>
      </c>
      <c r="M1135" s="442">
        <v>698</v>
      </c>
      <c r="N1135" s="483"/>
      <c r="O1135" s="434">
        <v>1.07</v>
      </c>
      <c r="P1135" s="323">
        <f t="shared" si="84"/>
        <v>1.07</v>
      </c>
      <c r="Q1135" s="319">
        <f t="shared" si="85"/>
        <v>1</v>
      </c>
      <c r="R1135" s="427">
        <f t="shared" si="86"/>
        <v>1.07</v>
      </c>
      <c r="S1135" s="323"/>
      <c r="T1135" s="309"/>
      <c r="U1135" s="309"/>
      <c r="V1135" s="319" t="s">
        <v>549</v>
      </c>
      <c r="W1135" s="444" t="str">
        <f t="shared" si="83"/>
        <v/>
      </c>
      <c r="X1135" s="286"/>
      <c r="Y1135" s="286"/>
      <c r="Z1135" s="30"/>
    </row>
    <row r="1136" spans="1:26" ht="15" hidden="1" customHeight="1" x14ac:dyDescent="0.2">
      <c r="A1136" s="384"/>
      <c r="B1136" s="384"/>
      <c r="C1136" s="433"/>
      <c r="D1136" s="43" t="s">
        <v>2110</v>
      </c>
      <c r="E1136" s="499" t="s">
        <v>2123</v>
      </c>
      <c r="F1136" s="319">
        <v>1</v>
      </c>
      <c r="G1136" s="43" t="s">
        <v>2141</v>
      </c>
      <c r="H1136" s="499"/>
      <c r="I1136" s="481">
        <v>10</v>
      </c>
      <c r="J1136" s="442" t="s">
        <v>1428</v>
      </c>
      <c r="K1136" s="442">
        <v>2</v>
      </c>
      <c r="L1136" s="482" t="s">
        <v>3452</v>
      </c>
      <c r="M1136" s="442">
        <v>190</v>
      </c>
      <c r="N1136" s="483"/>
      <c r="O1136" s="434">
        <v>0.89</v>
      </c>
      <c r="P1136" s="323">
        <f t="shared" si="84"/>
        <v>1.78</v>
      </c>
      <c r="Q1136" s="319">
        <f t="shared" si="85"/>
        <v>2</v>
      </c>
      <c r="R1136" s="427">
        <f t="shared" si="86"/>
        <v>1.78</v>
      </c>
      <c r="S1136" s="323"/>
      <c r="T1136" s="309"/>
      <c r="U1136" s="309"/>
      <c r="V1136" s="319" t="s">
        <v>1427</v>
      </c>
      <c r="W1136" s="444" t="str">
        <f t="shared" si="83"/>
        <v>10</v>
      </c>
      <c r="X1136" s="286"/>
      <c r="Y1136" s="286"/>
      <c r="Z1136" s="30"/>
    </row>
    <row r="1137" spans="1:26" ht="15" hidden="1" customHeight="1" x14ac:dyDescent="0.2">
      <c r="A1137" s="384"/>
      <c r="B1137" s="384"/>
      <c r="C1137" s="433"/>
      <c r="D1137" s="43" t="s">
        <v>2110</v>
      </c>
      <c r="E1137" s="499" t="s">
        <v>2123</v>
      </c>
      <c r="F1137" s="319">
        <v>1</v>
      </c>
      <c r="G1137" s="43" t="s">
        <v>2142</v>
      </c>
      <c r="H1137" s="499"/>
      <c r="I1137" s="481" t="s">
        <v>3584</v>
      </c>
      <c r="J1137" s="442" t="s">
        <v>1428</v>
      </c>
      <c r="K1137" s="442">
        <v>1</v>
      </c>
      <c r="L1137" s="482" t="s">
        <v>3456</v>
      </c>
      <c r="M1137" s="442">
        <v>170</v>
      </c>
      <c r="N1137" s="483"/>
      <c r="O1137" s="434">
        <v>0.67</v>
      </c>
      <c r="P1137" s="323">
        <f t="shared" si="84"/>
        <v>0.67</v>
      </c>
      <c r="Q1137" s="319">
        <f t="shared" si="85"/>
        <v>1</v>
      </c>
      <c r="R1137" s="427">
        <f t="shared" si="86"/>
        <v>0.67</v>
      </c>
      <c r="S1137" s="323"/>
      <c r="T1137" s="309"/>
      <c r="U1137" s="309"/>
      <c r="V1137" s="319" t="s">
        <v>2097</v>
      </c>
      <c r="W1137" s="444" t="str">
        <f t="shared" si="83"/>
        <v xml:space="preserve"> (DIN1478)</v>
      </c>
      <c r="X1137" s="286"/>
      <c r="Y1137" s="286"/>
      <c r="Z1137" s="30"/>
    </row>
    <row r="1138" spans="1:26" ht="15" hidden="1" customHeight="1" x14ac:dyDescent="0.2">
      <c r="A1138" s="384"/>
      <c r="B1138" s="384"/>
      <c r="C1138" s="433"/>
      <c r="D1138" s="43" t="s">
        <v>2110</v>
      </c>
      <c r="E1138" s="499" t="s">
        <v>2123</v>
      </c>
      <c r="F1138" s="319">
        <v>1</v>
      </c>
      <c r="G1138" s="43" t="s">
        <v>2143</v>
      </c>
      <c r="H1138" s="499"/>
      <c r="I1138" s="481" t="s">
        <v>549</v>
      </c>
      <c r="J1138" s="442" t="s">
        <v>1428</v>
      </c>
      <c r="K1138" s="442">
        <v>1</v>
      </c>
      <c r="L1138" s="482" t="s">
        <v>3456</v>
      </c>
      <c r="M1138" s="442">
        <v>500</v>
      </c>
      <c r="N1138" s="483"/>
      <c r="O1138" s="434">
        <v>0.77</v>
      </c>
      <c r="P1138" s="323">
        <f t="shared" si="84"/>
        <v>0.77</v>
      </c>
      <c r="Q1138" s="319">
        <f t="shared" si="85"/>
        <v>1</v>
      </c>
      <c r="R1138" s="427">
        <f t="shared" si="86"/>
        <v>0.77</v>
      </c>
      <c r="S1138" s="323"/>
      <c r="T1138" s="309"/>
      <c r="U1138" s="309"/>
      <c r="V1138" s="319" t="s">
        <v>549</v>
      </c>
      <c r="W1138" s="444" t="str">
        <f t="shared" si="83"/>
        <v/>
      </c>
      <c r="X1138" s="286"/>
      <c r="Y1138" s="286"/>
      <c r="Z1138" s="30"/>
    </row>
    <row r="1139" spans="1:26" ht="15" hidden="1" customHeight="1" x14ac:dyDescent="0.2">
      <c r="A1139" s="384"/>
      <c r="B1139" s="384"/>
      <c r="C1139" s="433"/>
      <c r="D1139" s="43" t="s">
        <v>2111</v>
      </c>
      <c r="E1139" s="499" t="s">
        <v>2123</v>
      </c>
      <c r="F1139" s="319">
        <v>1</v>
      </c>
      <c r="G1139" s="43" t="s">
        <v>2144</v>
      </c>
      <c r="H1139" s="499"/>
      <c r="I1139" s="481" t="s">
        <v>549</v>
      </c>
      <c r="J1139" s="442" t="s">
        <v>1428</v>
      </c>
      <c r="K1139" s="442">
        <v>1</v>
      </c>
      <c r="L1139" s="482" t="s">
        <v>3456</v>
      </c>
      <c r="M1139" s="442">
        <v>693</v>
      </c>
      <c r="N1139" s="483"/>
      <c r="O1139" s="434">
        <v>1.07</v>
      </c>
      <c r="P1139" s="323">
        <f t="shared" si="84"/>
        <v>1.07</v>
      </c>
      <c r="Q1139" s="319">
        <f t="shared" si="85"/>
        <v>1</v>
      </c>
      <c r="R1139" s="427">
        <f t="shared" si="86"/>
        <v>1.07</v>
      </c>
      <c r="S1139" s="323"/>
      <c r="T1139" s="309"/>
      <c r="U1139" s="309"/>
      <c r="V1139" s="319" t="s">
        <v>549</v>
      </c>
      <c r="W1139" s="444" t="str">
        <f t="shared" si="83"/>
        <v/>
      </c>
      <c r="X1139" s="286"/>
      <c r="Y1139" s="286"/>
      <c r="Z1139" s="30"/>
    </row>
    <row r="1140" spans="1:26" ht="15" hidden="1" customHeight="1" x14ac:dyDescent="0.2">
      <c r="A1140" s="384"/>
      <c r="B1140" s="384"/>
      <c r="C1140" s="433"/>
      <c r="D1140" s="43" t="s">
        <v>2111</v>
      </c>
      <c r="E1140" s="499" t="s">
        <v>2123</v>
      </c>
      <c r="F1140" s="319">
        <v>1</v>
      </c>
      <c r="G1140" s="43" t="s">
        <v>2141</v>
      </c>
      <c r="H1140" s="499"/>
      <c r="I1140" s="481">
        <v>10</v>
      </c>
      <c r="J1140" s="442" t="s">
        <v>1428</v>
      </c>
      <c r="K1140" s="442">
        <v>1</v>
      </c>
      <c r="L1140" s="482" t="s">
        <v>3452</v>
      </c>
      <c r="M1140" s="442">
        <v>190</v>
      </c>
      <c r="N1140" s="483"/>
      <c r="O1140" s="434">
        <v>0.89</v>
      </c>
      <c r="P1140" s="323">
        <f t="shared" si="84"/>
        <v>0.89</v>
      </c>
      <c r="Q1140" s="319">
        <f t="shared" si="85"/>
        <v>1</v>
      </c>
      <c r="R1140" s="427">
        <f t="shared" si="86"/>
        <v>0.89</v>
      </c>
      <c r="S1140" s="323"/>
      <c r="T1140" s="309"/>
      <c r="U1140" s="309"/>
      <c r="V1140" s="319" t="s">
        <v>1427</v>
      </c>
      <c r="W1140" s="444" t="str">
        <f t="shared" si="83"/>
        <v>10</v>
      </c>
      <c r="X1140" s="286"/>
      <c r="Y1140" s="286"/>
      <c r="Z1140" s="30"/>
    </row>
    <row r="1141" spans="1:26" ht="15" hidden="1" customHeight="1" x14ac:dyDescent="0.2">
      <c r="A1141" s="384"/>
      <c r="B1141" s="384"/>
      <c r="C1141" s="433"/>
      <c r="D1141" s="43" t="s">
        <v>2111</v>
      </c>
      <c r="E1141" s="499" t="s">
        <v>2123</v>
      </c>
      <c r="F1141" s="319">
        <v>1</v>
      </c>
      <c r="G1141" s="43" t="s">
        <v>2145</v>
      </c>
      <c r="H1141" s="499"/>
      <c r="I1141" s="481">
        <v>10</v>
      </c>
      <c r="J1141" s="442" t="s">
        <v>1428</v>
      </c>
      <c r="K1141" s="442">
        <v>1</v>
      </c>
      <c r="L1141" s="482" t="s">
        <v>3452</v>
      </c>
      <c r="M1141" s="442">
        <v>195</v>
      </c>
      <c r="N1141" s="483"/>
      <c r="O1141" s="434">
        <v>0.92</v>
      </c>
      <c r="P1141" s="323">
        <f t="shared" si="84"/>
        <v>0.92</v>
      </c>
      <c r="Q1141" s="319">
        <f t="shared" si="85"/>
        <v>1</v>
      </c>
      <c r="R1141" s="427">
        <f t="shared" si="86"/>
        <v>0.92</v>
      </c>
      <c r="S1141" s="323"/>
      <c r="T1141" s="309"/>
      <c r="U1141" s="309"/>
      <c r="V1141" s="319" t="s">
        <v>1427</v>
      </c>
      <c r="W1141" s="444" t="str">
        <f t="shared" si="83"/>
        <v>10</v>
      </c>
      <c r="X1141" s="286"/>
      <c r="Y1141" s="286"/>
      <c r="Z1141" s="30"/>
    </row>
    <row r="1142" spans="1:26" ht="15" hidden="1" customHeight="1" x14ac:dyDescent="0.2">
      <c r="A1142" s="384"/>
      <c r="B1142" s="384"/>
      <c r="C1142" s="433"/>
      <c r="D1142" s="43" t="s">
        <v>2111</v>
      </c>
      <c r="E1142" s="499" t="s">
        <v>2123</v>
      </c>
      <c r="F1142" s="319">
        <v>1</v>
      </c>
      <c r="G1142" s="43" t="s">
        <v>2142</v>
      </c>
      <c r="H1142" s="499"/>
      <c r="I1142" s="481" t="s">
        <v>3584</v>
      </c>
      <c r="J1142" s="442" t="s">
        <v>1428</v>
      </c>
      <c r="K1142" s="442">
        <v>1</v>
      </c>
      <c r="L1142" s="482" t="s">
        <v>3456</v>
      </c>
      <c r="M1142" s="442">
        <v>170</v>
      </c>
      <c r="N1142" s="483"/>
      <c r="O1142" s="434">
        <v>0.67</v>
      </c>
      <c r="P1142" s="323">
        <f t="shared" si="84"/>
        <v>0.67</v>
      </c>
      <c r="Q1142" s="319">
        <f t="shared" si="85"/>
        <v>1</v>
      </c>
      <c r="R1142" s="427">
        <f t="shared" si="86"/>
        <v>0.67</v>
      </c>
      <c r="S1142" s="323"/>
      <c r="T1142" s="309"/>
      <c r="U1142" s="309"/>
      <c r="V1142" s="319" t="s">
        <v>2097</v>
      </c>
      <c r="W1142" s="444" t="str">
        <f t="shared" si="83"/>
        <v xml:space="preserve"> (DIN1478)</v>
      </c>
      <c r="X1142" s="286"/>
      <c r="Y1142" s="286"/>
      <c r="Z1142" s="30"/>
    </row>
    <row r="1143" spans="1:26" ht="15" hidden="1" customHeight="1" x14ac:dyDescent="0.2">
      <c r="A1143" s="384"/>
      <c r="B1143" s="384"/>
      <c r="C1143" s="433"/>
      <c r="D1143" s="43" t="s">
        <v>2111</v>
      </c>
      <c r="E1143" s="499" t="s">
        <v>2123</v>
      </c>
      <c r="F1143" s="319">
        <v>1</v>
      </c>
      <c r="G1143" s="43" t="s">
        <v>2143</v>
      </c>
      <c r="H1143" s="499"/>
      <c r="I1143" s="481" t="s">
        <v>549</v>
      </c>
      <c r="J1143" s="442" t="s">
        <v>1428</v>
      </c>
      <c r="K1143" s="442">
        <v>1</v>
      </c>
      <c r="L1143" s="482" t="s">
        <v>3456</v>
      </c>
      <c r="M1143" s="442">
        <v>500</v>
      </c>
      <c r="N1143" s="483"/>
      <c r="O1143" s="434">
        <v>0.77</v>
      </c>
      <c r="P1143" s="323">
        <f t="shared" si="84"/>
        <v>0.77</v>
      </c>
      <c r="Q1143" s="319">
        <f t="shared" si="85"/>
        <v>1</v>
      </c>
      <c r="R1143" s="427">
        <f t="shared" si="86"/>
        <v>0.77</v>
      </c>
      <c r="S1143" s="323"/>
      <c r="T1143" s="309"/>
      <c r="U1143" s="309"/>
      <c r="V1143" s="319" t="s">
        <v>549</v>
      </c>
      <c r="W1143" s="444" t="str">
        <f t="shared" si="83"/>
        <v/>
      </c>
      <c r="X1143" s="286"/>
      <c r="Y1143" s="286"/>
      <c r="Z1143" s="30"/>
    </row>
    <row r="1144" spans="1:26" ht="15" hidden="1" customHeight="1" x14ac:dyDescent="0.2">
      <c r="A1144" s="384"/>
      <c r="B1144" s="384"/>
      <c r="C1144" s="433"/>
      <c r="D1144" s="43" t="s">
        <v>2112</v>
      </c>
      <c r="E1144" s="499" t="s">
        <v>2123</v>
      </c>
      <c r="F1144" s="319">
        <v>1</v>
      </c>
      <c r="G1144" s="43" t="s">
        <v>2146</v>
      </c>
      <c r="H1144" s="499"/>
      <c r="I1144" s="481" t="s">
        <v>860</v>
      </c>
      <c r="J1144" s="442" t="s">
        <v>1428</v>
      </c>
      <c r="K1144" s="442">
        <v>1</v>
      </c>
      <c r="L1144" s="482" t="s">
        <v>3456</v>
      </c>
      <c r="M1144" s="442">
        <v>954</v>
      </c>
      <c r="N1144" s="483"/>
      <c r="O1144" s="434">
        <v>9.26</v>
      </c>
      <c r="P1144" s="323">
        <f t="shared" si="84"/>
        <v>9.26</v>
      </c>
      <c r="Q1144" s="319">
        <f t="shared" si="85"/>
        <v>1</v>
      </c>
      <c r="R1144" s="427">
        <f t="shared" si="86"/>
        <v>9.26</v>
      </c>
      <c r="S1144" s="323"/>
      <c r="T1144" s="309"/>
      <c r="U1144" s="309"/>
      <c r="V1144" s="319" t="s">
        <v>860</v>
      </c>
      <c r="W1144" s="444" t="str">
        <f t="shared" si="83"/>
        <v/>
      </c>
      <c r="X1144" s="286"/>
      <c r="Y1144" s="286"/>
      <c r="Z1144" s="30"/>
    </row>
    <row r="1145" spans="1:26" ht="15" hidden="1" customHeight="1" x14ac:dyDescent="0.2">
      <c r="A1145" s="384"/>
      <c r="B1145" s="384"/>
      <c r="C1145" s="433"/>
      <c r="D1145" s="43" t="s">
        <v>2112</v>
      </c>
      <c r="E1145" s="499" t="s">
        <v>2123</v>
      </c>
      <c r="F1145" s="319">
        <v>1</v>
      </c>
      <c r="G1145" s="43" t="s">
        <v>2147</v>
      </c>
      <c r="H1145" s="499"/>
      <c r="I1145" s="481">
        <v>10</v>
      </c>
      <c r="J1145" s="442" t="s">
        <v>1428</v>
      </c>
      <c r="K1145" s="442">
        <v>2</v>
      </c>
      <c r="L1145" s="482" t="s">
        <v>3462</v>
      </c>
      <c r="M1145" s="442">
        <v>185</v>
      </c>
      <c r="N1145" s="483"/>
      <c r="O1145" s="434">
        <v>0</v>
      </c>
      <c r="P1145" s="323">
        <f t="shared" si="84"/>
        <v>0</v>
      </c>
      <c r="Q1145" s="319">
        <f t="shared" si="85"/>
        <v>2</v>
      </c>
      <c r="R1145" s="427">
        <f t="shared" si="86"/>
        <v>0</v>
      </c>
      <c r="S1145" s="323"/>
      <c r="T1145" s="309"/>
      <c r="U1145" s="309"/>
      <c r="V1145" s="319" t="s">
        <v>1427</v>
      </c>
      <c r="W1145" s="444" t="str">
        <f t="shared" si="83"/>
        <v>10</v>
      </c>
      <c r="X1145" s="286"/>
      <c r="Y1145" s="286"/>
      <c r="Z1145" s="30"/>
    </row>
    <row r="1146" spans="1:26" ht="15" hidden="1" customHeight="1" x14ac:dyDescent="0.2">
      <c r="A1146" s="384"/>
      <c r="B1146" s="384"/>
      <c r="C1146" s="433"/>
      <c r="D1146" s="43" t="s">
        <v>2112</v>
      </c>
      <c r="E1146" s="499" t="s">
        <v>2123</v>
      </c>
      <c r="F1146" s="319">
        <v>1</v>
      </c>
      <c r="G1146" s="43" t="s">
        <v>2148</v>
      </c>
      <c r="H1146" s="499"/>
      <c r="I1146" s="481">
        <v>5</v>
      </c>
      <c r="J1146" s="442" t="s">
        <v>1428</v>
      </c>
      <c r="K1146" s="442">
        <v>4</v>
      </c>
      <c r="L1146" s="482" t="s">
        <v>3514</v>
      </c>
      <c r="M1146" s="442">
        <v>70</v>
      </c>
      <c r="N1146" s="483"/>
      <c r="O1146" s="434">
        <v>0</v>
      </c>
      <c r="P1146" s="323">
        <f t="shared" si="84"/>
        <v>0</v>
      </c>
      <c r="Q1146" s="319">
        <f t="shared" si="85"/>
        <v>4</v>
      </c>
      <c r="R1146" s="427">
        <f t="shared" si="86"/>
        <v>0</v>
      </c>
      <c r="S1146" s="323"/>
      <c r="T1146" s="309"/>
      <c r="U1146" s="309"/>
      <c r="V1146" s="319" t="s">
        <v>3448</v>
      </c>
      <c r="W1146" s="444" t="str">
        <f t="shared" si="83"/>
        <v>5</v>
      </c>
      <c r="X1146" s="286"/>
      <c r="Y1146" s="286"/>
      <c r="Z1146" s="30"/>
    </row>
    <row r="1147" spans="1:26" ht="15" hidden="1" customHeight="1" x14ac:dyDescent="0.2">
      <c r="A1147" s="384"/>
      <c r="B1147" s="384"/>
      <c r="C1147" s="433"/>
      <c r="D1147" s="43" t="s">
        <v>2113</v>
      </c>
      <c r="E1147" s="499" t="s">
        <v>2123</v>
      </c>
      <c r="F1147" s="319">
        <v>1</v>
      </c>
      <c r="G1147" s="43" t="s">
        <v>2149</v>
      </c>
      <c r="H1147" s="499"/>
      <c r="I1147" s="481" t="s">
        <v>860</v>
      </c>
      <c r="J1147" s="442" t="s">
        <v>1428</v>
      </c>
      <c r="K1147" s="442">
        <v>1</v>
      </c>
      <c r="L1147" s="482" t="s">
        <v>3456</v>
      </c>
      <c r="M1147" s="442">
        <v>975</v>
      </c>
      <c r="N1147" s="483"/>
      <c r="O1147" s="434">
        <v>9.4600000000000009</v>
      </c>
      <c r="P1147" s="323">
        <f t="shared" si="84"/>
        <v>9.4600000000000009</v>
      </c>
      <c r="Q1147" s="319">
        <f t="shared" si="85"/>
        <v>1</v>
      </c>
      <c r="R1147" s="427">
        <f t="shared" si="86"/>
        <v>9.4600000000000009</v>
      </c>
      <c r="S1147" s="323"/>
      <c r="T1147" s="309"/>
      <c r="U1147" s="309"/>
      <c r="V1147" s="319" t="s">
        <v>860</v>
      </c>
      <c r="W1147" s="444" t="str">
        <f t="shared" si="83"/>
        <v/>
      </c>
      <c r="X1147" s="286"/>
      <c r="Y1147" s="286"/>
      <c r="Z1147" s="30"/>
    </row>
    <row r="1148" spans="1:26" ht="15" hidden="1" customHeight="1" x14ac:dyDescent="0.2">
      <c r="A1148" s="384"/>
      <c r="B1148" s="384"/>
      <c r="C1148" s="433"/>
      <c r="D1148" s="43" t="s">
        <v>2113</v>
      </c>
      <c r="E1148" s="499" t="s">
        <v>2123</v>
      </c>
      <c r="F1148" s="319">
        <v>1</v>
      </c>
      <c r="G1148" s="43" t="s">
        <v>2150</v>
      </c>
      <c r="H1148" s="499"/>
      <c r="I1148" s="481">
        <v>10</v>
      </c>
      <c r="J1148" s="442" t="s">
        <v>1428</v>
      </c>
      <c r="K1148" s="442">
        <v>2</v>
      </c>
      <c r="L1148" s="482" t="s">
        <v>3461</v>
      </c>
      <c r="M1148" s="442">
        <v>195</v>
      </c>
      <c r="N1148" s="483"/>
      <c r="O1148" s="434">
        <v>1.38</v>
      </c>
      <c r="P1148" s="323">
        <f t="shared" si="84"/>
        <v>2.76</v>
      </c>
      <c r="Q1148" s="319">
        <f t="shared" si="85"/>
        <v>2</v>
      </c>
      <c r="R1148" s="427">
        <f t="shared" si="86"/>
        <v>2.76</v>
      </c>
      <c r="S1148" s="323"/>
      <c r="T1148" s="309"/>
      <c r="U1148" s="309"/>
      <c r="V1148" s="319" t="s">
        <v>1427</v>
      </c>
      <c r="W1148" s="444" t="str">
        <f t="shared" si="83"/>
        <v>10</v>
      </c>
      <c r="X1148" s="286"/>
      <c r="Y1148" s="286"/>
      <c r="Z1148" s="30"/>
    </row>
    <row r="1149" spans="1:26" ht="15" hidden="1" customHeight="1" x14ac:dyDescent="0.2">
      <c r="A1149" s="384"/>
      <c r="B1149" s="384"/>
      <c r="C1149" s="433"/>
      <c r="D1149" s="43" t="s">
        <v>2113</v>
      </c>
      <c r="E1149" s="499" t="s">
        <v>2123</v>
      </c>
      <c r="F1149" s="319">
        <v>1</v>
      </c>
      <c r="G1149" s="43" t="s">
        <v>2151</v>
      </c>
      <c r="H1149" s="499"/>
      <c r="I1149" s="481">
        <v>5</v>
      </c>
      <c r="J1149" s="442" t="s">
        <v>1428</v>
      </c>
      <c r="K1149" s="442">
        <v>4</v>
      </c>
      <c r="L1149" s="482" t="s">
        <v>3511</v>
      </c>
      <c r="M1149" s="442">
        <v>60</v>
      </c>
      <c r="N1149" s="483"/>
      <c r="O1149" s="434">
        <v>0.06</v>
      </c>
      <c r="P1149" s="323">
        <f t="shared" si="84"/>
        <v>0.24</v>
      </c>
      <c r="Q1149" s="319">
        <f t="shared" si="85"/>
        <v>4</v>
      </c>
      <c r="R1149" s="427">
        <f t="shared" si="86"/>
        <v>0.24</v>
      </c>
      <c r="S1149" s="323"/>
      <c r="T1149" s="309"/>
      <c r="U1149" s="309"/>
      <c r="V1149" s="319" t="s">
        <v>3448</v>
      </c>
      <c r="W1149" s="444" t="str">
        <f t="shared" si="83"/>
        <v>5</v>
      </c>
      <c r="X1149" s="286"/>
      <c r="Y1149" s="286"/>
      <c r="Z1149" s="30"/>
    </row>
    <row r="1150" spans="1:26" ht="15" hidden="1" customHeight="1" x14ac:dyDescent="0.2">
      <c r="A1150" s="384"/>
      <c r="B1150" s="384"/>
      <c r="C1150" s="433"/>
      <c r="D1150" s="43" t="s">
        <v>2114</v>
      </c>
      <c r="E1150" s="499" t="s">
        <v>2123</v>
      </c>
      <c r="F1150" s="319">
        <v>1</v>
      </c>
      <c r="G1150" s="43" t="s">
        <v>2149</v>
      </c>
      <c r="H1150" s="499"/>
      <c r="I1150" s="481" t="s">
        <v>860</v>
      </c>
      <c r="J1150" s="442" t="s">
        <v>1428</v>
      </c>
      <c r="K1150" s="442">
        <v>1</v>
      </c>
      <c r="L1150" s="482" t="s">
        <v>3456</v>
      </c>
      <c r="M1150" s="442">
        <v>975</v>
      </c>
      <c r="N1150" s="483"/>
      <c r="O1150" s="434">
        <v>9.4600000000000009</v>
      </c>
      <c r="P1150" s="323">
        <f t="shared" si="84"/>
        <v>9.4600000000000009</v>
      </c>
      <c r="Q1150" s="319">
        <f t="shared" si="85"/>
        <v>1</v>
      </c>
      <c r="R1150" s="427">
        <f t="shared" si="86"/>
        <v>9.4600000000000009</v>
      </c>
      <c r="S1150" s="323"/>
      <c r="T1150" s="309"/>
      <c r="U1150" s="309"/>
      <c r="V1150" s="319" t="s">
        <v>860</v>
      </c>
      <c r="W1150" s="444" t="str">
        <f t="shared" si="83"/>
        <v/>
      </c>
      <c r="X1150" s="286"/>
      <c r="Y1150" s="286"/>
      <c r="Z1150" s="30"/>
    </row>
    <row r="1151" spans="1:26" ht="15" hidden="1" customHeight="1" x14ac:dyDescent="0.2">
      <c r="A1151" s="384"/>
      <c r="B1151" s="384"/>
      <c r="C1151" s="433"/>
      <c r="D1151" s="43" t="s">
        <v>2114</v>
      </c>
      <c r="E1151" s="499" t="s">
        <v>2123</v>
      </c>
      <c r="F1151" s="319">
        <v>1</v>
      </c>
      <c r="G1151" s="43" t="s">
        <v>2150</v>
      </c>
      <c r="H1151" s="499"/>
      <c r="I1151" s="481">
        <v>10</v>
      </c>
      <c r="J1151" s="442" t="s">
        <v>1428</v>
      </c>
      <c r="K1151" s="442">
        <v>2</v>
      </c>
      <c r="L1151" s="482" t="s">
        <v>3461</v>
      </c>
      <c r="M1151" s="442">
        <v>195</v>
      </c>
      <c r="N1151" s="483"/>
      <c r="O1151" s="434">
        <v>1.38</v>
      </c>
      <c r="P1151" s="323">
        <f t="shared" si="84"/>
        <v>2.76</v>
      </c>
      <c r="Q1151" s="319">
        <f t="shared" si="85"/>
        <v>2</v>
      </c>
      <c r="R1151" s="427">
        <f t="shared" si="86"/>
        <v>2.76</v>
      </c>
      <c r="S1151" s="323"/>
      <c r="T1151" s="309"/>
      <c r="U1151" s="309"/>
      <c r="V1151" s="319" t="s">
        <v>1427</v>
      </c>
      <c r="W1151" s="444" t="str">
        <f t="shared" si="83"/>
        <v>10</v>
      </c>
      <c r="X1151" s="286"/>
      <c r="Y1151" s="286"/>
      <c r="Z1151" s="30"/>
    </row>
    <row r="1152" spans="1:26" ht="15" hidden="1" customHeight="1" x14ac:dyDescent="0.2">
      <c r="A1152" s="384"/>
      <c r="B1152" s="384"/>
      <c r="C1152" s="433"/>
      <c r="D1152" s="43" t="s">
        <v>2114</v>
      </c>
      <c r="E1152" s="499" t="s">
        <v>2123</v>
      </c>
      <c r="F1152" s="319">
        <v>1</v>
      </c>
      <c r="G1152" s="43" t="s">
        <v>2151</v>
      </c>
      <c r="H1152" s="499"/>
      <c r="I1152" s="481">
        <v>5</v>
      </c>
      <c r="J1152" s="442" t="s">
        <v>1428</v>
      </c>
      <c r="K1152" s="442">
        <v>4</v>
      </c>
      <c r="L1152" s="482" t="s">
        <v>3511</v>
      </c>
      <c r="M1152" s="442">
        <v>60</v>
      </c>
      <c r="N1152" s="483"/>
      <c r="O1152" s="434">
        <v>0.06</v>
      </c>
      <c r="P1152" s="323">
        <f t="shared" si="84"/>
        <v>0.24</v>
      </c>
      <c r="Q1152" s="319">
        <f t="shared" si="85"/>
        <v>4</v>
      </c>
      <c r="R1152" s="427">
        <f t="shared" si="86"/>
        <v>0.24</v>
      </c>
      <c r="S1152" s="323"/>
      <c r="T1152" s="309"/>
      <c r="U1152" s="309"/>
      <c r="V1152" s="319" t="s">
        <v>3448</v>
      </c>
      <c r="W1152" s="444" t="str">
        <f t="shared" si="83"/>
        <v>5</v>
      </c>
      <c r="X1152" s="286"/>
      <c r="Y1152" s="286"/>
      <c r="Z1152" s="30"/>
    </row>
    <row r="1153" spans="1:26" ht="15" hidden="1" customHeight="1" x14ac:dyDescent="0.2">
      <c r="A1153" s="384"/>
      <c r="B1153" s="384"/>
      <c r="C1153" s="433"/>
      <c r="D1153" s="43" t="s">
        <v>2114</v>
      </c>
      <c r="E1153" s="499" t="s">
        <v>2123</v>
      </c>
      <c r="F1153" s="319">
        <v>1</v>
      </c>
      <c r="G1153" s="43" t="s">
        <v>2152</v>
      </c>
      <c r="H1153" s="499"/>
      <c r="I1153" s="481">
        <v>8</v>
      </c>
      <c r="J1153" s="442" t="s">
        <v>1428</v>
      </c>
      <c r="K1153" s="442">
        <v>2</v>
      </c>
      <c r="L1153" s="482" t="s">
        <v>3452</v>
      </c>
      <c r="M1153" s="442">
        <v>90</v>
      </c>
      <c r="N1153" s="483"/>
      <c r="O1153" s="434">
        <v>0.34</v>
      </c>
      <c r="P1153" s="323">
        <f t="shared" si="84"/>
        <v>0.68</v>
      </c>
      <c r="Q1153" s="319">
        <f t="shared" si="85"/>
        <v>2</v>
      </c>
      <c r="R1153" s="427">
        <f t="shared" si="86"/>
        <v>0.68</v>
      </c>
      <c r="S1153" s="323"/>
      <c r="T1153" s="309"/>
      <c r="U1153" s="309"/>
      <c r="V1153" s="319" t="s">
        <v>3449</v>
      </c>
      <c r="W1153" s="444" t="str">
        <f t="shared" si="83"/>
        <v>8</v>
      </c>
      <c r="X1153" s="286"/>
      <c r="Y1153" s="286"/>
      <c r="Z1153" s="30"/>
    </row>
    <row r="1154" spans="1:26" ht="15" hidden="1" customHeight="1" x14ac:dyDescent="0.2">
      <c r="A1154" s="384"/>
      <c r="B1154" s="384"/>
      <c r="C1154" s="433"/>
      <c r="D1154" s="43" t="s">
        <v>2115</v>
      </c>
      <c r="E1154" s="499" t="s">
        <v>2123</v>
      </c>
      <c r="F1154" s="319">
        <v>1</v>
      </c>
      <c r="G1154" s="43" t="s">
        <v>2153</v>
      </c>
      <c r="H1154" s="499"/>
      <c r="I1154" s="481" t="s">
        <v>619</v>
      </c>
      <c r="J1154" s="442" t="s">
        <v>1428</v>
      </c>
      <c r="K1154" s="442">
        <v>1</v>
      </c>
      <c r="L1154" s="482" t="s">
        <v>3456</v>
      </c>
      <c r="M1154" s="442">
        <v>2047</v>
      </c>
      <c r="N1154" s="483"/>
      <c r="O1154" s="434">
        <v>32.28</v>
      </c>
      <c r="P1154" s="323">
        <f t="shared" si="84"/>
        <v>32.28</v>
      </c>
      <c r="Q1154" s="319">
        <f t="shared" si="85"/>
        <v>1</v>
      </c>
      <c r="R1154" s="427">
        <f t="shared" si="86"/>
        <v>32.28</v>
      </c>
      <c r="S1154" s="323"/>
      <c r="T1154" s="309"/>
      <c r="U1154" s="309"/>
      <c r="V1154" s="319" t="s">
        <v>619</v>
      </c>
      <c r="W1154" s="444" t="str">
        <f t="shared" si="83"/>
        <v/>
      </c>
      <c r="X1154" s="286"/>
      <c r="Y1154" s="286"/>
      <c r="Z1154" s="30"/>
    </row>
    <row r="1155" spans="1:26" ht="15" hidden="1" customHeight="1" x14ac:dyDescent="0.2">
      <c r="A1155" s="384"/>
      <c r="B1155" s="384"/>
      <c r="C1155" s="433"/>
      <c r="D1155" s="43" t="s">
        <v>2115</v>
      </c>
      <c r="E1155" s="499" t="s">
        <v>2123</v>
      </c>
      <c r="F1155" s="319">
        <v>1</v>
      </c>
      <c r="G1155" s="43" t="s">
        <v>2154</v>
      </c>
      <c r="H1155" s="499"/>
      <c r="I1155" s="481">
        <v>10</v>
      </c>
      <c r="J1155" s="442" t="s">
        <v>1428</v>
      </c>
      <c r="K1155" s="442">
        <v>2</v>
      </c>
      <c r="L1155" s="482" t="s">
        <v>3469</v>
      </c>
      <c r="M1155" s="442">
        <v>160</v>
      </c>
      <c r="N1155" s="483"/>
      <c r="O1155" s="434">
        <v>1.76</v>
      </c>
      <c r="P1155" s="323">
        <f t="shared" si="84"/>
        <v>3.52</v>
      </c>
      <c r="Q1155" s="319">
        <f t="shared" si="85"/>
        <v>2</v>
      </c>
      <c r="R1155" s="427">
        <f t="shared" si="86"/>
        <v>3.52</v>
      </c>
      <c r="S1155" s="323"/>
      <c r="T1155" s="309"/>
      <c r="U1155" s="309"/>
      <c r="V1155" s="319" t="s">
        <v>1427</v>
      </c>
      <c r="W1155" s="444" t="str">
        <f t="shared" si="83"/>
        <v>10</v>
      </c>
      <c r="X1155" s="286"/>
      <c r="Y1155" s="286"/>
      <c r="Z1155" s="30"/>
    </row>
    <row r="1156" spans="1:26" ht="15" hidden="1" customHeight="1" x14ac:dyDescent="0.2">
      <c r="A1156" s="384"/>
      <c r="B1156" s="384"/>
      <c r="C1156" s="433"/>
      <c r="D1156" s="43" t="s">
        <v>2115</v>
      </c>
      <c r="E1156" s="499" t="s">
        <v>2123</v>
      </c>
      <c r="F1156" s="319">
        <v>1</v>
      </c>
      <c r="G1156" s="43" t="s">
        <v>2155</v>
      </c>
      <c r="H1156" s="499"/>
      <c r="I1156" s="481">
        <v>10</v>
      </c>
      <c r="J1156" s="442" t="s">
        <v>1428</v>
      </c>
      <c r="K1156" s="442">
        <v>1</v>
      </c>
      <c r="L1156" s="482" t="s">
        <v>3515</v>
      </c>
      <c r="M1156" s="442">
        <v>323</v>
      </c>
      <c r="N1156" s="483"/>
      <c r="O1156" s="434">
        <v>3.07</v>
      </c>
      <c r="P1156" s="323">
        <f t="shared" si="84"/>
        <v>3.07</v>
      </c>
      <c r="Q1156" s="319">
        <f t="shared" si="85"/>
        <v>1</v>
      </c>
      <c r="R1156" s="427">
        <f t="shared" si="86"/>
        <v>3.07</v>
      </c>
      <c r="S1156" s="323"/>
      <c r="T1156" s="309"/>
      <c r="U1156" s="309"/>
      <c r="V1156" s="319" t="s">
        <v>1427</v>
      </c>
      <c r="W1156" s="444" t="str">
        <f t="shared" si="83"/>
        <v>10</v>
      </c>
      <c r="X1156" s="286"/>
      <c r="Y1156" s="286"/>
      <c r="Z1156" s="30"/>
    </row>
    <row r="1157" spans="1:26" ht="15" hidden="1" customHeight="1" x14ac:dyDescent="0.2">
      <c r="A1157" s="384"/>
      <c r="B1157" s="384"/>
      <c r="C1157" s="433"/>
      <c r="D1157" s="43" t="s">
        <v>2116</v>
      </c>
      <c r="E1157" s="499" t="s">
        <v>2123</v>
      </c>
      <c r="F1157" s="319">
        <v>1</v>
      </c>
      <c r="G1157" s="43" t="s">
        <v>2153</v>
      </c>
      <c r="H1157" s="499"/>
      <c r="I1157" s="481" t="s">
        <v>619</v>
      </c>
      <c r="J1157" s="442" t="s">
        <v>1428</v>
      </c>
      <c r="K1157" s="442">
        <v>1</v>
      </c>
      <c r="L1157" s="482" t="s">
        <v>3456</v>
      </c>
      <c r="M1157" s="442">
        <v>2047</v>
      </c>
      <c r="N1157" s="483"/>
      <c r="O1157" s="434">
        <v>32.28</v>
      </c>
      <c r="P1157" s="323">
        <f t="shared" si="84"/>
        <v>32.28</v>
      </c>
      <c r="Q1157" s="319">
        <f t="shared" si="85"/>
        <v>1</v>
      </c>
      <c r="R1157" s="427">
        <f t="shared" si="86"/>
        <v>32.28</v>
      </c>
      <c r="S1157" s="323"/>
      <c r="T1157" s="309"/>
      <c r="U1157" s="309"/>
      <c r="V1157" s="319" t="s">
        <v>619</v>
      </c>
      <c r="W1157" s="444" t="str">
        <f t="shared" si="83"/>
        <v/>
      </c>
      <c r="X1157" s="286"/>
      <c r="Y1157" s="286"/>
      <c r="Z1157" s="30"/>
    </row>
    <row r="1158" spans="1:26" ht="15" hidden="1" customHeight="1" x14ac:dyDescent="0.2">
      <c r="A1158" s="384"/>
      <c r="B1158" s="384"/>
      <c r="C1158" s="433"/>
      <c r="D1158" s="43" t="s">
        <v>2116</v>
      </c>
      <c r="E1158" s="499" t="s">
        <v>2123</v>
      </c>
      <c r="F1158" s="319">
        <v>1</v>
      </c>
      <c r="G1158" s="43" t="s">
        <v>2154</v>
      </c>
      <c r="H1158" s="499"/>
      <c r="I1158" s="481">
        <v>10</v>
      </c>
      <c r="J1158" s="442" t="s">
        <v>1428</v>
      </c>
      <c r="K1158" s="442">
        <v>2</v>
      </c>
      <c r="L1158" s="482" t="s">
        <v>3469</v>
      </c>
      <c r="M1158" s="442">
        <v>160</v>
      </c>
      <c r="N1158" s="483"/>
      <c r="O1158" s="434">
        <v>1.76</v>
      </c>
      <c r="P1158" s="323">
        <f t="shared" si="84"/>
        <v>3.52</v>
      </c>
      <c r="Q1158" s="319">
        <f t="shared" si="85"/>
        <v>2</v>
      </c>
      <c r="R1158" s="427">
        <f t="shared" si="86"/>
        <v>3.52</v>
      </c>
      <c r="S1158" s="323"/>
      <c r="T1158" s="309"/>
      <c r="U1158" s="309"/>
      <c r="V1158" s="319" t="s">
        <v>1427</v>
      </c>
      <c r="W1158" s="444" t="str">
        <f t="shared" si="83"/>
        <v>10</v>
      </c>
      <c r="X1158" s="286"/>
      <c r="Y1158" s="286"/>
      <c r="Z1158" s="30"/>
    </row>
    <row r="1159" spans="1:26" ht="15" hidden="1" customHeight="1" x14ac:dyDescent="0.2">
      <c r="A1159" s="384"/>
      <c r="B1159" s="384"/>
      <c r="C1159" s="433"/>
      <c r="D1159" s="43" t="s">
        <v>2116</v>
      </c>
      <c r="E1159" s="499" t="s">
        <v>2123</v>
      </c>
      <c r="F1159" s="319">
        <v>1</v>
      </c>
      <c r="G1159" s="43" t="s">
        <v>2156</v>
      </c>
      <c r="H1159" s="499"/>
      <c r="I1159" s="481">
        <v>10</v>
      </c>
      <c r="J1159" s="442" t="s">
        <v>1428</v>
      </c>
      <c r="K1159" s="442">
        <v>2</v>
      </c>
      <c r="L1159" s="482" t="s">
        <v>3516</v>
      </c>
      <c r="M1159" s="442">
        <v>144</v>
      </c>
      <c r="N1159" s="483"/>
      <c r="O1159" s="434">
        <v>1.22</v>
      </c>
      <c r="P1159" s="323">
        <f t="shared" si="84"/>
        <v>2.44</v>
      </c>
      <c r="Q1159" s="319">
        <f t="shared" si="85"/>
        <v>2</v>
      </c>
      <c r="R1159" s="427">
        <f t="shared" si="86"/>
        <v>2.44</v>
      </c>
      <c r="S1159" s="323"/>
      <c r="T1159" s="309"/>
      <c r="U1159" s="309"/>
      <c r="V1159" s="319" t="s">
        <v>1427</v>
      </c>
      <c r="W1159" s="444" t="str">
        <f t="shared" si="83"/>
        <v>10</v>
      </c>
      <c r="X1159" s="286"/>
      <c r="Y1159" s="286"/>
      <c r="Z1159" s="30"/>
    </row>
    <row r="1160" spans="1:26" ht="15" hidden="1" customHeight="1" x14ac:dyDescent="0.2">
      <c r="A1160" s="384"/>
      <c r="B1160" s="384"/>
      <c r="C1160" s="433"/>
      <c r="D1160" s="43" t="s">
        <v>2116</v>
      </c>
      <c r="E1160" s="499" t="s">
        <v>2123</v>
      </c>
      <c r="F1160" s="319">
        <v>1</v>
      </c>
      <c r="G1160" s="43" t="s">
        <v>2157</v>
      </c>
      <c r="H1160" s="499"/>
      <c r="I1160" s="481">
        <v>10</v>
      </c>
      <c r="J1160" s="442" t="s">
        <v>1428</v>
      </c>
      <c r="K1160" s="442">
        <v>1</v>
      </c>
      <c r="L1160" s="482" t="s">
        <v>3466</v>
      </c>
      <c r="M1160" s="442">
        <v>192</v>
      </c>
      <c r="N1160" s="483"/>
      <c r="O1160" s="434">
        <v>1.81</v>
      </c>
      <c r="P1160" s="323">
        <f t="shared" si="84"/>
        <v>1.81</v>
      </c>
      <c r="Q1160" s="319">
        <f t="shared" si="85"/>
        <v>1</v>
      </c>
      <c r="R1160" s="427">
        <f t="shared" si="86"/>
        <v>1.81</v>
      </c>
      <c r="S1160" s="323"/>
      <c r="T1160" s="309"/>
      <c r="U1160" s="309"/>
      <c r="V1160" s="319" t="s">
        <v>1427</v>
      </c>
      <c r="W1160" s="444" t="str">
        <f t="shared" si="83"/>
        <v>10</v>
      </c>
      <c r="X1160" s="286"/>
      <c r="Y1160" s="286"/>
      <c r="Z1160" s="30"/>
    </row>
    <row r="1161" spans="1:26" ht="15" hidden="1" customHeight="1" x14ac:dyDescent="0.2">
      <c r="A1161" s="384"/>
      <c r="B1161" s="384"/>
      <c r="C1161" s="433"/>
      <c r="D1161" s="43" t="s">
        <v>2116</v>
      </c>
      <c r="E1161" s="499" t="s">
        <v>2123</v>
      </c>
      <c r="F1161" s="319">
        <v>1</v>
      </c>
      <c r="G1161" s="43" t="s">
        <v>2158</v>
      </c>
      <c r="H1161" s="499"/>
      <c r="I1161" s="481">
        <v>8</v>
      </c>
      <c r="J1161" s="442" t="s">
        <v>1428</v>
      </c>
      <c r="K1161" s="442">
        <v>2</v>
      </c>
      <c r="L1161" s="482" t="s">
        <v>3452</v>
      </c>
      <c r="M1161" s="442">
        <v>145</v>
      </c>
      <c r="N1161" s="483"/>
      <c r="O1161" s="434">
        <v>0.55000000000000004</v>
      </c>
      <c r="P1161" s="323">
        <f t="shared" si="84"/>
        <v>1.1000000000000001</v>
      </c>
      <c r="Q1161" s="319">
        <f t="shared" si="85"/>
        <v>2</v>
      </c>
      <c r="R1161" s="427">
        <f t="shared" si="86"/>
        <v>1.1000000000000001</v>
      </c>
      <c r="S1161" s="323"/>
      <c r="T1161" s="309"/>
      <c r="U1161" s="309"/>
      <c r="V1161" s="319" t="s">
        <v>3449</v>
      </c>
      <c r="W1161" s="444" t="str">
        <f t="shared" si="83"/>
        <v>8</v>
      </c>
      <c r="X1161" s="286"/>
      <c r="Y1161" s="286"/>
      <c r="Z1161" s="30"/>
    </row>
    <row r="1162" spans="1:26" ht="15" hidden="1" customHeight="1" x14ac:dyDescent="0.2">
      <c r="A1162" s="384"/>
      <c r="B1162" s="384"/>
      <c r="C1162" s="433"/>
      <c r="D1162" s="43" t="s">
        <v>2117</v>
      </c>
      <c r="E1162" s="499" t="s">
        <v>2123</v>
      </c>
      <c r="F1162" s="319">
        <v>1</v>
      </c>
      <c r="G1162" s="43" t="s">
        <v>2117</v>
      </c>
      <c r="H1162" s="499" t="s">
        <v>3592</v>
      </c>
      <c r="I1162" s="481" t="s">
        <v>3583</v>
      </c>
      <c r="J1162" s="442" t="s">
        <v>2101</v>
      </c>
      <c r="K1162" s="442">
        <v>1</v>
      </c>
      <c r="L1162" s="482" t="s">
        <v>3456</v>
      </c>
      <c r="M1162" s="442">
        <v>1440</v>
      </c>
      <c r="N1162" s="483"/>
      <c r="O1162" s="434">
        <v>0</v>
      </c>
      <c r="P1162" s="323">
        <f t="shared" si="84"/>
        <v>0</v>
      </c>
      <c r="Q1162" s="319">
        <f t="shared" si="85"/>
        <v>1</v>
      </c>
      <c r="R1162" s="427">
        <f t="shared" si="86"/>
        <v>0</v>
      </c>
      <c r="S1162" s="323"/>
      <c r="T1162" s="309"/>
      <c r="U1162" s="309"/>
      <c r="V1162" s="319" t="s">
        <v>2179</v>
      </c>
      <c r="W1162" s="444" t="str">
        <f t="shared" si="83"/>
        <v>TREAPTA</v>
      </c>
      <c r="X1162" s="286"/>
      <c r="Y1162" s="286"/>
      <c r="Z1162" s="30"/>
    </row>
    <row r="1163" spans="1:26" ht="15" hidden="1" customHeight="1" x14ac:dyDescent="0.2">
      <c r="A1163" s="384"/>
      <c r="B1163" s="384"/>
      <c r="C1163" s="433"/>
      <c r="D1163" s="43" t="s">
        <v>2118</v>
      </c>
      <c r="E1163" s="499" t="s">
        <v>2123</v>
      </c>
      <c r="F1163" s="319">
        <v>1</v>
      </c>
      <c r="G1163" s="43" t="s">
        <v>2118</v>
      </c>
      <c r="H1163" s="499" t="s">
        <v>3592</v>
      </c>
      <c r="I1163" s="481" t="s">
        <v>3583</v>
      </c>
      <c r="J1163" s="442" t="s">
        <v>2101</v>
      </c>
      <c r="K1163" s="442">
        <v>1</v>
      </c>
      <c r="L1163" s="482" t="s">
        <v>3456</v>
      </c>
      <c r="M1163" s="442">
        <v>1440</v>
      </c>
      <c r="N1163" s="483"/>
      <c r="O1163" s="434">
        <v>0</v>
      </c>
      <c r="P1163" s="323">
        <f t="shared" si="84"/>
        <v>0</v>
      </c>
      <c r="Q1163" s="319">
        <f t="shared" si="85"/>
        <v>1</v>
      </c>
      <c r="R1163" s="427">
        <f t="shared" si="86"/>
        <v>0</v>
      </c>
      <c r="S1163" s="323"/>
      <c r="T1163" s="309"/>
      <c r="U1163" s="309"/>
      <c r="V1163" s="319" t="s">
        <v>2180</v>
      </c>
      <c r="W1163" s="444" t="str">
        <f t="shared" si="83"/>
        <v>TREAPTA</v>
      </c>
      <c r="X1163" s="286"/>
      <c r="Y1163" s="286"/>
      <c r="Z1163" s="30"/>
    </row>
    <row r="1164" spans="1:26" ht="15" hidden="1" customHeight="1" x14ac:dyDescent="0.2">
      <c r="A1164" s="384"/>
      <c r="B1164" s="384"/>
      <c r="C1164" s="433"/>
      <c r="D1164" s="43" t="s">
        <v>2119</v>
      </c>
      <c r="E1164" s="499" t="s">
        <v>2123</v>
      </c>
      <c r="F1164" s="319">
        <v>1</v>
      </c>
      <c r="G1164" s="43" t="s">
        <v>2119</v>
      </c>
      <c r="H1164" s="499" t="s">
        <v>3592</v>
      </c>
      <c r="I1164" s="481" t="s">
        <v>3583</v>
      </c>
      <c r="J1164" s="442" t="s">
        <v>2101</v>
      </c>
      <c r="K1164" s="442">
        <v>1</v>
      </c>
      <c r="L1164" s="482" t="s">
        <v>3456</v>
      </c>
      <c r="M1164" s="442">
        <v>1440</v>
      </c>
      <c r="N1164" s="483"/>
      <c r="O1164" s="434">
        <v>0</v>
      </c>
      <c r="P1164" s="323">
        <f t="shared" si="84"/>
        <v>0</v>
      </c>
      <c r="Q1164" s="319">
        <f t="shared" si="85"/>
        <v>1</v>
      </c>
      <c r="R1164" s="427">
        <f t="shared" si="86"/>
        <v>0</v>
      </c>
      <c r="S1164" s="323"/>
      <c r="T1164" s="309"/>
      <c r="U1164" s="309"/>
      <c r="V1164" s="319" t="s">
        <v>2181</v>
      </c>
      <c r="W1164" s="444" t="str">
        <f t="shared" si="83"/>
        <v>TREAPTA</v>
      </c>
      <c r="X1164" s="286"/>
      <c r="Y1164" s="286"/>
      <c r="Z1164" s="30"/>
    </row>
    <row r="1165" spans="1:26" ht="15" hidden="1" customHeight="1" x14ac:dyDescent="0.2">
      <c r="A1165" s="384"/>
      <c r="B1165" s="384"/>
      <c r="C1165" s="433"/>
      <c r="D1165" s="43" t="s">
        <v>2120</v>
      </c>
      <c r="E1165" s="499" t="s">
        <v>2123</v>
      </c>
      <c r="F1165" s="319">
        <v>1</v>
      </c>
      <c r="G1165" s="43" t="s">
        <v>2159</v>
      </c>
      <c r="H1165" s="499"/>
      <c r="I1165" s="481" t="s">
        <v>990</v>
      </c>
      <c r="J1165" s="442" t="s">
        <v>1428</v>
      </c>
      <c r="K1165" s="442">
        <v>1</v>
      </c>
      <c r="L1165" s="482" t="s">
        <v>3456</v>
      </c>
      <c r="M1165" s="442">
        <v>1810</v>
      </c>
      <c r="N1165" s="483"/>
      <c r="O1165" s="434">
        <v>10.34</v>
      </c>
      <c r="P1165" s="323">
        <f t="shared" si="84"/>
        <v>10.34</v>
      </c>
      <c r="Q1165" s="319">
        <f t="shared" si="85"/>
        <v>1</v>
      </c>
      <c r="R1165" s="427">
        <f t="shared" si="86"/>
        <v>10.34</v>
      </c>
      <c r="S1165" s="323"/>
      <c r="T1165" s="309"/>
      <c r="U1165" s="309"/>
      <c r="V1165" s="319" t="s">
        <v>990</v>
      </c>
      <c r="W1165" s="444" t="str">
        <f t="shared" si="83"/>
        <v/>
      </c>
      <c r="X1165" s="286"/>
      <c r="Y1165" s="286"/>
      <c r="Z1165" s="30"/>
    </row>
    <row r="1166" spans="1:26" ht="15" hidden="1" customHeight="1" x14ac:dyDescent="0.2">
      <c r="A1166" s="384"/>
      <c r="B1166" s="384"/>
      <c r="C1166" s="433"/>
      <c r="D1166" s="43" t="s">
        <v>2120</v>
      </c>
      <c r="E1166" s="499" t="s">
        <v>2123</v>
      </c>
      <c r="F1166" s="319">
        <v>1</v>
      </c>
      <c r="G1166" s="43" t="s">
        <v>2160</v>
      </c>
      <c r="H1166" s="499"/>
      <c r="I1166" s="481">
        <v>10</v>
      </c>
      <c r="J1166" s="442" t="s">
        <v>1428</v>
      </c>
      <c r="K1166" s="442">
        <v>2</v>
      </c>
      <c r="L1166" s="482" t="s">
        <v>3461</v>
      </c>
      <c r="M1166" s="442">
        <v>81</v>
      </c>
      <c r="N1166" s="483"/>
      <c r="O1166" s="434">
        <v>0.57999999999999996</v>
      </c>
      <c r="P1166" s="323">
        <f t="shared" si="84"/>
        <v>1.1599999999999999</v>
      </c>
      <c r="Q1166" s="319">
        <f t="shared" si="85"/>
        <v>2</v>
      </c>
      <c r="R1166" s="427">
        <f t="shared" si="86"/>
        <v>1.1599999999999999</v>
      </c>
      <c r="S1166" s="323"/>
      <c r="T1166" s="309"/>
      <c r="U1166" s="309"/>
      <c r="V1166" s="319" t="s">
        <v>1427</v>
      </c>
      <c r="W1166" s="444" t="str">
        <f t="shared" si="83"/>
        <v>10</v>
      </c>
      <c r="X1166" s="286"/>
      <c r="Y1166" s="286"/>
      <c r="Z1166" s="30"/>
    </row>
    <row r="1167" spans="1:26" ht="15" hidden="1" customHeight="1" x14ac:dyDescent="0.2">
      <c r="A1167" s="384"/>
      <c r="B1167" s="384"/>
      <c r="C1167" s="433"/>
      <c r="D1167" s="43" t="s">
        <v>2120</v>
      </c>
      <c r="E1167" s="499" t="s">
        <v>2123</v>
      </c>
      <c r="F1167" s="319">
        <v>1</v>
      </c>
      <c r="G1167" s="43" t="s">
        <v>2161</v>
      </c>
      <c r="H1167" s="499"/>
      <c r="I1167" s="481" t="s">
        <v>990</v>
      </c>
      <c r="J1167" s="442" t="s">
        <v>1428</v>
      </c>
      <c r="K1167" s="442">
        <v>2</v>
      </c>
      <c r="L1167" s="482" t="s">
        <v>3456</v>
      </c>
      <c r="M1167" s="442">
        <v>1102</v>
      </c>
      <c r="N1167" s="483"/>
      <c r="O1167" s="434">
        <v>6.3</v>
      </c>
      <c r="P1167" s="323">
        <f t="shared" si="84"/>
        <v>12.6</v>
      </c>
      <c r="Q1167" s="319">
        <f t="shared" si="85"/>
        <v>2</v>
      </c>
      <c r="R1167" s="427">
        <f t="shared" si="86"/>
        <v>12.6</v>
      </c>
      <c r="S1167" s="323"/>
      <c r="T1167" s="309"/>
      <c r="U1167" s="309"/>
      <c r="V1167" s="319" t="s">
        <v>990</v>
      </c>
      <c r="W1167" s="444" t="str">
        <f t="shared" ref="W1167:W1230" si="87">(SUBSTITUTE(I1167,V1167,""))</f>
        <v/>
      </c>
      <c r="X1167" s="286"/>
      <c r="Y1167" s="286"/>
      <c r="Z1167" s="30"/>
    </row>
    <row r="1168" spans="1:26" ht="15" hidden="1" customHeight="1" x14ac:dyDescent="0.2">
      <c r="A1168" s="384"/>
      <c r="B1168" s="384"/>
      <c r="C1168" s="433"/>
      <c r="D1168" s="43" t="s">
        <v>2120</v>
      </c>
      <c r="E1168" s="499" t="s">
        <v>2123</v>
      </c>
      <c r="F1168" s="319">
        <v>1</v>
      </c>
      <c r="G1168" s="43" t="s">
        <v>2162</v>
      </c>
      <c r="H1168" s="499"/>
      <c r="I1168" s="481" t="s">
        <v>990</v>
      </c>
      <c r="J1168" s="442" t="s">
        <v>1428</v>
      </c>
      <c r="K1168" s="442">
        <v>1</v>
      </c>
      <c r="L1168" s="482" t="s">
        <v>3456</v>
      </c>
      <c r="M1168" s="442">
        <v>76</v>
      </c>
      <c r="N1168" s="483"/>
      <c r="O1168" s="434">
        <v>0.44</v>
      </c>
      <c r="P1168" s="323">
        <f t="shared" si="84"/>
        <v>0.44</v>
      </c>
      <c r="Q1168" s="319">
        <f t="shared" si="85"/>
        <v>1</v>
      </c>
      <c r="R1168" s="427">
        <f t="shared" si="86"/>
        <v>0.44</v>
      </c>
      <c r="S1168" s="323"/>
      <c r="T1168" s="309"/>
      <c r="U1168" s="309"/>
      <c r="V1168" s="319" t="s">
        <v>990</v>
      </c>
      <c r="W1168" s="444" t="str">
        <f t="shared" si="87"/>
        <v/>
      </c>
      <c r="X1168" s="286"/>
      <c r="Y1168" s="286"/>
      <c r="Z1168" s="30"/>
    </row>
    <row r="1169" spans="1:26" ht="15" hidden="1" customHeight="1" x14ac:dyDescent="0.2">
      <c r="A1169" s="384"/>
      <c r="B1169" s="384"/>
      <c r="C1169" s="433"/>
      <c r="D1169" s="43" t="s">
        <v>2120</v>
      </c>
      <c r="E1169" s="499" t="s">
        <v>2123</v>
      </c>
      <c r="F1169" s="319">
        <v>1</v>
      </c>
      <c r="G1169" s="43" t="s">
        <v>2163</v>
      </c>
      <c r="H1169" s="499"/>
      <c r="I1169" s="481" t="s">
        <v>979</v>
      </c>
      <c r="J1169" s="442" t="s">
        <v>1428</v>
      </c>
      <c r="K1169" s="442">
        <v>3</v>
      </c>
      <c r="L1169" s="482" t="s">
        <v>3456</v>
      </c>
      <c r="M1169" s="442">
        <v>296</v>
      </c>
      <c r="N1169" s="483"/>
      <c r="O1169" s="434">
        <v>0.7</v>
      </c>
      <c r="P1169" s="323">
        <f t="shared" ref="P1169:P1186" si="88">O1169*K1169</f>
        <v>2.0999999999999996</v>
      </c>
      <c r="Q1169" s="319">
        <f t="shared" ref="Q1169:Q1186" si="89">K1169*F1169</f>
        <v>3</v>
      </c>
      <c r="R1169" s="427">
        <f t="shared" ref="R1169:R1186" si="90">Q1169*O1169</f>
        <v>2.0999999999999996</v>
      </c>
      <c r="S1169" s="323"/>
      <c r="T1169" s="309"/>
      <c r="U1169" s="309"/>
      <c r="V1169" s="319" t="s">
        <v>979</v>
      </c>
      <c r="W1169" s="444" t="str">
        <f t="shared" si="87"/>
        <v/>
      </c>
      <c r="X1169" s="286"/>
      <c r="Y1169" s="286"/>
      <c r="Z1169" s="30"/>
    </row>
    <row r="1170" spans="1:26" ht="15" hidden="1" customHeight="1" x14ac:dyDescent="0.2">
      <c r="A1170" s="384"/>
      <c r="B1170" s="384"/>
      <c r="C1170" s="433"/>
      <c r="D1170" s="43" t="s">
        <v>2120</v>
      </c>
      <c r="E1170" s="499" t="s">
        <v>2123</v>
      </c>
      <c r="F1170" s="319">
        <v>1</v>
      </c>
      <c r="G1170" s="43" t="s">
        <v>2164</v>
      </c>
      <c r="H1170" s="499"/>
      <c r="I1170" s="481" t="s">
        <v>979</v>
      </c>
      <c r="J1170" s="442" t="s">
        <v>1428</v>
      </c>
      <c r="K1170" s="442">
        <v>3</v>
      </c>
      <c r="L1170" s="482" t="s">
        <v>3456</v>
      </c>
      <c r="M1170" s="442">
        <v>1227</v>
      </c>
      <c r="N1170" s="483"/>
      <c r="O1170" s="434">
        <v>2.9</v>
      </c>
      <c r="P1170" s="323">
        <f t="shared" si="88"/>
        <v>8.6999999999999993</v>
      </c>
      <c r="Q1170" s="319">
        <f t="shared" si="89"/>
        <v>3</v>
      </c>
      <c r="R1170" s="427">
        <f t="shared" si="90"/>
        <v>8.6999999999999993</v>
      </c>
      <c r="S1170" s="323"/>
      <c r="T1170" s="309"/>
      <c r="U1170" s="309"/>
      <c r="V1170" s="319" t="s">
        <v>979</v>
      </c>
      <c r="W1170" s="444" t="str">
        <f t="shared" si="87"/>
        <v/>
      </c>
      <c r="X1170" s="286"/>
      <c r="Y1170" s="286"/>
      <c r="Z1170" s="30"/>
    </row>
    <row r="1171" spans="1:26" ht="15" hidden="1" customHeight="1" x14ac:dyDescent="0.2">
      <c r="A1171" s="384"/>
      <c r="B1171" s="384"/>
      <c r="C1171" s="433"/>
      <c r="D1171" s="43" t="s">
        <v>2120</v>
      </c>
      <c r="E1171" s="499" t="s">
        <v>2123</v>
      </c>
      <c r="F1171" s="319">
        <v>1</v>
      </c>
      <c r="G1171" s="43" t="s">
        <v>2165</v>
      </c>
      <c r="H1171" s="499"/>
      <c r="I1171" s="481" t="s">
        <v>979</v>
      </c>
      <c r="J1171" s="442" t="s">
        <v>1428</v>
      </c>
      <c r="K1171" s="442">
        <v>3</v>
      </c>
      <c r="L1171" s="482" t="s">
        <v>3456</v>
      </c>
      <c r="M1171" s="442">
        <v>73</v>
      </c>
      <c r="N1171" s="483"/>
      <c r="O1171" s="434">
        <v>0.17</v>
      </c>
      <c r="P1171" s="323">
        <f t="shared" si="88"/>
        <v>0.51</v>
      </c>
      <c r="Q1171" s="319">
        <f t="shared" si="89"/>
        <v>3</v>
      </c>
      <c r="R1171" s="427">
        <f t="shared" si="90"/>
        <v>0.51</v>
      </c>
      <c r="S1171" s="323"/>
      <c r="T1171" s="309"/>
      <c r="U1171" s="309"/>
      <c r="V1171" s="319" t="s">
        <v>979</v>
      </c>
      <c r="W1171" s="444" t="str">
        <f t="shared" si="87"/>
        <v/>
      </c>
      <c r="X1171" s="286"/>
      <c r="Y1171" s="286"/>
      <c r="Z1171" s="30"/>
    </row>
    <row r="1172" spans="1:26" ht="15" hidden="1" customHeight="1" x14ac:dyDescent="0.2">
      <c r="A1172" s="384"/>
      <c r="B1172" s="384"/>
      <c r="C1172" s="433"/>
      <c r="D1172" s="43" t="s">
        <v>2120</v>
      </c>
      <c r="E1172" s="499" t="s">
        <v>2123</v>
      </c>
      <c r="F1172" s="319">
        <v>1</v>
      </c>
      <c r="G1172" s="43" t="s">
        <v>2166</v>
      </c>
      <c r="H1172" s="499"/>
      <c r="I1172" s="481" t="s">
        <v>979</v>
      </c>
      <c r="J1172" s="442" t="s">
        <v>1428</v>
      </c>
      <c r="K1172" s="442">
        <v>3</v>
      </c>
      <c r="L1172" s="482" t="s">
        <v>3456</v>
      </c>
      <c r="M1172" s="442">
        <v>207</v>
      </c>
      <c r="N1172" s="483"/>
      <c r="O1172" s="434">
        <v>0.49</v>
      </c>
      <c r="P1172" s="323">
        <f t="shared" si="88"/>
        <v>1.47</v>
      </c>
      <c r="Q1172" s="319">
        <f t="shared" si="89"/>
        <v>3</v>
      </c>
      <c r="R1172" s="427">
        <f t="shared" si="90"/>
        <v>1.47</v>
      </c>
      <c r="S1172" s="323"/>
      <c r="T1172" s="309"/>
      <c r="U1172" s="309"/>
      <c r="V1172" s="319" t="s">
        <v>979</v>
      </c>
      <c r="W1172" s="444" t="str">
        <f t="shared" si="87"/>
        <v/>
      </c>
      <c r="X1172" s="286"/>
      <c r="Y1172" s="286"/>
      <c r="Z1172" s="30"/>
    </row>
    <row r="1173" spans="1:26" ht="15" hidden="1" customHeight="1" x14ac:dyDescent="0.2">
      <c r="A1173" s="384"/>
      <c r="B1173" s="384"/>
      <c r="C1173" s="433"/>
      <c r="D1173" s="43" t="s">
        <v>2121</v>
      </c>
      <c r="E1173" s="499" t="s">
        <v>2123</v>
      </c>
      <c r="F1173" s="319">
        <v>1</v>
      </c>
      <c r="G1173" s="43" t="s">
        <v>2167</v>
      </c>
      <c r="H1173" s="499"/>
      <c r="I1173" s="481" t="s">
        <v>990</v>
      </c>
      <c r="J1173" s="442" t="s">
        <v>1428</v>
      </c>
      <c r="K1173" s="442">
        <v>1</v>
      </c>
      <c r="L1173" s="482" t="s">
        <v>3456</v>
      </c>
      <c r="M1173" s="442">
        <v>1377</v>
      </c>
      <c r="N1173" s="483"/>
      <c r="O1173" s="434">
        <v>7.87</v>
      </c>
      <c r="P1173" s="323">
        <f t="shared" si="88"/>
        <v>7.87</v>
      </c>
      <c r="Q1173" s="319">
        <f t="shared" si="89"/>
        <v>1</v>
      </c>
      <c r="R1173" s="427">
        <f t="shared" si="90"/>
        <v>7.87</v>
      </c>
      <c r="S1173" s="323"/>
      <c r="T1173" s="309"/>
      <c r="U1173" s="309"/>
      <c r="V1173" s="319" t="s">
        <v>990</v>
      </c>
      <c r="W1173" s="444" t="str">
        <f t="shared" si="87"/>
        <v/>
      </c>
      <c r="X1173" s="286"/>
      <c r="Y1173" s="286"/>
      <c r="Z1173" s="30"/>
    </row>
    <row r="1174" spans="1:26" ht="15" hidden="1" customHeight="1" x14ac:dyDescent="0.2">
      <c r="A1174" s="384"/>
      <c r="B1174" s="384"/>
      <c r="C1174" s="433"/>
      <c r="D1174" s="43" t="s">
        <v>2121</v>
      </c>
      <c r="E1174" s="499" t="s">
        <v>2123</v>
      </c>
      <c r="F1174" s="319">
        <v>1</v>
      </c>
      <c r="G1174" s="43" t="s">
        <v>2168</v>
      </c>
      <c r="H1174" s="499"/>
      <c r="I1174" s="481">
        <v>10</v>
      </c>
      <c r="J1174" s="442" t="s">
        <v>1428</v>
      </c>
      <c r="K1174" s="442">
        <v>2</v>
      </c>
      <c r="L1174" s="482" t="s">
        <v>3461</v>
      </c>
      <c r="M1174" s="442">
        <v>70</v>
      </c>
      <c r="N1174" s="483"/>
      <c r="O1174" s="434">
        <v>0.49</v>
      </c>
      <c r="P1174" s="323">
        <f t="shared" si="88"/>
        <v>0.98</v>
      </c>
      <c r="Q1174" s="319">
        <f t="shared" si="89"/>
        <v>2</v>
      </c>
      <c r="R1174" s="427">
        <f t="shared" si="90"/>
        <v>0.98</v>
      </c>
      <c r="S1174" s="323"/>
      <c r="T1174" s="309"/>
      <c r="U1174" s="309"/>
      <c r="V1174" s="319" t="s">
        <v>1427</v>
      </c>
      <c r="W1174" s="444" t="str">
        <f t="shared" si="87"/>
        <v>10</v>
      </c>
      <c r="X1174" s="286"/>
      <c r="Y1174" s="286"/>
      <c r="Z1174" s="30"/>
    </row>
    <row r="1175" spans="1:26" ht="15" hidden="1" customHeight="1" x14ac:dyDescent="0.2">
      <c r="A1175" s="384"/>
      <c r="B1175" s="384"/>
      <c r="C1175" s="433"/>
      <c r="D1175" s="43" t="s">
        <v>2121</v>
      </c>
      <c r="E1175" s="499" t="s">
        <v>2123</v>
      </c>
      <c r="F1175" s="319">
        <v>1</v>
      </c>
      <c r="G1175" s="43" t="s">
        <v>2169</v>
      </c>
      <c r="H1175" s="499"/>
      <c r="I1175" s="481" t="s">
        <v>990</v>
      </c>
      <c r="J1175" s="442" t="s">
        <v>1428</v>
      </c>
      <c r="K1175" s="442">
        <v>2</v>
      </c>
      <c r="L1175" s="482" t="s">
        <v>3456</v>
      </c>
      <c r="M1175" s="442">
        <v>1181</v>
      </c>
      <c r="N1175" s="483"/>
      <c r="O1175" s="434">
        <v>6.75</v>
      </c>
      <c r="P1175" s="323">
        <f t="shared" si="88"/>
        <v>13.5</v>
      </c>
      <c r="Q1175" s="319">
        <f t="shared" si="89"/>
        <v>2</v>
      </c>
      <c r="R1175" s="427">
        <f t="shared" si="90"/>
        <v>13.5</v>
      </c>
      <c r="S1175" s="323"/>
      <c r="T1175" s="309"/>
      <c r="U1175" s="309"/>
      <c r="V1175" s="319" t="s">
        <v>990</v>
      </c>
      <c r="W1175" s="444" t="str">
        <f t="shared" si="87"/>
        <v/>
      </c>
      <c r="X1175" s="286"/>
      <c r="Y1175" s="286"/>
      <c r="Z1175" s="30"/>
    </row>
    <row r="1176" spans="1:26" ht="15" hidden="1" customHeight="1" x14ac:dyDescent="0.2">
      <c r="A1176" s="384"/>
      <c r="B1176" s="384"/>
      <c r="C1176" s="433"/>
      <c r="D1176" s="43" t="s">
        <v>2121</v>
      </c>
      <c r="E1176" s="499" t="s">
        <v>2123</v>
      </c>
      <c r="F1176" s="319">
        <v>1</v>
      </c>
      <c r="G1176" s="43" t="s">
        <v>2170</v>
      </c>
      <c r="H1176" s="499"/>
      <c r="I1176" s="481" t="s">
        <v>979</v>
      </c>
      <c r="J1176" s="442" t="s">
        <v>1428</v>
      </c>
      <c r="K1176" s="442">
        <v>2</v>
      </c>
      <c r="L1176" s="482" t="s">
        <v>3456</v>
      </c>
      <c r="M1176" s="442">
        <v>250</v>
      </c>
      <c r="N1176" s="483"/>
      <c r="O1176" s="434">
        <v>0.59</v>
      </c>
      <c r="P1176" s="323">
        <f t="shared" si="88"/>
        <v>1.18</v>
      </c>
      <c r="Q1176" s="319">
        <f t="shared" si="89"/>
        <v>2</v>
      </c>
      <c r="R1176" s="427">
        <f t="shared" si="90"/>
        <v>1.18</v>
      </c>
      <c r="S1176" s="323"/>
      <c r="T1176" s="309"/>
      <c r="U1176" s="309"/>
      <c r="V1176" s="319" t="s">
        <v>979</v>
      </c>
      <c r="W1176" s="444" t="str">
        <f t="shared" si="87"/>
        <v/>
      </c>
      <c r="X1176" s="286"/>
      <c r="Y1176" s="286"/>
      <c r="Z1176" s="30"/>
    </row>
    <row r="1177" spans="1:26" ht="15" hidden="1" customHeight="1" x14ac:dyDescent="0.2">
      <c r="A1177" s="384"/>
      <c r="B1177" s="384"/>
      <c r="C1177" s="433"/>
      <c r="D1177" s="43" t="s">
        <v>2121</v>
      </c>
      <c r="E1177" s="499" t="s">
        <v>2123</v>
      </c>
      <c r="F1177" s="319">
        <v>1</v>
      </c>
      <c r="G1177" s="43" t="s">
        <v>2171</v>
      </c>
      <c r="H1177" s="499"/>
      <c r="I1177" s="481" t="s">
        <v>979</v>
      </c>
      <c r="J1177" s="442" t="s">
        <v>1428</v>
      </c>
      <c r="K1177" s="442">
        <v>3</v>
      </c>
      <c r="L1177" s="482" t="s">
        <v>3456</v>
      </c>
      <c r="M1177" s="442">
        <v>807</v>
      </c>
      <c r="N1177" s="483"/>
      <c r="O1177" s="434">
        <v>1.91</v>
      </c>
      <c r="P1177" s="323">
        <f t="shared" si="88"/>
        <v>5.7299999999999995</v>
      </c>
      <c r="Q1177" s="319">
        <f t="shared" si="89"/>
        <v>3</v>
      </c>
      <c r="R1177" s="427">
        <f t="shared" si="90"/>
        <v>5.7299999999999995</v>
      </c>
      <c r="S1177" s="323"/>
      <c r="T1177" s="309"/>
      <c r="U1177" s="309"/>
      <c r="V1177" s="319" t="s">
        <v>979</v>
      </c>
      <c r="W1177" s="444" t="str">
        <f t="shared" si="87"/>
        <v/>
      </c>
      <c r="X1177" s="286"/>
      <c r="Y1177" s="286"/>
      <c r="Z1177" s="30"/>
    </row>
    <row r="1178" spans="1:26" ht="15" hidden="1" customHeight="1" x14ac:dyDescent="0.2">
      <c r="A1178" s="384"/>
      <c r="B1178" s="384"/>
      <c r="C1178" s="433"/>
      <c r="D1178" s="43" t="s">
        <v>2121</v>
      </c>
      <c r="E1178" s="499" t="s">
        <v>2123</v>
      </c>
      <c r="F1178" s="319">
        <v>1</v>
      </c>
      <c r="G1178" s="43" t="s">
        <v>2172</v>
      </c>
      <c r="H1178" s="499"/>
      <c r="I1178" s="481" t="s">
        <v>979</v>
      </c>
      <c r="J1178" s="442" t="s">
        <v>1428</v>
      </c>
      <c r="K1178" s="442">
        <v>3</v>
      </c>
      <c r="L1178" s="482" t="s">
        <v>3456</v>
      </c>
      <c r="M1178" s="442">
        <v>230</v>
      </c>
      <c r="N1178" s="483"/>
      <c r="O1178" s="434">
        <v>0.54</v>
      </c>
      <c r="P1178" s="323">
        <f t="shared" si="88"/>
        <v>1.62</v>
      </c>
      <c r="Q1178" s="319">
        <f t="shared" si="89"/>
        <v>3</v>
      </c>
      <c r="R1178" s="427">
        <f t="shared" si="90"/>
        <v>1.62</v>
      </c>
      <c r="S1178" s="323"/>
      <c r="T1178" s="309"/>
      <c r="U1178" s="309"/>
      <c r="V1178" s="319" t="s">
        <v>979</v>
      </c>
      <c r="W1178" s="444" t="str">
        <f t="shared" si="87"/>
        <v/>
      </c>
      <c r="X1178" s="286"/>
      <c r="Y1178" s="286"/>
      <c r="Z1178" s="30"/>
    </row>
    <row r="1179" spans="1:26" ht="15" hidden="1" customHeight="1" x14ac:dyDescent="0.2">
      <c r="A1179" s="384"/>
      <c r="B1179" s="384"/>
      <c r="C1179" s="433"/>
      <c r="D1179" s="43" t="s">
        <v>2121</v>
      </c>
      <c r="E1179" s="499" t="s">
        <v>2123</v>
      </c>
      <c r="F1179" s="319">
        <v>1</v>
      </c>
      <c r="G1179" s="43" t="s">
        <v>2173</v>
      </c>
      <c r="H1179" s="499"/>
      <c r="I1179" s="481" t="s">
        <v>979</v>
      </c>
      <c r="J1179" s="442" t="s">
        <v>1428</v>
      </c>
      <c r="K1179" s="442">
        <v>1</v>
      </c>
      <c r="L1179" s="482" t="s">
        <v>3456</v>
      </c>
      <c r="M1179" s="442">
        <v>260</v>
      </c>
      <c r="N1179" s="483"/>
      <c r="O1179" s="434">
        <v>0.61</v>
      </c>
      <c r="P1179" s="323">
        <f t="shared" si="88"/>
        <v>0.61</v>
      </c>
      <c r="Q1179" s="319">
        <f t="shared" si="89"/>
        <v>1</v>
      </c>
      <c r="R1179" s="427">
        <f t="shared" si="90"/>
        <v>0.61</v>
      </c>
      <c r="S1179" s="323"/>
      <c r="T1179" s="309"/>
      <c r="U1179" s="309"/>
      <c r="V1179" s="319" t="s">
        <v>979</v>
      </c>
      <c r="W1179" s="444" t="str">
        <f t="shared" si="87"/>
        <v/>
      </c>
      <c r="X1179" s="286"/>
      <c r="Y1179" s="286"/>
      <c r="Z1179" s="30"/>
    </row>
    <row r="1180" spans="1:26" ht="15" hidden="1" customHeight="1" x14ac:dyDescent="0.2">
      <c r="A1180" s="384"/>
      <c r="B1180" s="384"/>
      <c r="C1180" s="433"/>
      <c r="D1180" s="43" t="s">
        <v>2122</v>
      </c>
      <c r="E1180" s="499" t="s">
        <v>2123</v>
      </c>
      <c r="F1180" s="319">
        <v>1</v>
      </c>
      <c r="G1180" s="43" t="s">
        <v>2174</v>
      </c>
      <c r="H1180" s="499"/>
      <c r="I1180" s="481" t="s">
        <v>990</v>
      </c>
      <c r="J1180" s="442" t="s">
        <v>1428</v>
      </c>
      <c r="K1180" s="442">
        <v>1</v>
      </c>
      <c r="L1180" s="482" t="s">
        <v>3456</v>
      </c>
      <c r="M1180" s="442">
        <v>2227</v>
      </c>
      <c r="N1180" s="483"/>
      <c r="O1180" s="434">
        <v>12.73</v>
      </c>
      <c r="P1180" s="323">
        <f t="shared" si="88"/>
        <v>12.73</v>
      </c>
      <c r="Q1180" s="319">
        <f t="shared" si="89"/>
        <v>1</v>
      </c>
      <c r="R1180" s="427">
        <f t="shared" si="90"/>
        <v>12.73</v>
      </c>
      <c r="S1180" s="323"/>
      <c r="T1180" s="309"/>
      <c r="U1180" s="309"/>
      <c r="V1180" s="319" t="s">
        <v>990</v>
      </c>
      <c r="W1180" s="444" t="str">
        <f t="shared" si="87"/>
        <v/>
      </c>
      <c r="X1180" s="286"/>
      <c r="Y1180" s="286"/>
      <c r="Z1180" s="30"/>
    </row>
    <row r="1181" spans="1:26" ht="15" hidden="1" customHeight="1" x14ac:dyDescent="0.2">
      <c r="A1181" s="384"/>
      <c r="B1181" s="384"/>
      <c r="C1181" s="433"/>
      <c r="D1181" s="43" t="s">
        <v>2122</v>
      </c>
      <c r="E1181" s="499" t="s">
        <v>2123</v>
      </c>
      <c r="F1181" s="319">
        <v>1</v>
      </c>
      <c r="G1181" s="43" t="s">
        <v>2160</v>
      </c>
      <c r="H1181" s="499"/>
      <c r="I1181" s="481">
        <v>10</v>
      </c>
      <c r="J1181" s="442" t="s">
        <v>1428</v>
      </c>
      <c r="K1181" s="442">
        <v>2</v>
      </c>
      <c r="L1181" s="482" t="s">
        <v>3461</v>
      </c>
      <c r="M1181" s="442">
        <v>81</v>
      </c>
      <c r="N1181" s="483"/>
      <c r="O1181" s="434">
        <v>0.57999999999999996</v>
      </c>
      <c r="P1181" s="323">
        <f t="shared" si="88"/>
        <v>1.1599999999999999</v>
      </c>
      <c r="Q1181" s="319">
        <f t="shared" si="89"/>
        <v>2</v>
      </c>
      <c r="R1181" s="427">
        <f t="shared" si="90"/>
        <v>1.1599999999999999</v>
      </c>
      <c r="S1181" s="323"/>
      <c r="T1181" s="309"/>
      <c r="U1181" s="309"/>
      <c r="V1181" s="319" t="s">
        <v>1427</v>
      </c>
      <c r="W1181" s="444" t="str">
        <f t="shared" si="87"/>
        <v>10</v>
      </c>
      <c r="X1181" s="286"/>
      <c r="Y1181" s="286"/>
      <c r="Z1181" s="30"/>
    </row>
    <row r="1182" spans="1:26" ht="15" hidden="1" customHeight="1" x14ac:dyDescent="0.2">
      <c r="A1182" s="384"/>
      <c r="B1182" s="384"/>
      <c r="C1182" s="433"/>
      <c r="D1182" s="43" t="s">
        <v>2122</v>
      </c>
      <c r="E1182" s="499" t="s">
        <v>2123</v>
      </c>
      <c r="F1182" s="319">
        <v>1</v>
      </c>
      <c r="G1182" s="43" t="s">
        <v>2169</v>
      </c>
      <c r="H1182" s="499"/>
      <c r="I1182" s="481" t="s">
        <v>990</v>
      </c>
      <c r="J1182" s="442" t="s">
        <v>1428</v>
      </c>
      <c r="K1182" s="442">
        <v>2</v>
      </c>
      <c r="L1182" s="482" t="s">
        <v>3456</v>
      </c>
      <c r="M1182" s="442">
        <v>1181</v>
      </c>
      <c r="N1182" s="483"/>
      <c r="O1182" s="434">
        <v>6.75</v>
      </c>
      <c r="P1182" s="323">
        <f t="shared" si="88"/>
        <v>13.5</v>
      </c>
      <c r="Q1182" s="319">
        <f t="shared" si="89"/>
        <v>2</v>
      </c>
      <c r="R1182" s="427">
        <f t="shared" si="90"/>
        <v>13.5</v>
      </c>
      <c r="S1182" s="323"/>
      <c r="T1182" s="309"/>
      <c r="U1182" s="309"/>
      <c r="V1182" s="319" t="s">
        <v>990</v>
      </c>
      <c r="W1182" s="444" t="str">
        <f t="shared" si="87"/>
        <v/>
      </c>
      <c r="X1182" s="286"/>
      <c r="Y1182" s="286"/>
      <c r="Z1182" s="30"/>
    </row>
    <row r="1183" spans="1:26" ht="15" hidden="1" customHeight="1" x14ac:dyDescent="0.2">
      <c r="A1183" s="384"/>
      <c r="B1183" s="384"/>
      <c r="C1183" s="433"/>
      <c r="D1183" s="43" t="s">
        <v>2122</v>
      </c>
      <c r="E1183" s="499" t="s">
        <v>2123</v>
      </c>
      <c r="F1183" s="319">
        <v>1</v>
      </c>
      <c r="G1183" s="43" t="s">
        <v>2175</v>
      </c>
      <c r="H1183" s="499"/>
      <c r="I1183" s="481" t="s">
        <v>979</v>
      </c>
      <c r="J1183" s="442" t="s">
        <v>1428</v>
      </c>
      <c r="K1183" s="442">
        <v>3</v>
      </c>
      <c r="L1183" s="482" t="s">
        <v>3456</v>
      </c>
      <c r="M1183" s="442">
        <v>1807</v>
      </c>
      <c r="N1183" s="483"/>
      <c r="O1183" s="434">
        <v>4.2699999999999996</v>
      </c>
      <c r="P1183" s="323">
        <f t="shared" si="88"/>
        <v>12.809999999999999</v>
      </c>
      <c r="Q1183" s="319">
        <f t="shared" si="89"/>
        <v>3</v>
      </c>
      <c r="R1183" s="427">
        <f t="shared" si="90"/>
        <v>12.809999999999999</v>
      </c>
      <c r="S1183" s="323"/>
      <c r="T1183" s="309"/>
      <c r="U1183" s="309"/>
      <c r="V1183" s="319" t="s">
        <v>979</v>
      </c>
      <c r="W1183" s="444" t="str">
        <f t="shared" si="87"/>
        <v/>
      </c>
      <c r="X1183" s="286"/>
      <c r="Y1183" s="286"/>
      <c r="Z1183" s="30"/>
    </row>
    <row r="1184" spans="1:26" ht="15" hidden="1" customHeight="1" x14ac:dyDescent="0.2">
      <c r="A1184" s="384"/>
      <c r="B1184" s="384"/>
      <c r="C1184" s="433"/>
      <c r="D1184" s="43" t="s">
        <v>2122</v>
      </c>
      <c r="E1184" s="499" t="s">
        <v>2123</v>
      </c>
      <c r="F1184" s="319">
        <v>1</v>
      </c>
      <c r="G1184" s="43" t="s">
        <v>2176</v>
      </c>
      <c r="H1184" s="499"/>
      <c r="I1184" s="481" t="s">
        <v>979</v>
      </c>
      <c r="J1184" s="442" t="s">
        <v>1428</v>
      </c>
      <c r="K1184" s="442">
        <v>3</v>
      </c>
      <c r="L1184" s="482" t="s">
        <v>3456</v>
      </c>
      <c r="M1184" s="442">
        <v>100</v>
      </c>
      <c r="N1184" s="483"/>
      <c r="O1184" s="434">
        <v>0.24</v>
      </c>
      <c r="P1184" s="323">
        <f t="shared" si="88"/>
        <v>0.72</v>
      </c>
      <c r="Q1184" s="319">
        <f t="shared" si="89"/>
        <v>3</v>
      </c>
      <c r="R1184" s="427">
        <f t="shared" si="90"/>
        <v>0.72</v>
      </c>
      <c r="S1184" s="323"/>
      <c r="T1184" s="309"/>
      <c r="U1184" s="309"/>
      <c r="V1184" s="319" t="s">
        <v>979</v>
      </c>
      <c r="W1184" s="444" t="str">
        <f t="shared" si="87"/>
        <v/>
      </c>
      <c r="X1184" s="286"/>
      <c r="Y1184" s="286"/>
      <c r="Z1184" s="30"/>
    </row>
    <row r="1185" spans="1:26" ht="15" hidden="1" customHeight="1" x14ac:dyDescent="0.2">
      <c r="A1185" s="384"/>
      <c r="B1185" s="384"/>
      <c r="C1185" s="433"/>
      <c r="D1185" s="43" t="s">
        <v>2122</v>
      </c>
      <c r="E1185" s="499" t="s">
        <v>2123</v>
      </c>
      <c r="F1185" s="319">
        <v>1</v>
      </c>
      <c r="G1185" s="43" t="s">
        <v>2177</v>
      </c>
      <c r="H1185" s="499"/>
      <c r="I1185" s="481" t="s">
        <v>979</v>
      </c>
      <c r="J1185" s="442" t="s">
        <v>1428</v>
      </c>
      <c r="K1185" s="442">
        <v>3</v>
      </c>
      <c r="L1185" s="482" t="s">
        <v>3456</v>
      </c>
      <c r="M1185" s="442">
        <v>240</v>
      </c>
      <c r="N1185" s="483"/>
      <c r="O1185" s="434">
        <v>0.56999999999999995</v>
      </c>
      <c r="P1185" s="323">
        <f t="shared" si="88"/>
        <v>1.71</v>
      </c>
      <c r="Q1185" s="319">
        <f t="shared" si="89"/>
        <v>3</v>
      </c>
      <c r="R1185" s="427">
        <f t="shared" si="90"/>
        <v>1.71</v>
      </c>
      <c r="S1185" s="323"/>
      <c r="T1185" s="309"/>
      <c r="U1185" s="309"/>
      <c r="V1185" s="319" t="s">
        <v>979</v>
      </c>
      <c r="W1185" s="444" t="str">
        <f t="shared" si="87"/>
        <v/>
      </c>
      <c r="X1185" s="286"/>
      <c r="Y1185" s="286"/>
      <c r="Z1185" s="30"/>
    </row>
    <row r="1186" spans="1:26" ht="15" hidden="1" customHeight="1" x14ac:dyDescent="0.2">
      <c r="A1186" s="384"/>
      <c r="B1186" s="384"/>
      <c r="C1186" s="433"/>
      <c r="D1186" s="43" t="s">
        <v>2182</v>
      </c>
      <c r="E1186" s="499" t="s">
        <v>2123</v>
      </c>
      <c r="F1186" s="319">
        <v>1</v>
      </c>
      <c r="G1186" s="43" t="s">
        <v>2182</v>
      </c>
      <c r="H1186" s="499"/>
      <c r="I1186" s="43" t="s">
        <v>2182</v>
      </c>
      <c r="J1186" s="43" t="s">
        <v>2182</v>
      </c>
      <c r="K1186" s="442">
        <v>1</v>
      </c>
      <c r="L1186" s="482" t="s">
        <v>3456</v>
      </c>
      <c r="M1186" s="442">
        <v>0</v>
      </c>
      <c r="N1186" s="483"/>
      <c r="O1186" s="434">
        <f>1320.09-1281.74</f>
        <v>38.349999999999909</v>
      </c>
      <c r="P1186" s="323">
        <f t="shared" si="88"/>
        <v>38.349999999999909</v>
      </c>
      <c r="Q1186" s="319">
        <f t="shared" si="89"/>
        <v>1</v>
      </c>
      <c r="R1186" s="427">
        <f t="shared" si="90"/>
        <v>38.349999999999909</v>
      </c>
      <c r="S1186" s="323"/>
      <c r="T1186" s="309"/>
      <c r="U1186" s="309"/>
      <c r="V1186" s="319" t="s">
        <v>2182</v>
      </c>
      <c r="W1186" s="444" t="str">
        <f t="shared" si="87"/>
        <v/>
      </c>
      <c r="X1186" s="286"/>
      <c r="Y1186" s="286"/>
      <c r="Z1186" s="30"/>
    </row>
    <row r="1187" spans="1:26" ht="15" hidden="1" customHeight="1" x14ac:dyDescent="0.2">
      <c r="A1187" s="384"/>
      <c r="B1187" s="384"/>
      <c r="C1187" s="433"/>
      <c r="D1187" s="43" t="s">
        <v>2183</v>
      </c>
      <c r="E1187" s="499" t="s">
        <v>2210</v>
      </c>
      <c r="F1187" s="319">
        <v>23</v>
      </c>
      <c r="G1187" s="43" t="s">
        <v>2183</v>
      </c>
      <c r="H1187" s="499" t="s">
        <v>3583</v>
      </c>
      <c r="I1187" s="481" t="s">
        <v>3583</v>
      </c>
      <c r="J1187" s="442" t="s">
        <v>2101</v>
      </c>
      <c r="K1187" s="442">
        <v>1</v>
      </c>
      <c r="L1187" s="482" t="s">
        <v>3456</v>
      </c>
      <c r="M1187" s="442">
        <v>240</v>
      </c>
      <c r="N1187" s="483"/>
      <c r="O1187" s="434">
        <v>0</v>
      </c>
      <c r="P1187" s="323">
        <f t="shared" ref="P1187:P1250" si="91">O1187*K1187</f>
        <v>0</v>
      </c>
      <c r="Q1187" s="319">
        <f t="shared" ref="Q1187:Q1250" si="92">K1187*F1187</f>
        <v>23</v>
      </c>
      <c r="R1187" s="427">
        <f t="shared" ref="R1187:R1250" si="93">Q1187*O1187</f>
        <v>0</v>
      </c>
      <c r="S1187" s="323"/>
      <c r="T1187" s="309"/>
      <c r="U1187" s="309"/>
      <c r="V1187" s="319" t="s">
        <v>2331</v>
      </c>
      <c r="W1187" s="444" t="str">
        <f t="shared" si="87"/>
        <v>TREAPTA</v>
      </c>
      <c r="X1187" s="286"/>
      <c r="Y1187" s="286"/>
      <c r="Z1187" s="30"/>
    </row>
    <row r="1188" spans="1:26" ht="15" hidden="1" customHeight="1" x14ac:dyDescent="0.2">
      <c r="A1188" s="384"/>
      <c r="B1188" s="384"/>
      <c r="C1188" s="433"/>
      <c r="D1188" s="43" t="s">
        <v>2184</v>
      </c>
      <c r="E1188" s="499" t="s">
        <v>2210</v>
      </c>
      <c r="F1188" s="319">
        <v>1</v>
      </c>
      <c r="G1188" s="43" t="s">
        <v>2211</v>
      </c>
      <c r="H1188" s="499"/>
      <c r="I1188" s="481" t="s">
        <v>853</v>
      </c>
      <c r="J1188" s="442" t="s">
        <v>1428</v>
      </c>
      <c r="K1188" s="442">
        <v>1</v>
      </c>
      <c r="L1188" s="482" t="s">
        <v>3456</v>
      </c>
      <c r="M1188" s="442">
        <v>609</v>
      </c>
      <c r="N1188" s="483"/>
      <c r="O1188" s="434">
        <v>4.96</v>
      </c>
      <c r="P1188" s="323">
        <f t="shared" si="91"/>
        <v>4.96</v>
      </c>
      <c r="Q1188" s="319">
        <f t="shared" si="92"/>
        <v>1</v>
      </c>
      <c r="R1188" s="427">
        <f t="shared" si="93"/>
        <v>4.96</v>
      </c>
      <c r="S1188" s="323"/>
      <c r="T1188" s="309"/>
      <c r="U1188" s="309"/>
      <c r="V1188" s="319" t="s">
        <v>853</v>
      </c>
      <c r="W1188" s="444" t="str">
        <f t="shared" si="87"/>
        <v/>
      </c>
      <c r="X1188" s="286"/>
      <c r="Y1188" s="286"/>
      <c r="Z1188" s="30"/>
    </row>
    <row r="1189" spans="1:26" ht="15" hidden="1" customHeight="1" x14ac:dyDescent="0.2">
      <c r="A1189" s="384"/>
      <c r="B1189" s="384"/>
      <c r="C1189" s="433"/>
      <c r="D1189" s="43" t="s">
        <v>2184</v>
      </c>
      <c r="E1189" s="499" t="s">
        <v>2210</v>
      </c>
      <c r="F1189" s="319">
        <v>1</v>
      </c>
      <c r="G1189" s="43" t="s">
        <v>2212</v>
      </c>
      <c r="H1189" s="499"/>
      <c r="I1189" s="481">
        <v>8</v>
      </c>
      <c r="J1189" s="442" t="s">
        <v>1428</v>
      </c>
      <c r="K1189" s="442">
        <v>2</v>
      </c>
      <c r="L1189" s="482" t="s">
        <v>3463</v>
      </c>
      <c r="M1189" s="442">
        <v>175</v>
      </c>
      <c r="N1189" s="483"/>
      <c r="O1189" s="434">
        <v>0.93</v>
      </c>
      <c r="P1189" s="323">
        <f t="shared" si="91"/>
        <v>1.86</v>
      </c>
      <c r="Q1189" s="319">
        <f t="shared" si="92"/>
        <v>2</v>
      </c>
      <c r="R1189" s="427">
        <f t="shared" si="93"/>
        <v>1.86</v>
      </c>
      <c r="S1189" s="323"/>
      <c r="T1189" s="309"/>
      <c r="U1189" s="309"/>
      <c r="V1189" s="319" t="s">
        <v>3449</v>
      </c>
      <c r="W1189" s="444" t="str">
        <f t="shared" si="87"/>
        <v>8</v>
      </c>
      <c r="X1189" s="286"/>
      <c r="Y1189" s="286"/>
      <c r="Z1189" s="30"/>
    </row>
    <row r="1190" spans="1:26" ht="15" hidden="1" customHeight="1" x14ac:dyDescent="0.2">
      <c r="A1190" s="384"/>
      <c r="B1190" s="384"/>
      <c r="C1190" s="433"/>
      <c r="D1190" s="43" t="s">
        <v>2184</v>
      </c>
      <c r="E1190" s="499" t="s">
        <v>2210</v>
      </c>
      <c r="F1190" s="319">
        <v>1</v>
      </c>
      <c r="G1190" s="43" t="s">
        <v>2213</v>
      </c>
      <c r="H1190" s="499"/>
      <c r="I1190" s="481">
        <v>5</v>
      </c>
      <c r="J1190" s="442" t="s">
        <v>1428</v>
      </c>
      <c r="K1190" s="442">
        <v>4</v>
      </c>
      <c r="L1190" s="482" t="s">
        <v>3517</v>
      </c>
      <c r="M1190" s="442">
        <v>50</v>
      </c>
      <c r="N1190" s="483"/>
      <c r="O1190" s="434">
        <v>0.04</v>
      </c>
      <c r="P1190" s="323">
        <f t="shared" si="91"/>
        <v>0.16</v>
      </c>
      <c r="Q1190" s="319">
        <f t="shared" si="92"/>
        <v>4</v>
      </c>
      <c r="R1190" s="427">
        <f t="shared" si="93"/>
        <v>0.16</v>
      </c>
      <c r="S1190" s="323"/>
      <c r="T1190" s="309"/>
      <c r="U1190" s="309"/>
      <c r="V1190" s="319" t="s">
        <v>3448</v>
      </c>
      <c r="W1190" s="444" t="str">
        <f t="shared" si="87"/>
        <v>5</v>
      </c>
      <c r="X1190" s="286"/>
      <c r="Y1190" s="286"/>
      <c r="Z1190" s="30"/>
    </row>
    <row r="1191" spans="1:26" ht="15" hidden="1" customHeight="1" x14ac:dyDescent="0.2">
      <c r="A1191" s="384"/>
      <c r="B1191" s="384"/>
      <c r="C1191" s="433"/>
      <c r="D1191" s="43" t="s">
        <v>2185</v>
      </c>
      <c r="E1191" s="499" t="s">
        <v>2210</v>
      </c>
      <c r="F1191" s="319">
        <v>1</v>
      </c>
      <c r="G1191" s="43" t="s">
        <v>2214</v>
      </c>
      <c r="H1191" s="499"/>
      <c r="I1191" s="481" t="s">
        <v>576</v>
      </c>
      <c r="J1191" s="442" t="s">
        <v>1428</v>
      </c>
      <c r="K1191" s="442">
        <v>1</v>
      </c>
      <c r="L1191" s="482" t="s">
        <v>3456</v>
      </c>
      <c r="M1191" s="442">
        <v>3220</v>
      </c>
      <c r="N1191" s="483"/>
      <c r="O1191" s="434">
        <v>98</v>
      </c>
      <c r="P1191" s="323">
        <f t="shared" si="91"/>
        <v>98</v>
      </c>
      <c r="Q1191" s="319">
        <f t="shared" si="92"/>
        <v>1</v>
      </c>
      <c r="R1191" s="427">
        <f t="shared" si="93"/>
        <v>98</v>
      </c>
      <c r="S1191" s="323"/>
      <c r="T1191" s="309"/>
      <c r="U1191" s="309"/>
      <c r="V1191" s="319" t="s">
        <v>576</v>
      </c>
      <c r="W1191" s="444" t="str">
        <f t="shared" si="87"/>
        <v/>
      </c>
      <c r="X1191" s="286"/>
      <c r="Y1191" s="286"/>
      <c r="Z1191" s="30"/>
    </row>
    <row r="1192" spans="1:26" ht="15" hidden="1" customHeight="1" x14ac:dyDescent="0.2">
      <c r="A1192" s="384"/>
      <c r="B1192" s="384"/>
      <c r="C1192" s="433"/>
      <c r="D1192" s="43" t="s">
        <v>2185</v>
      </c>
      <c r="E1192" s="499" t="s">
        <v>2210</v>
      </c>
      <c r="F1192" s="319">
        <v>1</v>
      </c>
      <c r="G1192" s="43" t="s">
        <v>2215</v>
      </c>
      <c r="H1192" s="499"/>
      <c r="I1192" s="481" t="s">
        <v>880</v>
      </c>
      <c r="J1192" s="442" t="s">
        <v>1428</v>
      </c>
      <c r="K1192" s="442">
        <v>1</v>
      </c>
      <c r="L1192" s="482" t="s">
        <v>3456</v>
      </c>
      <c r="M1192" s="442">
        <v>418</v>
      </c>
      <c r="N1192" s="483"/>
      <c r="O1192" s="434">
        <v>8.94</v>
      </c>
      <c r="P1192" s="323">
        <f t="shared" si="91"/>
        <v>8.94</v>
      </c>
      <c r="Q1192" s="319">
        <f t="shared" si="92"/>
        <v>1</v>
      </c>
      <c r="R1192" s="427">
        <f t="shared" si="93"/>
        <v>8.94</v>
      </c>
      <c r="S1192" s="323"/>
      <c r="T1192" s="309"/>
      <c r="U1192" s="309"/>
      <c r="V1192" s="319" t="s">
        <v>880</v>
      </c>
      <c r="W1192" s="444" t="str">
        <f t="shared" si="87"/>
        <v/>
      </c>
      <c r="X1192" s="286"/>
      <c r="Y1192" s="286"/>
      <c r="Z1192" s="30"/>
    </row>
    <row r="1193" spans="1:26" ht="15" hidden="1" customHeight="1" x14ac:dyDescent="0.2">
      <c r="A1193" s="384"/>
      <c r="B1193" s="384"/>
      <c r="C1193" s="433"/>
      <c r="D1193" s="43" t="s">
        <v>2185</v>
      </c>
      <c r="E1193" s="499" t="s">
        <v>2210</v>
      </c>
      <c r="F1193" s="319">
        <v>1</v>
      </c>
      <c r="G1193" s="43" t="s">
        <v>2216</v>
      </c>
      <c r="H1193" s="499"/>
      <c r="I1193" s="481">
        <v>12</v>
      </c>
      <c r="J1193" s="442" t="s">
        <v>1428</v>
      </c>
      <c r="K1193" s="442">
        <v>1</v>
      </c>
      <c r="L1193" s="482" t="s">
        <v>3501</v>
      </c>
      <c r="M1193" s="442">
        <v>142</v>
      </c>
      <c r="N1193" s="483"/>
      <c r="O1193" s="434">
        <v>2.37</v>
      </c>
      <c r="P1193" s="323">
        <f t="shared" si="91"/>
        <v>2.37</v>
      </c>
      <c r="Q1193" s="319">
        <f t="shared" si="92"/>
        <v>1</v>
      </c>
      <c r="R1193" s="427">
        <f t="shared" si="93"/>
        <v>2.37</v>
      </c>
      <c r="S1193" s="323"/>
      <c r="T1193" s="309"/>
      <c r="U1193" s="309"/>
      <c r="V1193" s="319" t="s">
        <v>3445</v>
      </c>
      <c r="W1193" s="444" t="str">
        <f t="shared" si="87"/>
        <v>12</v>
      </c>
      <c r="X1193" s="286"/>
      <c r="Y1193" s="286"/>
      <c r="Z1193" s="30"/>
    </row>
    <row r="1194" spans="1:26" ht="15" hidden="1" customHeight="1" x14ac:dyDescent="0.2">
      <c r="A1194" s="384"/>
      <c r="B1194" s="384"/>
      <c r="C1194" s="433"/>
      <c r="D1194" s="43" t="s">
        <v>2185</v>
      </c>
      <c r="E1194" s="499" t="s">
        <v>2210</v>
      </c>
      <c r="F1194" s="319">
        <v>1</v>
      </c>
      <c r="G1194" s="43" t="s">
        <v>2217</v>
      </c>
      <c r="H1194" s="499"/>
      <c r="I1194" s="481">
        <v>12</v>
      </c>
      <c r="J1194" s="442" t="s">
        <v>1428</v>
      </c>
      <c r="K1194" s="442">
        <v>1</v>
      </c>
      <c r="L1194" s="482" t="s">
        <v>3488</v>
      </c>
      <c r="M1194" s="442">
        <v>200</v>
      </c>
      <c r="N1194" s="483"/>
      <c r="O1194" s="434">
        <v>2.68</v>
      </c>
      <c r="P1194" s="323">
        <f t="shared" si="91"/>
        <v>2.68</v>
      </c>
      <c r="Q1194" s="319">
        <f t="shared" si="92"/>
        <v>1</v>
      </c>
      <c r="R1194" s="427">
        <f t="shared" si="93"/>
        <v>2.68</v>
      </c>
      <c r="S1194" s="323"/>
      <c r="T1194" s="309"/>
      <c r="U1194" s="309"/>
      <c r="V1194" s="319" t="s">
        <v>3445</v>
      </c>
      <c r="W1194" s="444" t="str">
        <f t="shared" si="87"/>
        <v>12</v>
      </c>
      <c r="X1194" s="286"/>
      <c r="Y1194" s="286"/>
      <c r="Z1194" s="30"/>
    </row>
    <row r="1195" spans="1:26" ht="15" hidden="1" customHeight="1" x14ac:dyDescent="0.2">
      <c r="A1195" s="384"/>
      <c r="B1195" s="384"/>
      <c r="C1195" s="433"/>
      <c r="D1195" s="43" t="s">
        <v>2185</v>
      </c>
      <c r="E1195" s="499" t="s">
        <v>2210</v>
      </c>
      <c r="F1195" s="319">
        <v>1</v>
      </c>
      <c r="G1195" s="43" t="s">
        <v>2218</v>
      </c>
      <c r="H1195" s="499"/>
      <c r="I1195" s="481">
        <v>12</v>
      </c>
      <c r="J1195" s="442" t="s">
        <v>1428</v>
      </c>
      <c r="K1195" s="442">
        <v>1</v>
      </c>
      <c r="L1195" s="482" t="s">
        <v>3501</v>
      </c>
      <c r="M1195" s="442">
        <v>142</v>
      </c>
      <c r="N1195" s="483"/>
      <c r="O1195" s="434">
        <v>2.37</v>
      </c>
      <c r="P1195" s="323">
        <f t="shared" si="91"/>
        <v>2.37</v>
      </c>
      <c r="Q1195" s="319">
        <f t="shared" si="92"/>
        <v>1</v>
      </c>
      <c r="R1195" s="427">
        <f t="shared" si="93"/>
        <v>2.37</v>
      </c>
      <c r="S1195" s="323"/>
      <c r="T1195" s="309"/>
      <c r="U1195" s="309"/>
      <c r="V1195" s="319" t="s">
        <v>3445</v>
      </c>
      <c r="W1195" s="444" t="str">
        <f t="shared" si="87"/>
        <v>12</v>
      </c>
      <c r="X1195" s="286"/>
      <c r="Y1195" s="286"/>
      <c r="Z1195" s="30"/>
    </row>
    <row r="1196" spans="1:26" ht="15" hidden="1" customHeight="1" x14ac:dyDescent="0.2">
      <c r="A1196" s="384"/>
      <c r="B1196" s="384"/>
      <c r="C1196" s="433"/>
      <c r="D1196" s="43" t="s">
        <v>2185</v>
      </c>
      <c r="E1196" s="499" t="s">
        <v>2210</v>
      </c>
      <c r="F1196" s="319">
        <v>1</v>
      </c>
      <c r="G1196" s="43" t="s">
        <v>2219</v>
      </c>
      <c r="H1196" s="499"/>
      <c r="I1196" s="481">
        <v>10</v>
      </c>
      <c r="J1196" s="442" t="s">
        <v>1428</v>
      </c>
      <c r="K1196" s="442">
        <v>1</v>
      </c>
      <c r="L1196" s="482" t="s">
        <v>3487</v>
      </c>
      <c r="M1196" s="442">
        <v>200</v>
      </c>
      <c r="N1196" s="483"/>
      <c r="O1196" s="434">
        <v>2.7</v>
      </c>
      <c r="P1196" s="323">
        <f t="shared" si="91"/>
        <v>2.7</v>
      </c>
      <c r="Q1196" s="319">
        <f t="shared" si="92"/>
        <v>1</v>
      </c>
      <c r="R1196" s="427">
        <f t="shared" si="93"/>
        <v>2.7</v>
      </c>
      <c r="S1196" s="323"/>
      <c r="T1196" s="309"/>
      <c r="U1196" s="309"/>
      <c r="V1196" s="319" t="s">
        <v>1427</v>
      </c>
      <c r="W1196" s="444" t="str">
        <f t="shared" si="87"/>
        <v>10</v>
      </c>
      <c r="X1196" s="286"/>
      <c r="Y1196" s="286"/>
      <c r="Z1196" s="30"/>
    </row>
    <row r="1197" spans="1:26" ht="15" hidden="1" customHeight="1" x14ac:dyDescent="0.2">
      <c r="A1197" s="384"/>
      <c r="B1197" s="384"/>
      <c r="C1197" s="433"/>
      <c r="D1197" s="43" t="s">
        <v>2185</v>
      </c>
      <c r="E1197" s="499" t="s">
        <v>2210</v>
      </c>
      <c r="F1197" s="319">
        <v>1</v>
      </c>
      <c r="G1197" s="43" t="s">
        <v>2220</v>
      </c>
      <c r="H1197" s="499"/>
      <c r="I1197" s="481">
        <v>12</v>
      </c>
      <c r="J1197" s="442" t="s">
        <v>1428</v>
      </c>
      <c r="K1197" s="442">
        <v>1</v>
      </c>
      <c r="L1197" s="482" t="s">
        <v>3486</v>
      </c>
      <c r="M1197" s="442">
        <v>177</v>
      </c>
      <c r="N1197" s="483"/>
      <c r="O1197" s="434">
        <v>2.93</v>
      </c>
      <c r="P1197" s="323">
        <f t="shared" si="91"/>
        <v>2.93</v>
      </c>
      <c r="Q1197" s="319">
        <f t="shared" si="92"/>
        <v>1</v>
      </c>
      <c r="R1197" s="427">
        <f t="shared" si="93"/>
        <v>2.93</v>
      </c>
      <c r="S1197" s="323"/>
      <c r="T1197" s="309"/>
      <c r="U1197" s="309"/>
      <c r="V1197" s="319" t="s">
        <v>3445</v>
      </c>
      <c r="W1197" s="444" t="str">
        <f t="shared" si="87"/>
        <v>12</v>
      </c>
      <c r="X1197" s="286"/>
      <c r="Y1197" s="286"/>
      <c r="Z1197" s="30"/>
    </row>
    <row r="1198" spans="1:26" ht="15" hidden="1" customHeight="1" x14ac:dyDescent="0.2">
      <c r="A1198" s="384"/>
      <c r="B1198" s="384"/>
      <c r="C1198" s="433"/>
      <c r="D1198" s="43" t="s">
        <v>2185</v>
      </c>
      <c r="E1198" s="499" t="s">
        <v>2210</v>
      </c>
      <c r="F1198" s="319">
        <v>1</v>
      </c>
      <c r="G1198" s="43" t="s">
        <v>2221</v>
      </c>
      <c r="H1198" s="499"/>
      <c r="I1198" s="481">
        <v>12</v>
      </c>
      <c r="J1198" s="442" t="s">
        <v>1428</v>
      </c>
      <c r="K1198" s="442">
        <v>2</v>
      </c>
      <c r="L1198" s="482" t="s">
        <v>3457</v>
      </c>
      <c r="M1198" s="442">
        <v>134</v>
      </c>
      <c r="N1198" s="483"/>
      <c r="O1198" s="434">
        <v>0.88</v>
      </c>
      <c r="P1198" s="323">
        <f t="shared" si="91"/>
        <v>1.76</v>
      </c>
      <c r="Q1198" s="319">
        <f t="shared" si="92"/>
        <v>2</v>
      </c>
      <c r="R1198" s="427">
        <f t="shared" si="93"/>
        <v>1.76</v>
      </c>
      <c r="S1198" s="323"/>
      <c r="T1198" s="309"/>
      <c r="U1198" s="309"/>
      <c r="V1198" s="319" t="s">
        <v>3445</v>
      </c>
      <c r="W1198" s="444" t="str">
        <f t="shared" si="87"/>
        <v>12</v>
      </c>
      <c r="X1198" s="286"/>
      <c r="Y1198" s="286"/>
      <c r="Z1198" s="30"/>
    </row>
    <row r="1199" spans="1:26" ht="15" hidden="1" customHeight="1" x14ac:dyDescent="0.2">
      <c r="A1199" s="384"/>
      <c r="B1199" s="384"/>
      <c r="C1199" s="433"/>
      <c r="D1199" s="43" t="s">
        <v>2185</v>
      </c>
      <c r="E1199" s="499" t="s">
        <v>2210</v>
      </c>
      <c r="F1199" s="319">
        <v>1</v>
      </c>
      <c r="G1199" s="43" t="s">
        <v>2222</v>
      </c>
      <c r="H1199" s="499"/>
      <c r="I1199" s="481">
        <v>10</v>
      </c>
      <c r="J1199" s="442" t="s">
        <v>1428</v>
      </c>
      <c r="K1199" s="442">
        <v>1</v>
      </c>
      <c r="L1199" s="482" t="s">
        <v>3466</v>
      </c>
      <c r="M1199" s="442">
        <v>170</v>
      </c>
      <c r="N1199" s="483"/>
      <c r="O1199" s="434">
        <v>1.6</v>
      </c>
      <c r="P1199" s="323">
        <f t="shared" si="91"/>
        <v>1.6</v>
      </c>
      <c r="Q1199" s="319">
        <f t="shared" si="92"/>
        <v>1</v>
      </c>
      <c r="R1199" s="427">
        <f t="shared" si="93"/>
        <v>1.6</v>
      </c>
      <c r="S1199" s="323"/>
      <c r="T1199" s="309"/>
      <c r="U1199" s="309"/>
      <c r="V1199" s="319" t="s">
        <v>1427</v>
      </c>
      <c r="W1199" s="444" t="str">
        <f t="shared" si="87"/>
        <v>10</v>
      </c>
      <c r="X1199" s="286"/>
      <c r="Y1199" s="286"/>
      <c r="Z1199" s="30"/>
    </row>
    <row r="1200" spans="1:26" ht="15" hidden="1" customHeight="1" x14ac:dyDescent="0.2">
      <c r="A1200" s="384"/>
      <c r="B1200" s="384"/>
      <c r="C1200" s="433"/>
      <c r="D1200" s="43" t="s">
        <v>2185</v>
      </c>
      <c r="E1200" s="499" t="s">
        <v>2210</v>
      </c>
      <c r="F1200" s="319">
        <v>1</v>
      </c>
      <c r="G1200" s="43" t="s">
        <v>2223</v>
      </c>
      <c r="H1200" s="499"/>
      <c r="I1200" s="481">
        <v>8</v>
      </c>
      <c r="J1200" s="442" t="s">
        <v>1428</v>
      </c>
      <c r="K1200" s="442">
        <v>1</v>
      </c>
      <c r="L1200" s="482" t="s">
        <v>3518</v>
      </c>
      <c r="M1200" s="442">
        <v>300</v>
      </c>
      <c r="N1200" s="483"/>
      <c r="O1200" s="434">
        <v>2.41</v>
      </c>
      <c r="P1200" s="323">
        <f t="shared" si="91"/>
        <v>2.41</v>
      </c>
      <c r="Q1200" s="319">
        <f t="shared" si="92"/>
        <v>1</v>
      </c>
      <c r="R1200" s="427">
        <f t="shared" si="93"/>
        <v>2.41</v>
      </c>
      <c r="S1200" s="323"/>
      <c r="T1200" s="309"/>
      <c r="U1200" s="309"/>
      <c r="V1200" s="319" t="s">
        <v>3449</v>
      </c>
      <c r="W1200" s="444" t="str">
        <f t="shared" si="87"/>
        <v>8</v>
      </c>
      <c r="X1200" s="286"/>
      <c r="Y1200" s="286"/>
      <c r="Z1200" s="30"/>
    </row>
    <row r="1201" spans="1:26" ht="15" hidden="1" customHeight="1" x14ac:dyDescent="0.2">
      <c r="A1201" s="384"/>
      <c r="B1201" s="384"/>
      <c r="C1201" s="433"/>
      <c r="D1201" s="43" t="s">
        <v>2185</v>
      </c>
      <c r="E1201" s="499" t="s">
        <v>2210</v>
      </c>
      <c r="F1201" s="319">
        <v>1</v>
      </c>
      <c r="G1201" s="43" t="s">
        <v>2224</v>
      </c>
      <c r="H1201" s="499"/>
      <c r="I1201" s="481">
        <v>10</v>
      </c>
      <c r="J1201" s="442" t="s">
        <v>1428</v>
      </c>
      <c r="K1201" s="442">
        <v>2</v>
      </c>
      <c r="L1201" s="482" t="s">
        <v>3457</v>
      </c>
      <c r="M1201" s="442">
        <v>134</v>
      </c>
      <c r="N1201" s="483"/>
      <c r="O1201" s="434">
        <v>0.74</v>
      </c>
      <c r="P1201" s="323">
        <f t="shared" si="91"/>
        <v>1.48</v>
      </c>
      <c r="Q1201" s="319">
        <f t="shared" si="92"/>
        <v>2</v>
      </c>
      <c r="R1201" s="427">
        <f t="shared" si="93"/>
        <v>1.48</v>
      </c>
      <c r="S1201" s="323"/>
      <c r="T1201" s="309"/>
      <c r="U1201" s="309"/>
      <c r="V1201" s="319" t="s">
        <v>1427</v>
      </c>
      <c r="W1201" s="444" t="str">
        <f t="shared" si="87"/>
        <v>10</v>
      </c>
      <c r="X1201" s="286"/>
      <c r="Y1201" s="286"/>
      <c r="Z1201" s="30"/>
    </row>
    <row r="1202" spans="1:26" ht="15" hidden="1" customHeight="1" x14ac:dyDescent="0.2">
      <c r="A1202" s="384"/>
      <c r="B1202" s="384"/>
      <c r="C1202" s="433"/>
      <c r="D1202" s="43" t="s">
        <v>2185</v>
      </c>
      <c r="E1202" s="499" t="s">
        <v>2210</v>
      </c>
      <c r="F1202" s="319">
        <v>1</v>
      </c>
      <c r="G1202" s="43" t="s">
        <v>2225</v>
      </c>
      <c r="H1202" s="499"/>
      <c r="I1202" s="481">
        <v>8</v>
      </c>
      <c r="J1202" s="442" t="s">
        <v>1428</v>
      </c>
      <c r="K1202" s="442">
        <v>2</v>
      </c>
      <c r="L1202" s="482" t="s">
        <v>3519</v>
      </c>
      <c r="M1202" s="442">
        <v>134</v>
      </c>
      <c r="N1202" s="483"/>
      <c r="O1202" s="434">
        <v>0.65</v>
      </c>
      <c r="P1202" s="323">
        <f t="shared" si="91"/>
        <v>1.3</v>
      </c>
      <c r="Q1202" s="319">
        <f t="shared" si="92"/>
        <v>2</v>
      </c>
      <c r="R1202" s="427">
        <f t="shared" si="93"/>
        <v>1.3</v>
      </c>
      <c r="S1202" s="323"/>
      <c r="T1202" s="309"/>
      <c r="U1202" s="309"/>
      <c r="V1202" s="319" t="s">
        <v>3449</v>
      </c>
      <c r="W1202" s="444" t="str">
        <f t="shared" si="87"/>
        <v>8</v>
      </c>
      <c r="X1202" s="286"/>
      <c r="Y1202" s="286"/>
      <c r="Z1202" s="30"/>
    </row>
    <row r="1203" spans="1:26" ht="15" hidden="1" customHeight="1" x14ac:dyDescent="0.2">
      <c r="A1203" s="384"/>
      <c r="B1203" s="384"/>
      <c r="C1203" s="433"/>
      <c r="D1203" s="43" t="s">
        <v>2185</v>
      </c>
      <c r="E1203" s="499" t="s">
        <v>2210</v>
      </c>
      <c r="F1203" s="319">
        <v>1</v>
      </c>
      <c r="G1203" s="43" t="s">
        <v>2226</v>
      </c>
      <c r="H1203" s="499"/>
      <c r="I1203" s="481">
        <v>8</v>
      </c>
      <c r="J1203" s="442" t="s">
        <v>1428</v>
      </c>
      <c r="K1203" s="442">
        <v>2</v>
      </c>
      <c r="L1203" s="482" t="s">
        <v>3520</v>
      </c>
      <c r="M1203" s="442">
        <v>620</v>
      </c>
      <c r="N1203" s="483"/>
      <c r="O1203" s="434">
        <v>5.92</v>
      </c>
      <c r="P1203" s="323">
        <f t="shared" si="91"/>
        <v>11.84</v>
      </c>
      <c r="Q1203" s="319">
        <f t="shared" si="92"/>
        <v>2</v>
      </c>
      <c r="R1203" s="427">
        <f t="shared" si="93"/>
        <v>11.84</v>
      </c>
      <c r="S1203" s="323"/>
      <c r="T1203" s="309"/>
      <c r="U1203" s="309"/>
      <c r="V1203" s="319" t="s">
        <v>3449</v>
      </c>
      <c r="W1203" s="444" t="str">
        <f t="shared" si="87"/>
        <v>8</v>
      </c>
      <c r="X1203" s="286"/>
      <c r="Y1203" s="286"/>
      <c r="Z1203" s="30"/>
    </row>
    <row r="1204" spans="1:26" ht="15" hidden="1" customHeight="1" x14ac:dyDescent="0.2">
      <c r="A1204" s="384"/>
      <c r="B1204" s="384"/>
      <c r="C1204" s="433"/>
      <c r="D1204" s="43" t="s">
        <v>2185</v>
      </c>
      <c r="E1204" s="499" t="s">
        <v>2210</v>
      </c>
      <c r="F1204" s="319">
        <v>1</v>
      </c>
      <c r="G1204" s="43" t="s">
        <v>2227</v>
      </c>
      <c r="H1204" s="499"/>
      <c r="I1204" s="481">
        <v>8</v>
      </c>
      <c r="J1204" s="442" t="s">
        <v>1428</v>
      </c>
      <c r="K1204" s="442">
        <v>1</v>
      </c>
      <c r="L1204" s="482" t="s">
        <v>3461</v>
      </c>
      <c r="M1204" s="442">
        <v>90</v>
      </c>
      <c r="N1204" s="483"/>
      <c r="O1204" s="434">
        <v>0.51</v>
      </c>
      <c r="P1204" s="323">
        <f t="shared" si="91"/>
        <v>0.51</v>
      </c>
      <c r="Q1204" s="319">
        <f t="shared" si="92"/>
        <v>1</v>
      </c>
      <c r="R1204" s="427">
        <f t="shared" si="93"/>
        <v>0.51</v>
      </c>
      <c r="S1204" s="323"/>
      <c r="T1204" s="309"/>
      <c r="U1204" s="309"/>
      <c r="V1204" s="319" t="s">
        <v>3449</v>
      </c>
      <c r="W1204" s="444" t="str">
        <f t="shared" si="87"/>
        <v>8</v>
      </c>
      <c r="X1204" s="286"/>
      <c r="Y1204" s="286"/>
      <c r="Z1204" s="30"/>
    </row>
    <row r="1205" spans="1:26" ht="15" hidden="1" customHeight="1" x14ac:dyDescent="0.2">
      <c r="A1205" s="384"/>
      <c r="B1205" s="384"/>
      <c r="C1205" s="433"/>
      <c r="D1205" s="43" t="s">
        <v>2185</v>
      </c>
      <c r="E1205" s="499" t="s">
        <v>2210</v>
      </c>
      <c r="F1205" s="319">
        <v>1</v>
      </c>
      <c r="G1205" s="43" t="s">
        <v>2228</v>
      </c>
      <c r="H1205" s="499"/>
      <c r="I1205" s="481">
        <v>8</v>
      </c>
      <c r="J1205" s="442" t="s">
        <v>1428</v>
      </c>
      <c r="K1205" s="442">
        <v>1</v>
      </c>
      <c r="L1205" s="482" t="s">
        <v>3466</v>
      </c>
      <c r="M1205" s="442">
        <v>162</v>
      </c>
      <c r="N1205" s="483"/>
      <c r="O1205" s="434">
        <v>1.22</v>
      </c>
      <c r="P1205" s="323">
        <f t="shared" si="91"/>
        <v>1.22</v>
      </c>
      <c r="Q1205" s="319">
        <f t="shared" si="92"/>
        <v>1</v>
      </c>
      <c r="R1205" s="427">
        <f t="shared" si="93"/>
        <v>1.22</v>
      </c>
      <c r="S1205" s="323"/>
      <c r="T1205" s="309"/>
      <c r="U1205" s="309"/>
      <c r="V1205" s="319" t="s">
        <v>3449</v>
      </c>
      <c r="W1205" s="444" t="str">
        <f t="shared" si="87"/>
        <v>8</v>
      </c>
      <c r="X1205" s="286"/>
      <c r="Y1205" s="286"/>
      <c r="Z1205" s="30"/>
    </row>
    <row r="1206" spans="1:26" ht="15" hidden="1" customHeight="1" x14ac:dyDescent="0.2">
      <c r="A1206" s="384"/>
      <c r="B1206" s="384"/>
      <c r="C1206" s="433"/>
      <c r="D1206" s="43" t="s">
        <v>2185</v>
      </c>
      <c r="E1206" s="499" t="s">
        <v>2210</v>
      </c>
      <c r="F1206" s="319">
        <v>1</v>
      </c>
      <c r="G1206" s="43" t="s">
        <v>2229</v>
      </c>
      <c r="H1206" s="499"/>
      <c r="I1206" s="481">
        <v>8</v>
      </c>
      <c r="J1206" s="442" t="s">
        <v>1428</v>
      </c>
      <c r="K1206" s="442">
        <v>1</v>
      </c>
      <c r="L1206" s="482" t="s">
        <v>3466</v>
      </c>
      <c r="M1206" s="442">
        <v>180</v>
      </c>
      <c r="N1206" s="483"/>
      <c r="O1206" s="434">
        <v>1.35</v>
      </c>
      <c r="P1206" s="323">
        <f t="shared" si="91"/>
        <v>1.35</v>
      </c>
      <c r="Q1206" s="319">
        <f t="shared" si="92"/>
        <v>1</v>
      </c>
      <c r="R1206" s="427">
        <f t="shared" si="93"/>
        <v>1.35</v>
      </c>
      <c r="S1206" s="323"/>
      <c r="T1206" s="309"/>
      <c r="U1206" s="309"/>
      <c r="V1206" s="319" t="s">
        <v>3449</v>
      </c>
      <c r="W1206" s="444" t="str">
        <f t="shared" si="87"/>
        <v>8</v>
      </c>
      <c r="X1206" s="286"/>
      <c r="Y1206" s="286"/>
      <c r="Z1206" s="30"/>
    </row>
    <row r="1207" spans="1:26" ht="15" hidden="1" customHeight="1" x14ac:dyDescent="0.2">
      <c r="A1207" s="384"/>
      <c r="B1207" s="384"/>
      <c r="C1207" s="433"/>
      <c r="D1207" s="43" t="s">
        <v>2186</v>
      </c>
      <c r="E1207" s="499" t="s">
        <v>2210</v>
      </c>
      <c r="F1207" s="319">
        <v>1</v>
      </c>
      <c r="G1207" s="43" t="s">
        <v>2230</v>
      </c>
      <c r="H1207" s="499"/>
      <c r="I1207" s="481" t="s">
        <v>576</v>
      </c>
      <c r="J1207" s="442" t="s">
        <v>1428</v>
      </c>
      <c r="K1207" s="442">
        <v>1</v>
      </c>
      <c r="L1207" s="482" t="s">
        <v>3456</v>
      </c>
      <c r="M1207" s="442">
        <v>3131</v>
      </c>
      <c r="N1207" s="483"/>
      <c r="O1207" s="434">
        <v>95.31</v>
      </c>
      <c r="P1207" s="323">
        <f t="shared" si="91"/>
        <v>95.31</v>
      </c>
      <c r="Q1207" s="319">
        <f t="shared" si="92"/>
        <v>1</v>
      </c>
      <c r="R1207" s="427">
        <f t="shared" si="93"/>
        <v>95.31</v>
      </c>
      <c r="S1207" s="323"/>
      <c r="T1207" s="309"/>
      <c r="U1207" s="309"/>
      <c r="V1207" s="319" t="s">
        <v>576</v>
      </c>
      <c r="W1207" s="444" t="str">
        <f t="shared" si="87"/>
        <v/>
      </c>
      <c r="X1207" s="286"/>
      <c r="Y1207" s="286"/>
      <c r="Z1207" s="30"/>
    </row>
    <row r="1208" spans="1:26" ht="15" hidden="1" customHeight="1" x14ac:dyDescent="0.2">
      <c r="A1208" s="384"/>
      <c r="B1208" s="384"/>
      <c r="C1208" s="433"/>
      <c r="D1208" s="43" t="s">
        <v>2186</v>
      </c>
      <c r="E1208" s="499" t="s">
        <v>2210</v>
      </c>
      <c r="F1208" s="319">
        <v>1</v>
      </c>
      <c r="G1208" s="43" t="s">
        <v>2217</v>
      </c>
      <c r="H1208" s="499"/>
      <c r="I1208" s="481">
        <v>12</v>
      </c>
      <c r="J1208" s="442" t="s">
        <v>1428</v>
      </c>
      <c r="K1208" s="442">
        <v>1</v>
      </c>
      <c r="L1208" s="482" t="s">
        <v>3488</v>
      </c>
      <c r="M1208" s="442">
        <v>200</v>
      </c>
      <c r="N1208" s="483"/>
      <c r="O1208" s="434">
        <v>2.68</v>
      </c>
      <c r="P1208" s="323">
        <f t="shared" si="91"/>
        <v>2.68</v>
      </c>
      <c r="Q1208" s="319">
        <f t="shared" si="92"/>
        <v>1</v>
      </c>
      <c r="R1208" s="427">
        <f t="shared" si="93"/>
        <v>2.68</v>
      </c>
      <c r="S1208" s="323"/>
      <c r="T1208" s="309"/>
      <c r="U1208" s="309"/>
      <c r="V1208" s="319" t="s">
        <v>3445</v>
      </c>
      <c r="W1208" s="444" t="str">
        <f t="shared" si="87"/>
        <v>12</v>
      </c>
      <c r="X1208" s="286"/>
      <c r="Y1208" s="286"/>
      <c r="Z1208" s="30"/>
    </row>
    <row r="1209" spans="1:26" ht="15" hidden="1" customHeight="1" x14ac:dyDescent="0.2">
      <c r="A1209" s="384"/>
      <c r="B1209" s="384"/>
      <c r="C1209" s="433"/>
      <c r="D1209" s="43" t="s">
        <v>2186</v>
      </c>
      <c r="E1209" s="499" t="s">
        <v>2210</v>
      </c>
      <c r="F1209" s="319">
        <v>1</v>
      </c>
      <c r="G1209" s="43" t="s">
        <v>2218</v>
      </c>
      <c r="H1209" s="499"/>
      <c r="I1209" s="481">
        <v>12</v>
      </c>
      <c r="J1209" s="442" t="s">
        <v>1428</v>
      </c>
      <c r="K1209" s="442">
        <v>2</v>
      </c>
      <c r="L1209" s="482" t="s">
        <v>3501</v>
      </c>
      <c r="M1209" s="442">
        <v>142</v>
      </c>
      <c r="N1209" s="483"/>
      <c r="O1209" s="434">
        <v>2.37</v>
      </c>
      <c r="P1209" s="323">
        <f t="shared" si="91"/>
        <v>4.74</v>
      </c>
      <c r="Q1209" s="319">
        <f t="shared" si="92"/>
        <v>2</v>
      </c>
      <c r="R1209" s="427">
        <f t="shared" si="93"/>
        <v>4.74</v>
      </c>
      <c r="S1209" s="323"/>
      <c r="T1209" s="309"/>
      <c r="U1209" s="309"/>
      <c r="V1209" s="319" t="s">
        <v>3445</v>
      </c>
      <c r="W1209" s="444" t="str">
        <f t="shared" si="87"/>
        <v>12</v>
      </c>
      <c r="X1209" s="286"/>
      <c r="Y1209" s="286"/>
      <c r="Z1209" s="30"/>
    </row>
    <row r="1210" spans="1:26" ht="15" hidden="1" customHeight="1" x14ac:dyDescent="0.2">
      <c r="A1210" s="384"/>
      <c r="B1210" s="384"/>
      <c r="C1210" s="433"/>
      <c r="D1210" s="43" t="s">
        <v>2186</v>
      </c>
      <c r="E1210" s="499" t="s">
        <v>2210</v>
      </c>
      <c r="F1210" s="319">
        <v>1</v>
      </c>
      <c r="G1210" s="43" t="s">
        <v>2219</v>
      </c>
      <c r="H1210" s="499"/>
      <c r="I1210" s="481">
        <v>10</v>
      </c>
      <c r="J1210" s="442" t="s">
        <v>1428</v>
      </c>
      <c r="K1210" s="442">
        <v>1</v>
      </c>
      <c r="L1210" s="482" t="s">
        <v>3487</v>
      </c>
      <c r="M1210" s="442">
        <v>200</v>
      </c>
      <c r="N1210" s="483"/>
      <c r="O1210" s="434">
        <v>2.7</v>
      </c>
      <c r="P1210" s="323">
        <f t="shared" si="91"/>
        <v>2.7</v>
      </c>
      <c r="Q1210" s="319">
        <f t="shared" si="92"/>
        <v>1</v>
      </c>
      <c r="R1210" s="427">
        <f t="shared" si="93"/>
        <v>2.7</v>
      </c>
      <c r="S1210" s="323"/>
      <c r="T1210" s="309"/>
      <c r="U1210" s="309"/>
      <c r="V1210" s="319" t="s">
        <v>1427</v>
      </c>
      <c r="W1210" s="444" t="str">
        <f t="shared" si="87"/>
        <v>10</v>
      </c>
      <c r="X1210" s="286"/>
      <c r="Y1210" s="286"/>
      <c r="Z1210" s="30"/>
    </row>
    <row r="1211" spans="1:26" ht="15" hidden="1" customHeight="1" x14ac:dyDescent="0.2">
      <c r="A1211" s="384"/>
      <c r="B1211" s="384"/>
      <c r="C1211" s="433"/>
      <c r="D1211" s="43" t="s">
        <v>2186</v>
      </c>
      <c r="E1211" s="499" t="s">
        <v>2210</v>
      </c>
      <c r="F1211" s="319">
        <v>1</v>
      </c>
      <c r="G1211" s="43" t="s">
        <v>2220</v>
      </c>
      <c r="H1211" s="499"/>
      <c r="I1211" s="481">
        <v>12</v>
      </c>
      <c r="J1211" s="442" t="s">
        <v>1428</v>
      </c>
      <c r="K1211" s="442">
        <v>1</v>
      </c>
      <c r="L1211" s="482" t="s">
        <v>3486</v>
      </c>
      <c r="M1211" s="442">
        <v>177</v>
      </c>
      <c r="N1211" s="483"/>
      <c r="O1211" s="434">
        <v>2.93</v>
      </c>
      <c r="P1211" s="323">
        <f t="shared" si="91"/>
        <v>2.93</v>
      </c>
      <c r="Q1211" s="319">
        <f t="shared" si="92"/>
        <v>1</v>
      </c>
      <c r="R1211" s="427">
        <f t="shared" si="93"/>
        <v>2.93</v>
      </c>
      <c r="S1211" s="323"/>
      <c r="T1211" s="309"/>
      <c r="U1211" s="309"/>
      <c r="V1211" s="319" t="s">
        <v>3445</v>
      </c>
      <c r="W1211" s="444" t="str">
        <f t="shared" si="87"/>
        <v>12</v>
      </c>
      <c r="X1211" s="286"/>
      <c r="Y1211" s="286"/>
      <c r="Z1211" s="30"/>
    </row>
    <row r="1212" spans="1:26" ht="15" hidden="1" customHeight="1" x14ac:dyDescent="0.2">
      <c r="A1212" s="384"/>
      <c r="B1212" s="384"/>
      <c r="C1212" s="433"/>
      <c r="D1212" s="43" t="s">
        <v>2186</v>
      </c>
      <c r="E1212" s="499" t="s">
        <v>2210</v>
      </c>
      <c r="F1212" s="319">
        <v>1</v>
      </c>
      <c r="G1212" s="43" t="s">
        <v>2231</v>
      </c>
      <c r="H1212" s="499"/>
      <c r="I1212" s="481">
        <v>12</v>
      </c>
      <c r="J1212" s="442" t="s">
        <v>1428</v>
      </c>
      <c r="K1212" s="442">
        <v>1</v>
      </c>
      <c r="L1212" s="482" t="s">
        <v>3457</v>
      </c>
      <c r="M1212" s="442">
        <v>134</v>
      </c>
      <c r="N1212" s="483"/>
      <c r="O1212" s="434">
        <v>0.88</v>
      </c>
      <c r="P1212" s="323">
        <f t="shared" si="91"/>
        <v>0.88</v>
      </c>
      <c r="Q1212" s="319">
        <f t="shared" si="92"/>
        <v>1</v>
      </c>
      <c r="R1212" s="427">
        <f t="shared" si="93"/>
        <v>0.88</v>
      </c>
      <c r="S1212" s="323"/>
      <c r="T1212" s="309"/>
      <c r="U1212" s="309"/>
      <c r="V1212" s="319" t="s">
        <v>3445</v>
      </c>
      <c r="W1212" s="444" t="str">
        <f t="shared" si="87"/>
        <v>12</v>
      </c>
      <c r="X1212" s="286"/>
      <c r="Y1212" s="286"/>
      <c r="Z1212" s="30"/>
    </row>
    <row r="1213" spans="1:26" ht="15" hidden="1" customHeight="1" x14ac:dyDescent="0.2">
      <c r="A1213" s="384"/>
      <c r="B1213" s="384"/>
      <c r="C1213" s="433"/>
      <c r="D1213" s="43" t="s">
        <v>2186</v>
      </c>
      <c r="E1213" s="499" t="s">
        <v>2210</v>
      </c>
      <c r="F1213" s="319">
        <v>1</v>
      </c>
      <c r="G1213" s="43" t="s">
        <v>2221</v>
      </c>
      <c r="H1213" s="499"/>
      <c r="I1213" s="481">
        <v>12</v>
      </c>
      <c r="J1213" s="442" t="s">
        <v>1428</v>
      </c>
      <c r="K1213" s="442">
        <v>1</v>
      </c>
      <c r="L1213" s="482" t="s">
        <v>3457</v>
      </c>
      <c r="M1213" s="442">
        <v>134</v>
      </c>
      <c r="N1213" s="483"/>
      <c r="O1213" s="434">
        <v>0.88</v>
      </c>
      <c r="P1213" s="323">
        <f t="shared" si="91"/>
        <v>0.88</v>
      </c>
      <c r="Q1213" s="319">
        <f t="shared" si="92"/>
        <v>1</v>
      </c>
      <c r="R1213" s="427">
        <f t="shared" si="93"/>
        <v>0.88</v>
      </c>
      <c r="S1213" s="323"/>
      <c r="T1213" s="309"/>
      <c r="U1213" s="309"/>
      <c r="V1213" s="319" t="s">
        <v>3445</v>
      </c>
      <c r="W1213" s="444" t="str">
        <f t="shared" si="87"/>
        <v>12</v>
      </c>
      <c r="X1213" s="286"/>
      <c r="Y1213" s="286"/>
      <c r="Z1213" s="30"/>
    </row>
    <row r="1214" spans="1:26" ht="15" hidden="1" customHeight="1" x14ac:dyDescent="0.2">
      <c r="A1214" s="384"/>
      <c r="B1214" s="384"/>
      <c r="C1214" s="433"/>
      <c r="D1214" s="43" t="s">
        <v>2186</v>
      </c>
      <c r="E1214" s="499" t="s">
        <v>2210</v>
      </c>
      <c r="F1214" s="319">
        <v>1</v>
      </c>
      <c r="G1214" s="43" t="s">
        <v>2232</v>
      </c>
      <c r="H1214" s="499"/>
      <c r="I1214" s="481">
        <v>8</v>
      </c>
      <c r="J1214" s="442" t="s">
        <v>1428</v>
      </c>
      <c r="K1214" s="442">
        <v>1</v>
      </c>
      <c r="L1214" s="482" t="s">
        <v>3521</v>
      </c>
      <c r="M1214" s="442">
        <v>269</v>
      </c>
      <c r="N1214" s="483"/>
      <c r="O1214" s="434">
        <v>2.14</v>
      </c>
      <c r="P1214" s="323">
        <f t="shared" si="91"/>
        <v>2.14</v>
      </c>
      <c r="Q1214" s="319">
        <f t="shared" si="92"/>
        <v>1</v>
      </c>
      <c r="R1214" s="427">
        <f t="shared" si="93"/>
        <v>2.14</v>
      </c>
      <c r="S1214" s="323"/>
      <c r="T1214" s="309"/>
      <c r="U1214" s="309"/>
      <c r="V1214" s="319" t="s">
        <v>3449</v>
      </c>
      <c r="W1214" s="444" t="str">
        <f t="shared" si="87"/>
        <v>8</v>
      </c>
      <c r="X1214" s="286"/>
      <c r="Y1214" s="286"/>
      <c r="Z1214" s="30"/>
    </row>
    <row r="1215" spans="1:26" ht="15" hidden="1" customHeight="1" x14ac:dyDescent="0.2">
      <c r="A1215" s="384"/>
      <c r="B1215" s="384"/>
      <c r="C1215" s="433"/>
      <c r="D1215" s="43" t="s">
        <v>2186</v>
      </c>
      <c r="E1215" s="499" t="s">
        <v>2210</v>
      </c>
      <c r="F1215" s="319">
        <v>1</v>
      </c>
      <c r="G1215" s="43" t="s">
        <v>2224</v>
      </c>
      <c r="H1215" s="499"/>
      <c r="I1215" s="481">
        <v>10</v>
      </c>
      <c r="J1215" s="442" t="s">
        <v>1428</v>
      </c>
      <c r="K1215" s="442">
        <v>3</v>
      </c>
      <c r="L1215" s="482" t="s">
        <v>3457</v>
      </c>
      <c r="M1215" s="442">
        <v>134</v>
      </c>
      <c r="N1215" s="483"/>
      <c r="O1215" s="434">
        <v>0.74</v>
      </c>
      <c r="P1215" s="323">
        <f t="shared" si="91"/>
        <v>2.2199999999999998</v>
      </c>
      <c r="Q1215" s="319">
        <f t="shared" si="92"/>
        <v>3</v>
      </c>
      <c r="R1215" s="427">
        <f t="shared" si="93"/>
        <v>2.2199999999999998</v>
      </c>
      <c r="S1215" s="323"/>
      <c r="T1215" s="309"/>
      <c r="U1215" s="309"/>
      <c r="V1215" s="319" t="s">
        <v>1427</v>
      </c>
      <c r="W1215" s="444" t="str">
        <f t="shared" si="87"/>
        <v>10</v>
      </c>
      <c r="X1215" s="286"/>
      <c r="Y1215" s="286"/>
      <c r="Z1215" s="30"/>
    </row>
    <row r="1216" spans="1:26" ht="15" hidden="1" customHeight="1" x14ac:dyDescent="0.2">
      <c r="A1216" s="384"/>
      <c r="B1216" s="384"/>
      <c r="C1216" s="433"/>
      <c r="D1216" s="43" t="s">
        <v>2186</v>
      </c>
      <c r="E1216" s="499" t="s">
        <v>2210</v>
      </c>
      <c r="F1216" s="319">
        <v>1</v>
      </c>
      <c r="G1216" s="43" t="s">
        <v>2225</v>
      </c>
      <c r="H1216" s="499"/>
      <c r="I1216" s="481">
        <v>8</v>
      </c>
      <c r="J1216" s="442" t="s">
        <v>1428</v>
      </c>
      <c r="K1216" s="442">
        <v>2</v>
      </c>
      <c r="L1216" s="482" t="s">
        <v>3519</v>
      </c>
      <c r="M1216" s="442">
        <v>134</v>
      </c>
      <c r="N1216" s="483"/>
      <c r="O1216" s="434">
        <v>0.65</v>
      </c>
      <c r="P1216" s="323">
        <f t="shared" si="91"/>
        <v>1.3</v>
      </c>
      <c r="Q1216" s="319">
        <f t="shared" si="92"/>
        <v>2</v>
      </c>
      <c r="R1216" s="427">
        <f t="shared" si="93"/>
        <v>1.3</v>
      </c>
      <c r="S1216" s="323"/>
      <c r="T1216" s="309"/>
      <c r="U1216" s="309"/>
      <c r="V1216" s="319" t="s">
        <v>3449</v>
      </c>
      <c r="W1216" s="444" t="str">
        <f t="shared" si="87"/>
        <v>8</v>
      </c>
      <c r="X1216" s="286"/>
      <c r="Y1216" s="286"/>
      <c r="Z1216" s="30"/>
    </row>
    <row r="1217" spans="1:26" ht="15" hidden="1" customHeight="1" x14ac:dyDescent="0.2">
      <c r="A1217" s="384"/>
      <c r="B1217" s="384"/>
      <c r="C1217" s="433"/>
      <c r="D1217" s="43" t="s">
        <v>2186</v>
      </c>
      <c r="E1217" s="499" t="s">
        <v>2210</v>
      </c>
      <c r="F1217" s="319">
        <v>1</v>
      </c>
      <c r="G1217" s="43" t="s">
        <v>2233</v>
      </c>
      <c r="H1217" s="499"/>
      <c r="I1217" s="481">
        <v>8</v>
      </c>
      <c r="J1217" s="442" t="s">
        <v>1428</v>
      </c>
      <c r="K1217" s="442">
        <v>2</v>
      </c>
      <c r="L1217" s="482" t="s">
        <v>3520</v>
      </c>
      <c r="M1217" s="442">
        <v>610</v>
      </c>
      <c r="N1217" s="483"/>
      <c r="O1217" s="434">
        <v>5.82</v>
      </c>
      <c r="P1217" s="323">
        <f t="shared" si="91"/>
        <v>11.64</v>
      </c>
      <c r="Q1217" s="319">
        <f t="shared" si="92"/>
        <v>2</v>
      </c>
      <c r="R1217" s="427">
        <f t="shared" si="93"/>
        <v>11.64</v>
      </c>
      <c r="S1217" s="323"/>
      <c r="T1217" s="309"/>
      <c r="U1217" s="309"/>
      <c r="V1217" s="319" t="s">
        <v>3449</v>
      </c>
      <c r="W1217" s="444" t="str">
        <f t="shared" si="87"/>
        <v>8</v>
      </c>
      <c r="X1217" s="286"/>
      <c r="Y1217" s="286"/>
      <c r="Z1217" s="30"/>
    </row>
    <row r="1218" spans="1:26" ht="15" hidden="1" customHeight="1" x14ac:dyDescent="0.2">
      <c r="A1218" s="384"/>
      <c r="B1218" s="384"/>
      <c r="C1218" s="433"/>
      <c r="D1218" s="43" t="s">
        <v>2186</v>
      </c>
      <c r="E1218" s="499" t="s">
        <v>2210</v>
      </c>
      <c r="F1218" s="319">
        <v>1</v>
      </c>
      <c r="G1218" s="43" t="s">
        <v>2228</v>
      </c>
      <c r="H1218" s="499"/>
      <c r="I1218" s="481">
        <v>8</v>
      </c>
      <c r="J1218" s="442" t="s">
        <v>1428</v>
      </c>
      <c r="K1218" s="442">
        <v>1</v>
      </c>
      <c r="L1218" s="482" t="s">
        <v>3466</v>
      </c>
      <c r="M1218" s="442">
        <v>162</v>
      </c>
      <c r="N1218" s="483"/>
      <c r="O1218" s="434">
        <v>1.22</v>
      </c>
      <c r="P1218" s="323">
        <f t="shared" si="91"/>
        <v>1.22</v>
      </c>
      <c r="Q1218" s="319">
        <f t="shared" si="92"/>
        <v>1</v>
      </c>
      <c r="R1218" s="427">
        <f t="shared" si="93"/>
        <v>1.22</v>
      </c>
      <c r="S1218" s="323"/>
      <c r="T1218" s="309"/>
      <c r="U1218" s="309"/>
      <c r="V1218" s="319" t="s">
        <v>3449</v>
      </c>
      <c r="W1218" s="444" t="str">
        <f t="shared" si="87"/>
        <v>8</v>
      </c>
      <c r="X1218" s="286"/>
      <c r="Y1218" s="286"/>
      <c r="Z1218" s="30"/>
    </row>
    <row r="1219" spans="1:26" ht="15" hidden="1" customHeight="1" x14ac:dyDescent="0.2">
      <c r="A1219" s="384"/>
      <c r="B1219" s="384"/>
      <c r="C1219" s="433"/>
      <c r="D1219" s="43" t="s">
        <v>2186</v>
      </c>
      <c r="E1219" s="499" t="s">
        <v>2210</v>
      </c>
      <c r="F1219" s="319">
        <v>1</v>
      </c>
      <c r="G1219" s="43" t="s">
        <v>2234</v>
      </c>
      <c r="H1219" s="499"/>
      <c r="I1219" s="481">
        <v>8</v>
      </c>
      <c r="J1219" s="442" t="s">
        <v>1428</v>
      </c>
      <c r="K1219" s="442">
        <v>1</v>
      </c>
      <c r="L1219" s="482" t="s">
        <v>3466</v>
      </c>
      <c r="M1219" s="442">
        <v>176</v>
      </c>
      <c r="N1219" s="483"/>
      <c r="O1219" s="434">
        <v>1.33</v>
      </c>
      <c r="P1219" s="323">
        <f t="shared" si="91"/>
        <v>1.33</v>
      </c>
      <c r="Q1219" s="319">
        <f t="shared" si="92"/>
        <v>1</v>
      </c>
      <c r="R1219" s="427">
        <f t="shared" si="93"/>
        <v>1.33</v>
      </c>
      <c r="S1219" s="323"/>
      <c r="T1219" s="309"/>
      <c r="U1219" s="309"/>
      <c r="V1219" s="319" t="s">
        <v>3449</v>
      </c>
      <c r="W1219" s="444" t="str">
        <f t="shared" si="87"/>
        <v>8</v>
      </c>
      <c r="X1219" s="286"/>
      <c r="Y1219" s="286"/>
      <c r="Z1219" s="30"/>
    </row>
    <row r="1220" spans="1:26" ht="15" hidden="1" customHeight="1" x14ac:dyDescent="0.2">
      <c r="A1220" s="384"/>
      <c r="B1220" s="384"/>
      <c r="C1220" s="433"/>
      <c r="D1220" s="43" t="s">
        <v>2187</v>
      </c>
      <c r="E1220" s="499" t="s">
        <v>2210</v>
      </c>
      <c r="F1220" s="319">
        <v>1</v>
      </c>
      <c r="G1220" s="43" t="s">
        <v>2235</v>
      </c>
      <c r="H1220" s="499"/>
      <c r="I1220" s="481" t="s">
        <v>549</v>
      </c>
      <c r="J1220" s="442" t="s">
        <v>1428</v>
      </c>
      <c r="K1220" s="442">
        <v>1</v>
      </c>
      <c r="L1220" s="482" t="s">
        <v>3456</v>
      </c>
      <c r="M1220" s="442">
        <v>903</v>
      </c>
      <c r="N1220" s="483"/>
      <c r="O1220" s="434">
        <v>1.39</v>
      </c>
      <c r="P1220" s="323">
        <f t="shared" si="91"/>
        <v>1.39</v>
      </c>
      <c r="Q1220" s="319">
        <f t="shared" si="92"/>
        <v>1</v>
      </c>
      <c r="R1220" s="427">
        <f t="shared" si="93"/>
        <v>1.39</v>
      </c>
      <c r="S1220" s="323"/>
      <c r="T1220" s="309"/>
      <c r="U1220" s="309"/>
      <c r="V1220" s="319" t="s">
        <v>549</v>
      </c>
      <c r="W1220" s="444" t="str">
        <f t="shared" si="87"/>
        <v/>
      </c>
      <c r="X1220" s="286"/>
      <c r="Y1220" s="286"/>
      <c r="Z1220" s="30"/>
    </row>
    <row r="1221" spans="1:26" ht="15" hidden="1" customHeight="1" x14ac:dyDescent="0.2">
      <c r="A1221" s="384"/>
      <c r="B1221" s="384"/>
      <c r="C1221" s="433"/>
      <c r="D1221" s="43" t="s">
        <v>2187</v>
      </c>
      <c r="E1221" s="499" t="s">
        <v>2210</v>
      </c>
      <c r="F1221" s="319">
        <v>1</v>
      </c>
      <c r="G1221" s="43" t="s">
        <v>2236</v>
      </c>
      <c r="H1221" s="499"/>
      <c r="I1221" s="481">
        <v>8</v>
      </c>
      <c r="J1221" s="442" t="s">
        <v>1428</v>
      </c>
      <c r="K1221" s="442">
        <v>1</v>
      </c>
      <c r="L1221" s="482" t="s">
        <v>3452</v>
      </c>
      <c r="M1221" s="442">
        <v>195</v>
      </c>
      <c r="N1221" s="483"/>
      <c r="O1221" s="434">
        <v>0.73</v>
      </c>
      <c r="P1221" s="323">
        <f t="shared" si="91"/>
        <v>0.73</v>
      </c>
      <c r="Q1221" s="319">
        <f t="shared" si="92"/>
        <v>1</v>
      </c>
      <c r="R1221" s="427">
        <f t="shared" si="93"/>
        <v>0.73</v>
      </c>
      <c r="S1221" s="323"/>
      <c r="T1221" s="309"/>
      <c r="U1221" s="309"/>
      <c r="V1221" s="319" t="s">
        <v>3449</v>
      </c>
      <c r="W1221" s="444" t="str">
        <f t="shared" si="87"/>
        <v>8</v>
      </c>
      <c r="X1221" s="286"/>
      <c r="Y1221" s="286"/>
      <c r="Z1221" s="30"/>
    </row>
    <row r="1222" spans="1:26" ht="15" hidden="1" customHeight="1" x14ac:dyDescent="0.2">
      <c r="A1222" s="384"/>
      <c r="B1222" s="384"/>
      <c r="C1222" s="433"/>
      <c r="D1222" s="43" t="s">
        <v>2187</v>
      </c>
      <c r="E1222" s="499" t="s">
        <v>2210</v>
      </c>
      <c r="F1222" s="319">
        <v>1</v>
      </c>
      <c r="G1222" s="43" t="s">
        <v>2237</v>
      </c>
      <c r="H1222" s="499"/>
      <c r="I1222" s="481">
        <v>8</v>
      </c>
      <c r="J1222" s="442" t="s">
        <v>1428</v>
      </c>
      <c r="K1222" s="442">
        <v>1</v>
      </c>
      <c r="L1222" s="482" t="s">
        <v>3452</v>
      </c>
      <c r="M1222" s="442">
        <v>190</v>
      </c>
      <c r="N1222" s="483"/>
      <c r="O1222" s="434">
        <v>0.72</v>
      </c>
      <c r="P1222" s="323">
        <f t="shared" si="91"/>
        <v>0.72</v>
      </c>
      <c r="Q1222" s="319">
        <f t="shared" si="92"/>
        <v>1</v>
      </c>
      <c r="R1222" s="427">
        <f t="shared" si="93"/>
        <v>0.72</v>
      </c>
      <c r="S1222" s="323"/>
      <c r="T1222" s="309"/>
      <c r="U1222" s="309"/>
      <c r="V1222" s="319" t="s">
        <v>3449</v>
      </c>
      <c r="W1222" s="444" t="str">
        <f t="shared" si="87"/>
        <v>8</v>
      </c>
      <c r="X1222" s="286"/>
      <c r="Y1222" s="286"/>
      <c r="Z1222" s="30"/>
    </row>
    <row r="1223" spans="1:26" ht="15" hidden="1" customHeight="1" x14ac:dyDescent="0.2">
      <c r="A1223" s="384"/>
      <c r="B1223" s="384"/>
      <c r="C1223" s="433"/>
      <c r="D1223" s="43" t="s">
        <v>2187</v>
      </c>
      <c r="E1223" s="499" t="s">
        <v>2210</v>
      </c>
      <c r="F1223" s="319">
        <v>1</v>
      </c>
      <c r="G1223" s="43" t="s">
        <v>2238</v>
      </c>
      <c r="H1223" s="499"/>
      <c r="I1223" s="481" t="s">
        <v>3584</v>
      </c>
      <c r="J1223" s="442" t="s">
        <v>1428</v>
      </c>
      <c r="K1223" s="442">
        <v>1</v>
      </c>
      <c r="L1223" s="482" t="s">
        <v>3456</v>
      </c>
      <c r="M1223" s="442">
        <v>170</v>
      </c>
      <c r="N1223" s="483"/>
      <c r="O1223" s="434">
        <v>0.67</v>
      </c>
      <c r="P1223" s="323">
        <f t="shared" si="91"/>
        <v>0.67</v>
      </c>
      <c r="Q1223" s="319">
        <f t="shared" si="92"/>
        <v>1</v>
      </c>
      <c r="R1223" s="427">
        <f t="shared" si="93"/>
        <v>0.67</v>
      </c>
      <c r="S1223" s="323"/>
      <c r="T1223" s="309"/>
      <c r="U1223" s="309"/>
      <c r="V1223" s="319" t="s">
        <v>2097</v>
      </c>
      <c r="W1223" s="444" t="str">
        <f t="shared" si="87"/>
        <v xml:space="preserve"> (DIN1478)</v>
      </c>
      <c r="X1223" s="286"/>
      <c r="Y1223" s="286"/>
      <c r="Z1223" s="30"/>
    </row>
    <row r="1224" spans="1:26" ht="15" hidden="1" customHeight="1" x14ac:dyDescent="0.2">
      <c r="A1224" s="384"/>
      <c r="B1224" s="384"/>
      <c r="C1224" s="433"/>
      <c r="D1224" s="43" t="s">
        <v>2187</v>
      </c>
      <c r="E1224" s="499" t="s">
        <v>2210</v>
      </c>
      <c r="F1224" s="319">
        <v>1</v>
      </c>
      <c r="G1224" s="43" t="s">
        <v>2239</v>
      </c>
      <c r="H1224" s="499"/>
      <c r="I1224" s="481" t="s">
        <v>549</v>
      </c>
      <c r="J1224" s="442" t="s">
        <v>1428</v>
      </c>
      <c r="K1224" s="442">
        <v>1</v>
      </c>
      <c r="L1224" s="482" t="s">
        <v>3456</v>
      </c>
      <c r="M1224" s="442">
        <v>500</v>
      </c>
      <c r="N1224" s="483"/>
      <c r="O1224" s="434">
        <v>0.77</v>
      </c>
      <c r="P1224" s="323">
        <f t="shared" si="91"/>
        <v>0.77</v>
      </c>
      <c r="Q1224" s="319">
        <f t="shared" si="92"/>
        <v>1</v>
      </c>
      <c r="R1224" s="427">
        <f t="shared" si="93"/>
        <v>0.77</v>
      </c>
      <c r="S1224" s="323"/>
      <c r="T1224" s="309"/>
      <c r="U1224" s="309"/>
      <c r="V1224" s="319" t="s">
        <v>549</v>
      </c>
      <c r="W1224" s="444" t="str">
        <f t="shared" si="87"/>
        <v/>
      </c>
      <c r="X1224" s="286"/>
      <c r="Y1224" s="286"/>
      <c r="Z1224" s="30"/>
    </row>
    <row r="1225" spans="1:26" ht="15" hidden="1" customHeight="1" x14ac:dyDescent="0.2">
      <c r="A1225" s="384"/>
      <c r="B1225" s="384"/>
      <c r="C1225" s="433"/>
      <c r="D1225" s="43" t="s">
        <v>2188</v>
      </c>
      <c r="E1225" s="499" t="s">
        <v>2210</v>
      </c>
      <c r="F1225" s="319">
        <v>1</v>
      </c>
      <c r="G1225" s="43" t="s">
        <v>2240</v>
      </c>
      <c r="H1225" s="499"/>
      <c r="I1225" s="481" t="s">
        <v>549</v>
      </c>
      <c r="J1225" s="442" t="s">
        <v>1428</v>
      </c>
      <c r="K1225" s="442">
        <v>1</v>
      </c>
      <c r="L1225" s="482" t="s">
        <v>3456</v>
      </c>
      <c r="M1225" s="442">
        <v>874</v>
      </c>
      <c r="N1225" s="483"/>
      <c r="O1225" s="434">
        <v>1.34</v>
      </c>
      <c r="P1225" s="323">
        <f t="shared" si="91"/>
        <v>1.34</v>
      </c>
      <c r="Q1225" s="319">
        <f t="shared" si="92"/>
        <v>1</v>
      </c>
      <c r="R1225" s="427">
        <f t="shared" si="93"/>
        <v>1.34</v>
      </c>
      <c r="S1225" s="323"/>
      <c r="T1225" s="309"/>
      <c r="U1225" s="309"/>
      <c r="V1225" s="319" t="s">
        <v>549</v>
      </c>
      <c r="W1225" s="444" t="str">
        <f t="shared" si="87"/>
        <v/>
      </c>
      <c r="X1225" s="286"/>
      <c r="Y1225" s="286"/>
      <c r="Z1225" s="30"/>
    </row>
    <row r="1226" spans="1:26" ht="15" hidden="1" customHeight="1" x14ac:dyDescent="0.2">
      <c r="A1226" s="384"/>
      <c r="B1226" s="384"/>
      <c r="C1226" s="433"/>
      <c r="D1226" s="43" t="s">
        <v>2188</v>
      </c>
      <c r="E1226" s="499" t="s">
        <v>2210</v>
      </c>
      <c r="F1226" s="319">
        <v>1</v>
      </c>
      <c r="G1226" s="43" t="s">
        <v>2236</v>
      </c>
      <c r="H1226" s="499"/>
      <c r="I1226" s="481">
        <v>8</v>
      </c>
      <c r="J1226" s="442" t="s">
        <v>1428</v>
      </c>
      <c r="K1226" s="442">
        <v>1</v>
      </c>
      <c r="L1226" s="482" t="s">
        <v>3452</v>
      </c>
      <c r="M1226" s="442">
        <v>195</v>
      </c>
      <c r="N1226" s="483"/>
      <c r="O1226" s="434">
        <v>0.73</v>
      </c>
      <c r="P1226" s="323">
        <f t="shared" si="91"/>
        <v>0.73</v>
      </c>
      <c r="Q1226" s="319">
        <f t="shared" si="92"/>
        <v>1</v>
      </c>
      <c r="R1226" s="427">
        <f t="shared" si="93"/>
        <v>0.73</v>
      </c>
      <c r="S1226" s="323"/>
      <c r="T1226" s="309"/>
      <c r="U1226" s="309"/>
      <c r="V1226" s="319" t="s">
        <v>3449</v>
      </c>
      <c r="W1226" s="444" t="str">
        <f t="shared" si="87"/>
        <v>8</v>
      </c>
      <c r="X1226" s="286"/>
      <c r="Y1226" s="286"/>
      <c r="Z1226" s="30"/>
    </row>
    <row r="1227" spans="1:26" ht="15" hidden="1" customHeight="1" x14ac:dyDescent="0.2">
      <c r="A1227" s="384"/>
      <c r="B1227" s="384"/>
      <c r="C1227" s="433"/>
      <c r="D1227" s="43" t="s">
        <v>2188</v>
      </c>
      <c r="E1227" s="499" t="s">
        <v>2210</v>
      </c>
      <c r="F1227" s="319">
        <v>1</v>
      </c>
      <c r="G1227" s="43" t="s">
        <v>2237</v>
      </c>
      <c r="H1227" s="499"/>
      <c r="I1227" s="481">
        <v>8</v>
      </c>
      <c r="J1227" s="442" t="s">
        <v>1428</v>
      </c>
      <c r="K1227" s="442">
        <v>1</v>
      </c>
      <c r="L1227" s="482" t="s">
        <v>3452</v>
      </c>
      <c r="M1227" s="442">
        <v>190</v>
      </c>
      <c r="N1227" s="483"/>
      <c r="O1227" s="434">
        <v>0.72</v>
      </c>
      <c r="P1227" s="323">
        <f t="shared" si="91"/>
        <v>0.72</v>
      </c>
      <c r="Q1227" s="319">
        <f t="shared" si="92"/>
        <v>1</v>
      </c>
      <c r="R1227" s="427">
        <f t="shared" si="93"/>
        <v>0.72</v>
      </c>
      <c r="S1227" s="323"/>
      <c r="T1227" s="309"/>
      <c r="U1227" s="309"/>
      <c r="V1227" s="319" t="s">
        <v>3449</v>
      </c>
      <c r="W1227" s="444" t="str">
        <f t="shared" si="87"/>
        <v>8</v>
      </c>
      <c r="X1227" s="286"/>
      <c r="Y1227" s="286"/>
      <c r="Z1227" s="30"/>
    </row>
    <row r="1228" spans="1:26" ht="15" hidden="1" customHeight="1" x14ac:dyDescent="0.2">
      <c r="A1228" s="384"/>
      <c r="B1228" s="384"/>
      <c r="C1228" s="433"/>
      <c r="D1228" s="43" t="s">
        <v>2188</v>
      </c>
      <c r="E1228" s="499" t="s">
        <v>2210</v>
      </c>
      <c r="F1228" s="319">
        <v>1</v>
      </c>
      <c r="G1228" s="43" t="s">
        <v>2238</v>
      </c>
      <c r="H1228" s="499"/>
      <c r="I1228" s="481" t="s">
        <v>3584</v>
      </c>
      <c r="J1228" s="442" t="s">
        <v>1428</v>
      </c>
      <c r="K1228" s="442">
        <v>1</v>
      </c>
      <c r="L1228" s="482" t="s">
        <v>3456</v>
      </c>
      <c r="M1228" s="442">
        <v>170</v>
      </c>
      <c r="N1228" s="483"/>
      <c r="O1228" s="434">
        <v>0.67</v>
      </c>
      <c r="P1228" s="323">
        <f t="shared" si="91"/>
        <v>0.67</v>
      </c>
      <c r="Q1228" s="319">
        <f t="shared" si="92"/>
        <v>1</v>
      </c>
      <c r="R1228" s="427">
        <f t="shared" si="93"/>
        <v>0.67</v>
      </c>
      <c r="S1228" s="323"/>
      <c r="T1228" s="309"/>
      <c r="U1228" s="309"/>
      <c r="V1228" s="319" t="s">
        <v>2097</v>
      </c>
      <c r="W1228" s="444" t="str">
        <f t="shared" si="87"/>
        <v xml:space="preserve"> (DIN1478)</v>
      </c>
      <c r="X1228" s="286"/>
      <c r="Y1228" s="286"/>
      <c r="Z1228" s="30"/>
    </row>
    <row r="1229" spans="1:26" ht="15" hidden="1" customHeight="1" x14ac:dyDescent="0.2">
      <c r="A1229" s="384"/>
      <c r="B1229" s="384"/>
      <c r="C1229" s="433"/>
      <c r="D1229" s="43" t="s">
        <v>2188</v>
      </c>
      <c r="E1229" s="499" t="s">
        <v>2210</v>
      </c>
      <c r="F1229" s="319">
        <v>1</v>
      </c>
      <c r="G1229" s="43" t="s">
        <v>2239</v>
      </c>
      <c r="H1229" s="499"/>
      <c r="I1229" s="481" t="s">
        <v>549</v>
      </c>
      <c r="J1229" s="442" t="s">
        <v>1428</v>
      </c>
      <c r="K1229" s="442">
        <v>1</v>
      </c>
      <c r="L1229" s="482" t="s">
        <v>3456</v>
      </c>
      <c r="M1229" s="442">
        <v>500</v>
      </c>
      <c r="N1229" s="483"/>
      <c r="O1229" s="434">
        <v>0.77</v>
      </c>
      <c r="P1229" s="323">
        <f t="shared" si="91"/>
        <v>0.77</v>
      </c>
      <c r="Q1229" s="319">
        <f t="shared" si="92"/>
        <v>1</v>
      </c>
      <c r="R1229" s="427">
        <f t="shared" si="93"/>
        <v>0.77</v>
      </c>
      <c r="S1229" s="323"/>
      <c r="T1229" s="309"/>
      <c r="U1229" s="309"/>
      <c r="V1229" s="319" t="s">
        <v>549</v>
      </c>
      <c r="W1229" s="444" t="str">
        <f t="shared" si="87"/>
        <v/>
      </c>
      <c r="X1229" s="286"/>
      <c r="Y1229" s="286"/>
      <c r="Z1229" s="30"/>
    </row>
    <row r="1230" spans="1:26" ht="15" hidden="1" customHeight="1" x14ac:dyDescent="0.2">
      <c r="A1230" s="384"/>
      <c r="B1230" s="384"/>
      <c r="C1230" s="433"/>
      <c r="D1230" s="43" t="s">
        <v>2189</v>
      </c>
      <c r="E1230" s="499" t="s">
        <v>2210</v>
      </c>
      <c r="F1230" s="319">
        <v>1</v>
      </c>
      <c r="G1230" s="43" t="s">
        <v>2241</v>
      </c>
      <c r="H1230" s="499"/>
      <c r="I1230" s="481" t="s">
        <v>576</v>
      </c>
      <c r="J1230" s="442" t="s">
        <v>1428</v>
      </c>
      <c r="K1230" s="442">
        <v>1</v>
      </c>
      <c r="L1230" s="482" t="s">
        <v>3456</v>
      </c>
      <c r="M1230" s="442">
        <v>488</v>
      </c>
      <c r="N1230" s="483"/>
      <c r="O1230" s="434">
        <v>14.85</v>
      </c>
      <c r="P1230" s="323">
        <f t="shared" si="91"/>
        <v>14.85</v>
      </c>
      <c r="Q1230" s="319">
        <f t="shared" si="92"/>
        <v>1</v>
      </c>
      <c r="R1230" s="427">
        <f t="shared" si="93"/>
        <v>14.85</v>
      </c>
      <c r="S1230" s="323"/>
      <c r="T1230" s="309"/>
      <c r="U1230" s="309"/>
      <c r="V1230" s="319" t="s">
        <v>576</v>
      </c>
      <c r="W1230" s="444" t="str">
        <f t="shared" si="87"/>
        <v/>
      </c>
      <c r="X1230" s="286"/>
      <c r="Y1230" s="286"/>
      <c r="Z1230" s="30"/>
    </row>
    <row r="1231" spans="1:26" ht="15" hidden="1" customHeight="1" x14ac:dyDescent="0.2">
      <c r="A1231" s="384"/>
      <c r="B1231" s="384"/>
      <c r="C1231" s="433"/>
      <c r="D1231" s="43" t="s">
        <v>2189</v>
      </c>
      <c r="E1231" s="499" t="s">
        <v>2210</v>
      </c>
      <c r="F1231" s="319">
        <v>1</v>
      </c>
      <c r="G1231" s="43" t="s">
        <v>2242</v>
      </c>
      <c r="H1231" s="499"/>
      <c r="I1231" s="481" t="s">
        <v>576</v>
      </c>
      <c r="J1231" s="442" t="s">
        <v>1428</v>
      </c>
      <c r="K1231" s="442">
        <v>1</v>
      </c>
      <c r="L1231" s="482" t="s">
        <v>3456</v>
      </c>
      <c r="M1231" s="442">
        <v>3099</v>
      </c>
      <c r="N1231" s="483"/>
      <c r="O1231" s="434">
        <v>94.3</v>
      </c>
      <c r="P1231" s="323">
        <f t="shared" si="91"/>
        <v>94.3</v>
      </c>
      <c r="Q1231" s="319">
        <f t="shared" si="92"/>
        <v>1</v>
      </c>
      <c r="R1231" s="427">
        <f t="shared" si="93"/>
        <v>94.3</v>
      </c>
      <c r="S1231" s="323"/>
      <c r="T1231" s="309"/>
      <c r="U1231" s="309"/>
      <c r="V1231" s="319" t="s">
        <v>576</v>
      </c>
      <c r="W1231" s="444" t="str">
        <f t="shared" ref="W1231:W1294" si="94">(SUBSTITUTE(I1231,V1231,""))</f>
        <v/>
      </c>
      <c r="X1231" s="286"/>
      <c r="Y1231" s="286"/>
      <c r="Z1231" s="30"/>
    </row>
    <row r="1232" spans="1:26" ht="15" hidden="1" customHeight="1" x14ac:dyDescent="0.2">
      <c r="A1232" s="384"/>
      <c r="B1232" s="384"/>
      <c r="C1232" s="433"/>
      <c r="D1232" s="43" t="s">
        <v>2189</v>
      </c>
      <c r="E1232" s="499" t="s">
        <v>2210</v>
      </c>
      <c r="F1232" s="319">
        <v>1</v>
      </c>
      <c r="G1232" s="43" t="s">
        <v>2224</v>
      </c>
      <c r="H1232" s="499"/>
      <c r="I1232" s="481">
        <v>10</v>
      </c>
      <c r="J1232" s="442" t="s">
        <v>1428</v>
      </c>
      <c r="K1232" s="442">
        <v>6</v>
      </c>
      <c r="L1232" s="482" t="s">
        <v>3457</v>
      </c>
      <c r="M1232" s="442">
        <v>134</v>
      </c>
      <c r="N1232" s="483"/>
      <c r="O1232" s="434">
        <v>0.74</v>
      </c>
      <c r="P1232" s="323">
        <f t="shared" si="91"/>
        <v>4.4399999999999995</v>
      </c>
      <c r="Q1232" s="319">
        <f t="shared" si="92"/>
        <v>6</v>
      </c>
      <c r="R1232" s="427">
        <f t="shared" si="93"/>
        <v>4.4399999999999995</v>
      </c>
      <c r="S1232" s="323"/>
      <c r="T1232" s="309"/>
      <c r="U1232" s="309"/>
      <c r="V1232" s="319" t="s">
        <v>1427</v>
      </c>
      <c r="W1232" s="444" t="str">
        <f t="shared" si="94"/>
        <v>10</v>
      </c>
      <c r="X1232" s="286"/>
      <c r="Y1232" s="286"/>
      <c r="Z1232" s="30"/>
    </row>
    <row r="1233" spans="1:26" ht="15" hidden="1" customHeight="1" x14ac:dyDescent="0.2">
      <c r="A1233" s="384"/>
      <c r="B1233" s="384"/>
      <c r="C1233" s="433"/>
      <c r="D1233" s="43" t="s">
        <v>2189</v>
      </c>
      <c r="E1233" s="499" t="s">
        <v>2210</v>
      </c>
      <c r="F1233" s="319">
        <v>1</v>
      </c>
      <c r="G1233" s="43" t="s">
        <v>2243</v>
      </c>
      <c r="H1233" s="499"/>
      <c r="I1233" s="481">
        <v>15</v>
      </c>
      <c r="J1233" s="442" t="s">
        <v>1428</v>
      </c>
      <c r="K1233" s="442">
        <v>1</v>
      </c>
      <c r="L1233" s="482" t="s">
        <v>3464</v>
      </c>
      <c r="M1233" s="442">
        <v>150</v>
      </c>
      <c r="N1233" s="483"/>
      <c r="O1233" s="434">
        <v>3.18</v>
      </c>
      <c r="P1233" s="323">
        <f t="shared" si="91"/>
        <v>3.18</v>
      </c>
      <c r="Q1233" s="319">
        <f t="shared" si="92"/>
        <v>1</v>
      </c>
      <c r="R1233" s="427">
        <f t="shared" si="93"/>
        <v>3.18</v>
      </c>
      <c r="S1233" s="323"/>
      <c r="T1233" s="309"/>
      <c r="U1233" s="309"/>
      <c r="V1233" s="319" t="s">
        <v>3446</v>
      </c>
      <c r="W1233" s="444" t="str">
        <f t="shared" si="94"/>
        <v>15</v>
      </c>
      <c r="X1233" s="286"/>
      <c r="Y1233" s="286"/>
      <c r="Z1233" s="30"/>
    </row>
    <row r="1234" spans="1:26" ht="15" hidden="1" customHeight="1" x14ac:dyDescent="0.2">
      <c r="A1234" s="384"/>
      <c r="B1234" s="384"/>
      <c r="C1234" s="433"/>
      <c r="D1234" s="43" t="s">
        <v>2190</v>
      </c>
      <c r="E1234" s="499" t="s">
        <v>2210</v>
      </c>
      <c r="F1234" s="319">
        <v>1</v>
      </c>
      <c r="G1234" s="43" t="s">
        <v>2244</v>
      </c>
      <c r="H1234" s="499"/>
      <c r="I1234" s="481" t="s">
        <v>576</v>
      </c>
      <c r="J1234" s="442" t="s">
        <v>1428</v>
      </c>
      <c r="K1234" s="442">
        <v>1</v>
      </c>
      <c r="L1234" s="482" t="s">
        <v>3456</v>
      </c>
      <c r="M1234" s="442">
        <v>1563</v>
      </c>
      <c r="N1234" s="483"/>
      <c r="O1234" s="434">
        <v>47.56</v>
      </c>
      <c r="P1234" s="323">
        <f t="shared" si="91"/>
        <v>47.56</v>
      </c>
      <c r="Q1234" s="319">
        <f t="shared" si="92"/>
        <v>1</v>
      </c>
      <c r="R1234" s="427">
        <f t="shared" si="93"/>
        <v>47.56</v>
      </c>
      <c r="S1234" s="323"/>
      <c r="T1234" s="309"/>
      <c r="U1234" s="309"/>
      <c r="V1234" s="319" t="s">
        <v>576</v>
      </c>
      <c r="W1234" s="444" t="str">
        <f t="shared" si="94"/>
        <v/>
      </c>
      <c r="X1234" s="286"/>
      <c r="Y1234" s="286"/>
      <c r="Z1234" s="30"/>
    </row>
    <row r="1235" spans="1:26" ht="15" hidden="1" customHeight="1" x14ac:dyDescent="0.2">
      <c r="A1235" s="384"/>
      <c r="B1235" s="384"/>
      <c r="C1235" s="433"/>
      <c r="D1235" s="43" t="s">
        <v>2190</v>
      </c>
      <c r="E1235" s="499" t="s">
        <v>2210</v>
      </c>
      <c r="F1235" s="319">
        <v>1</v>
      </c>
      <c r="G1235" s="43" t="s">
        <v>2221</v>
      </c>
      <c r="H1235" s="499"/>
      <c r="I1235" s="481">
        <v>12</v>
      </c>
      <c r="J1235" s="442" t="s">
        <v>1428</v>
      </c>
      <c r="K1235" s="442">
        <v>2</v>
      </c>
      <c r="L1235" s="482" t="s">
        <v>3457</v>
      </c>
      <c r="M1235" s="442">
        <v>134</v>
      </c>
      <c r="N1235" s="483"/>
      <c r="O1235" s="434">
        <v>0.88</v>
      </c>
      <c r="P1235" s="323">
        <f t="shared" si="91"/>
        <v>1.76</v>
      </c>
      <c r="Q1235" s="319">
        <f t="shared" si="92"/>
        <v>2</v>
      </c>
      <c r="R1235" s="427">
        <f t="shared" si="93"/>
        <v>1.76</v>
      </c>
      <c r="S1235" s="323"/>
      <c r="T1235" s="309"/>
      <c r="U1235" s="309"/>
      <c r="V1235" s="319" t="s">
        <v>3445</v>
      </c>
      <c r="W1235" s="444" t="str">
        <f t="shared" si="94"/>
        <v>12</v>
      </c>
      <c r="X1235" s="286"/>
      <c r="Y1235" s="286"/>
      <c r="Z1235" s="30"/>
    </row>
    <row r="1236" spans="1:26" ht="15" hidden="1" customHeight="1" x14ac:dyDescent="0.2">
      <c r="A1236" s="384"/>
      <c r="B1236" s="384"/>
      <c r="C1236" s="433"/>
      <c r="D1236" s="43" t="s">
        <v>2190</v>
      </c>
      <c r="E1236" s="499" t="s">
        <v>2210</v>
      </c>
      <c r="F1236" s="319">
        <v>1</v>
      </c>
      <c r="G1236" s="43" t="s">
        <v>2245</v>
      </c>
      <c r="H1236" s="499"/>
      <c r="I1236" s="481">
        <v>10</v>
      </c>
      <c r="J1236" s="442" t="s">
        <v>1428</v>
      </c>
      <c r="K1236" s="442">
        <v>1</v>
      </c>
      <c r="L1236" s="482" t="s">
        <v>3455</v>
      </c>
      <c r="M1236" s="442">
        <v>170</v>
      </c>
      <c r="N1236" s="483"/>
      <c r="O1236" s="434">
        <v>2.14</v>
      </c>
      <c r="P1236" s="323">
        <f t="shared" si="91"/>
        <v>2.14</v>
      </c>
      <c r="Q1236" s="319">
        <f t="shared" si="92"/>
        <v>1</v>
      </c>
      <c r="R1236" s="427">
        <f t="shared" si="93"/>
        <v>2.14</v>
      </c>
      <c r="S1236" s="323"/>
      <c r="T1236" s="309"/>
      <c r="U1236" s="309"/>
      <c r="V1236" s="319" t="s">
        <v>1427</v>
      </c>
      <c r="W1236" s="444" t="str">
        <f t="shared" si="94"/>
        <v>10</v>
      </c>
      <c r="X1236" s="286"/>
      <c r="Y1236" s="286"/>
      <c r="Z1236" s="30"/>
    </row>
    <row r="1237" spans="1:26" ht="15" hidden="1" customHeight="1" x14ac:dyDescent="0.2">
      <c r="A1237" s="384"/>
      <c r="B1237" s="384"/>
      <c r="C1237" s="433"/>
      <c r="D1237" s="43" t="s">
        <v>2190</v>
      </c>
      <c r="E1237" s="499" t="s">
        <v>2210</v>
      </c>
      <c r="F1237" s="319">
        <v>1</v>
      </c>
      <c r="G1237" s="43" t="s">
        <v>2225</v>
      </c>
      <c r="H1237" s="499"/>
      <c r="I1237" s="481">
        <v>8</v>
      </c>
      <c r="J1237" s="442" t="s">
        <v>1428</v>
      </c>
      <c r="K1237" s="442">
        <v>2</v>
      </c>
      <c r="L1237" s="482" t="s">
        <v>3519</v>
      </c>
      <c r="M1237" s="442">
        <v>134</v>
      </c>
      <c r="N1237" s="483"/>
      <c r="O1237" s="434">
        <v>0.65</v>
      </c>
      <c r="P1237" s="323">
        <f t="shared" si="91"/>
        <v>1.3</v>
      </c>
      <c r="Q1237" s="319">
        <f t="shared" si="92"/>
        <v>2</v>
      </c>
      <c r="R1237" s="427">
        <f t="shared" si="93"/>
        <v>1.3</v>
      </c>
      <c r="S1237" s="323"/>
      <c r="T1237" s="309"/>
      <c r="U1237" s="309"/>
      <c r="V1237" s="319" t="s">
        <v>3449</v>
      </c>
      <c r="W1237" s="444" t="str">
        <f t="shared" si="94"/>
        <v>8</v>
      </c>
      <c r="X1237" s="286"/>
      <c r="Y1237" s="286"/>
      <c r="Z1237" s="30"/>
    </row>
    <row r="1238" spans="1:26" ht="15" hidden="1" customHeight="1" x14ac:dyDescent="0.2">
      <c r="A1238" s="384"/>
      <c r="B1238" s="384"/>
      <c r="C1238" s="433"/>
      <c r="D1238" s="43" t="s">
        <v>2190</v>
      </c>
      <c r="E1238" s="499" t="s">
        <v>2210</v>
      </c>
      <c r="F1238" s="319">
        <v>1</v>
      </c>
      <c r="G1238" s="43" t="s">
        <v>2246</v>
      </c>
      <c r="H1238" s="499"/>
      <c r="I1238" s="481">
        <v>8</v>
      </c>
      <c r="J1238" s="442" t="s">
        <v>1428</v>
      </c>
      <c r="K1238" s="442">
        <v>1</v>
      </c>
      <c r="L1238" s="482" t="s">
        <v>3520</v>
      </c>
      <c r="M1238" s="442">
        <v>665</v>
      </c>
      <c r="N1238" s="483"/>
      <c r="O1238" s="434">
        <v>6.35</v>
      </c>
      <c r="P1238" s="323">
        <f t="shared" si="91"/>
        <v>6.35</v>
      </c>
      <c r="Q1238" s="319">
        <f t="shared" si="92"/>
        <v>1</v>
      </c>
      <c r="R1238" s="427">
        <f t="shared" si="93"/>
        <v>6.35</v>
      </c>
      <c r="S1238" s="323"/>
      <c r="T1238" s="309"/>
      <c r="U1238" s="309"/>
      <c r="V1238" s="319" t="s">
        <v>3449</v>
      </c>
      <c r="W1238" s="444" t="str">
        <f t="shared" si="94"/>
        <v>8</v>
      </c>
      <c r="X1238" s="286"/>
      <c r="Y1238" s="286"/>
      <c r="Z1238" s="30"/>
    </row>
    <row r="1239" spans="1:26" ht="15" hidden="1" customHeight="1" x14ac:dyDescent="0.2">
      <c r="A1239" s="384"/>
      <c r="B1239" s="384"/>
      <c r="C1239" s="433"/>
      <c r="D1239" s="43" t="s">
        <v>2190</v>
      </c>
      <c r="E1239" s="499" t="s">
        <v>2210</v>
      </c>
      <c r="F1239" s="319">
        <v>1</v>
      </c>
      <c r="G1239" s="43" t="s">
        <v>2247</v>
      </c>
      <c r="H1239" s="499"/>
      <c r="I1239" s="481">
        <v>12</v>
      </c>
      <c r="J1239" s="442" t="s">
        <v>1428</v>
      </c>
      <c r="K1239" s="442">
        <v>2</v>
      </c>
      <c r="L1239" s="482" t="s">
        <v>3457</v>
      </c>
      <c r="M1239" s="442">
        <v>134</v>
      </c>
      <c r="N1239" s="483"/>
      <c r="O1239" s="434">
        <v>0.88</v>
      </c>
      <c r="P1239" s="323">
        <f t="shared" si="91"/>
        <v>1.76</v>
      </c>
      <c r="Q1239" s="319">
        <f t="shared" si="92"/>
        <v>2</v>
      </c>
      <c r="R1239" s="427">
        <f t="shared" si="93"/>
        <v>1.76</v>
      </c>
      <c r="S1239" s="323"/>
      <c r="T1239" s="309"/>
      <c r="U1239" s="309"/>
      <c r="V1239" s="319" t="s">
        <v>3445</v>
      </c>
      <c r="W1239" s="444" t="str">
        <f t="shared" si="94"/>
        <v>12</v>
      </c>
      <c r="X1239" s="286"/>
      <c r="Y1239" s="286"/>
      <c r="Z1239" s="30"/>
    </row>
    <row r="1240" spans="1:26" ht="15" hidden="1" customHeight="1" x14ac:dyDescent="0.2">
      <c r="A1240" s="384"/>
      <c r="B1240" s="384"/>
      <c r="C1240" s="433"/>
      <c r="D1240" s="43" t="s">
        <v>2190</v>
      </c>
      <c r="E1240" s="499" t="s">
        <v>2210</v>
      </c>
      <c r="F1240" s="319">
        <v>1</v>
      </c>
      <c r="G1240" s="43" t="s">
        <v>2248</v>
      </c>
      <c r="H1240" s="499"/>
      <c r="I1240" s="481">
        <v>8</v>
      </c>
      <c r="J1240" s="442" t="s">
        <v>1428</v>
      </c>
      <c r="K1240" s="442">
        <v>1</v>
      </c>
      <c r="L1240" s="482" t="s">
        <v>3520</v>
      </c>
      <c r="M1240" s="442">
        <v>660</v>
      </c>
      <c r="N1240" s="483"/>
      <c r="O1240" s="434">
        <v>6.3</v>
      </c>
      <c r="P1240" s="323">
        <f t="shared" si="91"/>
        <v>6.3</v>
      </c>
      <c r="Q1240" s="319">
        <f t="shared" si="92"/>
        <v>1</v>
      </c>
      <c r="R1240" s="427">
        <f t="shared" si="93"/>
        <v>6.3</v>
      </c>
      <c r="S1240" s="323"/>
      <c r="T1240" s="309"/>
      <c r="U1240" s="309"/>
      <c r="V1240" s="319" t="s">
        <v>3449</v>
      </c>
      <c r="W1240" s="444" t="str">
        <f t="shared" si="94"/>
        <v>8</v>
      </c>
      <c r="X1240" s="286"/>
      <c r="Y1240" s="286"/>
      <c r="Z1240" s="30"/>
    </row>
    <row r="1241" spans="1:26" ht="15" hidden="1" customHeight="1" x14ac:dyDescent="0.2">
      <c r="A1241" s="384"/>
      <c r="B1241" s="384"/>
      <c r="C1241" s="433"/>
      <c r="D1241" s="43" t="s">
        <v>2191</v>
      </c>
      <c r="E1241" s="499" t="s">
        <v>2210</v>
      </c>
      <c r="F1241" s="319">
        <v>1</v>
      </c>
      <c r="G1241" s="43" t="s">
        <v>2249</v>
      </c>
      <c r="H1241" s="499"/>
      <c r="I1241" s="481" t="s">
        <v>576</v>
      </c>
      <c r="J1241" s="442" t="s">
        <v>1428</v>
      </c>
      <c r="K1241" s="442">
        <v>1</v>
      </c>
      <c r="L1241" s="482" t="s">
        <v>3456</v>
      </c>
      <c r="M1241" s="442">
        <v>1563</v>
      </c>
      <c r="N1241" s="483"/>
      <c r="O1241" s="434">
        <v>47.56</v>
      </c>
      <c r="P1241" s="323">
        <f t="shared" si="91"/>
        <v>47.56</v>
      </c>
      <c r="Q1241" s="319">
        <f t="shared" si="92"/>
        <v>1</v>
      </c>
      <c r="R1241" s="427">
        <f t="shared" si="93"/>
        <v>47.56</v>
      </c>
      <c r="S1241" s="323"/>
      <c r="T1241" s="309"/>
      <c r="U1241" s="309"/>
      <c r="V1241" s="319" t="s">
        <v>576</v>
      </c>
      <c r="W1241" s="444" t="str">
        <f t="shared" si="94"/>
        <v/>
      </c>
      <c r="X1241" s="286"/>
      <c r="Y1241" s="286"/>
      <c r="Z1241" s="30"/>
    </row>
    <row r="1242" spans="1:26" ht="15" hidden="1" customHeight="1" x14ac:dyDescent="0.2">
      <c r="A1242" s="384"/>
      <c r="B1242" s="384"/>
      <c r="C1242" s="433"/>
      <c r="D1242" s="43" t="s">
        <v>2191</v>
      </c>
      <c r="E1242" s="499" t="s">
        <v>2210</v>
      </c>
      <c r="F1242" s="319">
        <v>1</v>
      </c>
      <c r="G1242" s="43" t="s">
        <v>2221</v>
      </c>
      <c r="H1242" s="499"/>
      <c r="I1242" s="481">
        <v>12</v>
      </c>
      <c r="J1242" s="442" t="s">
        <v>1428</v>
      </c>
      <c r="K1242" s="442">
        <v>2</v>
      </c>
      <c r="L1242" s="482" t="s">
        <v>3457</v>
      </c>
      <c r="M1242" s="442">
        <v>134</v>
      </c>
      <c r="N1242" s="483"/>
      <c r="O1242" s="434">
        <v>0.88</v>
      </c>
      <c r="P1242" s="323">
        <f t="shared" si="91"/>
        <v>1.76</v>
      </c>
      <c r="Q1242" s="319">
        <f t="shared" si="92"/>
        <v>2</v>
      </c>
      <c r="R1242" s="427">
        <f t="shared" si="93"/>
        <v>1.76</v>
      </c>
      <c r="S1242" s="323"/>
      <c r="T1242" s="309"/>
      <c r="U1242" s="309"/>
      <c r="V1242" s="319" t="s">
        <v>3445</v>
      </c>
      <c r="W1242" s="444" t="str">
        <f t="shared" si="94"/>
        <v>12</v>
      </c>
      <c r="X1242" s="286"/>
      <c r="Y1242" s="286"/>
      <c r="Z1242" s="30"/>
    </row>
    <row r="1243" spans="1:26" ht="15" hidden="1" customHeight="1" x14ac:dyDescent="0.2">
      <c r="A1243" s="384"/>
      <c r="B1243" s="384"/>
      <c r="C1243" s="433"/>
      <c r="D1243" s="43" t="s">
        <v>2191</v>
      </c>
      <c r="E1243" s="499" t="s">
        <v>2210</v>
      </c>
      <c r="F1243" s="319">
        <v>1</v>
      </c>
      <c r="G1243" s="43" t="s">
        <v>2245</v>
      </c>
      <c r="H1243" s="499"/>
      <c r="I1243" s="481">
        <v>10</v>
      </c>
      <c r="J1243" s="442" t="s">
        <v>1428</v>
      </c>
      <c r="K1243" s="442">
        <v>1</v>
      </c>
      <c r="L1243" s="482" t="s">
        <v>3455</v>
      </c>
      <c r="M1243" s="442">
        <v>170</v>
      </c>
      <c r="N1243" s="483"/>
      <c r="O1243" s="434">
        <v>2.14</v>
      </c>
      <c r="P1243" s="323">
        <f t="shared" si="91"/>
        <v>2.14</v>
      </c>
      <c r="Q1243" s="319">
        <f t="shared" si="92"/>
        <v>1</v>
      </c>
      <c r="R1243" s="427">
        <f t="shared" si="93"/>
        <v>2.14</v>
      </c>
      <c r="S1243" s="323"/>
      <c r="T1243" s="309"/>
      <c r="U1243" s="309"/>
      <c r="V1243" s="319" t="s">
        <v>1427</v>
      </c>
      <c r="W1243" s="444" t="str">
        <f t="shared" si="94"/>
        <v>10</v>
      </c>
      <c r="X1243" s="286"/>
      <c r="Y1243" s="286"/>
      <c r="Z1243" s="30"/>
    </row>
    <row r="1244" spans="1:26" ht="15" hidden="1" customHeight="1" x14ac:dyDescent="0.2">
      <c r="A1244" s="384"/>
      <c r="B1244" s="384"/>
      <c r="C1244" s="433"/>
      <c r="D1244" s="43" t="s">
        <v>2191</v>
      </c>
      <c r="E1244" s="499" t="s">
        <v>2210</v>
      </c>
      <c r="F1244" s="319">
        <v>1</v>
      </c>
      <c r="G1244" s="43" t="s">
        <v>2225</v>
      </c>
      <c r="H1244" s="499"/>
      <c r="I1244" s="481">
        <v>8</v>
      </c>
      <c r="J1244" s="442" t="s">
        <v>1428</v>
      </c>
      <c r="K1244" s="442">
        <v>2</v>
      </c>
      <c r="L1244" s="482" t="s">
        <v>3519</v>
      </c>
      <c r="M1244" s="442">
        <v>134</v>
      </c>
      <c r="N1244" s="483"/>
      <c r="O1244" s="434">
        <v>0.65</v>
      </c>
      <c r="P1244" s="323">
        <f t="shared" si="91"/>
        <v>1.3</v>
      </c>
      <c r="Q1244" s="319">
        <f t="shared" si="92"/>
        <v>2</v>
      </c>
      <c r="R1244" s="427">
        <f t="shared" si="93"/>
        <v>1.3</v>
      </c>
      <c r="S1244" s="323"/>
      <c r="T1244" s="309"/>
      <c r="U1244" s="309"/>
      <c r="V1244" s="319" t="s">
        <v>3449</v>
      </c>
      <c r="W1244" s="444" t="str">
        <f t="shared" si="94"/>
        <v>8</v>
      </c>
      <c r="X1244" s="286"/>
      <c r="Y1244" s="286"/>
      <c r="Z1244" s="30"/>
    </row>
    <row r="1245" spans="1:26" ht="15" hidden="1" customHeight="1" x14ac:dyDescent="0.2">
      <c r="A1245" s="384"/>
      <c r="B1245" s="384"/>
      <c r="C1245" s="433"/>
      <c r="D1245" s="43" t="s">
        <v>2191</v>
      </c>
      <c r="E1245" s="499" t="s">
        <v>2210</v>
      </c>
      <c r="F1245" s="319">
        <v>1</v>
      </c>
      <c r="G1245" s="43" t="s">
        <v>2246</v>
      </c>
      <c r="H1245" s="499"/>
      <c r="I1245" s="481">
        <v>8</v>
      </c>
      <c r="J1245" s="442" t="s">
        <v>1428</v>
      </c>
      <c r="K1245" s="442">
        <v>1</v>
      </c>
      <c r="L1245" s="482" t="s">
        <v>3520</v>
      </c>
      <c r="M1245" s="442">
        <v>665</v>
      </c>
      <c r="N1245" s="483"/>
      <c r="O1245" s="434">
        <v>6.35</v>
      </c>
      <c r="P1245" s="323">
        <f t="shared" si="91"/>
        <v>6.35</v>
      </c>
      <c r="Q1245" s="319">
        <f t="shared" si="92"/>
        <v>1</v>
      </c>
      <c r="R1245" s="427">
        <f t="shared" si="93"/>
        <v>6.35</v>
      </c>
      <c r="S1245" s="323"/>
      <c r="T1245" s="309"/>
      <c r="U1245" s="309"/>
      <c r="V1245" s="319" t="s">
        <v>3449</v>
      </c>
      <c r="W1245" s="444" t="str">
        <f t="shared" si="94"/>
        <v>8</v>
      </c>
      <c r="X1245" s="286"/>
      <c r="Y1245" s="286"/>
      <c r="Z1245" s="30"/>
    </row>
    <row r="1246" spans="1:26" ht="15" hidden="1" customHeight="1" x14ac:dyDescent="0.2">
      <c r="A1246" s="384"/>
      <c r="B1246" s="384"/>
      <c r="C1246" s="433"/>
      <c r="D1246" s="43" t="s">
        <v>2191</v>
      </c>
      <c r="E1246" s="499" t="s">
        <v>2210</v>
      </c>
      <c r="F1246" s="319">
        <v>1</v>
      </c>
      <c r="G1246" s="43" t="s">
        <v>2250</v>
      </c>
      <c r="H1246" s="499"/>
      <c r="I1246" s="481">
        <v>12</v>
      </c>
      <c r="J1246" s="442" t="s">
        <v>1428</v>
      </c>
      <c r="K1246" s="442">
        <v>2</v>
      </c>
      <c r="L1246" s="482" t="s">
        <v>3457</v>
      </c>
      <c r="M1246" s="442">
        <v>134</v>
      </c>
      <c r="N1246" s="483"/>
      <c r="O1246" s="434">
        <v>0.88</v>
      </c>
      <c r="P1246" s="323">
        <f t="shared" si="91"/>
        <v>1.76</v>
      </c>
      <c r="Q1246" s="319">
        <f t="shared" si="92"/>
        <v>2</v>
      </c>
      <c r="R1246" s="427">
        <f t="shared" si="93"/>
        <v>1.76</v>
      </c>
      <c r="S1246" s="323"/>
      <c r="T1246" s="309"/>
      <c r="U1246" s="309"/>
      <c r="V1246" s="319" t="s">
        <v>3445</v>
      </c>
      <c r="W1246" s="444" t="str">
        <f t="shared" si="94"/>
        <v>12</v>
      </c>
      <c r="X1246" s="286"/>
      <c r="Y1246" s="286"/>
      <c r="Z1246" s="30"/>
    </row>
    <row r="1247" spans="1:26" ht="15" hidden="1" customHeight="1" x14ac:dyDescent="0.2">
      <c r="A1247" s="384"/>
      <c r="B1247" s="384"/>
      <c r="C1247" s="433"/>
      <c r="D1247" s="43" t="s">
        <v>2191</v>
      </c>
      <c r="E1247" s="499" t="s">
        <v>2210</v>
      </c>
      <c r="F1247" s="319">
        <v>1</v>
      </c>
      <c r="G1247" s="43" t="s">
        <v>2248</v>
      </c>
      <c r="H1247" s="499"/>
      <c r="I1247" s="481">
        <v>8</v>
      </c>
      <c r="J1247" s="442" t="s">
        <v>1428</v>
      </c>
      <c r="K1247" s="442">
        <v>1</v>
      </c>
      <c r="L1247" s="482" t="s">
        <v>3520</v>
      </c>
      <c r="M1247" s="442">
        <v>660</v>
      </c>
      <c r="N1247" s="483"/>
      <c r="O1247" s="434">
        <v>6.3</v>
      </c>
      <c r="P1247" s="323">
        <f t="shared" si="91"/>
        <v>6.3</v>
      </c>
      <c r="Q1247" s="319">
        <f t="shared" si="92"/>
        <v>1</v>
      </c>
      <c r="R1247" s="427">
        <f t="shared" si="93"/>
        <v>6.3</v>
      </c>
      <c r="S1247" s="323"/>
      <c r="T1247" s="309"/>
      <c r="U1247" s="309"/>
      <c r="V1247" s="319" t="s">
        <v>3449</v>
      </c>
      <c r="W1247" s="444" t="str">
        <f t="shared" si="94"/>
        <v>8</v>
      </c>
      <c r="X1247" s="286"/>
      <c r="Y1247" s="286"/>
      <c r="Z1247" s="30"/>
    </row>
    <row r="1248" spans="1:26" ht="15" hidden="1" customHeight="1" x14ac:dyDescent="0.2">
      <c r="A1248" s="384"/>
      <c r="B1248" s="384"/>
      <c r="C1248" s="433"/>
      <c r="D1248" s="43" t="s">
        <v>2192</v>
      </c>
      <c r="E1248" s="499" t="s">
        <v>2210</v>
      </c>
      <c r="F1248" s="319">
        <v>2</v>
      </c>
      <c r="G1248" s="43" t="s">
        <v>2251</v>
      </c>
      <c r="H1248" s="499"/>
      <c r="I1248" s="481" t="s">
        <v>853</v>
      </c>
      <c r="J1248" s="442" t="s">
        <v>1428</v>
      </c>
      <c r="K1248" s="442">
        <v>1</v>
      </c>
      <c r="L1248" s="482" t="s">
        <v>3456</v>
      </c>
      <c r="M1248" s="442">
        <v>643</v>
      </c>
      <c r="N1248" s="483"/>
      <c r="O1248" s="434">
        <v>5.23</v>
      </c>
      <c r="P1248" s="323">
        <f t="shared" si="91"/>
        <v>5.23</v>
      </c>
      <c r="Q1248" s="319">
        <f t="shared" si="92"/>
        <v>2</v>
      </c>
      <c r="R1248" s="427">
        <f t="shared" si="93"/>
        <v>10.46</v>
      </c>
      <c r="S1248" s="323"/>
      <c r="T1248" s="309"/>
      <c r="U1248" s="309"/>
      <c r="V1248" s="319" t="s">
        <v>853</v>
      </c>
      <c r="W1248" s="444" t="str">
        <f t="shared" si="94"/>
        <v/>
      </c>
      <c r="X1248" s="286"/>
      <c r="Y1248" s="286"/>
      <c r="Z1248" s="30"/>
    </row>
    <row r="1249" spans="1:26" ht="15" hidden="1" customHeight="1" x14ac:dyDescent="0.2">
      <c r="A1249" s="384"/>
      <c r="B1249" s="384"/>
      <c r="C1249" s="433"/>
      <c r="D1249" s="43" t="s">
        <v>2192</v>
      </c>
      <c r="E1249" s="499" t="s">
        <v>2210</v>
      </c>
      <c r="F1249" s="319">
        <v>2</v>
      </c>
      <c r="G1249" s="43" t="s">
        <v>2252</v>
      </c>
      <c r="H1249" s="499"/>
      <c r="I1249" s="481">
        <v>8</v>
      </c>
      <c r="J1249" s="442" t="s">
        <v>1428</v>
      </c>
      <c r="K1249" s="442">
        <v>2</v>
      </c>
      <c r="L1249" s="482" t="s">
        <v>3463</v>
      </c>
      <c r="M1249" s="442">
        <v>185</v>
      </c>
      <c r="N1249" s="483"/>
      <c r="O1249" s="434">
        <v>0.99</v>
      </c>
      <c r="P1249" s="323">
        <f t="shared" si="91"/>
        <v>1.98</v>
      </c>
      <c r="Q1249" s="319">
        <f t="shared" si="92"/>
        <v>4</v>
      </c>
      <c r="R1249" s="427">
        <f t="shared" si="93"/>
        <v>3.96</v>
      </c>
      <c r="S1249" s="323"/>
      <c r="T1249" s="309"/>
      <c r="U1249" s="309"/>
      <c r="V1249" s="319" t="s">
        <v>3449</v>
      </c>
      <c r="W1249" s="444" t="str">
        <f t="shared" si="94"/>
        <v>8</v>
      </c>
      <c r="X1249" s="286"/>
      <c r="Y1249" s="286"/>
      <c r="Z1249" s="30"/>
    </row>
    <row r="1250" spans="1:26" ht="15" hidden="1" customHeight="1" x14ac:dyDescent="0.2">
      <c r="A1250" s="384"/>
      <c r="B1250" s="384"/>
      <c r="C1250" s="433"/>
      <c r="D1250" s="43" t="s">
        <v>2192</v>
      </c>
      <c r="E1250" s="499" t="s">
        <v>2210</v>
      </c>
      <c r="F1250" s="319">
        <v>2</v>
      </c>
      <c r="G1250" s="43" t="s">
        <v>2213</v>
      </c>
      <c r="H1250" s="499"/>
      <c r="I1250" s="481">
        <v>5</v>
      </c>
      <c r="J1250" s="442" t="s">
        <v>1428</v>
      </c>
      <c r="K1250" s="442">
        <v>4</v>
      </c>
      <c r="L1250" s="482" t="s">
        <v>3517</v>
      </c>
      <c r="M1250" s="442">
        <v>50</v>
      </c>
      <c r="N1250" s="483"/>
      <c r="O1250" s="434">
        <v>0.04</v>
      </c>
      <c r="P1250" s="323">
        <f t="shared" si="91"/>
        <v>0.16</v>
      </c>
      <c r="Q1250" s="319">
        <f t="shared" si="92"/>
        <v>8</v>
      </c>
      <c r="R1250" s="427">
        <f t="shared" si="93"/>
        <v>0.32</v>
      </c>
      <c r="S1250" s="323"/>
      <c r="T1250" s="309"/>
      <c r="U1250" s="309"/>
      <c r="V1250" s="319" t="s">
        <v>3448</v>
      </c>
      <c r="W1250" s="444" t="str">
        <f t="shared" si="94"/>
        <v>5</v>
      </c>
      <c r="X1250" s="286"/>
      <c r="Y1250" s="286"/>
      <c r="Z1250" s="30"/>
    </row>
    <row r="1251" spans="1:26" ht="15" hidden="1" customHeight="1" x14ac:dyDescent="0.2">
      <c r="A1251" s="384"/>
      <c r="B1251" s="384"/>
      <c r="C1251" s="433"/>
      <c r="D1251" s="43" t="s">
        <v>2193</v>
      </c>
      <c r="E1251" s="499" t="s">
        <v>2210</v>
      </c>
      <c r="F1251" s="319">
        <v>1</v>
      </c>
      <c r="G1251" s="43" t="s">
        <v>2253</v>
      </c>
      <c r="H1251" s="499"/>
      <c r="I1251" s="481" t="s">
        <v>565</v>
      </c>
      <c r="J1251" s="442" t="s">
        <v>1428</v>
      </c>
      <c r="K1251" s="442">
        <v>1</v>
      </c>
      <c r="L1251" s="482" t="s">
        <v>3456</v>
      </c>
      <c r="M1251" s="442">
        <v>702</v>
      </c>
      <c r="N1251" s="483"/>
      <c r="O1251" s="434">
        <v>15.7</v>
      </c>
      <c r="P1251" s="323">
        <f t="shared" ref="P1251:P1314" si="95">O1251*K1251</f>
        <v>15.7</v>
      </c>
      <c r="Q1251" s="319">
        <f t="shared" ref="Q1251:Q1314" si="96">K1251*F1251</f>
        <v>1</v>
      </c>
      <c r="R1251" s="427">
        <f t="shared" ref="R1251:R1314" si="97">Q1251*O1251</f>
        <v>15.7</v>
      </c>
      <c r="S1251" s="323"/>
      <c r="T1251" s="309"/>
      <c r="U1251" s="309"/>
      <c r="V1251" s="319" t="s">
        <v>565</v>
      </c>
      <c r="W1251" s="444" t="str">
        <f t="shared" si="94"/>
        <v/>
      </c>
      <c r="X1251" s="286"/>
      <c r="Y1251" s="286"/>
      <c r="Z1251" s="30"/>
    </row>
    <row r="1252" spans="1:26" ht="15" hidden="1" customHeight="1" x14ac:dyDescent="0.2">
      <c r="A1252" s="384"/>
      <c r="B1252" s="384"/>
      <c r="C1252" s="433"/>
      <c r="D1252" s="43" t="s">
        <v>2193</v>
      </c>
      <c r="E1252" s="499" t="s">
        <v>2210</v>
      </c>
      <c r="F1252" s="319">
        <v>1</v>
      </c>
      <c r="G1252" s="43" t="s">
        <v>2254</v>
      </c>
      <c r="H1252" s="499"/>
      <c r="I1252" s="481">
        <v>10</v>
      </c>
      <c r="J1252" s="442" t="s">
        <v>1428</v>
      </c>
      <c r="K1252" s="442">
        <v>2</v>
      </c>
      <c r="L1252" s="482" t="s">
        <v>3469</v>
      </c>
      <c r="M1252" s="442">
        <v>220</v>
      </c>
      <c r="N1252" s="483"/>
      <c r="O1252" s="434">
        <v>2.42</v>
      </c>
      <c r="P1252" s="323">
        <f t="shared" si="95"/>
        <v>4.84</v>
      </c>
      <c r="Q1252" s="319">
        <f t="shared" si="96"/>
        <v>2</v>
      </c>
      <c r="R1252" s="427">
        <f t="shared" si="97"/>
        <v>4.84</v>
      </c>
      <c r="S1252" s="323"/>
      <c r="T1252" s="309"/>
      <c r="U1252" s="309"/>
      <c r="V1252" s="319" t="s">
        <v>1427</v>
      </c>
      <c r="W1252" s="444" t="str">
        <f t="shared" si="94"/>
        <v>10</v>
      </c>
      <c r="X1252" s="286"/>
      <c r="Y1252" s="286"/>
      <c r="Z1252" s="30"/>
    </row>
    <row r="1253" spans="1:26" ht="15" hidden="1" customHeight="1" x14ac:dyDescent="0.2">
      <c r="A1253" s="384"/>
      <c r="B1253" s="384"/>
      <c r="C1253" s="433"/>
      <c r="D1253" s="43" t="s">
        <v>2194</v>
      </c>
      <c r="E1253" s="499" t="s">
        <v>2210</v>
      </c>
      <c r="F1253" s="319">
        <v>1</v>
      </c>
      <c r="G1253" s="43" t="s">
        <v>2255</v>
      </c>
      <c r="H1253" s="499"/>
      <c r="I1253" s="481" t="s">
        <v>565</v>
      </c>
      <c r="J1253" s="442" t="s">
        <v>1428</v>
      </c>
      <c r="K1253" s="442">
        <v>1</v>
      </c>
      <c r="L1253" s="482" t="s">
        <v>3456</v>
      </c>
      <c r="M1253" s="442">
        <v>492</v>
      </c>
      <c r="N1253" s="483"/>
      <c r="O1253" s="434">
        <v>11.01</v>
      </c>
      <c r="P1253" s="323">
        <f t="shared" si="95"/>
        <v>11.01</v>
      </c>
      <c r="Q1253" s="319">
        <f t="shared" si="96"/>
        <v>1</v>
      </c>
      <c r="R1253" s="427">
        <f t="shared" si="97"/>
        <v>11.01</v>
      </c>
      <c r="S1253" s="323"/>
      <c r="T1253" s="309"/>
      <c r="U1253" s="309"/>
      <c r="V1253" s="319" t="s">
        <v>565</v>
      </c>
      <c r="W1253" s="444" t="str">
        <f t="shared" si="94"/>
        <v/>
      </c>
      <c r="X1253" s="286"/>
      <c r="Y1253" s="286"/>
      <c r="Z1253" s="30"/>
    </row>
    <row r="1254" spans="1:26" ht="15" hidden="1" customHeight="1" x14ac:dyDescent="0.2">
      <c r="A1254" s="384"/>
      <c r="B1254" s="384"/>
      <c r="C1254" s="433"/>
      <c r="D1254" s="43" t="s">
        <v>2194</v>
      </c>
      <c r="E1254" s="499" t="s">
        <v>2210</v>
      </c>
      <c r="F1254" s="319">
        <v>1</v>
      </c>
      <c r="G1254" s="43" t="s">
        <v>2217</v>
      </c>
      <c r="H1254" s="499"/>
      <c r="I1254" s="481">
        <v>12</v>
      </c>
      <c r="J1254" s="442" t="s">
        <v>1428</v>
      </c>
      <c r="K1254" s="442">
        <v>2</v>
      </c>
      <c r="L1254" s="482" t="s">
        <v>3488</v>
      </c>
      <c r="M1254" s="442">
        <v>200</v>
      </c>
      <c r="N1254" s="483"/>
      <c r="O1254" s="434">
        <v>2.68</v>
      </c>
      <c r="P1254" s="323">
        <f t="shared" si="95"/>
        <v>5.36</v>
      </c>
      <c r="Q1254" s="319">
        <f t="shared" si="96"/>
        <v>2</v>
      </c>
      <c r="R1254" s="427">
        <f t="shared" si="97"/>
        <v>5.36</v>
      </c>
      <c r="S1254" s="323"/>
      <c r="T1254" s="309"/>
      <c r="U1254" s="309"/>
      <c r="V1254" s="319" t="s">
        <v>3445</v>
      </c>
      <c r="W1254" s="444" t="str">
        <f t="shared" si="94"/>
        <v>12</v>
      </c>
      <c r="X1254" s="286"/>
      <c r="Y1254" s="286"/>
      <c r="Z1254" s="30"/>
    </row>
    <row r="1255" spans="1:26" ht="15" hidden="1" customHeight="1" x14ac:dyDescent="0.2">
      <c r="A1255" s="384"/>
      <c r="B1255" s="384"/>
      <c r="C1255" s="433"/>
      <c r="D1255" s="43" t="s">
        <v>2195</v>
      </c>
      <c r="E1255" s="499" t="s">
        <v>2210</v>
      </c>
      <c r="F1255" s="319">
        <v>1</v>
      </c>
      <c r="G1255" s="43" t="s">
        <v>2195</v>
      </c>
      <c r="H1255" s="499"/>
      <c r="I1255" s="481">
        <v>15</v>
      </c>
      <c r="J1255" s="442" t="s">
        <v>1428</v>
      </c>
      <c r="K1255" s="442">
        <v>1</v>
      </c>
      <c r="L1255" s="482" t="s">
        <v>3500</v>
      </c>
      <c r="M1255" s="442">
        <v>160</v>
      </c>
      <c r="N1255" s="483"/>
      <c r="O1255" s="434">
        <v>2.17</v>
      </c>
      <c r="P1255" s="323">
        <f t="shared" si="95"/>
        <v>2.17</v>
      </c>
      <c r="Q1255" s="319">
        <f t="shared" si="96"/>
        <v>1</v>
      </c>
      <c r="R1255" s="427">
        <f t="shared" si="97"/>
        <v>2.17</v>
      </c>
      <c r="S1255" s="323"/>
      <c r="T1255" s="309"/>
      <c r="U1255" s="309"/>
      <c r="V1255" s="319" t="s">
        <v>3446</v>
      </c>
      <c r="W1255" s="444" t="str">
        <f t="shared" si="94"/>
        <v>15</v>
      </c>
      <c r="X1255" s="286"/>
      <c r="Y1255" s="286"/>
      <c r="Z1255" s="30"/>
    </row>
    <row r="1256" spans="1:26" ht="15" hidden="1" customHeight="1" x14ac:dyDescent="0.2">
      <c r="A1256" s="384"/>
      <c r="B1256" s="384"/>
      <c r="C1256" s="433"/>
      <c r="D1256" s="43" t="s">
        <v>2196</v>
      </c>
      <c r="E1256" s="499" t="s">
        <v>2210</v>
      </c>
      <c r="F1256" s="319">
        <v>1</v>
      </c>
      <c r="G1256" s="43" t="s">
        <v>2256</v>
      </c>
      <c r="H1256" s="499"/>
      <c r="I1256" s="481" t="s">
        <v>565</v>
      </c>
      <c r="J1256" s="442" t="s">
        <v>1428</v>
      </c>
      <c r="K1256" s="442">
        <v>1</v>
      </c>
      <c r="L1256" s="482" t="s">
        <v>3456</v>
      </c>
      <c r="M1256" s="442">
        <v>780</v>
      </c>
      <c r="N1256" s="483"/>
      <c r="O1256" s="434">
        <v>17.46</v>
      </c>
      <c r="P1256" s="323">
        <f t="shared" si="95"/>
        <v>17.46</v>
      </c>
      <c r="Q1256" s="319">
        <f t="shared" si="96"/>
        <v>1</v>
      </c>
      <c r="R1256" s="427">
        <f t="shared" si="97"/>
        <v>17.46</v>
      </c>
      <c r="S1256" s="323"/>
      <c r="T1256" s="309"/>
      <c r="U1256" s="309"/>
      <c r="V1256" s="319" t="s">
        <v>565</v>
      </c>
      <c r="W1256" s="444" t="str">
        <f t="shared" si="94"/>
        <v/>
      </c>
      <c r="X1256" s="286"/>
      <c r="Y1256" s="286"/>
      <c r="Z1256" s="30"/>
    </row>
    <row r="1257" spans="1:26" ht="15" hidden="1" customHeight="1" x14ac:dyDescent="0.2">
      <c r="A1257" s="384"/>
      <c r="B1257" s="384"/>
      <c r="C1257" s="433"/>
      <c r="D1257" s="43" t="s">
        <v>2196</v>
      </c>
      <c r="E1257" s="499" t="s">
        <v>2210</v>
      </c>
      <c r="F1257" s="319">
        <v>1</v>
      </c>
      <c r="G1257" s="43" t="s">
        <v>2257</v>
      </c>
      <c r="H1257" s="499"/>
      <c r="I1257" s="481">
        <v>10</v>
      </c>
      <c r="J1257" s="442" t="s">
        <v>1428</v>
      </c>
      <c r="K1257" s="442">
        <v>2</v>
      </c>
      <c r="L1257" s="482" t="s">
        <v>3473</v>
      </c>
      <c r="M1257" s="442">
        <v>200</v>
      </c>
      <c r="N1257" s="483"/>
      <c r="O1257" s="434">
        <v>2.04</v>
      </c>
      <c r="P1257" s="323">
        <f t="shared" si="95"/>
        <v>4.08</v>
      </c>
      <c r="Q1257" s="319">
        <f t="shared" si="96"/>
        <v>2</v>
      </c>
      <c r="R1257" s="427">
        <f t="shared" si="97"/>
        <v>4.08</v>
      </c>
      <c r="S1257" s="323"/>
      <c r="T1257" s="309"/>
      <c r="U1257" s="309"/>
      <c r="V1257" s="319" t="s">
        <v>1427</v>
      </c>
      <c r="W1257" s="444" t="str">
        <f t="shared" si="94"/>
        <v>10</v>
      </c>
      <c r="X1257" s="286"/>
      <c r="Y1257" s="286"/>
      <c r="Z1257" s="30"/>
    </row>
    <row r="1258" spans="1:26" ht="15" hidden="1" customHeight="1" x14ac:dyDescent="0.2">
      <c r="A1258" s="384"/>
      <c r="B1258" s="384"/>
      <c r="C1258" s="433"/>
      <c r="D1258" s="43" t="s">
        <v>2197</v>
      </c>
      <c r="E1258" s="499" t="s">
        <v>2210</v>
      </c>
      <c r="F1258" s="319">
        <v>1</v>
      </c>
      <c r="G1258" s="43" t="s">
        <v>2258</v>
      </c>
      <c r="H1258" s="499"/>
      <c r="I1258" s="481" t="s">
        <v>2332</v>
      </c>
      <c r="J1258" s="442" t="s">
        <v>2100</v>
      </c>
      <c r="K1258" s="442">
        <v>1</v>
      </c>
      <c r="L1258" s="482" t="s">
        <v>3456</v>
      </c>
      <c r="M1258" s="442">
        <v>5750</v>
      </c>
      <c r="N1258" s="483"/>
      <c r="O1258" s="434">
        <v>145.34</v>
      </c>
      <c r="P1258" s="323">
        <f t="shared" si="95"/>
        <v>145.34</v>
      </c>
      <c r="Q1258" s="319">
        <f t="shared" si="96"/>
        <v>1</v>
      </c>
      <c r="R1258" s="427">
        <f t="shared" si="97"/>
        <v>145.34</v>
      </c>
      <c r="S1258" s="323"/>
      <c r="T1258" s="309"/>
      <c r="U1258" s="309"/>
      <c r="V1258" s="319" t="s">
        <v>2332</v>
      </c>
      <c r="W1258" s="444" t="str">
        <f t="shared" si="94"/>
        <v/>
      </c>
      <c r="X1258" s="286"/>
      <c r="Y1258" s="286"/>
      <c r="Z1258" s="30"/>
    </row>
    <row r="1259" spans="1:26" ht="15" hidden="1" customHeight="1" x14ac:dyDescent="0.2">
      <c r="A1259" s="384"/>
      <c r="B1259" s="384"/>
      <c r="C1259" s="433"/>
      <c r="D1259" s="43" t="s">
        <v>2197</v>
      </c>
      <c r="E1259" s="499" t="s">
        <v>2210</v>
      </c>
      <c r="F1259" s="319">
        <v>1</v>
      </c>
      <c r="G1259" s="43" t="s">
        <v>2259</v>
      </c>
      <c r="H1259" s="499"/>
      <c r="I1259" s="481" t="s">
        <v>2332</v>
      </c>
      <c r="J1259" s="442" t="s">
        <v>2100</v>
      </c>
      <c r="K1259" s="442">
        <v>1</v>
      </c>
      <c r="L1259" s="482" t="s">
        <v>3456</v>
      </c>
      <c r="M1259" s="442">
        <v>973</v>
      </c>
      <c r="N1259" s="483"/>
      <c r="O1259" s="434">
        <v>24.6</v>
      </c>
      <c r="P1259" s="323">
        <f t="shared" si="95"/>
        <v>24.6</v>
      </c>
      <c r="Q1259" s="319">
        <f t="shared" si="96"/>
        <v>1</v>
      </c>
      <c r="R1259" s="427">
        <f t="shared" si="97"/>
        <v>24.6</v>
      </c>
      <c r="S1259" s="323"/>
      <c r="T1259" s="309"/>
      <c r="U1259" s="309"/>
      <c r="V1259" s="319" t="s">
        <v>2332</v>
      </c>
      <c r="W1259" s="444" t="str">
        <f t="shared" si="94"/>
        <v/>
      </c>
      <c r="X1259" s="286"/>
      <c r="Y1259" s="286"/>
      <c r="Z1259" s="30"/>
    </row>
    <row r="1260" spans="1:26" ht="15" hidden="1" customHeight="1" x14ac:dyDescent="0.2">
      <c r="A1260" s="384"/>
      <c r="B1260" s="384"/>
      <c r="C1260" s="433"/>
      <c r="D1260" s="43" t="s">
        <v>2197</v>
      </c>
      <c r="E1260" s="499" t="s">
        <v>2210</v>
      </c>
      <c r="F1260" s="319">
        <v>1</v>
      </c>
      <c r="G1260" s="43" t="s">
        <v>2260</v>
      </c>
      <c r="H1260" s="499"/>
      <c r="I1260" s="481" t="s">
        <v>880</v>
      </c>
      <c r="J1260" s="442" t="s">
        <v>1428</v>
      </c>
      <c r="K1260" s="442">
        <v>1</v>
      </c>
      <c r="L1260" s="482" t="s">
        <v>3456</v>
      </c>
      <c r="M1260" s="442">
        <v>509</v>
      </c>
      <c r="N1260" s="483"/>
      <c r="O1260" s="434">
        <v>10.9</v>
      </c>
      <c r="P1260" s="323">
        <f t="shared" si="95"/>
        <v>10.9</v>
      </c>
      <c r="Q1260" s="319">
        <f t="shared" si="96"/>
        <v>1</v>
      </c>
      <c r="R1260" s="427">
        <f t="shared" si="97"/>
        <v>10.9</v>
      </c>
      <c r="S1260" s="323"/>
      <c r="T1260" s="309"/>
      <c r="U1260" s="309"/>
      <c r="V1260" s="319" t="s">
        <v>880</v>
      </c>
      <c r="W1260" s="444" t="str">
        <f t="shared" si="94"/>
        <v/>
      </c>
      <c r="X1260" s="286"/>
      <c r="Y1260" s="286"/>
      <c r="Z1260" s="30"/>
    </row>
    <row r="1261" spans="1:26" ht="15" hidden="1" customHeight="1" x14ac:dyDescent="0.2">
      <c r="A1261" s="384"/>
      <c r="B1261" s="384"/>
      <c r="C1261" s="433"/>
      <c r="D1261" s="43" t="s">
        <v>2197</v>
      </c>
      <c r="E1261" s="499" t="s">
        <v>2210</v>
      </c>
      <c r="F1261" s="319">
        <v>1</v>
      </c>
      <c r="G1261" s="43" t="s">
        <v>2261</v>
      </c>
      <c r="H1261" s="499"/>
      <c r="I1261" s="481" t="s">
        <v>2332</v>
      </c>
      <c r="J1261" s="442" t="s">
        <v>2100</v>
      </c>
      <c r="K1261" s="442">
        <v>1</v>
      </c>
      <c r="L1261" s="482" t="s">
        <v>3456</v>
      </c>
      <c r="M1261" s="442">
        <v>553</v>
      </c>
      <c r="N1261" s="483"/>
      <c r="O1261" s="434">
        <v>13.99</v>
      </c>
      <c r="P1261" s="323">
        <f t="shared" si="95"/>
        <v>13.99</v>
      </c>
      <c r="Q1261" s="319">
        <f t="shared" si="96"/>
        <v>1</v>
      </c>
      <c r="R1261" s="427">
        <f t="shared" si="97"/>
        <v>13.99</v>
      </c>
      <c r="S1261" s="323"/>
      <c r="T1261" s="309"/>
      <c r="U1261" s="309"/>
      <c r="V1261" s="319" t="s">
        <v>2332</v>
      </c>
      <c r="W1261" s="444" t="str">
        <f t="shared" si="94"/>
        <v/>
      </c>
      <c r="X1261" s="286"/>
      <c r="Y1261" s="286"/>
      <c r="Z1261" s="30"/>
    </row>
    <row r="1262" spans="1:26" ht="15" hidden="1" customHeight="1" x14ac:dyDescent="0.2">
      <c r="A1262" s="384"/>
      <c r="B1262" s="384"/>
      <c r="C1262" s="433"/>
      <c r="D1262" s="43" t="s">
        <v>2197</v>
      </c>
      <c r="E1262" s="499" t="s">
        <v>2210</v>
      </c>
      <c r="F1262" s="319">
        <v>1</v>
      </c>
      <c r="G1262" s="43" t="s">
        <v>2262</v>
      </c>
      <c r="H1262" s="499"/>
      <c r="I1262" s="481">
        <v>10</v>
      </c>
      <c r="J1262" s="442" t="s">
        <v>1428</v>
      </c>
      <c r="K1262" s="442">
        <v>1</v>
      </c>
      <c r="L1262" s="482" t="s">
        <v>3508</v>
      </c>
      <c r="M1262" s="442">
        <v>200</v>
      </c>
      <c r="N1262" s="483"/>
      <c r="O1262" s="434">
        <v>1.26</v>
      </c>
      <c r="P1262" s="323">
        <f t="shared" si="95"/>
        <v>1.26</v>
      </c>
      <c r="Q1262" s="319">
        <f t="shared" si="96"/>
        <v>1</v>
      </c>
      <c r="R1262" s="427">
        <f t="shared" si="97"/>
        <v>1.26</v>
      </c>
      <c r="S1262" s="323"/>
      <c r="T1262" s="309"/>
      <c r="U1262" s="309"/>
      <c r="V1262" s="319" t="s">
        <v>1427</v>
      </c>
      <c r="W1262" s="444" t="str">
        <f t="shared" si="94"/>
        <v>10</v>
      </c>
      <c r="X1262" s="286"/>
      <c r="Y1262" s="286"/>
      <c r="Z1262" s="30"/>
    </row>
    <row r="1263" spans="1:26" ht="15" hidden="1" customHeight="1" x14ac:dyDescent="0.2">
      <c r="A1263" s="384"/>
      <c r="B1263" s="384"/>
      <c r="C1263" s="433"/>
      <c r="D1263" s="43" t="s">
        <v>2197</v>
      </c>
      <c r="E1263" s="499" t="s">
        <v>2210</v>
      </c>
      <c r="F1263" s="319">
        <v>1</v>
      </c>
      <c r="G1263" s="43" t="s">
        <v>2263</v>
      </c>
      <c r="H1263" s="499"/>
      <c r="I1263" s="481">
        <v>10</v>
      </c>
      <c r="J1263" s="442" t="s">
        <v>1428</v>
      </c>
      <c r="K1263" s="442">
        <v>1</v>
      </c>
      <c r="L1263" s="482" t="s">
        <v>3522</v>
      </c>
      <c r="M1263" s="442">
        <v>200</v>
      </c>
      <c r="N1263" s="483"/>
      <c r="O1263" s="434">
        <v>1.22</v>
      </c>
      <c r="P1263" s="323">
        <f t="shared" si="95"/>
        <v>1.22</v>
      </c>
      <c r="Q1263" s="319">
        <f t="shared" si="96"/>
        <v>1</v>
      </c>
      <c r="R1263" s="427">
        <f t="shared" si="97"/>
        <v>1.22</v>
      </c>
      <c r="S1263" s="323"/>
      <c r="T1263" s="309"/>
      <c r="U1263" s="309"/>
      <c r="V1263" s="319" t="s">
        <v>1427</v>
      </c>
      <c r="W1263" s="444" t="str">
        <f t="shared" si="94"/>
        <v>10</v>
      </c>
      <c r="X1263" s="286"/>
      <c r="Y1263" s="286"/>
      <c r="Z1263" s="30"/>
    </row>
    <row r="1264" spans="1:26" ht="15" hidden="1" customHeight="1" x14ac:dyDescent="0.2">
      <c r="A1264" s="384"/>
      <c r="B1264" s="384"/>
      <c r="C1264" s="433"/>
      <c r="D1264" s="43" t="s">
        <v>2197</v>
      </c>
      <c r="E1264" s="499" t="s">
        <v>2210</v>
      </c>
      <c r="F1264" s="319">
        <v>1</v>
      </c>
      <c r="G1264" s="43" t="s">
        <v>2222</v>
      </c>
      <c r="H1264" s="499"/>
      <c r="I1264" s="481">
        <v>10</v>
      </c>
      <c r="J1264" s="442" t="s">
        <v>1428</v>
      </c>
      <c r="K1264" s="442">
        <v>1</v>
      </c>
      <c r="L1264" s="482" t="s">
        <v>3466</v>
      </c>
      <c r="M1264" s="442">
        <v>170</v>
      </c>
      <c r="N1264" s="483"/>
      <c r="O1264" s="434">
        <v>1.6</v>
      </c>
      <c r="P1264" s="323">
        <f t="shared" si="95"/>
        <v>1.6</v>
      </c>
      <c r="Q1264" s="319">
        <f t="shared" si="96"/>
        <v>1</v>
      </c>
      <c r="R1264" s="427">
        <f t="shared" si="97"/>
        <v>1.6</v>
      </c>
      <c r="S1264" s="323"/>
      <c r="T1264" s="309"/>
      <c r="U1264" s="309"/>
      <c r="V1264" s="319" t="s">
        <v>1427</v>
      </c>
      <c r="W1264" s="444" t="str">
        <f t="shared" si="94"/>
        <v>10</v>
      </c>
      <c r="X1264" s="286"/>
      <c r="Y1264" s="286"/>
      <c r="Z1264" s="30"/>
    </row>
    <row r="1265" spans="1:26" ht="15" hidden="1" customHeight="1" x14ac:dyDescent="0.2">
      <c r="A1265" s="384"/>
      <c r="B1265" s="384"/>
      <c r="C1265" s="433"/>
      <c r="D1265" s="43" t="s">
        <v>2197</v>
      </c>
      <c r="E1265" s="499" t="s">
        <v>2210</v>
      </c>
      <c r="F1265" s="319">
        <v>1</v>
      </c>
      <c r="G1265" s="43" t="s">
        <v>2264</v>
      </c>
      <c r="H1265" s="499"/>
      <c r="I1265" s="481">
        <v>10</v>
      </c>
      <c r="J1265" s="442" t="s">
        <v>1428</v>
      </c>
      <c r="K1265" s="442">
        <v>1</v>
      </c>
      <c r="L1265" s="482" t="s">
        <v>3461</v>
      </c>
      <c r="M1265" s="442">
        <v>200</v>
      </c>
      <c r="N1265" s="483"/>
      <c r="O1265" s="434">
        <v>1.41</v>
      </c>
      <c r="P1265" s="323">
        <f t="shared" si="95"/>
        <v>1.41</v>
      </c>
      <c r="Q1265" s="319">
        <f t="shared" si="96"/>
        <v>1</v>
      </c>
      <c r="R1265" s="427">
        <f t="shared" si="97"/>
        <v>1.41</v>
      </c>
      <c r="S1265" s="323"/>
      <c r="T1265" s="309"/>
      <c r="U1265" s="309"/>
      <c r="V1265" s="319" t="s">
        <v>1427</v>
      </c>
      <c r="W1265" s="444" t="str">
        <f t="shared" si="94"/>
        <v>10</v>
      </c>
      <c r="X1265" s="286"/>
      <c r="Y1265" s="286"/>
      <c r="Z1265" s="30"/>
    </row>
    <row r="1266" spans="1:26" ht="15" hidden="1" customHeight="1" x14ac:dyDescent="0.2">
      <c r="A1266" s="384"/>
      <c r="B1266" s="384"/>
      <c r="C1266" s="433"/>
      <c r="D1266" s="43" t="s">
        <v>2197</v>
      </c>
      <c r="E1266" s="499" t="s">
        <v>2210</v>
      </c>
      <c r="F1266" s="319">
        <v>1</v>
      </c>
      <c r="G1266" s="43" t="s">
        <v>2265</v>
      </c>
      <c r="H1266" s="499"/>
      <c r="I1266" s="481">
        <v>8</v>
      </c>
      <c r="J1266" s="442" t="s">
        <v>1428</v>
      </c>
      <c r="K1266" s="442">
        <v>1</v>
      </c>
      <c r="L1266" s="482" t="s">
        <v>3523</v>
      </c>
      <c r="M1266" s="442">
        <v>177</v>
      </c>
      <c r="N1266" s="483"/>
      <c r="O1266" s="434">
        <v>0.74</v>
      </c>
      <c r="P1266" s="323">
        <f t="shared" si="95"/>
        <v>0.74</v>
      </c>
      <c r="Q1266" s="319">
        <f t="shared" si="96"/>
        <v>1</v>
      </c>
      <c r="R1266" s="427">
        <f t="shared" si="97"/>
        <v>0.74</v>
      </c>
      <c r="S1266" s="323"/>
      <c r="T1266" s="309"/>
      <c r="U1266" s="309"/>
      <c r="V1266" s="319" t="s">
        <v>3449</v>
      </c>
      <c r="W1266" s="444" t="str">
        <f t="shared" si="94"/>
        <v>8</v>
      </c>
      <c r="X1266" s="286"/>
      <c r="Y1266" s="286"/>
      <c r="Z1266" s="30"/>
    </row>
    <row r="1267" spans="1:26" ht="15" hidden="1" customHeight="1" x14ac:dyDescent="0.2">
      <c r="A1267" s="384"/>
      <c r="B1267" s="384"/>
      <c r="C1267" s="433"/>
      <c r="D1267" s="43" t="s">
        <v>2197</v>
      </c>
      <c r="E1267" s="499" t="s">
        <v>2210</v>
      </c>
      <c r="F1267" s="319">
        <v>1</v>
      </c>
      <c r="G1267" s="43" t="s">
        <v>2266</v>
      </c>
      <c r="H1267" s="499"/>
      <c r="I1267" s="481">
        <v>8</v>
      </c>
      <c r="J1267" s="442" t="s">
        <v>1428</v>
      </c>
      <c r="K1267" s="442">
        <v>1</v>
      </c>
      <c r="L1267" s="482" t="s">
        <v>3452</v>
      </c>
      <c r="M1267" s="442">
        <v>177</v>
      </c>
      <c r="N1267" s="483"/>
      <c r="O1267" s="434">
        <v>0.67</v>
      </c>
      <c r="P1267" s="323">
        <f t="shared" si="95"/>
        <v>0.67</v>
      </c>
      <c r="Q1267" s="319">
        <f t="shared" si="96"/>
        <v>1</v>
      </c>
      <c r="R1267" s="427">
        <f t="shared" si="97"/>
        <v>0.67</v>
      </c>
      <c r="S1267" s="323"/>
      <c r="T1267" s="309"/>
      <c r="U1267" s="309"/>
      <c r="V1267" s="319" t="s">
        <v>3449</v>
      </c>
      <c r="W1267" s="444" t="str">
        <f t="shared" si="94"/>
        <v>8</v>
      </c>
      <c r="X1267" s="286"/>
      <c r="Y1267" s="286"/>
      <c r="Z1267" s="30"/>
    </row>
    <row r="1268" spans="1:26" ht="15" hidden="1" customHeight="1" x14ac:dyDescent="0.2">
      <c r="A1268" s="384"/>
      <c r="B1268" s="384"/>
      <c r="C1268" s="433"/>
      <c r="D1268" s="43" t="s">
        <v>2197</v>
      </c>
      <c r="E1268" s="499" t="s">
        <v>2210</v>
      </c>
      <c r="F1268" s="319">
        <v>1</v>
      </c>
      <c r="G1268" s="43" t="s">
        <v>2267</v>
      </c>
      <c r="H1268" s="499"/>
      <c r="I1268" s="481">
        <v>8</v>
      </c>
      <c r="J1268" s="442" t="s">
        <v>1428</v>
      </c>
      <c r="K1268" s="442">
        <v>1</v>
      </c>
      <c r="L1268" s="482" t="s">
        <v>3465</v>
      </c>
      <c r="M1268" s="442">
        <v>454</v>
      </c>
      <c r="N1268" s="483"/>
      <c r="O1268" s="434">
        <v>5.7</v>
      </c>
      <c r="P1268" s="323">
        <f t="shared" si="95"/>
        <v>5.7</v>
      </c>
      <c r="Q1268" s="319">
        <f t="shared" si="96"/>
        <v>1</v>
      </c>
      <c r="R1268" s="427">
        <f t="shared" si="97"/>
        <v>5.7</v>
      </c>
      <c r="S1268" s="323"/>
      <c r="T1268" s="309"/>
      <c r="U1268" s="309"/>
      <c r="V1268" s="319" t="s">
        <v>3449</v>
      </c>
      <c r="W1268" s="444" t="str">
        <f t="shared" si="94"/>
        <v>8</v>
      </c>
      <c r="X1268" s="286"/>
      <c r="Y1268" s="286"/>
      <c r="Z1268" s="30"/>
    </row>
    <row r="1269" spans="1:26" ht="15" hidden="1" customHeight="1" x14ac:dyDescent="0.2">
      <c r="A1269" s="384"/>
      <c r="B1269" s="384"/>
      <c r="C1269" s="433"/>
      <c r="D1269" s="43" t="s">
        <v>2197</v>
      </c>
      <c r="E1269" s="499" t="s">
        <v>2210</v>
      </c>
      <c r="F1269" s="319">
        <v>1</v>
      </c>
      <c r="G1269" s="43" t="s">
        <v>2227</v>
      </c>
      <c r="H1269" s="499"/>
      <c r="I1269" s="481">
        <v>8</v>
      </c>
      <c r="J1269" s="442" t="s">
        <v>1428</v>
      </c>
      <c r="K1269" s="442">
        <v>1</v>
      </c>
      <c r="L1269" s="482" t="s">
        <v>3461</v>
      </c>
      <c r="M1269" s="442">
        <v>90</v>
      </c>
      <c r="N1269" s="483"/>
      <c r="O1269" s="434">
        <v>0.51</v>
      </c>
      <c r="P1269" s="323">
        <f t="shared" si="95"/>
        <v>0.51</v>
      </c>
      <c r="Q1269" s="319">
        <f t="shared" si="96"/>
        <v>1</v>
      </c>
      <c r="R1269" s="427">
        <f t="shared" si="97"/>
        <v>0.51</v>
      </c>
      <c r="S1269" s="323"/>
      <c r="T1269" s="309"/>
      <c r="U1269" s="309"/>
      <c r="V1269" s="319" t="s">
        <v>3449</v>
      </c>
      <c r="W1269" s="444" t="str">
        <f t="shared" si="94"/>
        <v>8</v>
      </c>
      <c r="X1269" s="286"/>
      <c r="Y1269" s="286"/>
      <c r="Z1269" s="30"/>
    </row>
    <row r="1270" spans="1:26" ht="15" hidden="1" customHeight="1" x14ac:dyDescent="0.2">
      <c r="A1270" s="384"/>
      <c r="B1270" s="384"/>
      <c r="C1270" s="433"/>
      <c r="D1270" s="43" t="s">
        <v>2197</v>
      </c>
      <c r="E1270" s="499" t="s">
        <v>2210</v>
      </c>
      <c r="F1270" s="319">
        <v>1</v>
      </c>
      <c r="G1270" s="43" t="s">
        <v>2268</v>
      </c>
      <c r="H1270" s="499"/>
      <c r="I1270" s="481">
        <v>8</v>
      </c>
      <c r="J1270" s="442" t="s">
        <v>1428</v>
      </c>
      <c r="K1270" s="442">
        <v>1</v>
      </c>
      <c r="L1270" s="482" t="s">
        <v>3524</v>
      </c>
      <c r="M1270" s="442">
        <v>150</v>
      </c>
      <c r="N1270" s="483"/>
      <c r="O1270" s="434">
        <v>1.17</v>
      </c>
      <c r="P1270" s="323">
        <f t="shared" si="95"/>
        <v>1.17</v>
      </c>
      <c r="Q1270" s="319">
        <f t="shared" si="96"/>
        <v>1</v>
      </c>
      <c r="R1270" s="427">
        <f t="shared" si="97"/>
        <v>1.17</v>
      </c>
      <c r="S1270" s="323"/>
      <c r="T1270" s="309"/>
      <c r="U1270" s="309"/>
      <c r="V1270" s="319" t="s">
        <v>3449</v>
      </c>
      <c r="W1270" s="444" t="str">
        <f t="shared" si="94"/>
        <v>8</v>
      </c>
      <c r="X1270" s="286"/>
      <c r="Y1270" s="286"/>
      <c r="Z1270" s="30"/>
    </row>
    <row r="1271" spans="1:26" ht="15" hidden="1" customHeight="1" x14ac:dyDescent="0.2">
      <c r="A1271" s="384"/>
      <c r="B1271" s="384"/>
      <c r="C1271" s="433"/>
      <c r="D1271" s="43" t="s">
        <v>2197</v>
      </c>
      <c r="E1271" s="499" t="s">
        <v>2210</v>
      </c>
      <c r="F1271" s="319">
        <v>1</v>
      </c>
      <c r="G1271" s="43" t="s">
        <v>2269</v>
      </c>
      <c r="H1271" s="499"/>
      <c r="I1271" s="481">
        <v>8</v>
      </c>
      <c r="J1271" s="442" t="s">
        <v>1428</v>
      </c>
      <c r="K1271" s="442">
        <v>1</v>
      </c>
      <c r="L1271" s="482" t="s">
        <v>3523</v>
      </c>
      <c r="M1271" s="442">
        <v>199</v>
      </c>
      <c r="N1271" s="483"/>
      <c r="O1271" s="434">
        <v>0.83</v>
      </c>
      <c r="P1271" s="323">
        <f t="shared" si="95"/>
        <v>0.83</v>
      </c>
      <c r="Q1271" s="319">
        <f t="shared" si="96"/>
        <v>1</v>
      </c>
      <c r="R1271" s="427">
        <f t="shared" si="97"/>
        <v>0.83</v>
      </c>
      <c r="S1271" s="323"/>
      <c r="T1271" s="309"/>
      <c r="U1271" s="309"/>
      <c r="V1271" s="319" t="s">
        <v>3449</v>
      </c>
      <c r="W1271" s="444" t="str">
        <f t="shared" si="94"/>
        <v>8</v>
      </c>
      <c r="X1271" s="286"/>
      <c r="Y1271" s="286"/>
      <c r="Z1271" s="30"/>
    </row>
    <row r="1272" spans="1:26" ht="15" hidden="1" customHeight="1" x14ac:dyDescent="0.2">
      <c r="A1272" s="384"/>
      <c r="B1272" s="384"/>
      <c r="C1272" s="433"/>
      <c r="D1272" s="43" t="s">
        <v>2197</v>
      </c>
      <c r="E1272" s="499" t="s">
        <v>2210</v>
      </c>
      <c r="F1272" s="319">
        <v>1</v>
      </c>
      <c r="G1272" s="43" t="s">
        <v>2270</v>
      </c>
      <c r="H1272" s="499"/>
      <c r="I1272" s="481">
        <v>8</v>
      </c>
      <c r="J1272" s="442" t="s">
        <v>1428</v>
      </c>
      <c r="K1272" s="442">
        <v>4</v>
      </c>
      <c r="L1272" s="482" t="s">
        <v>3452</v>
      </c>
      <c r="M1272" s="442">
        <v>199</v>
      </c>
      <c r="N1272" s="483"/>
      <c r="O1272" s="434">
        <v>0.75</v>
      </c>
      <c r="P1272" s="323">
        <f t="shared" si="95"/>
        <v>3</v>
      </c>
      <c r="Q1272" s="319">
        <f t="shared" si="96"/>
        <v>4</v>
      </c>
      <c r="R1272" s="427">
        <f t="shared" si="97"/>
        <v>3</v>
      </c>
      <c r="S1272" s="323"/>
      <c r="T1272" s="309"/>
      <c r="U1272" s="309"/>
      <c r="V1272" s="319" t="s">
        <v>3449</v>
      </c>
      <c r="W1272" s="444" t="str">
        <f t="shared" si="94"/>
        <v>8</v>
      </c>
      <c r="X1272" s="286"/>
      <c r="Y1272" s="286"/>
      <c r="Z1272" s="30"/>
    </row>
    <row r="1273" spans="1:26" ht="15" hidden="1" customHeight="1" x14ac:dyDescent="0.2">
      <c r="A1273" s="384"/>
      <c r="B1273" s="384"/>
      <c r="C1273" s="433"/>
      <c r="D1273" s="43" t="s">
        <v>2197</v>
      </c>
      <c r="E1273" s="499" t="s">
        <v>2210</v>
      </c>
      <c r="F1273" s="319">
        <v>1</v>
      </c>
      <c r="G1273" s="43" t="s">
        <v>2271</v>
      </c>
      <c r="H1273" s="499"/>
      <c r="I1273" s="481">
        <v>10</v>
      </c>
      <c r="J1273" s="442" t="s">
        <v>1428</v>
      </c>
      <c r="K1273" s="442">
        <v>2</v>
      </c>
      <c r="L1273" s="482" t="s">
        <v>3525</v>
      </c>
      <c r="M1273" s="442">
        <v>167</v>
      </c>
      <c r="N1273" s="483"/>
      <c r="O1273" s="434">
        <v>1.48</v>
      </c>
      <c r="P1273" s="323">
        <f t="shared" si="95"/>
        <v>2.96</v>
      </c>
      <c r="Q1273" s="319">
        <f t="shared" si="96"/>
        <v>2</v>
      </c>
      <c r="R1273" s="427">
        <f t="shared" si="97"/>
        <v>2.96</v>
      </c>
      <c r="S1273" s="323"/>
      <c r="T1273" s="309"/>
      <c r="U1273" s="309"/>
      <c r="V1273" s="319" t="s">
        <v>1427</v>
      </c>
      <c r="W1273" s="444" t="str">
        <f t="shared" si="94"/>
        <v>10</v>
      </c>
      <c r="X1273" s="286"/>
      <c r="Y1273" s="286"/>
      <c r="Z1273" s="30"/>
    </row>
    <row r="1274" spans="1:26" ht="15" hidden="1" customHeight="1" x14ac:dyDescent="0.2">
      <c r="A1274" s="384"/>
      <c r="B1274" s="384"/>
      <c r="C1274" s="433"/>
      <c r="D1274" s="43" t="s">
        <v>2198</v>
      </c>
      <c r="E1274" s="499" t="s">
        <v>2210</v>
      </c>
      <c r="F1274" s="319">
        <v>1</v>
      </c>
      <c r="G1274" s="43" t="s">
        <v>2272</v>
      </c>
      <c r="H1274" s="499"/>
      <c r="I1274" s="481" t="s">
        <v>2332</v>
      </c>
      <c r="J1274" s="442" t="s">
        <v>2100</v>
      </c>
      <c r="K1274" s="442">
        <v>1</v>
      </c>
      <c r="L1274" s="482" t="s">
        <v>3456</v>
      </c>
      <c r="M1274" s="442">
        <v>5750</v>
      </c>
      <c r="N1274" s="483"/>
      <c r="O1274" s="434">
        <v>145.34</v>
      </c>
      <c r="P1274" s="323">
        <f t="shared" si="95"/>
        <v>145.34</v>
      </c>
      <c r="Q1274" s="319">
        <f t="shared" si="96"/>
        <v>1</v>
      </c>
      <c r="R1274" s="427">
        <f t="shared" si="97"/>
        <v>145.34</v>
      </c>
      <c r="S1274" s="323"/>
      <c r="T1274" s="309"/>
      <c r="U1274" s="309"/>
      <c r="V1274" s="319" t="s">
        <v>2332</v>
      </c>
      <c r="W1274" s="444" t="str">
        <f t="shared" si="94"/>
        <v/>
      </c>
      <c r="X1274" s="286"/>
      <c r="Y1274" s="286"/>
      <c r="Z1274" s="30"/>
    </row>
    <row r="1275" spans="1:26" ht="15" hidden="1" customHeight="1" x14ac:dyDescent="0.2">
      <c r="A1275" s="384"/>
      <c r="B1275" s="384"/>
      <c r="C1275" s="433"/>
      <c r="D1275" s="43" t="s">
        <v>2198</v>
      </c>
      <c r="E1275" s="499" t="s">
        <v>2210</v>
      </c>
      <c r="F1275" s="319">
        <v>1</v>
      </c>
      <c r="G1275" s="43" t="s">
        <v>2273</v>
      </c>
      <c r="H1275" s="499"/>
      <c r="I1275" s="481" t="s">
        <v>2332</v>
      </c>
      <c r="J1275" s="442" t="s">
        <v>2100</v>
      </c>
      <c r="K1275" s="442">
        <v>1</v>
      </c>
      <c r="L1275" s="482" t="s">
        <v>3456</v>
      </c>
      <c r="M1275" s="442">
        <v>974</v>
      </c>
      <c r="N1275" s="483"/>
      <c r="O1275" s="434">
        <v>24.63</v>
      </c>
      <c r="P1275" s="323">
        <f t="shared" si="95"/>
        <v>24.63</v>
      </c>
      <c r="Q1275" s="319">
        <f t="shared" si="96"/>
        <v>1</v>
      </c>
      <c r="R1275" s="427">
        <f t="shared" si="97"/>
        <v>24.63</v>
      </c>
      <c r="S1275" s="323"/>
      <c r="T1275" s="309"/>
      <c r="U1275" s="309"/>
      <c r="V1275" s="319" t="s">
        <v>2332</v>
      </c>
      <c r="W1275" s="444" t="str">
        <f t="shared" si="94"/>
        <v/>
      </c>
      <c r="X1275" s="286"/>
      <c r="Y1275" s="286"/>
      <c r="Z1275" s="30"/>
    </row>
    <row r="1276" spans="1:26" ht="15" hidden="1" customHeight="1" x14ac:dyDescent="0.2">
      <c r="A1276" s="384"/>
      <c r="B1276" s="384"/>
      <c r="C1276" s="433"/>
      <c r="D1276" s="43" t="s">
        <v>2198</v>
      </c>
      <c r="E1276" s="499" t="s">
        <v>2210</v>
      </c>
      <c r="F1276" s="319">
        <v>1</v>
      </c>
      <c r="G1276" s="43" t="s">
        <v>2274</v>
      </c>
      <c r="H1276" s="499"/>
      <c r="I1276" s="481" t="s">
        <v>2332</v>
      </c>
      <c r="J1276" s="442" t="s">
        <v>2100</v>
      </c>
      <c r="K1276" s="442">
        <v>1</v>
      </c>
      <c r="L1276" s="482" t="s">
        <v>3456</v>
      </c>
      <c r="M1276" s="442">
        <v>466</v>
      </c>
      <c r="N1276" s="483"/>
      <c r="O1276" s="434">
        <v>11.78</v>
      </c>
      <c r="P1276" s="323">
        <f t="shared" si="95"/>
        <v>11.78</v>
      </c>
      <c r="Q1276" s="319">
        <f t="shared" si="96"/>
        <v>1</v>
      </c>
      <c r="R1276" s="427">
        <f t="shared" si="97"/>
        <v>11.78</v>
      </c>
      <c r="S1276" s="323"/>
      <c r="T1276" s="309"/>
      <c r="U1276" s="309"/>
      <c r="V1276" s="319" t="s">
        <v>2332</v>
      </c>
      <c r="W1276" s="444" t="str">
        <f t="shared" si="94"/>
        <v/>
      </c>
      <c r="X1276" s="286"/>
      <c r="Y1276" s="286"/>
      <c r="Z1276" s="30"/>
    </row>
    <row r="1277" spans="1:26" ht="15" hidden="1" customHeight="1" x14ac:dyDescent="0.2">
      <c r="A1277" s="384"/>
      <c r="B1277" s="384"/>
      <c r="C1277" s="433"/>
      <c r="D1277" s="43" t="s">
        <v>2198</v>
      </c>
      <c r="E1277" s="499" t="s">
        <v>2210</v>
      </c>
      <c r="F1277" s="319">
        <v>1</v>
      </c>
      <c r="G1277" s="43" t="s">
        <v>2262</v>
      </c>
      <c r="H1277" s="499"/>
      <c r="I1277" s="481">
        <v>10</v>
      </c>
      <c r="J1277" s="442" t="s">
        <v>1428</v>
      </c>
      <c r="K1277" s="442">
        <v>1</v>
      </c>
      <c r="L1277" s="482" t="s">
        <v>3459</v>
      </c>
      <c r="M1277" s="442">
        <v>200</v>
      </c>
      <c r="N1277" s="483"/>
      <c r="O1277" s="434">
        <v>1.26</v>
      </c>
      <c r="P1277" s="323">
        <f t="shared" si="95"/>
        <v>1.26</v>
      </c>
      <c r="Q1277" s="319">
        <f t="shared" si="96"/>
        <v>1</v>
      </c>
      <c r="R1277" s="427">
        <f t="shared" si="97"/>
        <v>1.26</v>
      </c>
      <c r="S1277" s="323"/>
      <c r="T1277" s="309"/>
      <c r="U1277" s="309"/>
      <c r="V1277" s="319" t="s">
        <v>1427</v>
      </c>
      <c r="W1277" s="444" t="str">
        <f t="shared" si="94"/>
        <v>10</v>
      </c>
      <c r="X1277" s="286"/>
      <c r="Y1277" s="286"/>
      <c r="Z1277" s="30"/>
    </row>
    <row r="1278" spans="1:26" ht="15" hidden="1" customHeight="1" x14ac:dyDescent="0.2">
      <c r="A1278" s="384"/>
      <c r="B1278" s="384"/>
      <c r="C1278" s="433"/>
      <c r="D1278" s="43" t="s">
        <v>2198</v>
      </c>
      <c r="E1278" s="499" t="s">
        <v>2210</v>
      </c>
      <c r="F1278" s="319">
        <v>1</v>
      </c>
      <c r="G1278" s="43" t="s">
        <v>2263</v>
      </c>
      <c r="H1278" s="499"/>
      <c r="I1278" s="481">
        <v>10</v>
      </c>
      <c r="J1278" s="442" t="s">
        <v>1428</v>
      </c>
      <c r="K1278" s="442">
        <v>1</v>
      </c>
      <c r="L1278" s="482" t="s">
        <v>3522</v>
      </c>
      <c r="M1278" s="442">
        <v>200</v>
      </c>
      <c r="N1278" s="483"/>
      <c r="O1278" s="434">
        <v>1.22</v>
      </c>
      <c r="P1278" s="323">
        <f t="shared" si="95"/>
        <v>1.22</v>
      </c>
      <c r="Q1278" s="319">
        <f t="shared" si="96"/>
        <v>1</v>
      </c>
      <c r="R1278" s="427">
        <f t="shared" si="97"/>
        <v>1.22</v>
      </c>
      <c r="S1278" s="323"/>
      <c r="T1278" s="309"/>
      <c r="U1278" s="309"/>
      <c r="V1278" s="319" t="s">
        <v>1427</v>
      </c>
      <c r="W1278" s="444" t="str">
        <f t="shared" si="94"/>
        <v>10</v>
      </c>
      <c r="X1278" s="286"/>
      <c r="Y1278" s="286"/>
      <c r="Z1278" s="30"/>
    </row>
    <row r="1279" spans="1:26" ht="15" hidden="1" customHeight="1" x14ac:dyDescent="0.2">
      <c r="A1279" s="384"/>
      <c r="B1279" s="384"/>
      <c r="C1279" s="433"/>
      <c r="D1279" s="43" t="s">
        <v>2198</v>
      </c>
      <c r="E1279" s="499" t="s">
        <v>2210</v>
      </c>
      <c r="F1279" s="319">
        <v>1</v>
      </c>
      <c r="G1279" s="43" t="s">
        <v>2275</v>
      </c>
      <c r="H1279" s="499"/>
      <c r="I1279" s="481">
        <v>8</v>
      </c>
      <c r="J1279" s="442" t="s">
        <v>1428</v>
      </c>
      <c r="K1279" s="442">
        <v>1</v>
      </c>
      <c r="L1279" s="482" t="s">
        <v>3465</v>
      </c>
      <c r="M1279" s="442">
        <v>359</v>
      </c>
      <c r="N1279" s="483"/>
      <c r="O1279" s="434">
        <v>4.5</v>
      </c>
      <c r="P1279" s="323">
        <f t="shared" si="95"/>
        <v>4.5</v>
      </c>
      <c r="Q1279" s="319">
        <f t="shared" si="96"/>
        <v>1</v>
      </c>
      <c r="R1279" s="427">
        <f t="shared" si="97"/>
        <v>4.5</v>
      </c>
      <c r="S1279" s="323"/>
      <c r="T1279" s="309"/>
      <c r="U1279" s="309"/>
      <c r="V1279" s="319" t="s">
        <v>3449</v>
      </c>
      <c r="W1279" s="444" t="str">
        <f t="shared" si="94"/>
        <v>8</v>
      </c>
      <c r="X1279" s="286"/>
      <c r="Y1279" s="286"/>
      <c r="Z1279" s="30"/>
    </row>
    <row r="1280" spans="1:26" ht="15" hidden="1" customHeight="1" x14ac:dyDescent="0.2">
      <c r="A1280" s="384"/>
      <c r="B1280" s="384"/>
      <c r="C1280" s="433"/>
      <c r="D1280" s="43" t="s">
        <v>2198</v>
      </c>
      <c r="E1280" s="499" t="s">
        <v>2210</v>
      </c>
      <c r="F1280" s="319">
        <v>1</v>
      </c>
      <c r="G1280" s="43" t="s">
        <v>2276</v>
      </c>
      <c r="H1280" s="499"/>
      <c r="I1280" s="481">
        <v>8</v>
      </c>
      <c r="J1280" s="442" t="s">
        <v>1428</v>
      </c>
      <c r="K1280" s="442">
        <v>1</v>
      </c>
      <c r="L1280" s="482" t="s">
        <v>3524</v>
      </c>
      <c r="M1280" s="442">
        <v>153</v>
      </c>
      <c r="N1280" s="483"/>
      <c r="O1280" s="434">
        <v>1.19</v>
      </c>
      <c r="P1280" s="323">
        <f t="shared" si="95"/>
        <v>1.19</v>
      </c>
      <c r="Q1280" s="319">
        <f t="shared" si="96"/>
        <v>1</v>
      </c>
      <c r="R1280" s="427">
        <f t="shared" si="97"/>
        <v>1.19</v>
      </c>
      <c r="S1280" s="323"/>
      <c r="T1280" s="309"/>
      <c r="U1280" s="309"/>
      <c r="V1280" s="319" t="s">
        <v>3449</v>
      </c>
      <c r="W1280" s="444" t="str">
        <f t="shared" si="94"/>
        <v>8</v>
      </c>
      <c r="X1280" s="286"/>
      <c r="Y1280" s="286"/>
      <c r="Z1280" s="30"/>
    </row>
    <row r="1281" spans="1:26" ht="15" hidden="1" customHeight="1" x14ac:dyDescent="0.2">
      <c r="A1281" s="384"/>
      <c r="B1281" s="384"/>
      <c r="C1281" s="433"/>
      <c r="D1281" s="43" t="s">
        <v>2198</v>
      </c>
      <c r="E1281" s="499" t="s">
        <v>2210</v>
      </c>
      <c r="F1281" s="319">
        <v>1</v>
      </c>
      <c r="G1281" s="43" t="s">
        <v>2269</v>
      </c>
      <c r="H1281" s="499"/>
      <c r="I1281" s="481">
        <v>8</v>
      </c>
      <c r="J1281" s="442" t="s">
        <v>1428</v>
      </c>
      <c r="K1281" s="442">
        <v>1</v>
      </c>
      <c r="L1281" s="482" t="s">
        <v>3523</v>
      </c>
      <c r="M1281" s="442">
        <v>199</v>
      </c>
      <c r="N1281" s="483"/>
      <c r="O1281" s="434">
        <v>0.83</v>
      </c>
      <c r="P1281" s="323">
        <f t="shared" si="95"/>
        <v>0.83</v>
      </c>
      <c r="Q1281" s="319">
        <f t="shared" si="96"/>
        <v>1</v>
      </c>
      <c r="R1281" s="427">
        <f t="shared" si="97"/>
        <v>0.83</v>
      </c>
      <c r="S1281" s="323"/>
      <c r="T1281" s="309"/>
      <c r="U1281" s="309"/>
      <c r="V1281" s="319" t="s">
        <v>3449</v>
      </c>
      <c r="W1281" s="444" t="str">
        <f t="shared" si="94"/>
        <v>8</v>
      </c>
      <c r="X1281" s="286"/>
      <c r="Y1281" s="286"/>
      <c r="Z1281" s="30"/>
    </row>
    <row r="1282" spans="1:26" ht="15" hidden="1" customHeight="1" x14ac:dyDescent="0.2">
      <c r="A1282" s="384"/>
      <c r="B1282" s="384"/>
      <c r="C1282" s="433"/>
      <c r="D1282" s="43" t="s">
        <v>2198</v>
      </c>
      <c r="E1282" s="499" t="s">
        <v>2210</v>
      </c>
      <c r="F1282" s="319">
        <v>1</v>
      </c>
      <c r="G1282" s="43" t="s">
        <v>2277</v>
      </c>
      <c r="H1282" s="499"/>
      <c r="I1282" s="481">
        <v>8</v>
      </c>
      <c r="J1282" s="442" t="s">
        <v>1428</v>
      </c>
      <c r="K1282" s="442">
        <v>4</v>
      </c>
      <c r="L1282" s="482" t="s">
        <v>3452</v>
      </c>
      <c r="M1282" s="442">
        <v>199</v>
      </c>
      <c r="N1282" s="483"/>
      <c r="O1282" s="434">
        <v>0.75</v>
      </c>
      <c r="P1282" s="323">
        <f t="shared" si="95"/>
        <v>3</v>
      </c>
      <c r="Q1282" s="319">
        <f t="shared" si="96"/>
        <v>4</v>
      </c>
      <c r="R1282" s="427">
        <f t="shared" si="97"/>
        <v>3</v>
      </c>
      <c r="S1282" s="323"/>
      <c r="T1282" s="309"/>
      <c r="U1282" s="309"/>
      <c r="V1282" s="319" t="s">
        <v>3449</v>
      </c>
      <c r="W1282" s="444" t="str">
        <f t="shared" si="94"/>
        <v>8</v>
      </c>
      <c r="X1282" s="286"/>
      <c r="Y1282" s="286"/>
      <c r="Z1282" s="30"/>
    </row>
    <row r="1283" spans="1:26" ht="15" hidden="1" customHeight="1" x14ac:dyDescent="0.2">
      <c r="A1283" s="384"/>
      <c r="B1283" s="384"/>
      <c r="C1283" s="433"/>
      <c r="D1283" s="43" t="s">
        <v>2198</v>
      </c>
      <c r="E1283" s="499" t="s">
        <v>2210</v>
      </c>
      <c r="F1283" s="319">
        <v>1</v>
      </c>
      <c r="G1283" s="43" t="s">
        <v>2278</v>
      </c>
      <c r="H1283" s="499"/>
      <c r="I1283" s="481">
        <v>8</v>
      </c>
      <c r="J1283" s="442" t="s">
        <v>1428</v>
      </c>
      <c r="K1283" s="442">
        <v>2</v>
      </c>
      <c r="L1283" s="482" t="s">
        <v>3452</v>
      </c>
      <c r="M1283" s="442">
        <v>177</v>
      </c>
      <c r="N1283" s="483"/>
      <c r="O1283" s="434">
        <v>0.67</v>
      </c>
      <c r="P1283" s="323">
        <f t="shared" si="95"/>
        <v>1.34</v>
      </c>
      <c r="Q1283" s="319">
        <f t="shared" si="96"/>
        <v>2</v>
      </c>
      <c r="R1283" s="427">
        <f t="shared" si="97"/>
        <v>1.34</v>
      </c>
      <c r="S1283" s="323"/>
      <c r="T1283" s="309"/>
      <c r="U1283" s="309"/>
      <c r="V1283" s="319" t="s">
        <v>3449</v>
      </c>
      <c r="W1283" s="444" t="str">
        <f t="shared" si="94"/>
        <v>8</v>
      </c>
      <c r="X1283" s="286"/>
      <c r="Y1283" s="286"/>
      <c r="Z1283" s="30"/>
    </row>
    <row r="1284" spans="1:26" ht="15" hidden="1" customHeight="1" x14ac:dyDescent="0.2">
      <c r="A1284" s="384"/>
      <c r="B1284" s="384"/>
      <c r="C1284" s="433"/>
      <c r="D1284" s="43" t="s">
        <v>2198</v>
      </c>
      <c r="E1284" s="499" t="s">
        <v>2210</v>
      </c>
      <c r="F1284" s="319">
        <v>1</v>
      </c>
      <c r="G1284" s="43" t="s">
        <v>2271</v>
      </c>
      <c r="H1284" s="499"/>
      <c r="I1284" s="481">
        <v>10</v>
      </c>
      <c r="J1284" s="442" t="s">
        <v>1428</v>
      </c>
      <c r="K1284" s="442">
        <v>2</v>
      </c>
      <c r="L1284" s="482" t="s">
        <v>3525</v>
      </c>
      <c r="M1284" s="442">
        <v>167</v>
      </c>
      <c r="N1284" s="483"/>
      <c r="O1284" s="434">
        <v>1.48</v>
      </c>
      <c r="P1284" s="323">
        <f t="shared" si="95"/>
        <v>2.96</v>
      </c>
      <c r="Q1284" s="319">
        <f t="shared" si="96"/>
        <v>2</v>
      </c>
      <c r="R1284" s="427">
        <f t="shared" si="97"/>
        <v>2.96</v>
      </c>
      <c r="S1284" s="323"/>
      <c r="T1284" s="309"/>
      <c r="U1284" s="309"/>
      <c r="V1284" s="319" t="s">
        <v>1427</v>
      </c>
      <c r="W1284" s="444" t="str">
        <f t="shared" si="94"/>
        <v>10</v>
      </c>
      <c r="X1284" s="286"/>
      <c r="Y1284" s="286"/>
      <c r="Z1284" s="30"/>
    </row>
    <row r="1285" spans="1:26" ht="15" hidden="1" customHeight="1" x14ac:dyDescent="0.2">
      <c r="A1285" s="384"/>
      <c r="B1285" s="384"/>
      <c r="C1285" s="433"/>
      <c r="D1285" s="43" t="s">
        <v>2199</v>
      </c>
      <c r="E1285" s="499" t="s">
        <v>2210</v>
      </c>
      <c r="F1285" s="319">
        <v>1</v>
      </c>
      <c r="G1285" s="43" t="s">
        <v>2199</v>
      </c>
      <c r="H1285" s="499" t="s">
        <v>3592</v>
      </c>
      <c r="I1285" s="481" t="s">
        <v>3583</v>
      </c>
      <c r="J1285" s="442" t="s">
        <v>2101</v>
      </c>
      <c r="K1285" s="442">
        <v>1</v>
      </c>
      <c r="L1285" s="482" t="s">
        <v>3456</v>
      </c>
      <c r="M1285" s="442">
        <v>2425</v>
      </c>
      <c r="N1285" s="483"/>
      <c r="O1285" s="434">
        <v>0</v>
      </c>
      <c r="P1285" s="323">
        <f t="shared" si="95"/>
        <v>0</v>
      </c>
      <c r="Q1285" s="319">
        <f t="shared" si="96"/>
        <v>1</v>
      </c>
      <c r="R1285" s="427">
        <f t="shared" si="97"/>
        <v>0</v>
      </c>
      <c r="S1285" s="323"/>
      <c r="T1285" s="309"/>
      <c r="U1285" s="309"/>
      <c r="V1285" s="319" t="s">
        <v>2333</v>
      </c>
      <c r="W1285" s="444" t="str">
        <f t="shared" si="94"/>
        <v>TREAPTA</v>
      </c>
      <c r="X1285" s="286"/>
      <c r="Y1285" s="286"/>
      <c r="Z1285" s="30"/>
    </row>
    <row r="1286" spans="1:26" ht="15" hidden="1" customHeight="1" x14ac:dyDescent="0.2">
      <c r="A1286" s="384"/>
      <c r="B1286" s="384"/>
      <c r="C1286" s="433"/>
      <c r="D1286" s="43" t="s">
        <v>2200</v>
      </c>
      <c r="E1286" s="499" t="s">
        <v>2210</v>
      </c>
      <c r="F1286" s="319">
        <v>1</v>
      </c>
      <c r="G1286" s="43" t="s">
        <v>2279</v>
      </c>
      <c r="H1286" s="499"/>
      <c r="I1286" s="481" t="s">
        <v>990</v>
      </c>
      <c r="J1286" s="442" t="s">
        <v>1428</v>
      </c>
      <c r="K1286" s="442">
        <v>1</v>
      </c>
      <c r="L1286" s="482" t="s">
        <v>3456</v>
      </c>
      <c r="M1286" s="442">
        <v>3011</v>
      </c>
      <c r="N1286" s="483"/>
      <c r="O1286" s="434">
        <v>17.21</v>
      </c>
      <c r="P1286" s="323">
        <f t="shared" si="95"/>
        <v>17.21</v>
      </c>
      <c r="Q1286" s="319">
        <f t="shared" si="96"/>
        <v>1</v>
      </c>
      <c r="R1286" s="427">
        <f t="shared" si="97"/>
        <v>17.21</v>
      </c>
      <c r="S1286" s="323"/>
      <c r="T1286" s="309"/>
      <c r="U1286" s="309"/>
      <c r="V1286" s="319" t="s">
        <v>990</v>
      </c>
      <c r="W1286" s="444" t="str">
        <f t="shared" si="94"/>
        <v/>
      </c>
      <c r="X1286" s="286"/>
      <c r="Y1286" s="286"/>
      <c r="Z1286" s="30"/>
    </row>
    <row r="1287" spans="1:26" ht="15" hidden="1" customHeight="1" x14ac:dyDescent="0.2">
      <c r="A1287" s="384"/>
      <c r="B1287" s="384"/>
      <c r="C1287" s="433"/>
      <c r="D1287" s="43" t="s">
        <v>2200</v>
      </c>
      <c r="E1287" s="499" t="s">
        <v>2210</v>
      </c>
      <c r="F1287" s="319">
        <v>1</v>
      </c>
      <c r="G1287" s="43" t="s">
        <v>2280</v>
      </c>
      <c r="H1287" s="499"/>
      <c r="I1287" s="481">
        <v>10</v>
      </c>
      <c r="J1287" s="442" t="s">
        <v>1428</v>
      </c>
      <c r="K1287" s="442">
        <v>4</v>
      </c>
      <c r="L1287" s="482" t="s">
        <v>3461</v>
      </c>
      <c r="M1287" s="442">
        <v>82</v>
      </c>
      <c r="N1287" s="483"/>
      <c r="O1287" s="434">
        <v>0.57999999999999996</v>
      </c>
      <c r="P1287" s="323">
        <f t="shared" si="95"/>
        <v>2.3199999999999998</v>
      </c>
      <c r="Q1287" s="319">
        <f t="shared" si="96"/>
        <v>4</v>
      </c>
      <c r="R1287" s="427">
        <f t="shared" si="97"/>
        <v>2.3199999999999998</v>
      </c>
      <c r="S1287" s="323"/>
      <c r="T1287" s="309"/>
      <c r="U1287" s="309"/>
      <c r="V1287" s="319" t="s">
        <v>1427</v>
      </c>
      <c r="W1287" s="444" t="str">
        <f t="shared" si="94"/>
        <v>10</v>
      </c>
      <c r="X1287" s="286"/>
      <c r="Y1287" s="286"/>
      <c r="Z1287" s="30"/>
    </row>
    <row r="1288" spans="1:26" ht="15" hidden="1" customHeight="1" x14ac:dyDescent="0.2">
      <c r="A1288" s="384"/>
      <c r="B1288" s="384"/>
      <c r="C1288" s="433"/>
      <c r="D1288" s="43" t="s">
        <v>2200</v>
      </c>
      <c r="E1288" s="499" t="s">
        <v>2210</v>
      </c>
      <c r="F1288" s="319">
        <v>1</v>
      </c>
      <c r="G1288" s="43" t="s">
        <v>2281</v>
      </c>
      <c r="H1288" s="499"/>
      <c r="I1288" s="481" t="s">
        <v>990</v>
      </c>
      <c r="J1288" s="442" t="s">
        <v>1428</v>
      </c>
      <c r="K1288" s="442">
        <v>4</v>
      </c>
      <c r="L1288" s="482" t="s">
        <v>3456</v>
      </c>
      <c r="M1288" s="442">
        <v>1108</v>
      </c>
      <c r="N1288" s="483"/>
      <c r="O1288" s="434">
        <v>6.33</v>
      </c>
      <c r="P1288" s="323">
        <f t="shared" si="95"/>
        <v>25.32</v>
      </c>
      <c r="Q1288" s="319">
        <f t="shared" si="96"/>
        <v>4</v>
      </c>
      <c r="R1288" s="427">
        <f t="shared" si="97"/>
        <v>25.32</v>
      </c>
      <c r="S1288" s="323"/>
      <c r="T1288" s="309"/>
      <c r="U1288" s="309"/>
      <c r="V1288" s="319" t="s">
        <v>990</v>
      </c>
      <c r="W1288" s="444" t="str">
        <f t="shared" si="94"/>
        <v/>
      </c>
      <c r="X1288" s="286"/>
      <c r="Y1288" s="286"/>
      <c r="Z1288" s="30"/>
    </row>
    <row r="1289" spans="1:26" ht="15" hidden="1" customHeight="1" x14ac:dyDescent="0.2">
      <c r="A1289" s="384"/>
      <c r="B1289" s="384"/>
      <c r="C1289" s="433"/>
      <c r="D1289" s="43" t="s">
        <v>2200</v>
      </c>
      <c r="E1289" s="499" t="s">
        <v>2210</v>
      </c>
      <c r="F1289" s="319">
        <v>1</v>
      </c>
      <c r="G1289" s="43" t="s">
        <v>2282</v>
      </c>
      <c r="H1289" s="499"/>
      <c r="I1289" s="481" t="s">
        <v>990</v>
      </c>
      <c r="J1289" s="442" t="s">
        <v>1428</v>
      </c>
      <c r="K1289" s="442">
        <v>1</v>
      </c>
      <c r="L1289" s="482" t="s">
        <v>3456</v>
      </c>
      <c r="M1289" s="442">
        <v>2716</v>
      </c>
      <c r="N1289" s="483"/>
      <c r="O1289" s="434">
        <v>15.52</v>
      </c>
      <c r="P1289" s="323">
        <f t="shared" si="95"/>
        <v>15.52</v>
      </c>
      <c r="Q1289" s="319">
        <f t="shared" si="96"/>
        <v>1</v>
      </c>
      <c r="R1289" s="427">
        <f t="shared" si="97"/>
        <v>15.52</v>
      </c>
      <c r="S1289" s="323"/>
      <c r="T1289" s="309"/>
      <c r="U1289" s="309"/>
      <c r="V1289" s="319" t="s">
        <v>990</v>
      </c>
      <c r="W1289" s="444" t="str">
        <f t="shared" si="94"/>
        <v/>
      </c>
      <c r="X1289" s="286"/>
      <c r="Y1289" s="286"/>
      <c r="Z1289" s="30"/>
    </row>
    <row r="1290" spans="1:26" ht="15" hidden="1" customHeight="1" x14ac:dyDescent="0.2">
      <c r="A1290" s="384"/>
      <c r="B1290" s="384"/>
      <c r="C1290" s="433"/>
      <c r="D1290" s="43" t="s">
        <v>2200</v>
      </c>
      <c r="E1290" s="499" t="s">
        <v>2210</v>
      </c>
      <c r="F1290" s="319">
        <v>1</v>
      </c>
      <c r="G1290" s="43" t="s">
        <v>2283</v>
      </c>
      <c r="H1290" s="499"/>
      <c r="I1290" s="481" t="s">
        <v>990</v>
      </c>
      <c r="J1290" s="442" t="s">
        <v>1428</v>
      </c>
      <c r="K1290" s="442">
        <v>1</v>
      </c>
      <c r="L1290" s="482" t="s">
        <v>3456</v>
      </c>
      <c r="M1290" s="442">
        <v>55</v>
      </c>
      <c r="N1290" s="483"/>
      <c r="O1290" s="434">
        <v>0.32</v>
      </c>
      <c r="P1290" s="323">
        <f t="shared" si="95"/>
        <v>0.32</v>
      </c>
      <c r="Q1290" s="319">
        <f t="shared" si="96"/>
        <v>1</v>
      </c>
      <c r="R1290" s="427">
        <f t="shared" si="97"/>
        <v>0.32</v>
      </c>
      <c r="S1290" s="323"/>
      <c r="T1290" s="309"/>
      <c r="U1290" s="309"/>
      <c r="V1290" s="319" t="s">
        <v>990</v>
      </c>
      <c r="W1290" s="444" t="str">
        <f t="shared" si="94"/>
        <v/>
      </c>
      <c r="X1290" s="286"/>
      <c r="Y1290" s="286"/>
      <c r="Z1290" s="30"/>
    </row>
    <row r="1291" spans="1:26" ht="15" hidden="1" customHeight="1" x14ac:dyDescent="0.2">
      <c r="A1291" s="384"/>
      <c r="B1291" s="384"/>
      <c r="C1291" s="433"/>
      <c r="D1291" s="43" t="s">
        <v>2200</v>
      </c>
      <c r="E1291" s="499" t="s">
        <v>2210</v>
      </c>
      <c r="F1291" s="319">
        <v>1</v>
      </c>
      <c r="G1291" s="43" t="s">
        <v>2284</v>
      </c>
      <c r="H1291" s="499"/>
      <c r="I1291" s="481" t="s">
        <v>979</v>
      </c>
      <c r="J1291" s="442" t="s">
        <v>1428</v>
      </c>
      <c r="K1291" s="442">
        <v>3</v>
      </c>
      <c r="L1291" s="482" t="s">
        <v>3456</v>
      </c>
      <c r="M1291" s="442">
        <v>1809</v>
      </c>
      <c r="N1291" s="483"/>
      <c r="O1291" s="434">
        <v>4.2699999999999996</v>
      </c>
      <c r="P1291" s="323">
        <f t="shared" si="95"/>
        <v>12.809999999999999</v>
      </c>
      <c r="Q1291" s="319">
        <f t="shared" si="96"/>
        <v>3</v>
      </c>
      <c r="R1291" s="427">
        <f t="shared" si="97"/>
        <v>12.809999999999999</v>
      </c>
      <c r="S1291" s="323"/>
      <c r="T1291" s="309"/>
      <c r="U1291" s="309"/>
      <c r="V1291" s="319" t="s">
        <v>979</v>
      </c>
      <c r="W1291" s="444" t="str">
        <f t="shared" si="94"/>
        <v/>
      </c>
      <c r="X1291" s="286"/>
      <c r="Y1291" s="286"/>
      <c r="Z1291" s="30"/>
    </row>
    <row r="1292" spans="1:26" ht="15" hidden="1" customHeight="1" x14ac:dyDescent="0.2">
      <c r="A1292" s="384"/>
      <c r="B1292" s="384"/>
      <c r="C1292" s="433"/>
      <c r="D1292" s="43" t="s">
        <v>2200</v>
      </c>
      <c r="E1292" s="499" t="s">
        <v>2210</v>
      </c>
      <c r="F1292" s="319">
        <v>1</v>
      </c>
      <c r="G1292" s="43" t="s">
        <v>2285</v>
      </c>
      <c r="H1292" s="499"/>
      <c r="I1292" s="481" t="s">
        <v>979</v>
      </c>
      <c r="J1292" s="442" t="s">
        <v>1428</v>
      </c>
      <c r="K1292" s="442">
        <v>3</v>
      </c>
      <c r="L1292" s="482" t="s">
        <v>3456</v>
      </c>
      <c r="M1292" s="442">
        <v>1982</v>
      </c>
      <c r="N1292" s="483"/>
      <c r="O1292" s="434">
        <v>4.68</v>
      </c>
      <c r="P1292" s="323">
        <f t="shared" si="95"/>
        <v>14.04</v>
      </c>
      <c r="Q1292" s="319">
        <f t="shared" si="96"/>
        <v>3</v>
      </c>
      <c r="R1292" s="427">
        <f t="shared" si="97"/>
        <v>14.04</v>
      </c>
      <c r="S1292" s="323"/>
      <c r="T1292" s="309"/>
      <c r="U1292" s="309"/>
      <c r="V1292" s="319" t="s">
        <v>979</v>
      </c>
      <c r="W1292" s="444" t="str">
        <f t="shared" si="94"/>
        <v/>
      </c>
      <c r="X1292" s="286"/>
      <c r="Y1292" s="286"/>
      <c r="Z1292" s="30"/>
    </row>
    <row r="1293" spans="1:26" ht="15" hidden="1" customHeight="1" x14ac:dyDescent="0.2">
      <c r="A1293" s="384"/>
      <c r="B1293" s="384"/>
      <c r="C1293" s="433"/>
      <c r="D1293" s="43" t="s">
        <v>2200</v>
      </c>
      <c r="E1293" s="499" t="s">
        <v>2210</v>
      </c>
      <c r="F1293" s="319">
        <v>1</v>
      </c>
      <c r="G1293" s="43" t="s">
        <v>2286</v>
      </c>
      <c r="H1293" s="499"/>
      <c r="I1293" s="481" t="s">
        <v>979</v>
      </c>
      <c r="J1293" s="442" t="s">
        <v>1428</v>
      </c>
      <c r="K1293" s="442">
        <v>3</v>
      </c>
      <c r="L1293" s="482" t="s">
        <v>3456</v>
      </c>
      <c r="M1293" s="442">
        <v>277</v>
      </c>
      <c r="N1293" s="483"/>
      <c r="O1293" s="434">
        <v>0.65</v>
      </c>
      <c r="P1293" s="323">
        <f t="shared" si="95"/>
        <v>1.9500000000000002</v>
      </c>
      <c r="Q1293" s="319">
        <f t="shared" si="96"/>
        <v>3</v>
      </c>
      <c r="R1293" s="427">
        <f t="shared" si="97"/>
        <v>1.9500000000000002</v>
      </c>
      <c r="S1293" s="323"/>
      <c r="T1293" s="309"/>
      <c r="U1293" s="309"/>
      <c r="V1293" s="319" t="s">
        <v>979</v>
      </c>
      <c r="W1293" s="444" t="str">
        <f t="shared" si="94"/>
        <v/>
      </c>
      <c r="X1293" s="286"/>
      <c r="Y1293" s="286"/>
      <c r="Z1293" s="30"/>
    </row>
    <row r="1294" spans="1:26" ht="15" hidden="1" customHeight="1" x14ac:dyDescent="0.2">
      <c r="A1294" s="384"/>
      <c r="B1294" s="384"/>
      <c r="C1294" s="433"/>
      <c r="D1294" s="43" t="s">
        <v>2200</v>
      </c>
      <c r="E1294" s="499" t="s">
        <v>2210</v>
      </c>
      <c r="F1294" s="319">
        <v>1</v>
      </c>
      <c r="G1294" s="43" t="s">
        <v>2287</v>
      </c>
      <c r="H1294" s="499"/>
      <c r="I1294" s="481" t="s">
        <v>979</v>
      </c>
      <c r="J1294" s="442" t="s">
        <v>1428</v>
      </c>
      <c r="K1294" s="442">
        <v>3</v>
      </c>
      <c r="L1294" s="482" t="s">
        <v>3456</v>
      </c>
      <c r="M1294" s="442">
        <v>1406</v>
      </c>
      <c r="N1294" s="483"/>
      <c r="O1294" s="434">
        <v>3.32</v>
      </c>
      <c r="P1294" s="323">
        <f t="shared" si="95"/>
        <v>9.9599999999999991</v>
      </c>
      <c r="Q1294" s="319">
        <f t="shared" si="96"/>
        <v>3</v>
      </c>
      <c r="R1294" s="427">
        <f t="shared" si="97"/>
        <v>9.9599999999999991</v>
      </c>
      <c r="S1294" s="323"/>
      <c r="T1294" s="309"/>
      <c r="U1294" s="309"/>
      <c r="V1294" s="319" t="s">
        <v>979</v>
      </c>
      <c r="W1294" s="444" t="str">
        <f t="shared" si="94"/>
        <v/>
      </c>
      <c r="X1294" s="286"/>
      <c r="Y1294" s="286"/>
      <c r="Z1294" s="30"/>
    </row>
    <row r="1295" spans="1:26" ht="15" hidden="1" customHeight="1" x14ac:dyDescent="0.2">
      <c r="A1295" s="384"/>
      <c r="B1295" s="384"/>
      <c r="C1295" s="433"/>
      <c r="D1295" s="43" t="s">
        <v>2200</v>
      </c>
      <c r="E1295" s="499" t="s">
        <v>2210</v>
      </c>
      <c r="F1295" s="319">
        <v>1</v>
      </c>
      <c r="G1295" s="43" t="s">
        <v>2288</v>
      </c>
      <c r="H1295" s="499"/>
      <c r="I1295" s="481" t="s">
        <v>979</v>
      </c>
      <c r="J1295" s="442" t="s">
        <v>1428</v>
      </c>
      <c r="K1295" s="442">
        <v>3</v>
      </c>
      <c r="L1295" s="482" t="s">
        <v>3456</v>
      </c>
      <c r="M1295" s="442">
        <v>106</v>
      </c>
      <c r="N1295" s="483"/>
      <c r="O1295" s="434">
        <v>0.25</v>
      </c>
      <c r="P1295" s="323">
        <f t="shared" si="95"/>
        <v>0.75</v>
      </c>
      <c r="Q1295" s="319">
        <f t="shared" si="96"/>
        <v>3</v>
      </c>
      <c r="R1295" s="427">
        <f t="shared" si="97"/>
        <v>0.75</v>
      </c>
      <c r="S1295" s="323"/>
      <c r="T1295" s="309"/>
      <c r="U1295" s="309"/>
      <c r="V1295" s="319" t="s">
        <v>979</v>
      </c>
      <c r="W1295" s="444" t="str">
        <f t="shared" ref="W1295:W1358" si="98">(SUBSTITUTE(I1295,V1295,""))</f>
        <v/>
      </c>
      <c r="X1295" s="286"/>
      <c r="Y1295" s="286"/>
      <c r="Z1295" s="30"/>
    </row>
    <row r="1296" spans="1:26" ht="15" hidden="1" customHeight="1" x14ac:dyDescent="0.2">
      <c r="A1296" s="384"/>
      <c r="B1296" s="384"/>
      <c r="C1296" s="433"/>
      <c r="D1296" s="43" t="s">
        <v>2200</v>
      </c>
      <c r="E1296" s="499" t="s">
        <v>2210</v>
      </c>
      <c r="F1296" s="319">
        <v>1</v>
      </c>
      <c r="G1296" s="43" t="s">
        <v>2289</v>
      </c>
      <c r="H1296" s="499"/>
      <c r="I1296" s="481" t="s">
        <v>979</v>
      </c>
      <c r="J1296" s="442" t="s">
        <v>1428</v>
      </c>
      <c r="K1296" s="442">
        <v>2</v>
      </c>
      <c r="L1296" s="482" t="s">
        <v>3456</v>
      </c>
      <c r="M1296" s="442">
        <v>48</v>
      </c>
      <c r="N1296" s="483"/>
      <c r="O1296" s="434">
        <v>0.11</v>
      </c>
      <c r="P1296" s="323">
        <f t="shared" si="95"/>
        <v>0.22</v>
      </c>
      <c r="Q1296" s="319">
        <f t="shared" si="96"/>
        <v>2</v>
      </c>
      <c r="R1296" s="427">
        <f t="shared" si="97"/>
        <v>0.22</v>
      </c>
      <c r="S1296" s="323"/>
      <c r="T1296" s="309"/>
      <c r="U1296" s="309"/>
      <c r="V1296" s="319" t="s">
        <v>979</v>
      </c>
      <c r="W1296" s="444" t="str">
        <f t="shared" si="98"/>
        <v/>
      </c>
      <c r="X1296" s="286"/>
      <c r="Y1296" s="286"/>
      <c r="Z1296" s="30"/>
    </row>
    <row r="1297" spans="1:26" ht="15" hidden="1" customHeight="1" x14ac:dyDescent="0.2">
      <c r="A1297" s="384"/>
      <c r="B1297" s="384"/>
      <c r="C1297" s="433"/>
      <c r="D1297" s="43" t="s">
        <v>2200</v>
      </c>
      <c r="E1297" s="499" t="s">
        <v>2210</v>
      </c>
      <c r="F1297" s="319">
        <v>1</v>
      </c>
      <c r="G1297" s="43" t="s">
        <v>2290</v>
      </c>
      <c r="H1297" s="499"/>
      <c r="I1297" s="481" t="s">
        <v>979</v>
      </c>
      <c r="J1297" s="442" t="s">
        <v>1428</v>
      </c>
      <c r="K1297" s="442">
        <v>1</v>
      </c>
      <c r="L1297" s="482" t="s">
        <v>3456</v>
      </c>
      <c r="M1297" s="442">
        <v>53</v>
      </c>
      <c r="N1297" s="483"/>
      <c r="O1297" s="434">
        <v>0.12</v>
      </c>
      <c r="P1297" s="323">
        <f t="shared" si="95"/>
        <v>0.12</v>
      </c>
      <c r="Q1297" s="319">
        <f t="shared" si="96"/>
        <v>1</v>
      </c>
      <c r="R1297" s="427">
        <f t="shared" si="97"/>
        <v>0.12</v>
      </c>
      <c r="S1297" s="323"/>
      <c r="T1297" s="309"/>
      <c r="U1297" s="309"/>
      <c r="V1297" s="319" t="s">
        <v>979</v>
      </c>
      <c r="W1297" s="444" t="str">
        <f t="shared" si="98"/>
        <v/>
      </c>
      <c r="X1297" s="286"/>
      <c r="Y1297" s="286"/>
      <c r="Z1297" s="30"/>
    </row>
    <row r="1298" spans="1:26" ht="15" hidden="1" customHeight="1" x14ac:dyDescent="0.2">
      <c r="A1298" s="384"/>
      <c r="B1298" s="384"/>
      <c r="C1298" s="433"/>
      <c r="D1298" s="43" t="s">
        <v>2201</v>
      </c>
      <c r="E1298" s="499" t="s">
        <v>2210</v>
      </c>
      <c r="F1298" s="319">
        <v>1</v>
      </c>
      <c r="G1298" s="43" t="s">
        <v>2291</v>
      </c>
      <c r="H1298" s="499"/>
      <c r="I1298" s="481" t="s">
        <v>2332</v>
      </c>
      <c r="J1298" s="442" t="s">
        <v>2100</v>
      </c>
      <c r="K1298" s="442">
        <v>1</v>
      </c>
      <c r="L1298" s="482" t="s">
        <v>3456</v>
      </c>
      <c r="M1298" s="442">
        <v>2239</v>
      </c>
      <c r="N1298" s="483"/>
      <c r="O1298" s="434">
        <v>56.59</v>
      </c>
      <c r="P1298" s="323">
        <f t="shared" si="95"/>
        <v>56.59</v>
      </c>
      <c r="Q1298" s="319">
        <f t="shared" si="96"/>
        <v>1</v>
      </c>
      <c r="R1298" s="427">
        <f t="shared" si="97"/>
        <v>56.59</v>
      </c>
      <c r="S1298" s="323"/>
      <c r="T1298" s="309"/>
      <c r="U1298" s="309"/>
      <c r="V1298" s="319" t="s">
        <v>2332</v>
      </c>
      <c r="W1298" s="444" t="str">
        <f t="shared" si="98"/>
        <v/>
      </c>
      <c r="X1298" s="286"/>
      <c r="Y1298" s="286"/>
      <c r="Z1298" s="30"/>
    </row>
    <row r="1299" spans="1:26" ht="15" hidden="1" customHeight="1" x14ac:dyDescent="0.2">
      <c r="A1299" s="384"/>
      <c r="B1299" s="384"/>
      <c r="C1299" s="433"/>
      <c r="D1299" s="43" t="s">
        <v>2201</v>
      </c>
      <c r="E1299" s="499" t="s">
        <v>2210</v>
      </c>
      <c r="F1299" s="319">
        <v>1</v>
      </c>
      <c r="G1299" s="43" t="s">
        <v>2292</v>
      </c>
      <c r="H1299" s="499"/>
      <c r="I1299" s="481" t="s">
        <v>2332</v>
      </c>
      <c r="J1299" s="442" t="s">
        <v>2100</v>
      </c>
      <c r="K1299" s="442">
        <v>1</v>
      </c>
      <c r="L1299" s="482" t="s">
        <v>3456</v>
      </c>
      <c r="M1299" s="442">
        <v>504</v>
      </c>
      <c r="N1299" s="483"/>
      <c r="O1299" s="434">
        <v>12.74</v>
      </c>
      <c r="P1299" s="323">
        <f t="shared" si="95"/>
        <v>12.74</v>
      </c>
      <c r="Q1299" s="319">
        <f t="shared" si="96"/>
        <v>1</v>
      </c>
      <c r="R1299" s="427">
        <f t="shared" si="97"/>
        <v>12.74</v>
      </c>
      <c r="S1299" s="323"/>
      <c r="T1299" s="309"/>
      <c r="U1299" s="309"/>
      <c r="V1299" s="319" t="s">
        <v>2332</v>
      </c>
      <c r="W1299" s="444" t="str">
        <f t="shared" si="98"/>
        <v/>
      </c>
      <c r="X1299" s="286"/>
      <c r="Y1299" s="286"/>
      <c r="Z1299" s="30"/>
    </row>
    <row r="1300" spans="1:26" ht="15" hidden="1" customHeight="1" x14ac:dyDescent="0.2">
      <c r="A1300" s="384"/>
      <c r="B1300" s="384"/>
      <c r="C1300" s="433"/>
      <c r="D1300" s="43" t="s">
        <v>2201</v>
      </c>
      <c r="E1300" s="499" t="s">
        <v>2210</v>
      </c>
      <c r="F1300" s="319">
        <v>1</v>
      </c>
      <c r="G1300" s="43" t="s">
        <v>2293</v>
      </c>
      <c r="H1300" s="499"/>
      <c r="I1300" s="481" t="s">
        <v>2332</v>
      </c>
      <c r="J1300" s="442" t="s">
        <v>2100</v>
      </c>
      <c r="K1300" s="442">
        <v>1</v>
      </c>
      <c r="L1300" s="482" t="s">
        <v>3456</v>
      </c>
      <c r="M1300" s="442">
        <v>2517</v>
      </c>
      <c r="N1300" s="483"/>
      <c r="O1300" s="434">
        <v>63.62</v>
      </c>
      <c r="P1300" s="323">
        <f t="shared" si="95"/>
        <v>63.62</v>
      </c>
      <c r="Q1300" s="319">
        <f t="shared" si="96"/>
        <v>1</v>
      </c>
      <c r="R1300" s="427">
        <f t="shared" si="97"/>
        <v>63.62</v>
      </c>
      <c r="S1300" s="323"/>
      <c r="T1300" s="309"/>
      <c r="U1300" s="309"/>
      <c r="V1300" s="319" t="s">
        <v>2332</v>
      </c>
      <c r="W1300" s="444" t="str">
        <f t="shared" si="98"/>
        <v/>
      </c>
      <c r="X1300" s="286"/>
      <c r="Y1300" s="286"/>
      <c r="Z1300" s="30"/>
    </row>
    <row r="1301" spans="1:26" ht="15" hidden="1" customHeight="1" x14ac:dyDescent="0.2">
      <c r="A1301" s="384"/>
      <c r="B1301" s="384"/>
      <c r="C1301" s="433"/>
      <c r="D1301" s="43" t="s">
        <v>2201</v>
      </c>
      <c r="E1301" s="499" t="s">
        <v>2210</v>
      </c>
      <c r="F1301" s="319">
        <v>1</v>
      </c>
      <c r="G1301" s="43" t="s">
        <v>2294</v>
      </c>
      <c r="H1301" s="499"/>
      <c r="I1301" s="481">
        <v>10</v>
      </c>
      <c r="J1301" s="442" t="s">
        <v>1428</v>
      </c>
      <c r="K1301" s="442">
        <v>1</v>
      </c>
      <c r="L1301" s="482" t="s">
        <v>3455</v>
      </c>
      <c r="M1301" s="442">
        <v>220</v>
      </c>
      <c r="N1301" s="483"/>
      <c r="O1301" s="434">
        <v>2.76</v>
      </c>
      <c r="P1301" s="323">
        <f t="shared" si="95"/>
        <v>2.76</v>
      </c>
      <c r="Q1301" s="319">
        <f t="shared" si="96"/>
        <v>1</v>
      </c>
      <c r="R1301" s="427">
        <f t="shared" si="97"/>
        <v>2.76</v>
      </c>
      <c r="S1301" s="323"/>
      <c r="T1301" s="309"/>
      <c r="U1301" s="309"/>
      <c r="V1301" s="319" t="s">
        <v>1427</v>
      </c>
      <c r="W1301" s="444" t="str">
        <f t="shared" si="98"/>
        <v>10</v>
      </c>
      <c r="X1301" s="286"/>
      <c r="Y1301" s="286"/>
      <c r="Z1301" s="30"/>
    </row>
    <row r="1302" spans="1:26" ht="15" hidden="1" customHeight="1" x14ac:dyDescent="0.2">
      <c r="A1302" s="384"/>
      <c r="B1302" s="384"/>
      <c r="C1302" s="433"/>
      <c r="D1302" s="43" t="s">
        <v>2201</v>
      </c>
      <c r="E1302" s="499" t="s">
        <v>2210</v>
      </c>
      <c r="F1302" s="319">
        <v>1</v>
      </c>
      <c r="G1302" s="43" t="s">
        <v>2295</v>
      </c>
      <c r="H1302" s="499"/>
      <c r="I1302" s="481">
        <v>10</v>
      </c>
      <c r="J1302" s="442" t="s">
        <v>1428</v>
      </c>
      <c r="K1302" s="442">
        <v>2</v>
      </c>
      <c r="L1302" s="482" t="s">
        <v>3526</v>
      </c>
      <c r="M1302" s="442">
        <v>153</v>
      </c>
      <c r="N1302" s="483"/>
      <c r="O1302" s="434">
        <v>1.33</v>
      </c>
      <c r="P1302" s="323">
        <f t="shared" si="95"/>
        <v>2.66</v>
      </c>
      <c r="Q1302" s="319">
        <f t="shared" si="96"/>
        <v>2</v>
      </c>
      <c r="R1302" s="427">
        <f t="shared" si="97"/>
        <v>2.66</v>
      </c>
      <c r="S1302" s="323"/>
      <c r="T1302" s="309"/>
      <c r="U1302" s="309"/>
      <c r="V1302" s="319" t="s">
        <v>1427</v>
      </c>
      <c r="W1302" s="444" t="str">
        <f t="shared" si="98"/>
        <v>10</v>
      </c>
      <c r="X1302" s="286"/>
      <c r="Y1302" s="286"/>
      <c r="Z1302" s="30"/>
    </row>
    <row r="1303" spans="1:26" ht="15" hidden="1" customHeight="1" x14ac:dyDescent="0.2">
      <c r="A1303" s="384"/>
      <c r="B1303" s="384"/>
      <c r="C1303" s="433"/>
      <c r="D1303" s="43" t="s">
        <v>2201</v>
      </c>
      <c r="E1303" s="499" t="s">
        <v>2210</v>
      </c>
      <c r="F1303" s="319">
        <v>1</v>
      </c>
      <c r="G1303" s="43" t="s">
        <v>2266</v>
      </c>
      <c r="H1303" s="499"/>
      <c r="I1303" s="481">
        <v>8</v>
      </c>
      <c r="J1303" s="442" t="s">
        <v>1428</v>
      </c>
      <c r="K1303" s="442">
        <v>3</v>
      </c>
      <c r="L1303" s="482" t="s">
        <v>3452</v>
      </c>
      <c r="M1303" s="442">
        <v>177</v>
      </c>
      <c r="N1303" s="483"/>
      <c r="O1303" s="434">
        <v>0.67</v>
      </c>
      <c r="P1303" s="323">
        <f t="shared" si="95"/>
        <v>2.0100000000000002</v>
      </c>
      <c r="Q1303" s="319">
        <f t="shared" si="96"/>
        <v>3</v>
      </c>
      <c r="R1303" s="427">
        <f t="shared" si="97"/>
        <v>2.0100000000000002</v>
      </c>
      <c r="S1303" s="323"/>
      <c r="T1303" s="309"/>
      <c r="U1303" s="309"/>
      <c r="V1303" s="319" t="s">
        <v>3449</v>
      </c>
      <c r="W1303" s="444" t="str">
        <f t="shared" si="98"/>
        <v>8</v>
      </c>
      <c r="X1303" s="286"/>
      <c r="Y1303" s="286"/>
      <c r="Z1303" s="30"/>
    </row>
    <row r="1304" spans="1:26" ht="15" hidden="1" customHeight="1" x14ac:dyDescent="0.2">
      <c r="A1304" s="384"/>
      <c r="B1304" s="384"/>
      <c r="C1304" s="433"/>
      <c r="D1304" s="43" t="s">
        <v>2201</v>
      </c>
      <c r="E1304" s="499" t="s">
        <v>2210</v>
      </c>
      <c r="F1304" s="319">
        <v>1</v>
      </c>
      <c r="G1304" s="43" t="s">
        <v>2278</v>
      </c>
      <c r="H1304" s="499"/>
      <c r="I1304" s="481">
        <v>8</v>
      </c>
      <c r="J1304" s="442" t="s">
        <v>1428</v>
      </c>
      <c r="K1304" s="442">
        <v>3</v>
      </c>
      <c r="L1304" s="482" t="s">
        <v>3452</v>
      </c>
      <c r="M1304" s="442">
        <v>177</v>
      </c>
      <c r="N1304" s="483"/>
      <c r="O1304" s="434">
        <v>0.67</v>
      </c>
      <c r="P1304" s="323">
        <f t="shared" si="95"/>
        <v>2.0100000000000002</v>
      </c>
      <c r="Q1304" s="319">
        <f t="shared" si="96"/>
        <v>3</v>
      </c>
      <c r="R1304" s="427">
        <f t="shared" si="97"/>
        <v>2.0100000000000002</v>
      </c>
      <c r="S1304" s="323"/>
      <c r="T1304" s="309"/>
      <c r="U1304" s="309"/>
      <c r="V1304" s="319" t="s">
        <v>3449</v>
      </c>
      <c r="W1304" s="444" t="str">
        <f t="shared" si="98"/>
        <v>8</v>
      </c>
      <c r="X1304" s="286"/>
      <c r="Y1304" s="286"/>
      <c r="Z1304" s="30"/>
    </row>
    <row r="1305" spans="1:26" ht="15" hidden="1" customHeight="1" x14ac:dyDescent="0.2">
      <c r="A1305" s="384"/>
      <c r="B1305" s="384"/>
      <c r="C1305" s="433"/>
      <c r="D1305" s="43" t="s">
        <v>2201</v>
      </c>
      <c r="E1305" s="499" t="s">
        <v>2210</v>
      </c>
      <c r="F1305" s="319">
        <v>1</v>
      </c>
      <c r="G1305" s="43" t="s">
        <v>2296</v>
      </c>
      <c r="H1305" s="499"/>
      <c r="I1305" s="481">
        <v>8</v>
      </c>
      <c r="J1305" s="442" t="s">
        <v>1428</v>
      </c>
      <c r="K1305" s="442">
        <v>2</v>
      </c>
      <c r="L1305" s="482" t="s">
        <v>3452</v>
      </c>
      <c r="M1305" s="442">
        <v>205</v>
      </c>
      <c r="N1305" s="483"/>
      <c r="O1305" s="434">
        <v>0.77</v>
      </c>
      <c r="P1305" s="323">
        <f t="shared" si="95"/>
        <v>1.54</v>
      </c>
      <c r="Q1305" s="319">
        <f t="shared" si="96"/>
        <v>2</v>
      </c>
      <c r="R1305" s="427">
        <f t="shared" si="97"/>
        <v>1.54</v>
      </c>
      <c r="S1305" s="323"/>
      <c r="T1305" s="309"/>
      <c r="U1305" s="309"/>
      <c r="V1305" s="319" t="s">
        <v>3449</v>
      </c>
      <c r="W1305" s="444" t="str">
        <f t="shared" si="98"/>
        <v>8</v>
      </c>
      <c r="X1305" s="286"/>
      <c r="Y1305" s="286"/>
      <c r="Z1305" s="30"/>
    </row>
    <row r="1306" spans="1:26" ht="15" hidden="1" customHeight="1" x14ac:dyDescent="0.2">
      <c r="A1306" s="384"/>
      <c r="B1306" s="384"/>
      <c r="C1306" s="433"/>
      <c r="D1306" s="43" t="s">
        <v>2201</v>
      </c>
      <c r="E1306" s="499" t="s">
        <v>2210</v>
      </c>
      <c r="F1306" s="319">
        <v>1</v>
      </c>
      <c r="G1306" s="43" t="s">
        <v>2297</v>
      </c>
      <c r="H1306" s="499"/>
      <c r="I1306" s="481">
        <v>8</v>
      </c>
      <c r="J1306" s="442" t="s">
        <v>1428</v>
      </c>
      <c r="K1306" s="442">
        <v>1</v>
      </c>
      <c r="L1306" s="482" t="s">
        <v>3523</v>
      </c>
      <c r="M1306" s="442">
        <v>196</v>
      </c>
      <c r="N1306" s="483"/>
      <c r="O1306" s="434">
        <v>0.82</v>
      </c>
      <c r="P1306" s="323">
        <f t="shared" si="95"/>
        <v>0.82</v>
      </c>
      <c r="Q1306" s="319">
        <f t="shared" si="96"/>
        <v>1</v>
      </c>
      <c r="R1306" s="427">
        <f t="shared" si="97"/>
        <v>0.82</v>
      </c>
      <c r="S1306" s="323"/>
      <c r="T1306" s="309"/>
      <c r="U1306" s="309"/>
      <c r="V1306" s="319" t="s">
        <v>3449</v>
      </c>
      <c r="W1306" s="444" t="str">
        <f t="shared" si="98"/>
        <v>8</v>
      </c>
      <c r="X1306" s="286"/>
      <c r="Y1306" s="286"/>
      <c r="Z1306" s="30"/>
    </row>
    <row r="1307" spans="1:26" ht="15" hidden="1" customHeight="1" x14ac:dyDescent="0.2">
      <c r="A1307" s="384"/>
      <c r="B1307" s="384"/>
      <c r="C1307" s="433"/>
      <c r="D1307" s="43" t="s">
        <v>2201</v>
      </c>
      <c r="E1307" s="499" t="s">
        <v>2210</v>
      </c>
      <c r="F1307" s="319">
        <v>1</v>
      </c>
      <c r="G1307" s="43" t="s">
        <v>2298</v>
      </c>
      <c r="H1307" s="499"/>
      <c r="I1307" s="481">
        <v>8</v>
      </c>
      <c r="J1307" s="442" t="s">
        <v>1428</v>
      </c>
      <c r="K1307" s="442">
        <v>1</v>
      </c>
      <c r="L1307" s="482" t="s">
        <v>3527</v>
      </c>
      <c r="M1307" s="442">
        <v>428</v>
      </c>
      <c r="N1307" s="483"/>
      <c r="O1307" s="434">
        <v>5.41</v>
      </c>
      <c r="P1307" s="323">
        <f t="shared" si="95"/>
        <v>5.41</v>
      </c>
      <c r="Q1307" s="319">
        <f t="shared" si="96"/>
        <v>1</v>
      </c>
      <c r="R1307" s="427">
        <f t="shared" si="97"/>
        <v>5.41</v>
      </c>
      <c r="S1307" s="323"/>
      <c r="T1307" s="309"/>
      <c r="U1307" s="309"/>
      <c r="V1307" s="319" t="s">
        <v>3449</v>
      </c>
      <c r="W1307" s="444" t="str">
        <f t="shared" si="98"/>
        <v>8</v>
      </c>
      <c r="X1307" s="286"/>
      <c r="Y1307" s="286"/>
      <c r="Z1307" s="30"/>
    </row>
    <row r="1308" spans="1:26" ht="15" hidden="1" customHeight="1" x14ac:dyDescent="0.2">
      <c r="A1308" s="384"/>
      <c r="B1308" s="384"/>
      <c r="C1308" s="433"/>
      <c r="D1308" s="43" t="s">
        <v>2202</v>
      </c>
      <c r="E1308" s="499" t="s">
        <v>2210</v>
      </c>
      <c r="F1308" s="319">
        <v>2</v>
      </c>
      <c r="G1308" s="43" t="s">
        <v>2239</v>
      </c>
      <c r="H1308" s="499"/>
      <c r="I1308" s="481" t="s">
        <v>549</v>
      </c>
      <c r="J1308" s="442" t="s">
        <v>1428</v>
      </c>
      <c r="K1308" s="442">
        <v>1</v>
      </c>
      <c r="L1308" s="482" t="s">
        <v>3456</v>
      </c>
      <c r="M1308" s="442">
        <v>500</v>
      </c>
      <c r="N1308" s="483"/>
      <c r="O1308" s="434">
        <v>0.77</v>
      </c>
      <c r="P1308" s="323">
        <f t="shared" si="95"/>
        <v>0.77</v>
      </c>
      <c r="Q1308" s="319">
        <f t="shared" si="96"/>
        <v>2</v>
      </c>
      <c r="R1308" s="427">
        <f t="shared" si="97"/>
        <v>1.54</v>
      </c>
      <c r="S1308" s="323"/>
      <c r="T1308" s="309"/>
      <c r="U1308" s="309"/>
      <c r="V1308" s="319" t="s">
        <v>549</v>
      </c>
      <c r="W1308" s="444" t="str">
        <f t="shared" si="98"/>
        <v/>
      </c>
      <c r="X1308" s="286"/>
      <c r="Y1308" s="286"/>
      <c r="Z1308" s="30"/>
    </row>
    <row r="1309" spans="1:26" ht="15" hidden="1" customHeight="1" x14ac:dyDescent="0.2">
      <c r="A1309" s="384"/>
      <c r="B1309" s="384"/>
      <c r="C1309" s="433"/>
      <c r="D1309" s="43" t="s">
        <v>2202</v>
      </c>
      <c r="E1309" s="499" t="s">
        <v>2210</v>
      </c>
      <c r="F1309" s="319">
        <v>2</v>
      </c>
      <c r="G1309" s="43" t="s">
        <v>2299</v>
      </c>
      <c r="H1309" s="499"/>
      <c r="I1309" s="481">
        <v>10</v>
      </c>
      <c r="J1309" s="442" t="s">
        <v>1428</v>
      </c>
      <c r="K1309" s="442">
        <v>2</v>
      </c>
      <c r="L1309" s="482" t="s">
        <v>3452</v>
      </c>
      <c r="M1309" s="442">
        <v>190</v>
      </c>
      <c r="N1309" s="483"/>
      <c r="O1309" s="434">
        <v>0.89</v>
      </c>
      <c r="P1309" s="323">
        <f t="shared" si="95"/>
        <v>1.78</v>
      </c>
      <c r="Q1309" s="319">
        <f t="shared" si="96"/>
        <v>4</v>
      </c>
      <c r="R1309" s="427">
        <f t="shared" si="97"/>
        <v>3.56</v>
      </c>
      <c r="S1309" s="323"/>
      <c r="T1309" s="309"/>
      <c r="U1309" s="309"/>
      <c r="V1309" s="319" t="s">
        <v>1427</v>
      </c>
      <c r="W1309" s="444" t="str">
        <f t="shared" si="98"/>
        <v>10</v>
      </c>
      <c r="X1309" s="286"/>
      <c r="Y1309" s="286"/>
      <c r="Z1309" s="30"/>
    </row>
    <row r="1310" spans="1:26" ht="15" hidden="1" customHeight="1" x14ac:dyDescent="0.2">
      <c r="A1310" s="384"/>
      <c r="B1310" s="384"/>
      <c r="C1310" s="433"/>
      <c r="D1310" s="43" t="s">
        <v>2202</v>
      </c>
      <c r="E1310" s="499" t="s">
        <v>2210</v>
      </c>
      <c r="F1310" s="319">
        <v>2</v>
      </c>
      <c r="G1310" s="43" t="s">
        <v>2238</v>
      </c>
      <c r="H1310" s="499"/>
      <c r="I1310" s="481" t="s">
        <v>3584</v>
      </c>
      <c r="J1310" s="442" t="s">
        <v>1428</v>
      </c>
      <c r="K1310" s="442">
        <v>1</v>
      </c>
      <c r="L1310" s="482" t="s">
        <v>3456</v>
      </c>
      <c r="M1310" s="442">
        <v>170</v>
      </c>
      <c r="N1310" s="483"/>
      <c r="O1310" s="434">
        <v>0.67</v>
      </c>
      <c r="P1310" s="323">
        <f t="shared" si="95"/>
        <v>0.67</v>
      </c>
      <c r="Q1310" s="319">
        <f t="shared" si="96"/>
        <v>2</v>
      </c>
      <c r="R1310" s="427">
        <f t="shared" si="97"/>
        <v>1.34</v>
      </c>
      <c r="S1310" s="323"/>
      <c r="T1310" s="309"/>
      <c r="U1310" s="309"/>
      <c r="V1310" s="319" t="s">
        <v>2097</v>
      </c>
      <c r="W1310" s="444" t="str">
        <f t="shared" si="98"/>
        <v xml:space="preserve"> (DIN1478)</v>
      </c>
      <c r="X1310" s="286"/>
      <c r="Y1310" s="286"/>
      <c r="Z1310" s="30"/>
    </row>
    <row r="1311" spans="1:26" ht="15" hidden="1" customHeight="1" x14ac:dyDescent="0.2">
      <c r="A1311" s="384"/>
      <c r="B1311" s="384"/>
      <c r="C1311" s="433"/>
      <c r="D1311" s="43" t="s">
        <v>2202</v>
      </c>
      <c r="E1311" s="499" t="s">
        <v>2210</v>
      </c>
      <c r="F1311" s="319">
        <v>2</v>
      </c>
      <c r="G1311" s="43" t="s">
        <v>2300</v>
      </c>
      <c r="H1311" s="499"/>
      <c r="I1311" s="481" t="s">
        <v>549</v>
      </c>
      <c r="J1311" s="442" t="s">
        <v>1428</v>
      </c>
      <c r="K1311" s="442">
        <v>1</v>
      </c>
      <c r="L1311" s="482" t="s">
        <v>3456</v>
      </c>
      <c r="M1311" s="442">
        <v>200</v>
      </c>
      <c r="N1311" s="483"/>
      <c r="O1311" s="434">
        <v>0.31</v>
      </c>
      <c r="P1311" s="323">
        <f t="shared" si="95"/>
        <v>0.31</v>
      </c>
      <c r="Q1311" s="319">
        <f t="shared" si="96"/>
        <v>2</v>
      </c>
      <c r="R1311" s="427">
        <f t="shared" si="97"/>
        <v>0.62</v>
      </c>
      <c r="S1311" s="323"/>
      <c r="T1311" s="309"/>
      <c r="U1311" s="309"/>
      <c r="V1311" s="319" t="s">
        <v>549</v>
      </c>
      <c r="W1311" s="444" t="str">
        <f t="shared" si="98"/>
        <v/>
      </c>
      <c r="X1311" s="286"/>
      <c r="Y1311" s="286"/>
      <c r="Z1311" s="30"/>
    </row>
    <row r="1312" spans="1:26" ht="15" hidden="1" customHeight="1" x14ac:dyDescent="0.2">
      <c r="A1312" s="384"/>
      <c r="B1312" s="384"/>
      <c r="C1312" s="433"/>
      <c r="D1312" s="43" t="s">
        <v>2203</v>
      </c>
      <c r="E1312" s="499" t="s">
        <v>2210</v>
      </c>
      <c r="F1312" s="319">
        <v>2</v>
      </c>
      <c r="G1312" s="43" t="s">
        <v>2239</v>
      </c>
      <c r="H1312" s="499"/>
      <c r="I1312" s="481" t="s">
        <v>549</v>
      </c>
      <c r="J1312" s="442" t="s">
        <v>1428</v>
      </c>
      <c r="K1312" s="442">
        <v>1</v>
      </c>
      <c r="L1312" s="482" t="s">
        <v>3456</v>
      </c>
      <c r="M1312" s="442">
        <v>500</v>
      </c>
      <c r="N1312" s="483"/>
      <c r="O1312" s="434">
        <v>0.77</v>
      </c>
      <c r="P1312" s="323">
        <f t="shared" si="95"/>
        <v>0.77</v>
      </c>
      <c r="Q1312" s="319">
        <f t="shared" si="96"/>
        <v>2</v>
      </c>
      <c r="R1312" s="427">
        <f t="shared" si="97"/>
        <v>1.54</v>
      </c>
      <c r="S1312" s="323"/>
      <c r="T1312" s="309"/>
      <c r="U1312" s="309"/>
      <c r="V1312" s="319" t="s">
        <v>549</v>
      </c>
      <c r="W1312" s="444" t="str">
        <f t="shared" si="98"/>
        <v/>
      </c>
      <c r="X1312" s="286"/>
      <c r="Y1312" s="286"/>
      <c r="Z1312" s="30"/>
    </row>
    <row r="1313" spans="1:26" ht="15" hidden="1" customHeight="1" x14ac:dyDescent="0.2">
      <c r="A1313" s="384"/>
      <c r="B1313" s="384"/>
      <c r="C1313" s="433"/>
      <c r="D1313" s="43" t="s">
        <v>2203</v>
      </c>
      <c r="E1313" s="499" t="s">
        <v>2210</v>
      </c>
      <c r="F1313" s="319">
        <v>2</v>
      </c>
      <c r="G1313" s="43" t="s">
        <v>2301</v>
      </c>
      <c r="H1313" s="499"/>
      <c r="I1313" s="481" t="s">
        <v>549</v>
      </c>
      <c r="J1313" s="442" t="s">
        <v>1428</v>
      </c>
      <c r="K1313" s="442">
        <v>1</v>
      </c>
      <c r="L1313" s="482" t="s">
        <v>3456</v>
      </c>
      <c r="M1313" s="442">
        <v>280</v>
      </c>
      <c r="N1313" s="483"/>
      <c r="O1313" s="434">
        <v>0.43</v>
      </c>
      <c r="P1313" s="323">
        <f t="shared" si="95"/>
        <v>0.43</v>
      </c>
      <c r="Q1313" s="319">
        <f t="shared" si="96"/>
        <v>2</v>
      </c>
      <c r="R1313" s="427">
        <f t="shared" si="97"/>
        <v>0.86</v>
      </c>
      <c r="S1313" s="323"/>
      <c r="T1313" s="309"/>
      <c r="U1313" s="309"/>
      <c r="V1313" s="319" t="s">
        <v>549</v>
      </c>
      <c r="W1313" s="444" t="str">
        <f t="shared" si="98"/>
        <v/>
      </c>
      <c r="X1313" s="286"/>
      <c r="Y1313" s="286"/>
      <c r="Z1313" s="30"/>
    </row>
    <row r="1314" spans="1:26" ht="15" hidden="1" customHeight="1" x14ac:dyDescent="0.2">
      <c r="A1314" s="384"/>
      <c r="B1314" s="384"/>
      <c r="C1314" s="433"/>
      <c r="D1314" s="43" t="s">
        <v>2203</v>
      </c>
      <c r="E1314" s="499" t="s">
        <v>2210</v>
      </c>
      <c r="F1314" s="319">
        <v>2</v>
      </c>
      <c r="G1314" s="43" t="s">
        <v>2299</v>
      </c>
      <c r="H1314" s="499"/>
      <c r="I1314" s="481">
        <v>10</v>
      </c>
      <c r="J1314" s="442" t="s">
        <v>1428</v>
      </c>
      <c r="K1314" s="442">
        <v>2</v>
      </c>
      <c r="L1314" s="482" t="s">
        <v>3452</v>
      </c>
      <c r="M1314" s="442">
        <v>190</v>
      </c>
      <c r="N1314" s="483"/>
      <c r="O1314" s="434">
        <v>0.89</v>
      </c>
      <c r="P1314" s="323">
        <f t="shared" si="95"/>
        <v>1.78</v>
      </c>
      <c r="Q1314" s="319">
        <f t="shared" si="96"/>
        <v>4</v>
      </c>
      <c r="R1314" s="427">
        <f t="shared" si="97"/>
        <v>3.56</v>
      </c>
      <c r="S1314" s="323"/>
      <c r="T1314" s="309"/>
      <c r="U1314" s="309"/>
      <c r="V1314" s="319" t="s">
        <v>1427</v>
      </c>
      <c r="W1314" s="444" t="str">
        <f t="shared" si="98"/>
        <v>10</v>
      </c>
      <c r="X1314" s="286"/>
      <c r="Y1314" s="286"/>
      <c r="Z1314" s="30"/>
    </row>
    <row r="1315" spans="1:26" ht="15" hidden="1" customHeight="1" x14ac:dyDescent="0.2">
      <c r="A1315" s="384"/>
      <c r="B1315" s="384"/>
      <c r="C1315" s="433"/>
      <c r="D1315" s="43" t="s">
        <v>2203</v>
      </c>
      <c r="E1315" s="499" t="s">
        <v>2210</v>
      </c>
      <c r="F1315" s="319">
        <v>2</v>
      </c>
      <c r="G1315" s="43" t="s">
        <v>2238</v>
      </c>
      <c r="H1315" s="499"/>
      <c r="I1315" s="481" t="s">
        <v>3584</v>
      </c>
      <c r="J1315" s="442" t="s">
        <v>1428</v>
      </c>
      <c r="K1315" s="442">
        <v>1</v>
      </c>
      <c r="L1315" s="482" t="s">
        <v>3456</v>
      </c>
      <c r="M1315" s="442">
        <v>170</v>
      </c>
      <c r="N1315" s="483"/>
      <c r="O1315" s="434">
        <v>0.67</v>
      </c>
      <c r="P1315" s="323">
        <f t="shared" ref="P1315:P1372" si="99">O1315*K1315</f>
        <v>0.67</v>
      </c>
      <c r="Q1315" s="319">
        <f t="shared" ref="Q1315:Q1372" si="100">K1315*F1315</f>
        <v>2</v>
      </c>
      <c r="R1315" s="427">
        <f t="shared" ref="R1315:R1372" si="101">Q1315*O1315</f>
        <v>1.34</v>
      </c>
      <c r="S1315" s="323"/>
      <c r="T1315" s="309"/>
      <c r="U1315" s="309"/>
      <c r="V1315" s="319" t="s">
        <v>2097</v>
      </c>
      <c r="W1315" s="444" t="str">
        <f t="shared" si="98"/>
        <v xml:space="preserve"> (DIN1478)</v>
      </c>
      <c r="X1315" s="286"/>
      <c r="Y1315" s="286"/>
      <c r="Z1315" s="30"/>
    </row>
    <row r="1316" spans="1:26" ht="15" hidden="1" customHeight="1" x14ac:dyDescent="0.2">
      <c r="A1316" s="384"/>
      <c r="B1316" s="384"/>
      <c r="C1316" s="433"/>
      <c r="D1316" s="43" t="s">
        <v>2204</v>
      </c>
      <c r="E1316" s="499" t="s">
        <v>2210</v>
      </c>
      <c r="F1316" s="319">
        <v>1</v>
      </c>
      <c r="G1316" s="43" t="s">
        <v>2302</v>
      </c>
      <c r="H1316" s="499"/>
      <c r="I1316" s="481" t="s">
        <v>990</v>
      </c>
      <c r="J1316" s="442" t="s">
        <v>1428</v>
      </c>
      <c r="K1316" s="442">
        <v>1</v>
      </c>
      <c r="L1316" s="482" t="s">
        <v>3456</v>
      </c>
      <c r="M1316" s="442">
        <v>1083</v>
      </c>
      <c r="N1316" s="483"/>
      <c r="O1316" s="434">
        <v>6.19</v>
      </c>
      <c r="P1316" s="323">
        <f t="shared" si="99"/>
        <v>6.19</v>
      </c>
      <c r="Q1316" s="319">
        <f t="shared" si="100"/>
        <v>1</v>
      </c>
      <c r="R1316" s="427">
        <f t="shared" si="101"/>
        <v>6.19</v>
      </c>
      <c r="S1316" s="323"/>
      <c r="T1316" s="309"/>
      <c r="U1316" s="309"/>
      <c r="V1316" s="319" t="s">
        <v>990</v>
      </c>
      <c r="W1316" s="444" t="str">
        <f t="shared" si="98"/>
        <v/>
      </c>
      <c r="X1316" s="286"/>
      <c r="Y1316" s="286"/>
      <c r="Z1316" s="30"/>
    </row>
    <row r="1317" spans="1:26" ht="15" hidden="1" customHeight="1" x14ac:dyDescent="0.2">
      <c r="A1317" s="384"/>
      <c r="B1317" s="384"/>
      <c r="C1317" s="433"/>
      <c r="D1317" s="43" t="s">
        <v>2204</v>
      </c>
      <c r="E1317" s="499" t="s">
        <v>2210</v>
      </c>
      <c r="F1317" s="319">
        <v>1</v>
      </c>
      <c r="G1317" s="43" t="s">
        <v>2280</v>
      </c>
      <c r="H1317" s="499"/>
      <c r="I1317" s="481">
        <v>10</v>
      </c>
      <c r="J1317" s="442" t="s">
        <v>1428</v>
      </c>
      <c r="K1317" s="442">
        <v>5</v>
      </c>
      <c r="L1317" s="482" t="s">
        <v>3461</v>
      </c>
      <c r="M1317" s="442">
        <v>81</v>
      </c>
      <c r="N1317" s="483"/>
      <c r="O1317" s="434">
        <v>0.56999999999999995</v>
      </c>
      <c r="P1317" s="323">
        <f t="shared" si="99"/>
        <v>2.8499999999999996</v>
      </c>
      <c r="Q1317" s="319">
        <f t="shared" si="100"/>
        <v>5</v>
      </c>
      <c r="R1317" s="427">
        <f t="shared" si="101"/>
        <v>2.8499999999999996</v>
      </c>
      <c r="S1317" s="323"/>
      <c r="T1317" s="309"/>
      <c r="U1317" s="309"/>
      <c r="V1317" s="319" t="s">
        <v>1427</v>
      </c>
      <c r="W1317" s="444" t="str">
        <f t="shared" si="98"/>
        <v>10</v>
      </c>
      <c r="X1317" s="286"/>
      <c r="Y1317" s="286"/>
      <c r="Z1317" s="30"/>
    </row>
    <row r="1318" spans="1:26" ht="15" hidden="1" customHeight="1" x14ac:dyDescent="0.2">
      <c r="A1318" s="384"/>
      <c r="B1318" s="384"/>
      <c r="C1318" s="433"/>
      <c r="D1318" s="43" t="s">
        <v>2204</v>
      </c>
      <c r="E1318" s="499" t="s">
        <v>2210</v>
      </c>
      <c r="F1318" s="319">
        <v>1</v>
      </c>
      <c r="G1318" s="43" t="s">
        <v>2303</v>
      </c>
      <c r="H1318" s="499"/>
      <c r="I1318" s="481" t="s">
        <v>979</v>
      </c>
      <c r="J1318" s="442" t="s">
        <v>1428</v>
      </c>
      <c r="K1318" s="442">
        <v>3</v>
      </c>
      <c r="L1318" s="482" t="s">
        <v>3456</v>
      </c>
      <c r="M1318" s="442">
        <v>685</v>
      </c>
      <c r="N1318" s="483"/>
      <c r="O1318" s="434">
        <v>1.62</v>
      </c>
      <c r="P1318" s="323">
        <f t="shared" si="99"/>
        <v>4.8600000000000003</v>
      </c>
      <c r="Q1318" s="319">
        <f t="shared" si="100"/>
        <v>3</v>
      </c>
      <c r="R1318" s="427">
        <f t="shared" si="101"/>
        <v>4.8600000000000003</v>
      </c>
      <c r="S1318" s="323"/>
      <c r="T1318" s="309"/>
      <c r="U1318" s="309"/>
      <c r="V1318" s="319" t="s">
        <v>979</v>
      </c>
      <c r="W1318" s="444" t="str">
        <f t="shared" si="98"/>
        <v/>
      </c>
      <c r="X1318" s="286"/>
      <c r="Y1318" s="286"/>
      <c r="Z1318" s="30"/>
    </row>
    <row r="1319" spans="1:26" ht="15" hidden="1" customHeight="1" x14ac:dyDescent="0.2">
      <c r="A1319" s="384"/>
      <c r="B1319" s="384"/>
      <c r="C1319" s="433"/>
      <c r="D1319" s="43" t="s">
        <v>2204</v>
      </c>
      <c r="E1319" s="499" t="s">
        <v>2210</v>
      </c>
      <c r="F1319" s="319">
        <v>1</v>
      </c>
      <c r="G1319" s="43" t="s">
        <v>2304</v>
      </c>
      <c r="H1319" s="499"/>
      <c r="I1319" s="481" t="s">
        <v>990</v>
      </c>
      <c r="J1319" s="442" t="s">
        <v>1428</v>
      </c>
      <c r="K1319" s="442">
        <v>5</v>
      </c>
      <c r="L1319" s="482" t="s">
        <v>3456</v>
      </c>
      <c r="M1319" s="442">
        <v>1100</v>
      </c>
      <c r="N1319" s="483"/>
      <c r="O1319" s="434">
        <v>6.29</v>
      </c>
      <c r="P1319" s="323">
        <f t="shared" si="99"/>
        <v>31.45</v>
      </c>
      <c r="Q1319" s="319">
        <f t="shared" si="100"/>
        <v>5</v>
      </c>
      <c r="R1319" s="427">
        <f t="shared" si="101"/>
        <v>31.45</v>
      </c>
      <c r="S1319" s="323"/>
      <c r="T1319" s="309"/>
      <c r="U1319" s="309"/>
      <c r="V1319" s="319" t="s">
        <v>990</v>
      </c>
      <c r="W1319" s="444" t="str">
        <f t="shared" si="98"/>
        <v/>
      </c>
      <c r="X1319" s="286"/>
      <c r="Y1319" s="286"/>
      <c r="Z1319" s="30"/>
    </row>
    <row r="1320" spans="1:26" ht="15" hidden="1" customHeight="1" x14ac:dyDescent="0.2">
      <c r="A1320" s="384"/>
      <c r="B1320" s="384"/>
      <c r="C1320" s="433"/>
      <c r="D1320" s="43" t="s">
        <v>2204</v>
      </c>
      <c r="E1320" s="499" t="s">
        <v>2210</v>
      </c>
      <c r="F1320" s="319">
        <v>1</v>
      </c>
      <c r="G1320" s="43" t="s">
        <v>2305</v>
      </c>
      <c r="H1320" s="499"/>
      <c r="I1320" s="481" t="s">
        <v>979</v>
      </c>
      <c r="J1320" s="442" t="s">
        <v>1428</v>
      </c>
      <c r="K1320" s="442">
        <v>3</v>
      </c>
      <c r="L1320" s="482" t="s">
        <v>3456</v>
      </c>
      <c r="M1320" s="442">
        <v>243</v>
      </c>
      <c r="N1320" s="483"/>
      <c r="O1320" s="434">
        <v>0.56999999999999995</v>
      </c>
      <c r="P1320" s="323">
        <f t="shared" si="99"/>
        <v>1.71</v>
      </c>
      <c r="Q1320" s="319">
        <f t="shared" si="100"/>
        <v>3</v>
      </c>
      <c r="R1320" s="427">
        <f t="shared" si="101"/>
        <v>1.71</v>
      </c>
      <c r="S1320" s="323"/>
      <c r="T1320" s="309"/>
      <c r="U1320" s="309"/>
      <c r="V1320" s="319" t="s">
        <v>979</v>
      </c>
      <c r="W1320" s="444" t="str">
        <f t="shared" si="98"/>
        <v/>
      </c>
      <c r="X1320" s="286"/>
      <c r="Y1320" s="286"/>
      <c r="Z1320" s="30"/>
    </row>
    <row r="1321" spans="1:26" ht="15" hidden="1" customHeight="1" x14ac:dyDescent="0.2">
      <c r="A1321" s="384"/>
      <c r="B1321" s="384"/>
      <c r="C1321" s="433"/>
      <c r="D1321" s="43" t="s">
        <v>2204</v>
      </c>
      <c r="E1321" s="499" t="s">
        <v>2210</v>
      </c>
      <c r="F1321" s="319">
        <v>1</v>
      </c>
      <c r="G1321" s="43" t="s">
        <v>2306</v>
      </c>
      <c r="H1321" s="499"/>
      <c r="I1321" s="481" t="s">
        <v>990</v>
      </c>
      <c r="J1321" s="442" t="s">
        <v>1428</v>
      </c>
      <c r="K1321" s="442">
        <v>1</v>
      </c>
      <c r="L1321" s="482" t="s">
        <v>3456</v>
      </c>
      <c r="M1321" s="442">
        <v>2547</v>
      </c>
      <c r="N1321" s="483"/>
      <c r="O1321" s="434">
        <v>14.56</v>
      </c>
      <c r="P1321" s="323">
        <f t="shared" si="99"/>
        <v>14.56</v>
      </c>
      <c r="Q1321" s="319">
        <f t="shared" si="100"/>
        <v>1</v>
      </c>
      <c r="R1321" s="427">
        <f t="shared" si="101"/>
        <v>14.56</v>
      </c>
      <c r="S1321" s="323"/>
      <c r="T1321" s="309"/>
      <c r="U1321" s="309"/>
      <c r="V1321" s="319" t="s">
        <v>990</v>
      </c>
      <c r="W1321" s="444" t="str">
        <f t="shared" si="98"/>
        <v/>
      </c>
      <c r="X1321" s="286"/>
      <c r="Y1321" s="286"/>
      <c r="Z1321" s="30"/>
    </row>
    <row r="1322" spans="1:26" ht="15" hidden="1" customHeight="1" x14ac:dyDescent="0.2">
      <c r="A1322" s="384"/>
      <c r="B1322" s="384"/>
      <c r="C1322" s="433"/>
      <c r="D1322" s="43" t="s">
        <v>2204</v>
      </c>
      <c r="E1322" s="499" t="s">
        <v>2210</v>
      </c>
      <c r="F1322" s="319">
        <v>1</v>
      </c>
      <c r="G1322" s="43" t="s">
        <v>2307</v>
      </c>
      <c r="H1322" s="499"/>
      <c r="I1322" s="481" t="s">
        <v>979</v>
      </c>
      <c r="J1322" s="442" t="s">
        <v>1428</v>
      </c>
      <c r="K1322" s="442">
        <v>3</v>
      </c>
      <c r="L1322" s="482" t="s">
        <v>3456</v>
      </c>
      <c r="M1322" s="442">
        <v>161</v>
      </c>
      <c r="N1322" s="483"/>
      <c r="O1322" s="434">
        <v>0.38</v>
      </c>
      <c r="P1322" s="323">
        <f t="shared" si="99"/>
        <v>1.1400000000000001</v>
      </c>
      <c r="Q1322" s="319">
        <f t="shared" si="100"/>
        <v>3</v>
      </c>
      <c r="R1322" s="427">
        <f t="shared" si="101"/>
        <v>1.1400000000000001</v>
      </c>
      <c r="S1322" s="323"/>
      <c r="T1322" s="309"/>
      <c r="U1322" s="309"/>
      <c r="V1322" s="319" t="s">
        <v>979</v>
      </c>
      <c r="W1322" s="444" t="str">
        <f t="shared" si="98"/>
        <v/>
      </c>
      <c r="X1322" s="286"/>
      <c r="Y1322" s="286"/>
      <c r="Z1322" s="30"/>
    </row>
    <row r="1323" spans="1:26" ht="15" hidden="1" customHeight="1" x14ac:dyDescent="0.2">
      <c r="A1323" s="384"/>
      <c r="B1323" s="384"/>
      <c r="C1323" s="433"/>
      <c r="D1323" s="43" t="s">
        <v>2204</v>
      </c>
      <c r="E1323" s="499" t="s">
        <v>2210</v>
      </c>
      <c r="F1323" s="319">
        <v>1</v>
      </c>
      <c r="G1323" s="43" t="s">
        <v>2308</v>
      </c>
      <c r="H1323" s="499"/>
      <c r="I1323" s="481" t="s">
        <v>979</v>
      </c>
      <c r="J1323" s="442" t="s">
        <v>1428</v>
      </c>
      <c r="K1323" s="442">
        <v>6</v>
      </c>
      <c r="L1323" s="482" t="s">
        <v>3456</v>
      </c>
      <c r="M1323" s="442">
        <v>1095</v>
      </c>
      <c r="N1323" s="483"/>
      <c r="O1323" s="434">
        <v>2.59</v>
      </c>
      <c r="P1323" s="323">
        <f t="shared" si="99"/>
        <v>15.54</v>
      </c>
      <c r="Q1323" s="319">
        <f t="shared" si="100"/>
        <v>6</v>
      </c>
      <c r="R1323" s="427">
        <f t="shared" si="101"/>
        <v>15.54</v>
      </c>
      <c r="S1323" s="323"/>
      <c r="T1323" s="309"/>
      <c r="U1323" s="309"/>
      <c r="V1323" s="319" t="s">
        <v>979</v>
      </c>
      <c r="W1323" s="444" t="str">
        <f t="shared" si="98"/>
        <v/>
      </c>
      <c r="X1323" s="286"/>
      <c r="Y1323" s="286"/>
      <c r="Z1323" s="30"/>
    </row>
    <row r="1324" spans="1:26" ht="15" hidden="1" customHeight="1" x14ac:dyDescent="0.2">
      <c r="A1324" s="384"/>
      <c r="B1324" s="384"/>
      <c r="C1324" s="433"/>
      <c r="D1324" s="43" t="s">
        <v>2204</v>
      </c>
      <c r="E1324" s="499" t="s">
        <v>2210</v>
      </c>
      <c r="F1324" s="319">
        <v>1</v>
      </c>
      <c r="G1324" s="43" t="s">
        <v>2309</v>
      </c>
      <c r="H1324" s="499"/>
      <c r="I1324" s="481" t="s">
        <v>979</v>
      </c>
      <c r="J1324" s="442" t="s">
        <v>1428</v>
      </c>
      <c r="K1324" s="442">
        <v>6</v>
      </c>
      <c r="L1324" s="482" t="s">
        <v>3456</v>
      </c>
      <c r="M1324" s="442">
        <v>65</v>
      </c>
      <c r="N1324" s="483"/>
      <c r="O1324" s="434">
        <v>0.15</v>
      </c>
      <c r="P1324" s="323">
        <f t="shared" si="99"/>
        <v>0.89999999999999991</v>
      </c>
      <c r="Q1324" s="319">
        <f t="shared" si="100"/>
        <v>6</v>
      </c>
      <c r="R1324" s="427">
        <f t="shared" si="101"/>
        <v>0.89999999999999991</v>
      </c>
      <c r="S1324" s="323"/>
      <c r="T1324" s="309"/>
      <c r="U1324" s="309"/>
      <c r="V1324" s="319" t="s">
        <v>979</v>
      </c>
      <c r="W1324" s="444" t="str">
        <f t="shared" si="98"/>
        <v/>
      </c>
      <c r="X1324" s="286"/>
      <c r="Y1324" s="286"/>
      <c r="Z1324" s="30"/>
    </row>
    <row r="1325" spans="1:26" ht="15" hidden="1" customHeight="1" x14ac:dyDescent="0.2">
      <c r="A1325" s="384"/>
      <c r="B1325" s="384"/>
      <c r="C1325" s="433"/>
      <c r="D1325" s="43" t="s">
        <v>2205</v>
      </c>
      <c r="E1325" s="499" t="s">
        <v>2210</v>
      </c>
      <c r="F1325" s="319">
        <v>1</v>
      </c>
      <c r="G1325" s="43" t="s">
        <v>2310</v>
      </c>
      <c r="H1325" s="499"/>
      <c r="I1325" s="481" t="s">
        <v>990</v>
      </c>
      <c r="J1325" s="442" t="s">
        <v>1428</v>
      </c>
      <c r="K1325" s="442">
        <v>1</v>
      </c>
      <c r="L1325" s="482" t="s">
        <v>3456</v>
      </c>
      <c r="M1325" s="442">
        <v>2216</v>
      </c>
      <c r="N1325" s="483"/>
      <c r="O1325" s="434">
        <v>12.67</v>
      </c>
      <c r="P1325" s="323">
        <f t="shared" si="99"/>
        <v>12.67</v>
      </c>
      <c r="Q1325" s="319">
        <f t="shared" si="100"/>
        <v>1</v>
      </c>
      <c r="R1325" s="427">
        <f t="shared" si="101"/>
        <v>12.67</v>
      </c>
      <c r="S1325" s="323"/>
      <c r="T1325" s="309"/>
      <c r="U1325" s="309"/>
      <c r="V1325" s="319" t="s">
        <v>990</v>
      </c>
      <c r="W1325" s="444" t="str">
        <f t="shared" si="98"/>
        <v/>
      </c>
      <c r="X1325" s="286"/>
      <c r="Y1325" s="286"/>
      <c r="Z1325" s="30"/>
    </row>
    <row r="1326" spans="1:26" ht="15" hidden="1" customHeight="1" x14ac:dyDescent="0.2">
      <c r="A1326" s="384"/>
      <c r="B1326" s="384"/>
      <c r="C1326" s="433"/>
      <c r="D1326" s="43" t="s">
        <v>2205</v>
      </c>
      <c r="E1326" s="499" t="s">
        <v>2210</v>
      </c>
      <c r="F1326" s="319">
        <v>1</v>
      </c>
      <c r="G1326" s="43" t="s">
        <v>2280</v>
      </c>
      <c r="H1326" s="499"/>
      <c r="I1326" s="481">
        <v>10</v>
      </c>
      <c r="J1326" s="442" t="s">
        <v>1428</v>
      </c>
      <c r="K1326" s="442">
        <v>2</v>
      </c>
      <c r="L1326" s="482" t="s">
        <v>3461</v>
      </c>
      <c r="M1326" s="442">
        <v>81</v>
      </c>
      <c r="N1326" s="483"/>
      <c r="O1326" s="434">
        <v>0.56999999999999995</v>
      </c>
      <c r="P1326" s="323">
        <f t="shared" si="99"/>
        <v>1.1399999999999999</v>
      </c>
      <c r="Q1326" s="319">
        <f t="shared" si="100"/>
        <v>2</v>
      </c>
      <c r="R1326" s="427">
        <f t="shared" si="101"/>
        <v>1.1399999999999999</v>
      </c>
      <c r="S1326" s="323"/>
      <c r="T1326" s="309"/>
      <c r="U1326" s="309"/>
      <c r="V1326" s="319" t="s">
        <v>1427</v>
      </c>
      <c r="W1326" s="444" t="str">
        <f t="shared" si="98"/>
        <v>10</v>
      </c>
      <c r="X1326" s="286"/>
      <c r="Y1326" s="286"/>
      <c r="Z1326" s="30"/>
    </row>
    <row r="1327" spans="1:26" ht="15" hidden="1" customHeight="1" x14ac:dyDescent="0.2">
      <c r="A1327" s="384"/>
      <c r="B1327" s="384"/>
      <c r="C1327" s="433"/>
      <c r="D1327" s="43" t="s">
        <v>2205</v>
      </c>
      <c r="E1327" s="499" t="s">
        <v>2210</v>
      </c>
      <c r="F1327" s="319">
        <v>1</v>
      </c>
      <c r="G1327" s="43" t="s">
        <v>2283</v>
      </c>
      <c r="H1327" s="499"/>
      <c r="I1327" s="481" t="s">
        <v>990</v>
      </c>
      <c r="J1327" s="442" t="s">
        <v>1428</v>
      </c>
      <c r="K1327" s="442">
        <v>1</v>
      </c>
      <c r="L1327" s="482" t="s">
        <v>3456</v>
      </c>
      <c r="M1327" s="442">
        <v>56</v>
      </c>
      <c r="N1327" s="483"/>
      <c r="O1327" s="434">
        <v>0.32</v>
      </c>
      <c r="P1327" s="323">
        <f t="shared" si="99"/>
        <v>0.32</v>
      </c>
      <c r="Q1327" s="319">
        <f t="shared" si="100"/>
        <v>1</v>
      </c>
      <c r="R1327" s="427">
        <f t="shared" si="101"/>
        <v>0.32</v>
      </c>
      <c r="S1327" s="323"/>
      <c r="T1327" s="309"/>
      <c r="U1327" s="309"/>
      <c r="V1327" s="319" t="s">
        <v>990</v>
      </c>
      <c r="W1327" s="444" t="str">
        <f t="shared" si="98"/>
        <v/>
      </c>
      <c r="X1327" s="286"/>
      <c r="Y1327" s="286"/>
      <c r="Z1327" s="30"/>
    </row>
    <row r="1328" spans="1:26" ht="15" hidden="1" customHeight="1" x14ac:dyDescent="0.2">
      <c r="A1328" s="384"/>
      <c r="B1328" s="384"/>
      <c r="C1328" s="433"/>
      <c r="D1328" s="43" t="s">
        <v>2205</v>
      </c>
      <c r="E1328" s="499" t="s">
        <v>2210</v>
      </c>
      <c r="F1328" s="319">
        <v>1</v>
      </c>
      <c r="G1328" s="43" t="s">
        <v>2311</v>
      </c>
      <c r="H1328" s="499"/>
      <c r="I1328" s="481" t="s">
        <v>990</v>
      </c>
      <c r="J1328" s="442" t="s">
        <v>1428</v>
      </c>
      <c r="K1328" s="442">
        <v>2</v>
      </c>
      <c r="L1328" s="482" t="s">
        <v>3456</v>
      </c>
      <c r="M1328" s="442">
        <v>1102</v>
      </c>
      <c r="N1328" s="483"/>
      <c r="O1328" s="434">
        <v>6.3</v>
      </c>
      <c r="P1328" s="323">
        <f t="shared" si="99"/>
        <v>12.6</v>
      </c>
      <c r="Q1328" s="319">
        <f t="shared" si="100"/>
        <v>2</v>
      </c>
      <c r="R1328" s="427">
        <f t="shared" si="101"/>
        <v>12.6</v>
      </c>
      <c r="S1328" s="323"/>
      <c r="T1328" s="309"/>
      <c r="U1328" s="309"/>
      <c r="V1328" s="319" t="s">
        <v>990</v>
      </c>
      <c r="W1328" s="444" t="str">
        <f t="shared" si="98"/>
        <v/>
      </c>
      <c r="X1328" s="286"/>
      <c r="Y1328" s="286"/>
      <c r="Z1328" s="30"/>
    </row>
    <row r="1329" spans="1:26" ht="15" hidden="1" customHeight="1" x14ac:dyDescent="0.2">
      <c r="A1329" s="384"/>
      <c r="B1329" s="384"/>
      <c r="C1329" s="433"/>
      <c r="D1329" s="43" t="s">
        <v>2205</v>
      </c>
      <c r="E1329" s="499" t="s">
        <v>2210</v>
      </c>
      <c r="F1329" s="319">
        <v>1</v>
      </c>
      <c r="G1329" s="43" t="s">
        <v>2290</v>
      </c>
      <c r="H1329" s="499"/>
      <c r="I1329" s="481" t="s">
        <v>979</v>
      </c>
      <c r="J1329" s="442" t="s">
        <v>1428</v>
      </c>
      <c r="K1329" s="442">
        <v>3</v>
      </c>
      <c r="L1329" s="482" t="s">
        <v>3456</v>
      </c>
      <c r="M1329" s="442">
        <v>53</v>
      </c>
      <c r="N1329" s="483"/>
      <c r="O1329" s="434">
        <v>0.13</v>
      </c>
      <c r="P1329" s="323">
        <f t="shared" si="99"/>
        <v>0.39</v>
      </c>
      <c r="Q1329" s="319">
        <f t="shared" si="100"/>
        <v>3</v>
      </c>
      <c r="R1329" s="427">
        <f t="shared" si="101"/>
        <v>0.39</v>
      </c>
      <c r="S1329" s="323"/>
      <c r="T1329" s="309"/>
      <c r="U1329" s="309"/>
      <c r="V1329" s="319" t="s">
        <v>979</v>
      </c>
      <c r="W1329" s="444" t="str">
        <f t="shared" si="98"/>
        <v/>
      </c>
      <c r="X1329" s="286"/>
      <c r="Y1329" s="286"/>
      <c r="Z1329" s="30"/>
    </row>
    <row r="1330" spans="1:26" ht="15" hidden="1" customHeight="1" x14ac:dyDescent="0.2">
      <c r="A1330" s="384"/>
      <c r="B1330" s="384"/>
      <c r="C1330" s="433"/>
      <c r="D1330" s="43" t="s">
        <v>2205</v>
      </c>
      <c r="E1330" s="499" t="s">
        <v>2210</v>
      </c>
      <c r="F1330" s="319">
        <v>1</v>
      </c>
      <c r="G1330" s="43" t="s">
        <v>2312</v>
      </c>
      <c r="H1330" s="499"/>
      <c r="I1330" s="481" t="s">
        <v>979</v>
      </c>
      <c r="J1330" s="442" t="s">
        <v>1428</v>
      </c>
      <c r="K1330" s="442">
        <v>3</v>
      </c>
      <c r="L1330" s="482" t="s">
        <v>3456</v>
      </c>
      <c r="M1330" s="442">
        <v>1747</v>
      </c>
      <c r="N1330" s="483"/>
      <c r="O1330" s="434">
        <v>4.13</v>
      </c>
      <c r="P1330" s="323">
        <f t="shared" si="99"/>
        <v>12.39</v>
      </c>
      <c r="Q1330" s="319">
        <f t="shared" si="100"/>
        <v>3</v>
      </c>
      <c r="R1330" s="427">
        <f t="shared" si="101"/>
        <v>12.39</v>
      </c>
      <c r="S1330" s="323"/>
      <c r="T1330" s="309"/>
      <c r="U1330" s="309"/>
      <c r="V1330" s="319" t="s">
        <v>979</v>
      </c>
      <c r="W1330" s="444" t="str">
        <f t="shared" si="98"/>
        <v/>
      </c>
      <c r="X1330" s="286"/>
      <c r="Y1330" s="286"/>
      <c r="Z1330" s="30"/>
    </row>
    <row r="1331" spans="1:26" ht="15" hidden="1" customHeight="1" x14ac:dyDescent="0.2">
      <c r="A1331" s="384"/>
      <c r="B1331" s="384"/>
      <c r="C1331" s="433"/>
      <c r="D1331" s="43" t="s">
        <v>2205</v>
      </c>
      <c r="E1331" s="499" t="s">
        <v>2210</v>
      </c>
      <c r="F1331" s="319">
        <v>1</v>
      </c>
      <c r="G1331" s="43" t="s">
        <v>2313</v>
      </c>
      <c r="H1331" s="499"/>
      <c r="I1331" s="481" t="s">
        <v>979</v>
      </c>
      <c r="J1331" s="442" t="s">
        <v>1428</v>
      </c>
      <c r="K1331" s="442">
        <v>3</v>
      </c>
      <c r="L1331" s="482" t="s">
        <v>3456</v>
      </c>
      <c r="M1331" s="442">
        <v>105</v>
      </c>
      <c r="N1331" s="483"/>
      <c r="O1331" s="434">
        <v>0.25</v>
      </c>
      <c r="P1331" s="323">
        <f t="shared" si="99"/>
        <v>0.75</v>
      </c>
      <c r="Q1331" s="319">
        <f t="shared" si="100"/>
        <v>3</v>
      </c>
      <c r="R1331" s="427">
        <f t="shared" si="101"/>
        <v>0.75</v>
      </c>
      <c r="S1331" s="323"/>
      <c r="T1331" s="309"/>
      <c r="U1331" s="309"/>
      <c r="V1331" s="319" t="s">
        <v>979</v>
      </c>
      <c r="W1331" s="444" t="str">
        <f t="shared" si="98"/>
        <v/>
      </c>
      <c r="X1331" s="286"/>
      <c r="Y1331" s="286"/>
      <c r="Z1331" s="30"/>
    </row>
    <row r="1332" spans="1:26" ht="15" hidden="1" customHeight="1" x14ac:dyDescent="0.2">
      <c r="A1332" s="384"/>
      <c r="B1332" s="384"/>
      <c r="C1332" s="433"/>
      <c r="D1332" s="43" t="s">
        <v>2205</v>
      </c>
      <c r="E1332" s="499" t="s">
        <v>2210</v>
      </c>
      <c r="F1332" s="319">
        <v>1</v>
      </c>
      <c r="G1332" s="43" t="s">
        <v>2314</v>
      </c>
      <c r="H1332" s="499"/>
      <c r="I1332" s="481" t="s">
        <v>979</v>
      </c>
      <c r="J1332" s="442" t="s">
        <v>1428</v>
      </c>
      <c r="K1332" s="442">
        <v>3</v>
      </c>
      <c r="L1332" s="482" t="s">
        <v>3456</v>
      </c>
      <c r="M1332" s="442">
        <v>286</v>
      </c>
      <c r="N1332" s="483"/>
      <c r="O1332" s="434">
        <v>0.68</v>
      </c>
      <c r="P1332" s="323">
        <f t="shared" si="99"/>
        <v>2.04</v>
      </c>
      <c r="Q1332" s="319">
        <f t="shared" si="100"/>
        <v>3</v>
      </c>
      <c r="R1332" s="427">
        <f t="shared" si="101"/>
        <v>2.04</v>
      </c>
      <c r="S1332" s="323"/>
      <c r="T1332" s="309"/>
      <c r="U1332" s="309"/>
      <c r="V1332" s="319" t="s">
        <v>979</v>
      </c>
      <c r="W1332" s="444" t="str">
        <f t="shared" si="98"/>
        <v/>
      </c>
      <c r="X1332" s="286"/>
      <c r="Y1332" s="286"/>
      <c r="Z1332" s="30"/>
    </row>
    <row r="1333" spans="1:26" ht="15" hidden="1" customHeight="1" x14ac:dyDescent="0.2">
      <c r="A1333" s="384"/>
      <c r="B1333" s="384"/>
      <c r="C1333" s="433"/>
      <c r="D1333" s="43" t="s">
        <v>2206</v>
      </c>
      <c r="E1333" s="499" t="s">
        <v>2210</v>
      </c>
      <c r="F1333" s="319">
        <v>1</v>
      </c>
      <c r="G1333" s="43" t="s">
        <v>2310</v>
      </c>
      <c r="H1333" s="499"/>
      <c r="I1333" s="481" t="s">
        <v>990</v>
      </c>
      <c r="J1333" s="442" t="s">
        <v>1428</v>
      </c>
      <c r="K1333" s="442">
        <v>1</v>
      </c>
      <c r="L1333" s="482" t="s">
        <v>3456</v>
      </c>
      <c r="M1333" s="442">
        <v>2216</v>
      </c>
      <c r="N1333" s="483"/>
      <c r="O1333" s="434">
        <v>12.67</v>
      </c>
      <c r="P1333" s="323">
        <f t="shared" si="99"/>
        <v>12.67</v>
      </c>
      <c r="Q1333" s="319">
        <f t="shared" si="100"/>
        <v>1</v>
      </c>
      <c r="R1333" s="427">
        <f t="shared" si="101"/>
        <v>12.67</v>
      </c>
      <c r="S1333" s="323"/>
      <c r="T1333" s="309"/>
      <c r="U1333" s="309"/>
      <c r="V1333" s="319" t="s">
        <v>990</v>
      </c>
      <c r="W1333" s="444" t="str">
        <f t="shared" si="98"/>
        <v/>
      </c>
      <c r="X1333" s="286"/>
      <c r="Y1333" s="286"/>
      <c r="Z1333" s="30"/>
    </row>
    <row r="1334" spans="1:26" ht="15" hidden="1" customHeight="1" x14ac:dyDescent="0.2">
      <c r="A1334" s="384"/>
      <c r="B1334" s="384"/>
      <c r="C1334" s="433"/>
      <c r="D1334" s="43" t="s">
        <v>2206</v>
      </c>
      <c r="E1334" s="499" t="s">
        <v>2210</v>
      </c>
      <c r="F1334" s="319">
        <v>1</v>
      </c>
      <c r="G1334" s="43" t="s">
        <v>2280</v>
      </c>
      <c r="H1334" s="499"/>
      <c r="I1334" s="481">
        <v>10</v>
      </c>
      <c r="J1334" s="442" t="s">
        <v>1428</v>
      </c>
      <c r="K1334" s="442">
        <v>2</v>
      </c>
      <c r="L1334" s="482" t="s">
        <v>3461</v>
      </c>
      <c r="M1334" s="442">
        <v>81</v>
      </c>
      <c r="N1334" s="483"/>
      <c r="O1334" s="434">
        <v>0.56999999999999995</v>
      </c>
      <c r="P1334" s="323">
        <f t="shared" si="99"/>
        <v>1.1399999999999999</v>
      </c>
      <c r="Q1334" s="319">
        <f t="shared" si="100"/>
        <v>2</v>
      </c>
      <c r="R1334" s="427">
        <f t="shared" si="101"/>
        <v>1.1399999999999999</v>
      </c>
      <c r="S1334" s="323"/>
      <c r="T1334" s="309"/>
      <c r="U1334" s="309"/>
      <c r="V1334" s="319" t="s">
        <v>1427</v>
      </c>
      <c r="W1334" s="444" t="str">
        <f t="shared" si="98"/>
        <v>10</v>
      </c>
      <c r="X1334" s="286"/>
      <c r="Y1334" s="286"/>
      <c r="Z1334" s="30"/>
    </row>
    <row r="1335" spans="1:26" ht="15" hidden="1" customHeight="1" x14ac:dyDescent="0.2">
      <c r="A1335" s="384"/>
      <c r="B1335" s="384"/>
      <c r="C1335" s="433"/>
      <c r="D1335" s="43" t="s">
        <v>2206</v>
      </c>
      <c r="E1335" s="499" t="s">
        <v>2210</v>
      </c>
      <c r="F1335" s="319">
        <v>1</v>
      </c>
      <c r="G1335" s="43" t="s">
        <v>2283</v>
      </c>
      <c r="H1335" s="499"/>
      <c r="I1335" s="481" t="s">
        <v>990</v>
      </c>
      <c r="J1335" s="442" t="s">
        <v>1428</v>
      </c>
      <c r="K1335" s="442">
        <v>1</v>
      </c>
      <c r="L1335" s="482" t="s">
        <v>3456</v>
      </c>
      <c r="M1335" s="442">
        <v>56</v>
      </c>
      <c r="N1335" s="483"/>
      <c r="O1335" s="434">
        <v>0.32</v>
      </c>
      <c r="P1335" s="323">
        <f t="shared" si="99"/>
        <v>0.32</v>
      </c>
      <c r="Q1335" s="319">
        <f t="shared" si="100"/>
        <v>1</v>
      </c>
      <c r="R1335" s="427">
        <f t="shared" si="101"/>
        <v>0.32</v>
      </c>
      <c r="S1335" s="323"/>
      <c r="T1335" s="309"/>
      <c r="U1335" s="309"/>
      <c r="V1335" s="319" t="s">
        <v>990</v>
      </c>
      <c r="W1335" s="444" t="str">
        <f t="shared" si="98"/>
        <v/>
      </c>
      <c r="X1335" s="286"/>
      <c r="Y1335" s="286"/>
      <c r="Z1335" s="30"/>
    </row>
    <row r="1336" spans="1:26" ht="15" hidden="1" customHeight="1" x14ac:dyDescent="0.2">
      <c r="A1336" s="384"/>
      <c r="B1336" s="384"/>
      <c r="C1336" s="433"/>
      <c r="D1336" s="43" t="s">
        <v>2206</v>
      </c>
      <c r="E1336" s="499" t="s">
        <v>2210</v>
      </c>
      <c r="F1336" s="319">
        <v>1</v>
      </c>
      <c r="G1336" s="43" t="s">
        <v>2315</v>
      </c>
      <c r="H1336" s="499"/>
      <c r="I1336" s="481" t="s">
        <v>990</v>
      </c>
      <c r="J1336" s="442" t="s">
        <v>1428</v>
      </c>
      <c r="K1336" s="442">
        <v>2</v>
      </c>
      <c r="L1336" s="482" t="s">
        <v>3456</v>
      </c>
      <c r="M1336" s="442">
        <v>1109</v>
      </c>
      <c r="N1336" s="483"/>
      <c r="O1336" s="434">
        <v>6.33</v>
      </c>
      <c r="P1336" s="323">
        <f t="shared" si="99"/>
        <v>12.66</v>
      </c>
      <c r="Q1336" s="319">
        <f t="shared" si="100"/>
        <v>2</v>
      </c>
      <c r="R1336" s="427">
        <f t="shared" si="101"/>
        <v>12.66</v>
      </c>
      <c r="S1336" s="323"/>
      <c r="T1336" s="309"/>
      <c r="U1336" s="309"/>
      <c r="V1336" s="319" t="s">
        <v>990</v>
      </c>
      <c r="W1336" s="444" t="str">
        <f t="shared" si="98"/>
        <v/>
      </c>
      <c r="X1336" s="286"/>
      <c r="Y1336" s="286"/>
      <c r="Z1336" s="30"/>
    </row>
    <row r="1337" spans="1:26" ht="15" hidden="1" customHeight="1" x14ac:dyDescent="0.2">
      <c r="A1337" s="384"/>
      <c r="B1337" s="384"/>
      <c r="C1337" s="433"/>
      <c r="D1337" s="43" t="s">
        <v>2206</v>
      </c>
      <c r="E1337" s="499" t="s">
        <v>2210</v>
      </c>
      <c r="F1337" s="319">
        <v>1</v>
      </c>
      <c r="G1337" s="43" t="s">
        <v>2290</v>
      </c>
      <c r="H1337" s="499"/>
      <c r="I1337" s="481" t="s">
        <v>979</v>
      </c>
      <c r="J1337" s="442" t="s">
        <v>1428</v>
      </c>
      <c r="K1337" s="442">
        <v>3</v>
      </c>
      <c r="L1337" s="482" t="s">
        <v>3456</v>
      </c>
      <c r="M1337" s="442">
        <v>53</v>
      </c>
      <c r="N1337" s="483"/>
      <c r="O1337" s="434">
        <v>0.13</v>
      </c>
      <c r="P1337" s="323">
        <f t="shared" si="99"/>
        <v>0.39</v>
      </c>
      <c r="Q1337" s="319">
        <f t="shared" si="100"/>
        <v>3</v>
      </c>
      <c r="R1337" s="427">
        <f t="shared" si="101"/>
        <v>0.39</v>
      </c>
      <c r="S1337" s="323"/>
      <c r="T1337" s="309"/>
      <c r="U1337" s="309"/>
      <c r="V1337" s="319" t="s">
        <v>979</v>
      </c>
      <c r="W1337" s="444" t="str">
        <f t="shared" si="98"/>
        <v/>
      </c>
      <c r="X1337" s="286"/>
      <c r="Y1337" s="286"/>
      <c r="Z1337" s="30"/>
    </row>
    <row r="1338" spans="1:26" ht="15" hidden="1" customHeight="1" x14ac:dyDescent="0.2">
      <c r="A1338" s="384"/>
      <c r="B1338" s="384"/>
      <c r="C1338" s="433"/>
      <c r="D1338" s="43" t="s">
        <v>2206</v>
      </c>
      <c r="E1338" s="499" t="s">
        <v>2210</v>
      </c>
      <c r="F1338" s="319">
        <v>1</v>
      </c>
      <c r="G1338" s="43" t="s">
        <v>2312</v>
      </c>
      <c r="H1338" s="499"/>
      <c r="I1338" s="481" t="s">
        <v>979</v>
      </c>
      <c r="J1338" s="442" t="s">
        <v>1428</v>
      </c>
      <c r="K1338" s="442">
        <v>3</v>
      </c>
      <c r="L1338" s="482" t="s">
        <v>3456</v>
      </c>
      <c r="M1338" s="442">
        <v>1747</v>
      </c>
      <c r="N1338" s="483"/>
      <c r="O1338" s="434">
        <v>4.13</v>
      </c>
      <c r="P1338" s="323">
        <f t="shared" si="99"/>
        <v>12.39</v>
      </c>
      <c r="Q1338" s="319">
        <f t="shared" si="100"/>
        <v>3</v>
      </c>
      <c r="R1338" s="427">
        <f t="shared" si="101"/>
        <v>12.39</v>
      </c>
      <c r="S1338" s="323"/>
      <c r="T1338" s="309"/>
      <c r="U1338" s="309"/>
      <c r="V1338" s="319" t="s">
        <v>979</v>
      </c>
      <c r="W1338" s="444" t="str">
        <f t="shared" si="98"/>
        <v/>
      </c>
      <c r="X1338" s="286"/>
      <c r="Y1338" s="286"/>
      <c r="Z1338" s="30"/>
    </row>
    <row r="1339" spans="1:26" ht="15" hidden="1" customHeight="1" x14ac:dyDescent="0.2">
      <c r="A1339" s="384"/>
      <c r="B1339" s="384"/>
      <c r="C1339" s="433"/>
      <c r="D1339" s="43" t="s">
        <v>2206</v>
      </c>
      <c r="E1339" s="499" t="s">
        <v>2210</v>
      </c>
      <c r="F1339" s="319">
        <v>1</v>
      </c>
      <c r="G1339" s="43" t="s">
        <v>2313</v>
      </c>
      <c r="H1339" s="499"/>
      <c r="I1339" s="481" t="s">
        <v>979</v>
      </c>
      <c r="J1339" s="442" t="s">
        <v>1428</v>
      </c>
      <c r="K1339" s="442">
        <v>3</v>
      </c>
      <c r="L1339" s="482" t="s">
        <v>3456</v>
      </c>
      <c r="M1339" s="442">
        <v>105</v>
      </c>
      <c r="N1339" s="483"/>
      <c r="O1339" s="434">
        <v>0.25</v>
      </c>
      <c r="P1339" s="323">
        <f t="shared" si="99"/>
        <v>0.75</v>
      </c>
      <c r="Q1339" s="319">
        <f t="shared" si="100"/>
        <v>3</v>
      </c>
      <c r="R1339" s="427">
        <f t="shared" si="101"/>
        <v>0.75</v>
      </c>
      <c r="S1339" s="323"/>
      <c r="T1339" s="309"/>
      <c r="U1339" s="309"/>
      <c r="V1339" s="319" t="s">
        <v>979</v>
      </c>
      <c r="W1339" s="444" t="str">
        <f t="shared" si="98"/>
        <v/>
      </c>
      <c r="X1339" s="286"/>
      <c r="Y1339" s="286"/>
      <c r="Z1339" s="30"/>
    </row>
    <row r="1340" spans="1:26" ht="15" hidden="1" customHeight="1" x14ac:dyDescent="0.2">
      <c r="A1340" s="384"/>
      <c r="B1340" s="384"/>
      <c r="C1340" s="433"/>
      <c r="D1340" s="43" t="s">
        <v>2206</v>
      </c>
      <c r="E1340" s="499" t="s">
        <v>2210</v>
      </c>
      <c r="F1340" s="319">
        <v>1</v>
      </c>
      <c r="G1340" s="43" t="s">
        <v>2314</v>
      </c>
      <c r="H1340" s="499"/>
      <c r="I1340" s="481" t="s">
        <v>979</v>
      </c>
      <c r="J1340" s="442" t="s">
        <v>1428</v>
      </c>
      <c r="K1340" s="442">
        <v>3</v>
      </c>
      <c r="L1340" s="482" t="s">
        <v>3456</v>
      </c>
      <c r="M1340" s="442">
        <v>286</v>
      </c>
      <c r="N1340" s="483"/>
      <c r="O1340" s="434">
        <v>0.68</v>
      </c>
      <c r="P1340" s="323">
        <f t="shared" si="99"/>
        <v>2.04</v>
      </c>
      <c r="Q1340" s="319">
        <f t="shared" si="100"/>
        <v>3</v>
      </c>
      <c r="R1340" s="427">
        <f t="shared" si="101"/>
        <v>2.04</v>
      </c>
      <c r="S1340" s="323"/>
      <c r="T1340" s="309"/>
      <c r="U1340" s="309"/>
      <c r="V1340" s="319" t="s">
        <v>979</v>
      </c>
      <c r="W1340" s="444" t="str">
        <f t="shared" si="98"/>
        <v/>
      </c>
      <c r="X1340" s="286"/>
      <c r="Y1340" s="286"/>
      <c r="Z1340" s="30"/>
    </row>
    <row r="1341" spans="1:26" ht="15" hidden="1" customHeight="1" x14ac:dyDescent="0.2">
      <c r="A1341" s="384"/>
      <c r="B1341" s="384"/>
      <c r="C1341" s="433"/>
      <c r="D1341" s="43" t="s">
        <v>2207</v>
      </c>
      <c r="E1341" s="499" t="s">
        <v>2210</v>
      </c>
      <c r="F1341" s="319">
        <v>1</v>
      </c>
      <c r="G1341" s="43" t="s">
        <v>2279</v>
      </c>
      <c r="H1341" s="499"/>
      <c r="I1341" s="481" t="s">
        <v>990</v>
      </c>
      <c r="J1341" s="442" t="s">
        <v>1428</v>
      </c>
      <c r="K1341" s="442">
        <v>1</v>
      </c>
      <c r="L1341" s="482" t="s">
        <v>3456</v>
      </c>
      <c r="M1341" s="442">
        <v>3011</v>
      </c>
      <c r="N1341" s="483"/>
      <c r="O1341" s="434">
        <v>17.21</v>
      </c>
      <c r="P1341" s="323">
        <f t="shared" si="99"/>
        <v>17.21</v>
      </c>
      <c r="Q1341" s="319">
        <f t="shared" si="100"/>
        <v>1</v>
      </c>
      <c r="R1341" s="427">
        <f t="shared" si="101"/>
        <v>17.21</v>
      </c>
      <c r="S1341" s="323"/>
      <c r="T1341" s="309"/>
      <c r="U1341" s="309"/>
      <c r="V1341" s="319" t="s">
        <v>990</v>
      </c>
      <c r="W1341" s="444" t="str">
        <f t="shared" si="98"/>
        <v/>
      </c>
      <c r="X1341" s="286"/>
      <c r="Y1341" s="286"/>
      <c r="Z1341" s="30"/>
    </row>
    <row r="1342" spans="1:26" ht="15" hidden="1" customHeight="1" x14ac:dyDescent="0.2">
      <c r="A1342" s="384"/>
      <c r="B1342" s="384"/>
      <c r="C1342" s="433"/>
      <c r="D1342" s="43" t="s">
        <v>2207</v>
      </c>
      <c r="E1342" s="499" t="s">
        <v>2210</v>
      </c>
      <c r="F1342" s="319">
        <v>1</v>
      </c>
      <c r="G1342" s="43" t="s">
        <v>2280</v>
      </c>
      <c r="H1342" s="499"/>
      <c r="I1342" s="481">
        <v>10</v>
      </c>
      <c r="J1342" s="442" t="s">
        <v>1428</v>
      </c>
      <c r="K1342" s="442">
        <v>6</v>
      </c>
      <c r="L1342" s="482" t="s">
        <v>3461</v>
      </c>
      <c r="M1342" s="442">
        <v>81</v>
      </c>
      <c r="N1342" s="483"/>
      <c r="O1342" s="434">
        <v>0.56999999999999995</v>
      </c>
      <c r="P1342" s="323">
        <f t="shared" si="99"/>
        <v>3.42</v>
      </c>
      <c r="Q1342" s="319">
        <f t="shared" si="100"/>
        <v>6</v>
      </c>
      <c r="R1342" s="427">
        <f t="shared" si="101"/>
        <v>3.42</v>
      </c>
      <c r="S1342" s="323"/>
      <c r="T1342" s="309"/>
      <c r="U1342" s="309"/>
      <c r="V1342" s="319" t="s">
        <v>1427</v>
      </c>
      <c r="W1342" s="444" t="str">
        <f t="shared" si="98"/>
        <v>10</v>
      </c>
      <c r="X1342" s="286"/>
      <c r="Y1342" s="286"/>
      <c r="Z1342" s="30"/>
    </row>
    <row r="1343" spans="1:26" ht="15" hidden="1" customHeight="1" x14ac:dyDescent="0.2">
      <c r="A1343" s="384"/>
      <c r="B1343" s="384"/>
      <c r="C1343" s="433"/>
      <c r="D1343" s="43" t="s">
        <v>2207</v>
      </c>
      <c r="E1343" s="499" t="s">
        <v>2210</v>
      </c>
      <c r="F1343" s="319">
        <v>1</v>
      </c>
      <c r="G1343" s="43" t="s">
        <v>2304</v>
      </c>
      <c r="H1343" s="499"/>
      <c r="I1343" s="481" t="s">
        <v>990</v>
      </c>
      <c r="J1343" s="442" t="s">
        <v>1428</v>
      </c>
      <c r="K1343" s="442">
        <v>2</v>
      </c>
      <c r="L1343" s="482" t="s">
        <v>3456</v>
      </c>
      <c r="M1343" s="442">
        <v>1100</v>
      </c>
      <c r="N1343" s="483"/>
      <c r="O1343" s="434">
        <v>6.29</v>
      </c>
      <c r="P1343" s="323">
        <f t="shared" si="99"/>
        <v>12.58</v>
      </c>
      <c r="Q1343" s="319">
        <f t="shared" si="100"/>
        <v>2</v>
      </c>
      <c r="R1343" s="427">
        <f t="shared" si="101"/>
        <v>12.58</v>
      </c>
      <c r="S1343" s="323"/>
      <c r="T1343" s="309"/>
      <c r="U1343" s="309"/>
      <c r="V1343" s="319" t="s">
        <v>990</v>
      </c>
      <c r="W1343" s="444" t="str">
        <f t="shared" si="98"/>
        <v/>
      </c>
      <c r="X1343" s="286"/>
      <c r="Y1343" s="286"/>
      <c r="Z1343" s="30"/>
    </row>
    <row r="1344" spans="1:26" ht="15" hidden="1" customHeight="1" x14ac:dyDescent="0.2">
      <c r="A1344" s="384"/>
      <c r="B1344" s="384"/>
      <c r="C1344" s="433"/>
      <c r="D1344" s="43" t="s">
        <v>2207</v>
      </c>
      <c r="E1344" s="499" t="s">
        <v>2210</v>
      </c>
      <c r="F1344" s="319">
        <v>1</v>
      </c>
      <c r="G1344" s="43" t="s">
        <v>2316</v>
      </c>
      <c r="H1344" s="499"/>
      <c r="I1344" s="481" t="s">
        <v>990</v>
      </c>
      <c r="J1344" s="442" t="s">
        <v>1428</v>
      </c>
      <c r="K1344" s="442">
        <v>4</v>
      </c>
      <c r="L1344" s="482" t="s">
        <v>3456</v>
      </c>
      <c r="M1344" s="442">
        <v>1102</v>
      </c>
      <c r="N1344" s="483"/>
      <c r="O1344" s="434">
        <v>6.3</v>
      </c>
      <c r="P1344" s="323">
        <f t="shared" si="99"/>
        <v>25.2</v>
      </c>
      <c r="Q1344" s="319">
        <f t="shared" si="100"/>
        <v>4</v>
      </c>
      <c r="R1344" s="427">
        <f t="shared" si="101"/>
        <v>25.2</v>
      </c>
      <c r="S1344" s="323"/>
      <c r="T1344" s="309"/>
      <c r="U1344" s="309"/>
      <c r="V1344" s="319" t="s">
        <v>990</v>
      </c>
      <c r="W1344" s="444" t="str">
        <f t="shared" si="98"/>
        <v/>
      </c>
      <c r="X1344" s="286"/>
      <c r="Y1344" s="286"/>
      <c r="Z1344" s="30"/>
    </row>
    <row r="1345" spans="1:26" ht="15" hidden="1" customHeight="1" x14ac:dyDescent="0.2">
      <c r="A1345" s="384"/>
      <c r="B1345" s="384"/>
      <c r="C1345" s="433"/>
      <c r="D1345" s="43" t="s">
        <v>2207</v>
      </c>
      <c r="E1345" s="499" t="s">
        <v>2210</v>
      </c>
      <c r="F1345" s="319">
        <v>1</v>
      </c>
      <c r="G1345" s="43" t="s">
        <v>2282</v>
      </c>
      <c r="H1345" s="499"/>
      <c r="I1345" s="481" t="s">
        <v>990</v>
      </c>
      <c r="J1345" s="442" t="s">
        <v>1428</v>
      </c>
      <c r="K1345" s="442">
        <v>1</v>
      </c>
      <c r="L1345" s="482" t="s">
        <v>3456</v>
      </c>
      <c r="M1345" s="442">
        <v>2716</v>
      </c>
      <c r="N1345" s="483"/>
      <c r="O1345" s="434">
        <v>15.52</v>
      </c>
      <c r="P1345" s="323">
        <f t="shared" si="99"/>
        <v>15.52</v>
      </c>
      <c r="Q1345" s="319">
        <f t="shared" si="100"/>
        <v>1</v>
      </c>
      <c r="R1345" s="427">
        <f t="shared" si="101"/>
        <v>15.52</v>
      </c>
      <c r="S1345" s="323"/>
      <c r="T1345" s="309"/>
      <c r="U1345" s="309"/>
      <c r="V1345" s="319" t="s">
        <v>990</v>
      </c>
      <c r="W1345" s="444" t="str">
        <f t="shared" si="98"/>
        <v/>
      </c>
      <c r="X1345" s="286"/>
      <c r="Y1345" s="286"/>
      <c r="Z1345" s="30"/>
    </row>
    <row r="1346" spans="1:26" ht="15" hidden="1" customHeight="1" x14ac:dyDescent="0.2">
      <c r="A1346" s="384"/>
      <c r="B1346" s="384"/>
      <c r="C1346" s="433"/>
      <c r="D1346" s="43" t="s">
        <v>2207</v>
      </c>
      <c r="E1346" s="499" t="s">
        <v>2210</v>
      </c>
      <c r="F1346" s="319">
        <v>1</v>
      </c>
      <c r="G1346" s="43" t="s">
        <v>2317</v>
      </c>
      <c r="H1346" s="499"/>
      <c r="I1346" s="481" t="s">
        <v>990</v>
      </c>
      <c r="J1346" s="442" t="s">
        <v>1428</v>
      </c>
      <c r="K1346" s="442">
        <v>1</v>
      </c>
      <c r="L1346" s="482" t="s">
        <v>3456</v>
      </c>
      <c r="M1346" s="442">
        <v>84</v>
      </c>
      <c r="N1346" s="483"/>
      <c r="O1346" s="434">
        <v>0.48</v>
      </c>
      <c r="P1346" s="323">
        <f t="shared" si="99"/>
        <v>0.48</v>
      </c>
      <c r="Q1346" s="319">
        <f t="shared" si="100"/>
        <v>1</v>
      </c>
      <c r="R1346" s="427">
        <f t="shared" si="101"/>
        <v>0.48</v>
      </c>
      <c r="S1346" s="323"/>
      <c r="T1346" s="309"/>
      <c r="U1346" s="309"/>
      <c r="V1346" s="319" t="s">
        <v>990</v>
      </c>
      <c r="W1346" s="444" t="str">
        <f t="shared" si="98"/>
        <v/>
      </c>
      <c r="X1346" s="286"/>
      <c r="Y1346" s="286"/>
      <c r="Z1346" s="30"/>
    </row>
    <row r="1347" spans="1:26" ht="15" hidden="1" customHeight="1" x14ac:dyDescent="0.2">
      <c r="A1347" s="384"/>
      <c r="B1347" s="384"/>
      <c r="C1347" s="433"/>
      <c r="D1347" s="43" t="s">
        <v>2207</v>
      </c>
      <c r="E1347" s="499" t="s">
        <v>2210</v>
      </c>
      <c r="F1347" s="319">
        <v>1</v>
      </c>
      <c r="G1347" s="43" t="s">
        <v>2318</v>
      </c>
      <c r="H1347" s="499"/>
      <c r="I1347" s="481" t="s">
        <v>990</v>
      </c>
      <c r="J1347" s="442" t="s">
        <v>1428</v>
      </c>
      <c r="K1347" s="442">
        <v>1</v>
      </c>
      <c r="L1347" s="482" t="s">
        <v>3456</v>
      </c>
      <c r="M1347" s="442">
        <v>1486</v>
      </c>
      <c r="N1347" s="483"/>
      <c r="O1347" s="434">
        <v>8.49</v>
      </c>
      <c r="P1347" s="323">
        <f t="shared" si="99"/>
        <v>8.49</v>
      </c>
      <c r="Q1347" s="319">
        <f t="shared" si="100"/>
        <v>1</v>
      </c>
      <c r="R1347" s="427">
        <f t="shared" si="101"/>
        <v>8.49</v>
      </c>
      <c r="S1347" s="323"/>
      <c r="T1347" s="309"/>
      <c r="U1347" s="309"/>
      <c r="V1347" s="319" t="s">
        <v>990</v>
      </c>
      <c r="W1347" s="444" t="str">
        <f t="shared" si="98"/>
        <v/>
      </c>
      <c r="X1347" s="286"/>
      <c r="Y1347" s="286"/>
      <c r="Z1347" s="30"/>
    </row>
    <row r="1348" spans="1:26" ht="15" hidden="1" customHeight="1" x14ac:dyDescent="0.2">
      <c r="A1348" s="384"/>
      <c r="B1348" s="384"/>
      <c r="C1348" s="433"/>
      <c r="D1348" s="43" t="s">
        <v>2207</v>
      </c>
      <c r="E1348" s="499" t="s">
        <v>2210</v>
      </c>
      <c r="F1348" s="319">
        <v>1</v>
      </c>
      <c r="G1348" s="43" t="s">
        <v>2284</v>
      </c>
      <c r="H1348" s="499"/>
      <c r="I1348" s="481" t="s">
        <v>979</v>
      </c>
      <c r="J1348" s="442" t="s">
        <v>1428</v>
      </c>
      <c r="K1348" s="442">
        <v>3</v>
      </c>
      <c r="L1348" s="482" t="s">
        <v>3456</v>
      </c>
      <c r="M1348" s="442">
        <v>1809</v>
      </c>
      <c r="N1348" s="483"/>
      <c r="O1348" s="434">
        <v>4.2699999999999996</v>
      </c>
      <c r="P1348" s="323">
        <f t="shared" si="99"/>
        <v>12.809999999999999</v>
      </c>
      <c r="Q1348" s="319">
        <f t="shared" si="100"/>
        <v>3</v>
      </c>
      <c r="R1348" s="427">
        <f t="shared" si="101"/>
        <v>12.809999999999999</v>
      </c>
      <c r="S1348" s="323"/>
      <c r="T1348" s="309"/>
      <c r="U1348" s="309"/>
      <c r="V1348" s="319" t="s">
        <v>979</v>
      </c>
      <c r="W1348" s="444" t="str">
        <f t="shared" si="98"/>
        <v/>
      </c>
      <c r="X1348" s="286"/>
      <c r="Y1348" s="286"/>
      <c r="Z1348" s="30"/>
    </row>
    <row r="1349" spans="1:26" ht="15" hidden="1" customHeight="1" x14ac:dyDescent="0.2">
      <c r="A1349" s="384"/>
      <c r="B1349" s="384"/>
      <c r="C1349" s="433"/>
      <c r="D1349" s="43" t="s">
        <v>2207</v>
      </c>
      <c r="E1349" s="499" t="s">
        <v>2210</v>
      </c>
      <c r="F1349" s="319">
        <v>1</v>
      </c>
      <c r="G1349" s="43" t="s">
        <v>2285</v>
      </c>
      <c r="H1349" s="499"/>
      <c r="I1349" s="481" t="s">
        <v>979</v>
      </c>
      <c r="J1349" s="442" t="s">
        <v>1428</v>
      </c>
      <c r="K1349" s="442">
        <v>3</v>
      </c>
      <c r="L1349" s="482" t="s">
        <v>3456</v>
      </c>
      <c r="M1349" s="442">
        <v>1982</v>
      </c>
      <c r="N1349" s="483"/>
      <c r="O1349" s="434">
        <v>4.68</v>
      </c>
      <c r="P1349" s="323">
        <f t="shared" si="99"/>
        <v>14.04</v>
      </c>
      <c r="Q1349" s="319">
        <f t="shared" si="100"/>
        <v>3</v>
      </c>
      <c r="R1349" s="427">
        <f t="shared" si="101"/>
        <v>14.04</v>
      </c>
      <c r="S1349" s="323"/>
      <c r="T1349" s="309"/>
      <c r="U1349" s="309"/>
      <c r="V1349" s="319" t="s">
        <v>979</v>
      </c>
      <c r="W1349" s="444" t="str">
        <f t="shared" si="98"/>
        <v/>
      </c>
      <c r="X1349" s="286"/>
      <c r="Y1349" s="286"/>
      <c r="Z1349" s="30"/>
    </row>
    <row r="1350" spans="1:26" ht="15" hidden="1" customHeight="1" x14ac:dyDescent="0.2">
      <c r="A1350" s="384"/>
      <c r="B1350" s="384"/>
      <c r="C1350" s="433"/>
      <c r="D1350" s="43" t="s">
        <v>2207</v>
      </c>
      <c r="E1350" s="499" t="s">
        <v>2210</v>
      </c>
      <c r="F1350" s="319">
        <v>1</v>
      </c>
      <c r="G1350" s="43" t="s">
        <v>2286</v>
      </c>
      <c r="H1350" s="499"/>
      <c r="I1350" s="481" t="s">
        <v>979</v>
      </c>
      <c r="J1350" s="442" t="s">
        <v>1428</v>
      </c>
      <c r="K1350" s="442">
        <v>3</v>
      </c>
      <c r="L1350" s="482" t="s">
        <v>3456</v>
      </c>
      <c r="M1350" s="442">
        <v>277</v>
      </c>
      <c r="N1350" s="483"/>
      <c r="O1350" s="434">
        <v>0.65</v>
      </c>
      <c r="P1350" s="323">
        <f t="shared" si="99"/>
        <v>1.9500000000000002</v>
      </c>
      <c r="Q1350" s="319">
        <f t="shared" si="100"/>
        <v>3</v>
      </c>
      <c r="R1350" s="427">
        <f t="shared" si="101"/>
        <v>1.9500000000000002</v>
      </c>
      <c r="S1350" s="323"/>
      <c r="T1350" s="309"/>
      <c r="U1350" s="309"/>
      <c r="V1350" s="319" t="s">
        <v>979</v>
      </c>
      <c r="W1350" s="444" t="str">
        <f t="shared" si="98"/>
        <v/>
      </c>
      <c r="X1350" s="286"/>
      <c r="Y1350" s="286"/>
      <c r="Z1350" s="30"/>
    </row>
    <row r="1351" spans="1:26" ht="15" hidden="1" customHeight="1" x14ac:dyDescent="0.2">
      <c r="A1351" s="384"/>
      <c r="B1351" s="384"/>
      <c r="C1351" s="433"/>
      <c r="D1351" s="43" t="s">
        <v>2207</v>
      </c>
      <c r="E1351" s="499" t="s">
        <v>2210</v>
      </c>
      <c r="F1351" s="319">
        <v>1</v>
      </c>
      <c r="G1351" s="43" t="s">
        <v>2287</v>
      </c>
      <c r="H1351" s="499"/>
      <c r="I1351" s="481" t="s">
        <v>979</v>
      </c>
      <c r="J1351" s="442" t="s">
        <v>1428</v>
      </c>
      <c r="K1351" s="442">
        <v>3</v>
      </c>
      <c r="L1351" s="482" t="s">
        <v>3456</v>
      </c>
      <c r="M1351" s="442">
        <v>1406</v>
      </c>
      <c r="N1351" s="483"/>
      <c r="O1351" s="434">
        <v>3.32</v>
      </c>
      <c r="P1351" s="323">
        <f t="shared" si="99"/>
        <v>9.9599999999999991</v>
      </c>
      <c r="Q1351" s="319">
        <f t="shared" si="100"/>
        <v>3</v>
      </c>
      <c r="R1351" s="427">
        <f t="shared" si="101"/>
        <v>9.9599999999999991</v>
      </c>
      <c r="S1351" s="323"/>
      <c r="T1351" s="309"/>
      <c r="U1351" s="309"/>
      <c r="V1351" s="319" t="s">
        <v>979</v>
      </c>
      <c r="W1351" s="444" t="str">
        <f t="shared" si="98"/>
        <v/>
      </c>
      <c r="X1351" s="286"/>
      <c r="Y1351" s="286"/>
      <c r="Z1351" s="30"/>
    </row>
    <row r="1352" spans="1:26" ht="15" hidden="1" customHeight="1" x14ac:dyDescent="0.2">
      <c r="A1352" s="384"/>
      <c r="B1352" s="384"/>
      <c r="C1352" s="433"/>
      <c r="D1352" s="43" t="s">
        <v>2207</v>
      </c>
      <c r="E1352" s="499" t="s">
        <v>2210</v>
      </c>
      <c r="F1352" s="319">
        <v>1</v>
      </c>
      <c r="G1352" s="43" t="s">
        <v>2288</v>
      </c>
      <c r="H1352" s="499"/>
      <c r="I1352" s="481" t="s">
        <v>979</v>
      </c>
      <c r="J1352" s="442" t="s">
        <v>1428</v>
      </c>
      <c r="K1352" s="442">
        <v>3</v>
      </c>
      <c r="L1352" s="482" t="s">
        <v>3456</v>
      </c>
      <c r="M1352" s="442">
        <v>106</v>
      </c>
      <c r="N1352" s="483"/>
      <c r="O1352" s="434">
        <v>0.25</v>
      </c>
      <c r="P1352" s="323">
        <f t="shared" si="99"/>
        <v>0.75</v>
      </c>
      <c r="Q1352" s="319">
        <f t="shared" si="100"/>
        <v>3</v>
      </c>
      <c r="R1352" s="427">
        <f t="shared" si="101"/>
        <v>0.75</v>
      </c>
      <c r="S1352" s="323"/>
      <c r="T1352" s="309"/>
      <c r="U1352" s="309"/>
      <c r="V1352" s="319" t="s">
        <v>979</v>
      </c>
      <c r="W1352" s="444" t="str">
        <f t="shared" si="98"/>
        <v/>
      </c>
      <c r="X1352" s="286"/>
      <c r="Y1352" s="286"/>
      <c r="Z1352" s="30"/>
    </row>
    <row r="1353" spans="1:26" ht="15" hidden="1" customHeight="1" x14ac:dyDescent="0.2">
      <c r="A1353" s="384"/>
      <c r="B1353" s="384"/>
      <c r="C1353" s="433"/>
      <c r="D1353" s="43" t="s">
        <v>2207</v>
      </c>
      <c r="E1353" s="499" t="s">
        <v>2210</v>
      </c>
      <c r="F1353" s="319">
        <v>1</v>
      </c>
      <c r="G1353" s="43" t="s">
        <v>2319</v>
      </c>
      <c r="H1353" s="499"/>
      <c r="I1353" s="481" t="s">
        <v>979</v>
      </c>
      <c r="J1353" s="442" t="s">
        <v>1428</v>
      </c>
      <c r="K1353" s="442">
        <v>3</v>
      </c>
      <c r="L1353" s="482" t="s">
        <v>3456</v>
      </c>
      <c r="M1353" s="442">
        <v>71</v>
      </c>
      <c r="N1353" s="483"/>
      <c r="O1353" s="434">
        <v>0.17</v>
      </c>
      <c r="P1353" s="323">
        <f t="shared" si="99"/>
        <v>0.51</v>
      </c>
      <c r="Q1353" s="319">
        <f t="shared" si="100"/>
        <v>3</v>
      </c>
      <c r="R1353" s="427">
        <f t="shared" si="101"/>
        <v>0.51</v>
      </c>
      <c r="S1353" s="323"/>
      <c r="T1353" s="309"/>
      <c r="U1353" s="309"/>
      <c r="V1353" s="319" t="s">
        <v>979</v>
      </c>
      <c r="W1353" s="444" t="str">
        <f t="shared" si="98"/>
        <v/>
      </c>
      <c r="X1353" s="286"/>
      <c r="Y1353" s="286"/>
      <c r="Z1353" s="30"/>
    </row>
    <row r="1354" spans="1:26" ht="15" hidden="1" customHeight="1" x14ac:dyDescent="0.2">
      <c r="A1354" s="384"/>
      <c r="B1354" s="384"/>
      <c r="C1354" s="433"/>
      <c r="D1354" s="43" t="s">
        <v>2207</v>
      </c>
      <c r="E1354" s="499" t="s">
        <v>2210</v>
      </c>
      <c r="F1354" s="319">
        <v>1</v>
      </c>
      <c r="G1354" s="43" t="s">
        <v>2320</v>
      </c>
      <c r="H1354" s="499"/>
      <c r="I1354" s="481" t="s">
        <v>979</v>
      </c>
      <c r="J1354" s="442" t="s">
        <v>1428</v>
      </c>
      <c r="K1354" s="442">
        <v>3</v>
      </c>
      <c r="L1354" s="482" t="s">
        <v>3456</v>
      </c>
      <c r="M1354" s="442">
        <v>175</v>
      </c>
      <c r="N1354" s="483"/>
      <c r="O1354" s="434">
        <v>0.41</v>
      </c>
      <c r="P1354" s="323">
        <f t="shared" si="99"/>
        <v>1.23</v>
      </c>
      <c r="Q1354" s="319">
        <f t="shared" si="100"/>
        <v>3</v>
      </c>
      <c r="R1354" s="427">
        <f t="shared" si="101"/>
        <v>1.23</v>
      </c>
      <c r="S1354" s="323"/>
      <c r="T1354" s="309"/>
      <c r="U1354" s="309"/>
      <c r="V1354" s="319" t="s">
        <v>979</v>
      </c>
      <c r="W1354" s="444" t="str">
        <f t="shared" si="98"/>
        <v/>
      </c>
      <c r="X1354" s="286"/>
      <c r="Y1354" s="286"/>
      <c r="Z1354" s="30"/>
    </row>
    <row r="1355" spans="1:26" ht="15" hidden="1" customHeight="1" x14ac:dyDescent="0.2">
      <c r="A1355" s="384"/>
      <c r="B1355" s="384"/>
      <c r="C1355" s="433"/>
      <c r="D1355" s="43" t="s">
        <v>2207</v>
      </c>
      <c r="E1355" s="499" t="s">
        <v>2210</v>
      </c>
      <c r="F1355" s="319">
        <v>1</v>
      </c>
      <c r="G1355" s="43" t="s">
        <v>2321</v>
      </c>
      <c r="H1355" s="499"/>
      <c r="I1355" s="481" t="s">
        <v>979</v>
      </c>
      <c r="J1355" s="442" t="s">
        <v>1428</v>
      </c>
      <c r="K1355" s="442">
        <v>3</v>
      </c>
      <c r="L1355" s="482" t="s">
        <v>3456</v>
      </c>
      <c r="M1355" s="442">
        <v>1146</v>
      </c>
      <c r="N1355" s="483"/>
      <c r="O1355" s="434">
        <v>2.71</v>
      </c>
      <c r="P1355" s="323">
        <f t="shared" si="99"/>
        <v>8.129999999999999</v>
      </c>
      <c r="Q1355" s="319">
        <f t="shared" si="100"/>
        <v>3</v>
      </c>
      <c r="R1355" s="427">
        <f t="shared" si="101"/>
        <v>8.129999999999999</v>
      </c>
      <c r="S1355" s="323"/>
      <c r="T1355" s="309"/>
      <c r="U1355" s="309"/>
      <c r="V1355" s="319" t="s">
        <v>979</v>
      </c>
      <c r="W1355" s="444" t="str">
        <f t="shared" si="98"/>
        <v/>
      </c>
      <c r="X1355" s="286"/>
      <c r="Y1355" s="286"/>
      <c r="Z1355" s="30"/>
    </row>
    <row r="1356" spans="1:26" ht="15" hidden="1" customHeight="1" x14ac:dyDescent="0.2">
      <c r="A1356" s="384"/>
      <c r="B1356" s="384"/>
      <c r="C1356" s="433"/>
      <c r="D1356" s="43" t="s">
        <v>2207</v>
      </c>
      <c r="E1356" s="499" t="s">
        <v>2210</v>
      </c>
      <c r="F1356" s="319">
        <v>1</v>
      </c>
      <c r="G1356" s="43" t="s">
        <v>2322</v>
      </c>
      <c r="H1356" s="499"/>
      <c r="I1356" s="481" t="s">
        <v>979</v>
      </c>
      <c r="J1356" s="442" t="s">
        <v>1428</v>
      </c>
      <c r="K1356" s="442">
        <v>3</v>
      </c>
      <c r="L1356" s="482" t="s">
        <v>3456</v>
      </c>
      <c r="M1356" s="442">
        <v>76</v>
      </c>
      <c r="N1356" s="483"/>
      <c r="O1356" s="434">
        <v>0.18</v>
      </c>
      <c r="P1356" s="323">
        <f t="shared" si="99"/>
        <v>0.54</v>
      </c>
      <c r="Q1356" s="319">
        <f t="shared" si="100"/>
        <v>3</v>
      </c>
      <c r="R1356" s="427">
        <f t="shared" si="101"/>
        <v>0.54</v>
      </c>
      <c r="S1356" s="323"/>
      <c r="T1356" s="309"/>
      <c r="U1356" s="309"/>
      <c r="V1356" s="319" t="s">
        <v>979</v>
      </c>
      <c r="W1356" s="444" t="str">
        <f t="shared" si="98"/>
        <v/>
      </c>
      <c r="X1356" s="286"/>
      <c r="Y1356" s="286"/>
      <c r="Z1356" s="30"/>
    </row>
    <row r="1357" spans="1:26" ht="15" hidden="1" customHeight="1" x14ac:dyDescent="0.2">
      <c r="A1357" s="384"/>
      <c r="B1357" s="384"/>
      <c r="C1357" s="433"/>
      <c r="D1357" s="43" t="s">
        <v>2208</v>
      </c>
      <c r="E1357" s="499" t="s">
        <v>2210</v>
      </c>
      <c r="F1357" s="319">
        <v>1</v>
      </c>
      <c r="G1357" s="43" t="s">
        <v>2323</v>
      </c>
      <c r="H1357" s="499"/>
      <c r="I1357" s="481" t="s">
        <v>2332</v>
      </c>
      <c r="J1357" s="442" t="s">
        <v>2100</v>
      </c>
      <c r="K1357" s="442">
        <v>1</v>
      </c>
      <c r="L1357" s="482" t="s">
        <v>3456</v>
      </c>
      <c r="M1357" s="442">
        <v>2239</v>
      </c>
      <c r="N1357" s="483"/>
      <c r="O1357" s="434">
        <v>56.59</v>
      </c>
      <c r="P1357" s="323">
        <f t="shared" si="99"/>
        <v>56.59</v>
      </c>
      <c r="Q1357" s="319">
        <f t="shared" si="100"/>
        <v>1</v>
      </c>
      <c r="R1357" s="427">
        <f t="shared" si="101"/>
        <v>56.59</v>
      </c>
      <c r="S1357" s="323"/>
      <c r="T1357" s="309"/>
      <c r="U1357" s="309"/>
      <c r="V1357" s="319" t="s">
        <v>2332</v>
      </c>
      <c r="W1357" s="444" t="str">
        <f t="shared" si="98"/>
        <v/>
      </c>
      <c r="X1357" s="286"/>
      <c r="Y1357" s="286"/>
      <c r="Z1357" s="30"/>
    </row>
    <row r="1358" spans="1:26" ht="15" hidden="1" customHeight="1" x14ac:dyDescent="0.2">
      <c r="A1358" s="384"/>
      <c r="B1358" s="384"/>
      <c r="C1358" s="433"/>
      <c r="D1358" s="43" t="s">
        <v>2208</v>
      </c>
      <c r="E1358" s="499" t="s">
        <v>2210</v>
      </c>
      <c r="F1358" s="319">
        <v>1</v>
      </c>
      <c r="G1358" s="43" t="s">
        <v>2324</v>
      </c>
      <c r="H1358" s="499"/>
      <c r="I1358" s="481" t="s">
        <v>2332</v>
      </c>
      <c r="J1358" s="442" t="s">
        <v>2100</v>
      </c>
      <c r="K1358" s="442">
        <v>1</v>
      </c>
      <c r="L1358" s="482" t="s">
        <v>3456</v>
      </c>
      <c r="M1358" s="442">
        <v>504</v>
      </c>
      <c r="N1358" s="483"/>
      <c r="O1358" s="434">
        <v>12.74</v>
      </c>
      <c r="P1358" s="323">
        <f t="shared" si="99"/>
        <v>12.74</v>
      </c>
      <c r="Q1358" s="319">
        <f t="shared" si="100"/>
        <v>1</v>
      </c>
      <c r="R1358" s="427">
        <f t="shared" si="101"/>
        <v>12.74</v>
      </c>
      <c r="S1358" s="323"/>
      <c r="T1358" s="309"/>
      <c r="U1358" s="309"/>
      <c r="V1358" s="319" t="s">
        <v>2332</v>
      </c>
      <c r="W1358" s="444" t="str">
        <f t="shared" si="98"/>
        <v/>
      </c>
      <c r="X1358" s="286"/>
      <c r="Y1358" s="286"/>
      <c r="Z1358" s="30"/>
    </row>
    <row r="1359" spans="1:26" ht="15" hidden="1" customHeight="1" x14ac:dyDescent="0.2">
      <c r="A1359" s="384"/>
      <c r="B1359" s="384"/>
      <c r="C1359" s="433"/>
      <c r="D1359" s="43" t="s">
        <v>2208</v>
      </c>
      <c r="E1359" s="499" t="s">
        <v>2210</v>
      </c>
      <c r="F1359" s="319">
        <v>1</v>
      </c>
      <c r="G1359" s="43" t="s">
        <v>2294</v>
      </c>
      <c r="H1359" s="499"/>
      <c r="I1359" s="481">
        <v>10</v>
      </c>
      <c r="J1359" s="442" t="s">
        <v>1428</v>
      </c>
      <c r="K1359" s="442">
        <v>1</v>
      </c>
      <c r="L1359" s="482" t="s">
        <v>3455</v>
      </c>
      <c r="M1359" s="442">
        <v>220</v>
      </c>
      <c r="N1359" s="483"/>
      <c r="O1359" s="434">
        <v>2.76</v>
      </c>
      <c r="P1359" s="323">
        <f t="shared" si="99"/>
        <v>2.76</v>
      </c>
      <c r="Q1359" s="319">
        <f t="shared" si="100"/>
        <v>1</v>
      </c>
      <c r="R1359" s="427">
        <f t="shared" si="101"/>
        <v>2.76</v>
      </c>
      <c r="S1359" s="323"/>
      <c r="T1359" s="309"/>
      <c r="U1359" s="309"/>
      <c r="V1359" s="319" t="s">
        <v>1427</v>
      </c>
      <c r="W1359" s="444" t="str">
        <f t="shared" ref="W1359:W1422" si="102">(SUBSTITUTE(I1359,V1359,""))</f>
        <v>10</v>
      </c>
      <c r="X1359" s="286"/>
      <c r="Y1359" s="286"/>
      <c r="Z1359" s="30"/>
    </row>
    <row r="1360" spans="1:26" ht="15" hidden="1" customHeight="1" x14ac:dyDescent="0.2">
      <c r="A1360" s="384"/>
      <c r="B1360" s="384"/>
      <c r="C1360" s="433"/>
      <c r="D1360" s="43" t="s">
        <v>2208</v>
      </c>
      <c r="E1360" s="499" t="s">
        <v>2210</v>
      </c>
      <c r="F1360" s="319">
        <v>1</v>
      </c>
      <c r="G1360" s="43" t="s">
        <v>2264</v>
      </c>
      <c r="H1360" s="499"/>
      <c r="I1360" s="481">
        <v>10</v>
      </c>
      <c r="J1360" s="442" t="s">
        <v>1428</v>
      </c>
      <c r="K1360" s="442">
        <v>1</v>
      </c>
      <c r="L1360" s="482" t="s">
        <v>3461</v>
      </c>
      <c r="M1360" s="442">
        <v>200</v>
      </c>
      <c r="N1360" s="483"/>
      <c r="O1360" s="434">
        <v>1.41</v>
      </c>
      <c r="P1360" s="323">
        <f t="shared" si="99"/>
        <v>1.41</v>
      </c>
      <c r="Q1360" s="319">
        <f t="shared" si="100"/>
        <v>1</v>
      </c>
      <c r="R1360" s="427">
        <f t="shared" si="101"/>
        <v>1.41</v>
      </c>
      <c r="S1360" s="323"/>
      <c r="T1360" s="309"/>
      <c r="U1360" s="309"/>
      <c r="V1360" s="319" t="s">
        <v>1427</v>
      </c>
      <c r="W1360" s="444" t="str">
        <f t="shared" si="102"/>
        <v>10</v>
      </c>
      <c r="X1360" s="286"/>
      <c r="Y1360" s="286"/>
      <c r="Z1360" s="30"/>
    </row>
    <row r="1361" spans="1:26" ht="15" hidden="1" customHeight="1" x14ac:dyDescent="0.2">
      <c r="A1361" s="384"/>
      <c r="B1361" s="384"/>
      <c r="C1361" s="433"/>
      <c r="D1361" s="43" t="s">
        <v>2208</v>
      </c>
      <c r="E1361" s="499" t="s">
        <v>2210</v>
      </c>
      <c r="F1361" s="319">
        <v>1</v>
      </c>
      <c r="G1361" s="43" t="s">
        <v>2295</v>
      </c>
      <c r="H1361" s="499"/>
      <c r="I1361" s="481">
        <v>10</v>
      </c>
      <c r="J1361" s="442" t="s">
        <v>1428</v>
      </c>
      <c r="K1361" s="442">
        <v>2</v>
      </c>
      <c r="L1361" s="482" t="s">
        <v>3526</v>
      </c>
      <c r="M1361" s="442">
        <v>153</v>
      </c>
      <c r="N1361" s="483"/>
      <c r="O1361" s="434">
        <v>1.33</v>
      </c>
      <c r="P1361" s="323">
        <f t="shared" si="99"/>
        <v>2.66</v>
      </c>
      <c r="Q1361" s="319">
        <f t="shared" si="100"/>
        <v>2</v>
      </c>
      <c r="R1361" s="427">
        <f t="shared" si="101"/>
        <v>2.66</v>
      </c>
      <c r="S1361" s="323"/>
      <c r="T1361" s="309"/>
      <c r="U1361" s="309"/>
      <c r="V1361" s="319" t="s">
        <v>1427</v>
      </c>
      <c r="W1361" s="444" t="str">
        <f t="shared" si="102"/>
        <v>10</v>
      </c>
      <c r="X1361" s="286"/>
      <c r="Y1361" s="286"/>
      <c r="Z1361" s="30"/>
    </row>
    <row r="1362" spans="1:26" ht="15" hidden="1" customHeight="1" x14ac:dyDescent="0.2">
      <c r="A1362" s="384"/>
      <c r="B1362" s="384"/>
      <c r="C1362" s="433"/>
      <c r="D1362" s="43" t="s">
        <v>2208</v>
      </c>
      <c r="E1362" s="499" t="s">
        <v>2210</v>
      </c>
      <c r="F1362" s="319">
        <v>1</v>
      </c>
      <c r="G1362" s="43" t="s">
        <v>2266</v>
      </c>
      <c r="H1362" s="499"/>
      <c r="I1362" s="481">
        <v>8</v>
      </c>
      <c r="J1362" s="442" t="s">
        <v>1428</v>
      </c>
      <c r="K1362" s="442">
        <v>3</v>
      </c>
      <c r="L1362" s="482" t="s">
        <v>3452</v>
      </c>
      <c r="M1362" s="442">
        <v>177</v>
      </c>
      <c r="N1362" s="483"/>
      <c r="O1362" s="434">
        <v>0.67</v>
      </c>
      <c r="P1362" s="323">
        <f t="shared" si="99"/>
        <v>2.0100000000000002</v>
      </c>
      <c r="Q1362" s="319">
        <f t="shared" si="100"/>
        <v>3</v>
      </c>
      <c r="R1362" s="427">
        <f t="shared" si="101"/>
        <v>2.0100000000000002</v>
      </c>
      <c r="S1362" s="323"/>
      <c r="T1362" s="309"/>
      <c r="U1362" s="309"/>
      <c r="V1362" s="319" t="s">
        <v>3449</v>
      </c>
      <c r="W1362" s="444" t="str">
        <f t="shared" si="102"/>
        <v>8</v>
      </c>
      <c r="X1362" s="286"/>
      <c r="Y1362" s="286"/>
      <c r="Z1362" s="30"/>
    </row>
    <row r="1363" spans="1:26" ht="15" hidden="1" customHeight="1" x14ac:dyDescent="0.2">
      <c r="A1363" s="384"/>
      <c r="B1363" s="384"/>
      <c r="C1363" s="433"/>
      <c r="D1363" s="43" t="s">
        <v>2208</v>
      </c>
      <c r="E1363" s="499" t="s">
        <v>2210</v>
      </c>
      <c r="F1363" s="319">
        <v>1</v>
      </c>
      <c r="G1363" s="43" t="s">
        <v>2325</v>
      </c>
      <c r="H1363" s="499"/>
      <c r="I1363" s="481">
        <v>8</v>
      </c>
      <c r="J1363" s="442" t="s">
        <v>1428</v>
      </c>
      <c r="K1363" s="442">
        <v>1</v>
      </c>
      <c r="L1363" s="482" t="s">
        <v>3527</v>
      </c>
      <c r="M1363" s="442">
        <v>426</v>
      </c>
      <c r="N1363" s="483"/>
      <c r="O1363" s="434">
        <v>5.38</v>
      </c>
      <c r="P1363" s="323">
        <f t="shared" si="99"/>
        <v>5.38</v>
      </c>
      <c r="Q1363" s="319">
        <f t="shared" si="100"/>
        <v>1</v>
      </c>
      <c r="R1363" s="427">
        <f t="shared" si="101"/>
        <v>5.38</v>
      </c>
      <c r="S1363" s="323"/>
      <c r="T1363" s="309"/>
      <c r="U1363" s="309"/>
      <c r="V1363" s="319" t="s">
        <v>3449</v>
      </c>
      <c r="W1363" s="444" t="str">
        <f t="shared" si="102"/>
        <v>8</v>
      </c>
      <c r="X1363" s="286"/>
      <c r="Y1363" s="286"/>
      <c r="Z1363" s="30"/>
    </row>
    <row r="1364" spans="1:26" ht="15" hidden="1" customHeight="1" x14ac:dyDescent="0.2">
      <c r="A1364" s="384"/>
      <c r="B1364" s="384"/>
      <c r="C1364" s="433"/>
      <c r="D1364" s="43" t="s">
        <v>2208</v>
      </c>
      <c r="E1364" s="499" t="s">
        <v>2210</v>
      </c>
      <c r="F1364" s="319">
        <v>1</v>
      </c>
      <c r="G1364" s="43" t="s">
        <v>2278</v>
      </c>
      <c r="H1364" s="499"/>
      <c r="I1364" s="481">
        <v>8</v>
      </c>
      <c r="J1364" s="442" t="s">
        <v>1428</v>
      </c>
      <c r="K1364" s="442">
        <v>2</v>
      </c>
      <c r="L1364" s="482" t="s">
        <v>3452</v>
      </c>
      <c r="M1364" s="442">
        <v>177</v>
      </c>
      <c r="N1364" s="483"/>
      <c r="O1364" s="434">
        <v>0.67</v>
      </c>
      <c r="P1364" s="323">
        <f t="shared" si="99"/>
        <v>1.34</v>
      </c>
      <c r="Q1364" s="319">
        <f t="shared" si="100"/>
        <v>2</v>
      </c>
      <c r="R1364" s="427">
        <f t="shared" si="101"/>
        <v>1.34</v>
      </c>
      <c r="S1364" s="323"/>
      <c r="T1364" s="309"/>
      <c r="U1364" s="309"/>
      <c r="V1364" s="319" t="s">
        <v>3449</v>
      </c>
      <c r="W1364" s="444" t="str">
        <f t="shared" si="102"/>
        <v>8</v>
      </c>
      <c r="X1364" s="286"/>
      <c r="Y1364" s="286"/>
      <c r="Z1364" s="30"/>
    </row>
    <row r="1365" spans="1:26" ht="15" hidden="1" customHeight="1" x14ac:dyDescent="0.2">
      <c r="A1365" s="384"/>
      <c r="B1365" s="384"/>
      <c r="C1365" s="433"/>
      <c r="D1365" s="43" t="s">
        <v>2208</v>
      </c>
      <c r="E1365" s="499" t="s">
        <v>2210</v>
      </c>
      <c r="F1365" s="319">
        <v>1</v>
      </c>
      <c r="G1365" s="43" t="s">
        <v>2326</v>
      </c>
      <c r="H1365" s="499"/>
      <c r="I1365" s="481">
        <v>8</v>
      </c>
      <c r="J1365" s="442" t="s">
        <v>1428</v>
      </c>
      <c r="K1365" s="442">
        <v>2</v>
      </c>
      <c r="L1365" s="482" t="s">
        <v>3452</v>
      </c>
      <c r="M1365" s="442">
        <v>205</v>
      </c>
      <c r="N1365" s="483"/>
      <c r="O1365" s="434">
        <v>0.77</v>
      </c>
      <c r="P1365" s="323">
        <f t="shared" si="99"/>
        <v>1.54</v>
      </c>
      <c r="Q1365" s="319">
        <f t="shared" si="100"/>
        <v>2</v>
      </c>
      <c r="R1365" s="427">
        <f t="shared" si="101"/>
        <v>1.54</v>
      </c>
      <c r="S1365" s="323"/>
      <c r="T1365" s="309"/>
      <c r="U1365" s="309"/>
      <c r="V1365" s="319" t="s">
        <v>3449</v>
      </c>
      <c r="W1365" s="444" t="str">
        <f t="shared" si="102"/>
        <v>8</v>
      </c>
      <c r="X1365" s="286"/>
      <c r="Y1365" s="286"/>
      <c r="Z1365" s="30"/>
    </row>
    <row r="1366" spans="1:26" ht="15" hidden="1" customHeight="1" x14ac:dyDescent="0.2">
      <c r="A1366" s="384"/>
      <c r="B1366" s="384"/>
      <c r="C1366" s="433"/>
      <c r="D1366" s="43" t="s">
        <v>2208</v>
      </c>
      <c r="E1366" s="499" t="s">
        <v>2210</v>
      </c>
      <c r="F1366" s="319">
        <v>1</v>
      </c>
      <c r="G1366" s="43" t="s">
        <v>2297</v>
      </c>
      <c r="H1366" s="499"/>
      <c r="I1366" s="481">
        <v>8</v>
      </c>
      <c r="J1366" s="442" t="s">
        <v>1428</v>
      </c>
      <c r="K1366" s="442">
        <v>1</v>
      </c>
      <c r="L1366" s="482" t="s">
        <v>3523</v>
      </c>
      <c r="M1366" s="442">
        <v>196</v>
      </c>
      <c r="N1366" s="483"/>
      <c r="O1366" s="434">
        <v>0.82</v>
      </c>
      <c r="P1366" s="323">
        <f t="shared" si="99"/>
        <v>0.82</v>
      </c>
      <c r="Q1366" s="319">
        <f t="shared" si="100"/>
        <v>1</v>
      </c>
      <c r="R1366" s="427">
        <f t="shared" si="101"/>
        <v>0.82</v>
      </c>
      <c r="S1366" s="323"/>
      <c r="T1366" s="309"/>
      <c r="U1366" s="309"/>
      <c r="V1366" s="319" t="s">
        <v>3449</v>
      </c>
      <c r="W1366" s="444" t="str">
        <f t="shared" si="102"/>
        <v>8</v>
      </c>
      <c r="X1366" s="286"/>
      <c r="Y1366" s="286"/>
      <c r="Z1366" s="30"/>
    </row>
    <row r="1367" spans="1:26" ht="15" hidden="1" customHeight="1" x14ac:dyDescent="0.2">
      <c r="A1367" s="384"/>
      <c r="B1367" s="384"/>
      <c r="C1367" s="433"/>
      <c r="D1367" s="43" t="s">
        <v>2208</v>
      </c>
      <c r="E1367" s="499" t="s">
        <v>2210</v>
      </c>
      <c r="F1367" s="319">
        <v>1</v>
      </c>
      <c r="G1367" s="43" t="s">
        <v>2327</v>
      </c>
      <c r="H1367" s="499"/>
      <c r="I1367" s="481" t="s">
        <v>2332</v>
      </c>
      <c r="J1367" s="442" t="s">
        <v>2100</v>
      </c>
      <c r="K1367" s="442">
        <v>1</v>
      </c>
      <c r="L1367" s="482" t="s">
        <v>3456</v>
      </c>
      <c r="M1367" s="442">
        <v>1550</v>
      </c>
      <c r="N1367" s="483"/>
      <c r="O1367" s="434">
        <v>39.17</v>
      </c>
      <c r="P1367" s="323">
        <f t="shared" si="99"/>
        <v>39.17</v>
      </c>
      <c r="Q1367" s="319">
        <f t="shared" si="100"/>
        <v>1</v>
      </c>
      <c r="R1367" s="427">
        <f t="shared" si="101"/>
        <v>39.17</v>
      </c>
      <c r="S1367" s="323"/>
      <c r="T1367" s="309"/>
      <c r="U1367" s="309"/>
      <c r="V1367" s="319" t="s">
        <v>2332</v>
      </c>
      <c r="W1367" s="444" t="str">
        <f t="shared" si="102"/>
        <v/>
      </c>
      <c r="X1367" s="286"/>
      <c r="Y1367" s="286"/>
      <c r="Z1367" s="30"/>
    </row>
    <row r="1368" spans="1:26" ht="15" hidden="1" customHeight="1" x14ac:dyDescent="0.2">
      <c r="A1368" s="384"/>
      <c r="B1368" s="384"/>
      <c r="C1368" s="433"/>
      <c r="D1368" s="43" t="s">
        <v>2209</v>
      </c>
      <c r="E1368" s="499" t="s">
        <v>2210</v>
      </c>
      <c r="F1368" s="319">
        <v>1</v>
      </c>
      <c r="G1368" s="43" t="s">
        <v>2328</v>
      </c>
      <c r="H1368" s="499"/>
      <c r="I1368" s="481" t="s">
        <v>576</v>
      </c>
      <c r="J1368" s="442" t="s">
        <v>1428</v>
      </c>
      <c r="K1368" s="442">
        <v>1</v>
      </c>
      <c r="L1368" s="482" t="s">
        <v>3456</v>
      </c>
      <c r="M1368" s="442">
        <v>3237</v>
      </c>
      <c r="N1368" s="483"/>
      <c r="O1368" s="434">
        <v>98.51</v>
      </c>
      <c r="P1368" s="323">
        <f t="shared" si="99"/>
        <v>98.51</v>
      </c>
      <c r="Q1368" s="319">
        <f t="shared" si="100"/>
        <v>1</v>
      </c>
      <c r="R1368" s="427">
        <f t="shared" si="101"/>
        <v>98.51</v>
      </c>
      <c r="S1368" s="323"/>
      <c r="T1368" s="309"/>
      <c r="U1368" s="309"/>
      <c r="V1368" s="319" t="s">
        <v>576</v>
      </c>
      <c r="W1368" s="444" t="str">
        <f t="shared" si="102"/>
        <v/>
      </c>
      <c r="X1368" s="286"/>
      <c r="Y1368" s="286"/>
      <c r="Z1368" s="30"/>
    </row>
    <row r="1369" spans="1:26" ht="15" hidden="1" customHeight="1" x14ac:dyDescent="0.2">
      <c r="A1369" s="384"/>
      <c r="B1369" s="384"/>
      <c r="C1369" s="433"/>
      <c r="D1369" s="43" t="s">
        <v>2209</v>
      </c>
      <c r="E1369" s="499" t="s">
        <v>2210</v>
      </c>
      <c r="F1369" s="319">
        <v>1</v>
      </c>
      <c r="G1369" s="43" t="s">
        <v>2224</v>
      </c>
      <c r="H1369" s="499"/>
      <c r="I1369" s="481">
        <v>10</v>
      </c>
      <c r="J1369" s="442" t="s">
        <v>1428</v>
      </c>
      <c r="K1369" s="442">
        <v>6</v>
      </c>
      <c r="L1369" s="482" t="s">
        <v>3457</v>
      </c>
      <c r="M1369" s="442">
        <v>134</v>
      </c>
      <c r="N1369" s="483"/>
      <c r="O1369" s="434">
        <v>0.74</v>
      </c>
      <c r="P1369" s="323">
        <f t="shared" si="99"/>
        <v>4.4399999999999995</v>
      </c>
      <c r="Q1369" s="319">
        <f t="shared" si="100"/>
        <v>6</v>
      </c>
      <c r="R1369" s="427">
        <f t="shared" si="101"/>
        <v>4.4399999999999995</v>
      </c>
      <c r="S1369" s="323"/>
      <c r="T1369" s="309"/>
      <c r="U1369" s="309"/>
      <c r="V1369" s="319" t="s">
        <v>1427</v>
      </c>
      <c r="W1369" s="444" t="str">
        <f t="shared" si="102"/>
        <v>10</v>
      </c>
      <c r="X1369" s="286"/>
      <c r="Y1369" s="286"/>
      <c r="Z1369" s="30"/>
    </row>
    <row r="1370" spans="1:26" ht="15" hidden="1" customHeight="1" x14ac:dyDescent="0.2">
      <c r="A1370" s="384"/>
      <c r="B1370" s="384"/>
      <c r="C1370" s="433"/>
      <c r="D1370" s="43" t="s">
        <v>2209</v>
      </c>
      <c r="E1370" s="499" t="s">
        <v>2210</v>
      </c>
      <c r="F1370" s="319">
        <v>1</v>
      </c>
      <c r="G1370" s="43" t="s">
        <v>2329</v>
      </c>
      <c r="H1370" s="499"/>
      <c r="I1370" s="481">
        <v>12</v>
      </c>
      <c r="J1370" s="442" t="s">
        <v>1428</v>
      </c>
      <c r="K1370" s="442">
        <v>1</v>
      </c>
      <c r="L1370" s="482" t="s">
        <v>3464</v>
      </c>
      <c r="M1370" s="442">
        <v>152</v>
      </c>
      <c r="N1370" s="483"/>
      <c r="O1370" s="434">
        <v>2.58</v>
      </c>
      <c r="P1370" s="323">
        <f t="shared" si="99"/>
        <v>2.58</v>
      </c>
      <c r="Q1370" s="319">
        <f t="shared" si="100"/>
        <v>1</v>
      </c>
      <c r="R1370" s="427">
        <f t="shared" si="101"/>
        <v>2.58</v>
      </c>
      <c r="S1370" s="323"/>
      <c r="T1370" s="309"/>
      <c r="U1370" s="309"/>
      <c r="V1370" s="319" t="s">
        <v>3445</v>
      </c>
      <c r="W1370" s="444" t="str">
        <f t="shared" si="102"/>
        <v>12</v>
      </c>
      <c r="X1370" s="286"/>
      <c r="Y1370" s="286"/>
      <c r="Z1370" s="30"/>
    </row>
    <row r="1371" spans="1:26" ht="15" hidden="1" customHeight="1" x14ac:dyDescent="0.2">
      <c r="A1371" s="384"/>
      <c r="B1371" s="384"/>
      <c r="C1371" s="433"/>
      <c r="D1371" s="43" t="s">
        <v>2209</v>
      </c>
      <c r="E1371" s="499" t="s">
        <v>2210</v>
      </c>
      <c r="F1371" s="319">
        <v>1</v>
      </c>
      <c r="G1371" s="43" t="s">
        <v>2330</v>
      </c>
      <c r="H1371" s="499"/>
      <c r="I1371" s="481">
        <v>10</v>
      </c>
      <c r="J1371" s="442" t="s">
        <v>1428</v>
      </c>
      <c r="K1371" s="442">
        <v>1</v>
      </c>
      <c r="L1371" s="482" t="s">
        <v>3500</v>
      </c>
      <c r="M1371" s="442">
        <v>135</v>
      </c>
      <c r="N1371" s="483"/>
      <c r="O1371" s="434">
        <v>1.22</v>
      </c>
      <c r="P1371" s="323">
        <f t="shared" si="99"/>
        <v>1.22</v>
      </c>
      <c r="Q1371" s="319">
        <f t="shared" si="100"/>
        <v>1</v>
      </c>
      <c r="R1371" s="427">
        <f t="shared" si="101"/>
        <v>1.22</v>
      </c>
      <c r="S1371" s="323"/>
      <c r="T1371" s="309"/>
      <c r="U1371" s="309"/>
      <c r="V1371" s="319" t="s">
        <v>1427</v>
      </c>
      <c r="W1371" s="444" t="str">
        <f t="shared" si="102"/>
        <v>10</v>
      </c>
      <c r="X1371" s="286"/>
      <c r="Y1371" s="286"/>
      <c r="Z1371" s="30"/>
    </row>
    <row r="1372" spans="1:26" ht="15" hidden="1" customHeight="1" x14ac:dyDescent="0.2">
      <c r="A1372" s="384"/>
      <c r="B1372" s="384"/>
      <c r="C1372" s="433"/>
      <c r="D1372" s="43" t="s">
        <v>2334</v>
      </c>
      <c r="E1372" s="499" t="s">
        <v>2210</v>
      </c>
      <c r="F1372" s="319">
        <v>1</v>
      </c>
      <c r="G1372" s="43" t="s">
        <v>2334</v>
      </c>
      <c r="H1372" s="499"/>
      <c r="I1372" s="43" t="s">
        <v>2334</v>
      </c>
      <c r="J1372" s="43" t="s">
        <v>2334</v>
      </c>
      <c r="K1372" s="442">
        <v>1</v>
      </c>
      <c r="L1372" s="482" t="s">
        <v>3456</v>
      </c>
      <c r="M1372" s="442">
        <v>0</v>
      </c>
      <c r="N1372" s="483"/>
      <c r="O1372" s="434">
        <f>1878.89-1824.25</f>
        <v>54.6400000000001</v>
      </c>
      <c r="P1372" s="323">
        <f t="shared" si="99"/>
        <v>54.6400000000001</v>
      </c>
      <c r="Q1372" s="319">
        <f t="shared" si="100"/>
        <v>1</v>
      </c>
      <c r="R1372" s="427">
        <f t="shared" si="101"/>
        <v>54.6400000000001</v>
      </c>
      <c r="S1372" s="323"/>
      <c r="T1372" s="309"/>
      <c r="U1372" s="309"/>
      <c r="V1372" s="319" t="s">
        <v>2334</v>
      </c>
      <c r="W1372" s="444" t="str">
        <f t="shared" si="102"/>
        <v/>
      </c>
      <c r="X1372" s="286"/>
      <c r="Y1372" s="286"/>
      <c r="Z1372" s="30"/>
    </row>
    <row r="1373" spans="1:26" ht="15" hidden="1" customHeight="1" x14ac:dyDescent="0.2">
      <c r="A1373" s="384"/>
      <c r="B1373" s="384"/>
      <c r="C1373" s="433"/>
      <c r="D1373" s="43" t="s">
        <v>2335</v>
      </c>
      <c r="E1373" s="499" t="s">
        <v>2582</v>
      </c>
      <c r="F1373" s="319">
        <v>1</v>
      </c>
      <c r="G1373" s="43" t="s">
        <v>2392</v>
      </c>
      <c r="H1373" s="499"/>
      <c r="I1373" s="481" t="s">
        <v>553</v>
      </c>
      <c r="J1373" s="442" t="s">
        <v>1428</v>
      </c>
      <c r="K1373" s="442">
        <v>1</v>
      </c>
      <c r="L1373" s="482" t="s">
        <v>3456</v>
      </c>
      <c r="M1373" s="442">
        <v>3112</v>
      </c>
      <c r="N1373" s="483"/>
      <c r="O1373" s="434">
        <v>76.77</v>
      </c>
      <c r="P1373" s="323">
        <f t="shared" ref="P1373:P1436" si="103">O1373*K1373</f>
        <v>76.77</v>
      </c>
      <c r="Q1373" s="319">
        <f t="shared" ref="Q1373:Q1436" si="104">K1373*F1373</f>
        <v>1</v>
      </c>
      <c r="R1373" s="427">
        <f t="shared" ref="R1373:R1436" si="105">Q1373*O1373</f>
        <v>76.77</v>
      </c>
      <c r="S1373" s="323"/>
      <c r="T1373" s="309"/>
      <c r="U1373" s="309"/>
      <c r="V1373" s="319" t="s">
        <v>553</v>
      </c>
      <c r="W1373" s="444" t="str">
        <f t="shared" si="102"/>
        <v/>
      </c>
      <c r="X1373" s="286"/>
      <c r="Y1373" s="286"/>
      <c r="Z1373" s="30"/>
    </row>
    <row r="1374" spans="1:26" ht="15" hidden="1" customHeight="1" x14ac:dyDescent="0.2">
      <c r="A1374" s="384"/>
      <c r="B1374" s="384"/>
      <c r="C1374" s="433"/>
      <c r="D1374" s="43" t="s">
        <v>2335</v>
      </c>
      <c r="E1374" s="499" t="s">
        <v>2582</v>
      </c>
      <c r="F1374" s="319">
        <v>1</v>
      </c>
      <c r="G1374" s="43" t="s">
        <v>2393</v>
      </c>
      <c r="H1374" s="499"/>
      <c r="I1374" s="481">
        <v>8</v>
      </c>
      <c r="J1374" s="442" t="s">
        <v>1428</v>
      </c>
      <c r="K1374" s="442">
        <v>2</v>
      </c>
      <c r="L1374" s="482" t="s">
        <v>3528</v>
      </c>
      <c r="M1374" s="442">
        <v>659</v>
      </c>
      <c r="N1374" s="483"/>
      <c r="O1374" s="434">
        <v>5.5</v>
      </c>
      <c r="P1374" s="323">
        <f t="shared" si="103"/>
        <v>11</v>
      </c>
      <c r="Q1374" s="319">
        <f t="shared" si="104"/>
        <v>2</v>
      </c>
      <c r="R1374" s="427">
        <f t="shared" si="105"/>
        <v>11</v>
      </c>
      <c r="S1374" s="323"/>
      <c r="T1374" s="309"/>
      <c r="U1374" s="309"/>
      <c r="V1374" s="319" t="s">
        <v>3449</v>
      </c>
      <c r="W1374" s="444" t="str">
        <f t="shared" si="102"/>
        <v>8</v>
      </c>
      <c r="X1374" s="286"/>
      <c r="Y1374" s="286"/>
      <c r="Z1374" s="30"/>
    </row>
    <row r="1375" spans="1:26" ht="15" hidden="1" customHeight="1" x14ac:dyDescent="0.2">
      <c r="A1375" s="384"/>
      <c r="B1375" s="384"/>
      <c r="C1375" s="433"/>
      <c r="D1375" s="43" t="s">
        <v>2335</v>
      </c>
      <c r="E1375" s="499" t="s">
        <v>2582</v>
      </c>
      <c r="F1375" s="319">
        <v>1</v>
      </c>
      <c r="G1375" s="43" t="s">
        <v>2394</v>
      </c>
      <c r="H1375" s="499"/>
      <c r="I1375" s="481">
        <v>10</v>
      </c>
      <c r="J1375" s="442" t="s">
        <v>1428</v>
      </c>
      <c r="K1375" s="442">
        <v>1</v>
      </c>
      <c r="L1375" s="482" t="s">
        <v>3529</v>
      </c>
      <c r="M1375" s="442">
        <v>164</v>
      </c>
      <c r="N1375" s="483"/>
      <c r="O1375" s="434">
        <v>1.44</v>
      </c>
      <c r="P1375" s="323">
        <f t="shared" si="103"/>
        <v>1.44</v>
      </c>
      <c r="Q1375" s="319">
        <f t="shared" si="104"/>
        <v>1</v>
      </c>
      <c r="R1375" s="427">
        <f t="shared" si="105"/>
        <v>1.44</v>
      </c>
      <c r="S1375" s="323"/>
      <c r="T1375" s="309"/>
      <c r="U1375" s="309"/>
      <c r="V1375" s="319" t="s">
        <v>1427</v>
      </c>
      <c r="W1375" s="444" t="str">
        <f t="shared" si="102"/>
        <v>10</v>
      </c>
      <c r="X1375" s="286"/>
      <c r="Y1375" s="286"/>
      <c r="Z1375" s="30"/>
    </row>
    <row r="1376" spans="1:26" ht="15" hidden="1" customHeight="1" x14ac:dyDescent="0.2">
      <c r="A1376" s="384"/>
      <c r="B1376" s="384"/>
      <c r="C1376" s="433"/>
      <c r="D1376" s="43" t="s">
        <v>2335</v>
      </c>
      <c r="E1376" s="499" t="s">
        <v>2582</v>
      </c>
      <c r="F1376" s="319">
        <v>1</v>
      </c>
      <c r="G1376" s="43" t="s">
        <v>2395</v>
      </c>
      <c r="H1376" s="499"/>
      <c r="I1376" s="481">
        <v>10</v>
      </c>
      <c r="J1376" s="442" t="s">
        <v>1428</v>
      </c>
      <c r="K1376" s="442">
        <v>4</v>
      </c>
      <c r="L1376" s="482" t="s">
        <v>3452</v>
      </c>
      <c r="M1376" s="442">
        <v>116</v>
      </c>
      <c r="N1376" s="483"/>
      <c r="O1376" s="434">
        <v>0.55000000000000004</v>
      </c>
      <c r="P1376" s="323">
        <f t="shared" si="103"/>
        <v>2.2000000000000002</v>
      </c>
      <c r="Q1376" s="319">
        <f t="shared" si="104"/>
        <v>4</v>
      </c>
      <c r="R1376" s="427">
        <f t="shared" si="105"/>
        <v>2.2000000000000002</v>
      </c>
      <c r="S1376" s="323"/>
      <c r="T1376" s="309"/>
      <c r="U1376" s="309"/>
      <c r="V1376" s="319" t="s">
        <v>1427</v>
      </c>
      <c r="W1376" s="444" t="str">
        <f t="shared" si="102"/>
        <v>10</v>
      </c>
      <c r="X1376" s="286"/>
      <c r="Y1376" s="286"/>
      <c r="Z1376" s="30"/>
    </row>
    <row r="1377" spans="1:26" ht="15" hidden="1" customHeight="1" x14ac:dyDescent="0.2">
      <c r="A1377" s="384"/>
      <c r="B1377" s="384"/>
      <c r="C1377" s="433"/>
      <c r="D1377" s="43" t="s">
        <v>2335</v>
      </c>
      <c r="E1377" s="499" t="s">
        <v>2582</v>
      </c>
      <c r="F1377" s="319">
        <v>1</v>
      </c>
      <c r="G1377" s="43" t="s">
        <v>2396</v>
      </c>
      <c r="H1377" s="499"/>
      <c r="I1377" s="481">
        <v>10</v>
      </c>
      <c r="J1377" s="442" t="s">
        <v>1428</v>
      </c>
      <c r="K1377" s="442">
        <v>1</v>
      </c>
      <c r="L1377" s="482" t="s">
        <v>3530</v>
      </c>
      <c r="M1377" s="442">
        <v>183</v>
      </c>
      <c r="N1377" s="483"/>
      <c r="O1377" s="434">
        <v>2.38</v>
      </c>
      <c r="P1377" s="323">
        <f t="shared" si="103"/>
        <v>2.38</v>
      </c>
      <c r="Q1377" s="319">
        <f t="shared" si="104"/>
        <v>1</v>
      </c>
      <c r="R1377" s="427">
        <f t="shared" si="105"/>
        <v>2.38</v>
      </c>
      <c r="S1377" s="323"/>
      <c r="T1377" s="309"/>
      <c r="U1377" s="309"/>
      <c r="V1377" s="319" t="s">
        <v>1427</v>
      </c>
      <c r="W1377" s="444" t="str">
        <f t="shared" si="102"/>
        <v>10</v>
      </c>
      <c r="X1377" s="286"/>
      <c r="Y1377" s="286"/>
      <c r="Z1377" s="30"/>
    </row>
    <row r="1378" spans="1:26" ht="15" hidden="1" customHeight="1" x14ac:dyDescent="0.2">
      <c r="A1378" s="384"/>
      <c r="B1378" s="384"/>
      <c r="C1378" s="433"/>
      <c r="D1378" s="43" t="s">
        <v>2335</v>
      </c>
      <c r="E1378" s="499" t="s">
        <v>2582</v>
      </c>
      <c r="F1378" s="319">
        <v>1</v>
      </c>
      <c r="G1378" s="43" t="s">
        <v>2397</v>
      </c>
      <c r="H1378" s="499"/>
      <c r="I1378" s="481">
        <v>12</v>
      </c>
      <c r="J1378" s="442" t="s">
        <v>1428</v>
      </c>
      <c r="K1378" s="442">
        <v>1</v>
      </c>
      <c r="L1378" s="482" t="s">
        <v>3531</v>
      </c>
      <c r="M1378" s="442">
        <v>176</v>
      </c>
      <c r="N1378" s="483"/>
      <c r="O1378" s="434">
        <v>2.77</v>
      </c>
      <c r="P1378" s="323">
        <f t="shared" si="103"/>
        <v>2.77</v>
      </c>
      <c r="Q1378" s="319">
        <f t="shared" si="104"/>
        <v>1</v>
      </c>
      <c r="R1378" s="427">
        <f t="shared" si="105"/>
        <v>2.77</v>
      </c>
      <c r="S1378" s="323"/>
      <c r="T1378" s="309"/>
      <c r="U1378" s="309"/>
      <c r="V1378" s="319" t="s">
        <v>3445</v>
      </c>
      <c r="W1378" s="444" t="str">
        <f t="shared" si="102"/>
        <v>12</v>
      </c>
      <c r="X1378" s="286"/>
      <c r="Y1378" s="286"/>
      <c r="Z1378" s="30"/>
    </row>
    <row r="1379" spans="1:26" ht="15" hidden="1" customHeight="1" x14ac:dyDescent="0.2">
      <c r="A1379" s="384"/>
      <c r="B1379" s="384"/>
      <c r="C1379" s="433"/>
      <c r="D1379" s="43" t="s">
        <v>2335</v>
      </c>
      <c r="E1379" s="499" t="s">
        <v>2582</v>
      </c>
      <c r="F1379" s="319">
        <v>1</v>
      </c>
      <c r="G1379" s="43" t="s">
        <v>2398</v>
      </c>
      <c r="H1379" s="499"/>
      <c r="I1379" s="481">
        <v>12</v>
      </c>
      <c r="J1379" s="442" t="s">
        <v>1428</v>
      </c>
      <c r="K1379" s="442">
        <v>1</v>
      </c>
      <c r="L1379" s="482" t="s">
        <v>3452</v>
      </c>
      <c r="M1379" s="442">
        <v>116</v>
      </c>
      <c r="N1379" s="483"/>
      <c r="O1379" s="434">
        <v>0.66</v>
      </c>
      <c r="P1379" s="323">
        <f t="shared" si="103"/>
        <v>0.66</v>
      </c>
      <c r="Q1379" s="319">
        <f t="shared" si="104"/>
        <v>1</v>
      </c>
      <c r="R1379" s="427">
        <f t="shared" si="105"/>
        <v>0.66</v>
      </c>
      <c r="S1379" s="323"/>
      <c r="T1379" s="309"/>
      <c r="U1379" s="309"/>
      <c r="V1379" s="319" t="s">
        <v>3445</v>
      </c>
      <c r="W1379" s="444" t="str">
        <f t="shared" si="102"/>
        <v>12</v>
      </c>
      <c r="X1379" s="286"/>
      <c r="Y1379" s="286"/>
      <c r="Z1379" s="30"/>
    </row>
    <row r="1380" spans="1:26" ht="15" hidden="1" customHeight="1" x14ac:dyDescent="0.2">
      <c r="A1380" s="384"/>
      <c r="B1380" s="384"/>
      <c r="C1380" s="433"/>
      <c r="D1380" s="43" t="s">
        <v>2335</v>
      </c>
      <c r="E1380" s="499" t="s">
        <v>2582</v>
      </c>
      <c r="F1380" s="319">
        <v>1</v>
      </c>
      <c r="G1380" s="43" t="s">
        <v>2399</v>
      </c>
      <c r="H1380" s="499"/>
      <c r="I1380" s="481">
        <v>12</v>
      </c>
      <c r="J1380" s="442" t="s">
        <v>1428</v>
      </c>
      <c r="K1380" s="442">
        <v>1</v>
      </c>
      <c r="L1380" s="482" t="s">
        <v>3532</v>
      </c>
      <c r="M1380" s="442">
        <v>200</v>
      </c>
      <c r="N1380" s="483"/>
      <c r="O1380" s="434">
        <v>2.56</v>
      </c>
      <c r="P1380" s="323">
        <f t="shared" si="103"/>
        <v>2.56</v>
      </c>
      <c r="Q1380" s="319">
        <f t="shared" si="104"/>
        <v>1</v>
      </c>
      <c r="R1380" s="427">
        <f t="shared" si="105"/>
        <v>2.56</v>
      </c>
      <c r="S1380" s="323"/>
      <c r="T1380" s="309"/>
      <c r="U1380" s="309"/>
      <c r="V1380" s="319" t="s">
        <v>3445</v>
      </c>
      <c r="W1380" s="444" t="str">
        <f t="shared" si="102"/>
        <v>12</v>
      </c>
      <c r="X1380" s="286"/>
      <c r="Y1380" s="286"/>
      <c r="Z1380" s="30"/>
    </row>
    <row r="1381" spans="1:26" ht="15" hidden="1" customHeight="1" x14ac:dyDescent="0.2">
      <c r="A1381" s="384"/>
      <c r="B1381" s="384"/>
      <c r="C1381" s="433"/>
      <c r="D1381" s="43" t="s">
        <v>2335</v>
      </c>
      <c r="E1381" s="499" t="s">
        <v>2582</v>
      </c>
      <c r="F1381" s="319">
        <v>1</v>
      </c>
      <c r="G1381" s="43" t="s">
        <v>2400</v>
      </c>
      <c r="H1381" s="499"/>
      <c r="I1381" s="481">
        <v>12</v>
      </c>
      <c r="J1381" s="442" t="s">
        <v>1428</v>
      </c>
      <c r="K1381" s="442">
        <v>2</v>
      </c>
      <c r="L1381" s="482" t="s">
        <v>3531</v>
      </c>
      <c r="M1381" s="442">
        <v>136</v>
      </c>
      <c r="N1381" s="483"/>
      <c r="O1381" s="434">
        <v>2.14</v>
      </c>
      <c r="P1381" s="323">
        <f t="shared" si="103"/>
        <v>4.28</v>
      </c>
      <c r="Q1381" s="319">
        <f t="shared" si="104"/>
        <v>2</v>
      </c>
      <c r="R1381" s="427">
        <f t="shared" si="105"/>
        <v>4.28</v>
      </c>
      <c r="S1381" s="323"/>
      <c r="T1381" s="309"/>
      <c r="U1381" s="309"/>
      <c r="V1381" s="319" t="s">
        <v>3445</v>
      </c>
      <c r="W1381" s="444" t="str">
        <f t="shared" si="102"/>
        <v>12</v>
      </c>
      <c r="X1381" s="286"/>
      <c r="Y1381" s="286"/>
      <c r="Z1381" s="30"/>
    </row>
    <row r="1382" spans="1:26" ht="15" hidden="1" customHeight="1" x14ac:dyDescent="0.2">
      <c r="A1382" s="384"/>
      <c r="B1382" s="384"/>
      <c r="C1382" s="433"/>
      <c r="D1382" s="43" t="s">
        <v>2335</v>
      </c>
      <c r="E1382" s="499" t="s">
        <v>2582</v>
      </c>
      <c r="F1382" s="319">
        <v>1</v>
      </c>
      <c r="G1382" s="43" t="s">
        <v>2401</v>
      </c>
      <c r="H1382" s="499"/>
      <c r="I1382" s="481">
        <v>12</v>
      </c>
      <c r="J1382" s="442" t="s">
        <v>1428</v>
      </c>
      <c r="K1382" s="442">
        <v>1</v>
      </c>
      <c r="L1382" s="482" t="s">
        <v>3452</v>
      </c>
      <c r="M1382" s="442">
        <v>116</v>
      </c>
      <c r="N1382" s="483"/>
      <c r="O1382" s="434">
        <v>0.66</v>
      </c>
      <c r="P1382" s="323">
        <f t="shared" si="103"/>
        <v>0.66</v>
      </c>
      <c r="Q1382" s="319">
        <f t="shared" si="104"/>
        <v>1</v>
      </c>
      <c r="R1382" s="427">
        <f t="shared" si="105"/>
        <v>0.66</v>
      </c>
      <c r="S1382" s="323"/>
      <c r="T1382" s="309"/>
      <c r="U1382" s="309"/>
      <c r="V1382" s="319" t="s">
        <v>3445</v>
      </c>
      <c r="W1382" s="444" t="str">
        <f t="shared" si="102"/>
        <v>12</v>
      </c>
      <c r="X1382" s="286"/>
      <c r="Y1382" s="286"/>
      <c r="Z1382" s="30"/>
    </row>
    <row r="1383" spans="1:26" ht="15" hidden="1" customHeight="1" x14ac:dyDescent="0.2">
      <c r="A1383" s="384"/>
      <c r="B1383" s="384"/>
      <c r="C1383" s="433"/>
      <c r="D1383" s="43" t="s">
        <v>2335</v>
      </c>
      <c r="E1383" s="499" t="s">
        <v>2582</v>
      </c>
      <c r="F1383" s="319">
        <v>1</v>
      </c>
      <c r="G1383" s="43" t="s">
        <v>2402</v>
      </c>
      <c r="H1383" s="499"/>
      <c r="I1383" s="481">
        <v>10</v>
      </c>
      <c r="J1383" s="442" t="s">
        <v>1428</v>
      </c>
      <c r="K1383" s="442">
        <v>1</v>
      </c>
      <c r="L1383" s="482" t="s">
        <v>3524</v>
      </c>
      <c r="M1383" s="442">
        <v>204</v>
      </c>
      <c r="N1383" s="483"/>
      <c r="O1383" s="434">
        <v>1.98</v>
      </c>
      <c r="P1383" s="323">
        <f t="shared" si="103"/>
        <v>1.98</v>
      </c>
      <c r="Q1383" s="319">
        <f t="shared" si="104"/>
        <v>1</v>
      </c>
      <c r="R1383" s="427">
        <f t="shared" si="105"/>
        <v>1.98</v>
      </c>
      <c r="S1383" s="323"/>
      <c r="T1383" s="309"/>
      <c r="U1383" s="309"/>
      <c r="V1383" s="319" t="s">
        <v>1427</v>
      </c>
      <c r="W1383" s="444" t="str">
        <f t="shared" si="102"/>
        <v>10</v>
      </c>
      <c r="X1383" s="286"/>
      <c r="Y1383" s="286"/>
      <c r="Z1383" s="30"/>
    </row>
    <row r="1384" spans="1:26" ht="15" hidden="1" customHeight="1" x14ac:dyDescent="0.2">
      <c r="A1384" s="384"/>
      <c r="B1384" s="384"/>
      <c r="C1384" s="433"/>
      <c r="D1384" s="43" t="s">
        <v>2335</v>
      </c>
      <c r="E1384" s="499" t="s">
        <v>2582</v>
      </c>
      <c r="F1384" s="319">
        <v>1</v>
      </c>
      <c r="G1384" s="43" t="s">
        <v>2403</v>
      </c>
      <c r="H1384" s="499"/>
      <c r="I1384" s="481">
        <v>8</v>
      </c>
      <c r="J1384" s="442" t="s">
        <v>1428</v>
      </c>
      <c r="K1384" s="442">
        <v>2</v>
      </c>
      <c r="L1384" s="482" t="s">
        <v>3533</v>
      </c>
      <c r="M1384" s="442">
        <v>116</v>
      </c>
      <c r="N1384" s="483"/>
      <c r="O1384" s="434">
        <v>0.49</v>
      </c>
      <c r="P1384" s="323">
        <f t="shared" si="103"/>
        <v>0.98</v>
      </c>
      <c r="Q1384" s="319">
        <f t="shared" si="104"/>
        <v>2</v>
      </c>
      <c r="R1384" s="427">
        <f t="shared" si="105"/>
        <v>0.98</v>
      </c>
      <c r="S1384" s="323"/>
      <c r="T1384" s="309"/>
      <c r="U1384" s="309"/>
      <c r="V1384" s="319" t="s">
        <v>3449</v>
      </c>
      <c r="W1384" s="444" t="str">
        <f t="shared" si="102"/>
        <v>8</v>
      </c>
      <c r="X1384" s="286"/>
      <c r="Y1384" s="286"/>
      <c r="Z1384" s="30"/>
    </row>
    <row r="1385" spans="1:26" ht="15" hidden="1" customHeight="1" x14ac:dyDescent="0.2">
      <c r="A1385" s="384"/>
      <c r="B1385" s="384"/>
      <c r="C1385" s="433"/>
      <c r="D1385" s="43" t="s">
        <v>2336</v>
      </c>
      <c r="E1385" s="499" t="s">
        <v>2582</v>
      </c>
      <c r="F1385" s="319">
        <v>1</v>
      </c>
      <c r="G1385" s="43" t="s">
        <v>2392</v>
      </c>
      <c r="H1385" s="499"/>
      <c r="I1385" s="481" t="s">
        <v>553</v>
      </c>
      <c r="J1385" s="442" t="s">
        <v>1428</v>
      </c>
      <c r="K1385" s="442">
        <v>1</v>
      </c>
      <c r="L1385" s="482" t="s">
        <v>3456</v>
      </c>
      <c r="M1385" s="442">
        <v>3112</v>
      </c>
      <c r="N1385" s="483"/>
      <c r="O1385" s="434">
        <v>76.77</v>
      </c>
      <c r="P1385" s="323">
        <f t="shared" si="103"/>
        <v>76.77</v>
      </c>
      <c r="Q1385" s="319">
        <f t="shared" si="104"/>
        <v>1</v>
      </c>
      <c r="R1385" s="427">
        <f t="shared" si="105"/>
        <v>76.77</v>
      </c>
      <c r="S1385" s="323"/>
      <c r="T1385" s="309"/>
      <c r="U1385" s="309"/>
      <c r="V1385" s="319" t="s">
        <v>553</v>
      </c>
      <c r="W1385" s="444" t="str">
        <f t="shared" si="102"/>
        <v/>
      </c>
      <c r="X1385" s="286"/>
      <c r="Y1385" s="286"/>
      <c r="Z1385" s="30"/>
    </row>
    <row r="1386" spans="1:26" ht="15" hidden="1" customHeight="1" x14ac:dyDescent="0.2">
      <c r="A1386" s="384"/>
      <c r="B1386" s="384"/>
      <c r="C1386" s="433"/>
      <c r="D1386" s="43" t="s">
        <v>2336</v>
      </c>
      <c r="E1386" s="499" t="s">
        <v>2582</v>
      </c>
      <c r="F1386" s="319">
        <v>1</v>
      </c>
      <c r="G1386" s="43" t="s">
        <v>2393</v>
      </c>
      <c r="H1386" s="499"/>
      <c r="I1386" s="481">
        <v>8</v>
      </c>
      <c r="J1386" s="442" t="s">
        <v>1428</v>
      </c>
      <c r="K1386" s="442">
        <v>2</v>
      </c>
      <c r="L1386" s="482" t="s">
        <v>3528</v>
      </c>
      <c r="M1386" s="442">
        <v>660</v>
      </c>
      <c r="N1386" s="483"/>
      <c r="O1386" s="434">
        <v>5.51</v>
      </c>
      <c r="P1386" s="323">
        <f t="shared" si="103"/>
        <v>11.02</v>
      </c>
      <c r="Q1386" s="319">
        <f t="shared" si="104"/>
        <v>2</v>
      </c>
      <c r="R1386" s="427">
        <f t="shared" si="105"/>
        <v>11.02</v>
      </c>
      <c r="S1386" s="323"/>
      <c r="T1386" s="309"/>
      <c r="U1386" s="309"/>
      <c r="V1386" s="319" t="s">
        <v>3449</v>
      </c>
      <c r="W1386" s="444" t="str">
        <f t="shared" si="102"/>
        <v>8</v>
      </c>
      <c r="X1386" s="286"/>
      <c r="Y1386" s="286"/>
      <c r="Z1386" s="30"/>
    </row>
    <row r="1387" spans="1:26" ht="15" hidden="1" customHeight="1" x14ac:dyDescent="0.2">
      <c r="A1387" s="384"/>
      <c r="B1387" s="384"/>
      <c r="C1387" s="433"/>
      <c r="D1387" s="43" t="s">
        <v>2336</v>
      </c>
      <c r="E1387" s="499" t="s">
        <v>2582</v>
      </c>
      <c r="F1387" s="319">
        <v>1</v>
      </c>
      <c r="G1387" s="43" t="s">
        <v>2394</v>
      </c>
      <c r="H1387" s="499"/>
      <c r="I1387" s="481">
        <v>10</v>
      </c>
      <c r="J1387" s="442" t="s">
        <v>1428</v>
      </c>
      <c r="K1387" s="442">
        <v>1</v>
      </c>
      <c r="L1387" s="482" t="s">
        <v>3529</v>
      </c>
      <c r="M1387" s="442">
        <v>164</v>
      </c>
      <c r="N1387" s="483"/>
      <c r="O1387" s="434">
        <v>1.45</v>
      </c>
      <c r="P1387" s="323">
        <f t="shared" si="103"/>
        <v>1.45</v>
      </c>
      <c r="Q1387" s="319">
        <f t="shared" si="104"/>
        <v>1</v>
      </c>
      <c r="R1387" s="427">
        <f t="shared" si="105"/>
        <v>1.45</v>
      </c>
      <c r="S1387" s="323"/>
      <c r="T1387" s="309"/>
      <c r="U1387" s="309"/>
      <c r="V1387" s="319" t="s">
        <v>1427</v>
      </c>
      <c r="W1387" s="444" t="str">
        <f t="shared" si="102"/>
        <v>10</v>
      </c>
      <c r="X1387" s="286"/>
      <c r="Y1387" s="286"/>
      <c r="Z1387" s="30"/>
    </row>
    <row r="1388" spans="1:26" ht="15" hidden="1" customHeight="1" x14ac:dyDescent="0.2">
      <c r="A1388" s="384"/>
      <c r="B1388" s="384"/>
      <c r="C1388" s="433"/>
      <c r="D1388" s="43" t="s">
        <v>2336</v>
      </c>
      <c r="E1388" s="499" t="s">
        <v>2582</v>
      </c>
      <c r="F1388" s="319">
        <v>1</v>
      </c>
      <c r="G1388" s="43" t="s">
        <v>2395</v>
      </c>
      <c r="H1388" s="499"/>
      <c r="I1388" s="481">
        <v>10</v>
      </c>
      <c r="J1388" s="442" t="s">
        <v>1428</v>
      </c>
      <c r="K1388" s="442">
        <v>4</v>
      </c>
      <c r="L1388" s="482" t="s">
        <v>3452</v>
      </c>
      <c r="M1388" s="442">
        <v>116</v>
      </c>
      <c r="N1388" s="483"/>
      <c r="O1388" s="434">
        <v>0.55000000000000004</v>
      </c>
      <c r="P1388" s="323">
        <f t="shared" si="103"/>
        <v>2.2000000000000002</v>
      </c>
      <c r="Q1388" s="319">
        <f t="shared" si="104"/>
        <v>4</v>
      </c>
      <c r="R1388" s="427">
        <f t="shared" si="105"/>
        <v>2.2000000000000002</v>
      </c>
      <c r="S1388" s="323"/>
      <c r="T1388" s="309"/>
      <c r="U1388" s="309"/>
      <c r="V1388" s="319" t="s">
        <v>1427</v>
      </c>
      <c r="W1388" s="444" t="str">
        <f t="shared" si="102"/>
        <v>10</v>
      </c>
      <c r="X1388" s="286"/>
      <c r="Y1388" s="286"/>
      <c r="Z1388" s="30"/>
    </row>
    <row r="1389" spans="1:26" ht="15" hidden="1" customHeight="1" x14ac:dyDescent="0.2">
      <c r="A1389" s="384"/>
      <c r="B1389" s="384"/>
      <c r="C1389" s="433"/>
      <c r="D1389" s="43" t="s">
        <v>2336</v>
      </c>
      <c r="E1389" s="499" t="s">
        <v>2582</v>
      </c>
      <c r="F1389" s="319">
        <v>1</v>
      </c>
      <c r="G1389" s="43" t="s">
        <v>2404</v>
      </c>
      <c r="H1389" s="499"/>
      <c r="I1389" s="481">
        <v>10</v>
      </c>
      <c r="J1389" s="442" t="s">
        <v>1428</v>
      </c>
      <c r="K1389" s="442">
        <v>1</v>
      </c>
      <c r="L1389" s="482" t="s">
        <v>3493</v>
      </c>
      <c r="M1389" s="442">
        <v>193</v>
      </c>
      <c r="N1389" s="483"/>
      <c r="O1389" s="434">
        <v>2.59</v>
      </c>
      <c r="P1389" s="323">
        <f t="shared" si="103"/>
        <v>2.59</v>
      </c>
      <c r="Q1389" s="319">
        <f t="shared" si="104"/>
        <v>1</v>
      </c>
      <c r="R1389" s="427">
        <f t="shared" si="105"/>
        <v>2.59</v>
      </c>
      <c r="S1389" s="323"/>
      <c r="T1389" s="309"/>
      <c r="U1389" s="309"/>
      <c r="V1389" s="319" t="s">
        <v>1427</v>
      </c>
      <c r="W1389" s="444" t="str">
        <f t="shared" si="102"/>
        <v>10</v>
      </c>
      <c r="X1389" s="286"/>
      <c r="Y1389" s="286"/>
      <c r="Z1389" s="30"/>
    </row>
    <row r="1390" spans="1:26" ht="15" hidden="1" customHeight="1" x14ac:dyDescent="0.2">
      <c r="A1390" s="384"/>
      <c r="B1390" s="384"/>
      <c r="C1390" s="433"/>
      <c r="D1390" s="43" t="s">
        <v>2336</v>
      </c>
      <c r="E1390" s="499" t="s">
        <v>2582</v>
      </c>
      <c r="F1390" s="319">
        <v>1</v>
      </c>
      <c r="G1390" s="43" t="s">
        <v>2405</v>
      </c>
      <c r="H1390" s="499"/>
      <c r="I1390" s="481">
        <v>10</v>
      </c>
      <c r="J1390" s="442" t="s">
        <v>1428</v>
      </c>
      <c r="K1390" s="442">
        <v>1</v>
      </c>
      <c r="L1390" s="482" t="s">
        <v>3525</v>
      </c>
      <c r="M1390" s="442">
        <v>202</v>
      </c>
      <c r="N1390" s="483"/>
      <c r="O1390" s="434">
        <v>1.8</v>
      </c>
      <c r="P1390" s="323">
        <f t="shared" si="103"/>
        <v>1.8</v>
      </c>
      <c r="Q1390" s="319">
        <f t="shared" si="104"/>
        <v>1</v>
      </c>
      <c r="R1390" s="427">
        <f t="shared" si="105"/>
        <v>1.8</v>
      </c>
      <c r="S1390" s="323"/>
      <c r="T1390" s="309"/>
      <c r="U1390" s="309"/>
      <c r="V1390" s="319" t="s">
        <v>1427</v>
      </c>
      <c r="W1390" s="444" t="str">
        <f t="shared" si="102"/>
        <v>10</v>
      </c>
      <c r="X1390" s="286"/>
      <c r="Y1390" s="286"/>
      <c r="Z1390" s="30"/>
    </row>
    <row r="1391" spans="1:26" ht="15" hidden="1" customHeight="1" x14ac:dyDescent="0.2">
      <c r="A1391" s="384"/>
      <c r="B1391" s="384"/>
      <c r="C1391" s="433"/>
      <c r="D1391" s="43" t="s">
        <v>2336</v>
      </c>
      <c r="E1391" s="499" t="s">
        <v>2582</v>
      </c>
      <c r="F1391" s="319">
        <v>1</v>
      </c>
      <c r="G1391" s="43" t="s">
        <v>2406</v>
      </c>
      <c r="H1391" s="499"/>
      <c r="I1391" s="481">
        <v>10</v>
      </c>
      <c r="J1391" s="442" t="s">
        <v>1428</v>
      </c>
      <c r="K1391" s="442">
        <v>1</v>
      </c>
      <c r="L1391" s="482" t="s">
        <v>3512</v>
      </c>
      <c r="M1391" s="442">
        <v>192</v>
      </c>
      <c r="N1391" s="483"/>
      <c r="O1391" s="434">
        <v>1.85</v>
      </c>
      <c r="P1391" s="323">
        <f t="shared" si="103"/>
        <v>1.85</v>
      </c>
      <c r="Q1391" s="319">
        <f t="shared" si="104"/>
        <v>1</v>
      </c>
      <c r="R1391" s="427">
        <f t="shared" si="105"/>
        <v>1.85</v>
      </c>
      <c r="S1391" s="323"/>
      <c r="T1391" s="309"/>
      <c r="U1391" s="309"/>
      <c r="V1391" s="319" t="s">
        <v>1427</v>
      </c>
      <c r="W1391" s="444" t="str">
        <f t="shared" si="102"/>
        <v>10</v>
      </c>
      <c r="X1391" s="286"/>
      <c r="Y1391" s="286"/>
      <c r="Z1391" s="30"/>
    </row>
    <row r="1392" spans="1:26" ht="15" hidden="1" customHeight="1" x14ac:dyDescent="0.2">
      <c r="A1392" s="384"/>
      <c r="B1392" s="384"/>
      <c r="C1392" s="433"/>
      <c r="D1392" s="43" t="s">
        <v>2336</v>
      </c>
      <c r="E1392" s="499" t="s">
        <v>2582</v>
      </c>
      <c r="F1392" s="319">
        <v>1</v>
      </c>
      <c r="G1392" s="43" t="s">
        <v>2397</v>
      </c>
      <c r="H1392" s="499"/>
      <c r="I1392" s="481">
        <v>12</v>
      </c>
      <c r="J1392" s="442" t="s">
        <v>1428</v>
      </c>
      <c r="K1392" s="442">
        <v>1</v>
      </c>
      <c r="L1392" s="482" t="s">
        <v>3531</v>
      </c>
      <c r="M1392" s="442">
        <v>176</v>
      </c>
      <c r="N1392" s="483"/>
      <c r="O1392" s="434">
        <v>2.77</v>
      </c>
      <c r="P1392" s="323">
        <f t="shared" si="103"/>
        <v>2.77</v>
      </c>
      <c r="Q1392" s="319">
        <f t="shared" si="104"/>
        <v>1</v>
      </c>
      <c r="R1392" s="427">
        <f t="shared" si="105"/>
        <v>2.77</v>
      </c>
      <c r="S1392" s="323"/>
      <c r="T1392" s="309"/>
      <c r="U1392" s="309"/>
      <c r="V1392" s="319" t="s">
        <v>3445</v>
      </c>
      <c r="W1392" s="444" t="str">
        <f t="shared" si="102"/>
        <v>12</v>
      </c>
      <c r="X1392" s="286"/>
      <c r="Y1392" s="286"/>
      <c r="Z1392" s="30"/>
    </row>
    <row r="1393" spans="1:26" ht="15" hidden="1" customHeight="1" x14ac:dyDescent="0.2">
      <c r="A1393" s="384"/>
      <c r="B1393" s="384"/>
      <c r="C1393" s="433"/>
      <c r="D1393" s="43" t="s">
        <v>2336</v>
      </c>
      <c r="E1393" s="499" t="s">
        <v>2582</v>
      </c>
      <c r="F1393" s="319">
        <v>1</v>
      </c>
      <c r="G1393" s="43" t="s">
        <v>2398</v>
      </c>
      <c r="H1393" s="499"/>
      <c r="I1393" s="481">
        <v>12</v>
      </c>
      <c r="J1393" s="442" t="s">
        <v>1428</v>
      </c>
      <c r="K1393" s="442">
        <v>1</v>
      </c>
      <c r="L1393" s="482" t="s">
        <v>3452</v>
      </c>
      <c r="M1393" s="442">
        <v>116</v>
      </c>
      <c r="N1393" s="483"/>
      <c r="O1393" s="434">
        <v>0.66</v>
      </c>
      <c r="P1393" s="323">
        <f t="shared" si="103"/>
        <v>0.66</v>
      </c>
      <c r="Q1393" s="319">
        <f t="shared" si="104"/>
        <v>1</v>
      </c>
      <c r="R1393" s="427">
        <f t="shared" si="105"/>
        <v>0.66</v>
      </c>
      <c r="S1393" s="323"/>
      <c r="T1393" s="309"/>
      <c r="U1393" s="309"/>
      <c r="V1393" s="319" t="s">
        <v>3445</v>
      </c>
      <c r="W1393" s="444" t="str">
        <f t="shared" si="102"/>
        <v>12</v>
      </c>
      <c r="X1393" s="286"/>
      <c r="Y1393" s="286"/>
      <c r="Z1393" s="30"/>
    </row>
    <row r="1394" spans="1:26" ht="15" hidden="1" customHeight="1" x14ac:dyDescent="0.2">
      <c r="A1394" s="384"/>
      <c r="B1394" s="384"/>
      <c r="C1394" s="433"/>
      <c r="D1394" s="43" t="s">
        <v>2336</v>
      </c>
      <c r="E1394" s="499" t="s">
        <v>2582</v>
      </c>
      <c r="F1394" s="319">
        <v>1</v>
      </c>
      <c r="G1394" s="43" t="s">
        <v>2399</v>
      </c>
      <c r="H1394" s="499"/>
      <c r="I1394" s="481">
        <v>12</v>
      </c>
      <c r="J1394" s="442" t="s">
        <v>1428</v>
      </c>
      <c r="K1394" s="442">
        <v>1</v>
      </c>
      <c r="L1394" s="482" t="s">
        <v>3532</v>
      </c>
      <c r="M1394" s="442">
        <v>200</v>
      </c>
      <c r="N1394" s="483"/>
      <c r="O1394" s="434">
        <v>2.56</v>
      </c>
      <c r="P1394" s="323">
        <f t="shared" si="103"/>
        <v>2.56</v>
      </c>
      <c r="Q1394" s="319">
        <f t="shared" si="104"/>
        <v>1</v>
      </c>
      <c r="R1394" s="427">
        <f t="shared" si="105"/>
        <v>2.56</v>
      </c>
      <c r="S1394" s="323"/>
      <c r="T1394" s="309"/>
      <c r="U1394" s="309"/>
      <c r="V1394" s="319" t="s">
        <v>3445</v>
      </c>
      <c r="W1394" s="444" t="str">
        <f t="shared" si="102"/>
        <v>12</v>
      </c>
      <c r="X1394" s="286"/>
      <c r="Y1394" s="286"/>
      <c r="Z1394" s="30"/>
    </row>
    <row r="1395" spans="1:26" ht="15" hidden="1" customHeight="1" x14ac:dyDescent="0.2">
      <c r="A1395" s="384"/>
      <c r="B1395" s="384"/>
      <c r="C1395" s="433"/>
      <c r="D1395" s="43" t="s">
        <v>2336</v>
      </c>
      <c r="E1395" s="499" t="s">
        <v>2582</v>
      </c>
      <c r="F1395" s="319">
        <v>1</v>
      </c>
      <c r="G1395" s="43" t="s">
        <v>2400</v>
      </c>
      <c r="H1395" s="499"/>
      <c r="I1395" s="481">
        <v>12</v>
      </c>
      <c r="J1395" s="442" t="s">
        <v>1428</v>
      </c>
      <c r="K1395" s="442">
        <v>2</v>
      </c>
      <c r="L1395" s="482" t="s">
        <v>3531</v>
      </c>
      <c r="M1395" s="442">
        <v>136</v>
      </c>
      <c r="N1395" s="483"/>
      <c r="O1395" s="434">
        <v>2.14</v>
      </c>
      <c r="P1395" s="323">
        <f t="shared" si="103"/>
        <v>4.28</v>
      </c>
      <c r="Q1395" s="319">
        <f t="shared" si="104"/>
        <v>2</v>
      </c>
      <c r="R1395" s="427">
        <f t="shared" si="105"/>
        <v>4.28</v>
      </c>
      <c r="S1395" s="323"/>
      <c r="T1395" s="309"/>
      <c r="U1395" s="309"/>
      <c r="V1395" s="319" t="s">
        <v>3445</v>
      </c>
      <c r="W1395" s="444" t="str">
        <f t="shared" si="102"/>
        <v>12</v>
      </c>
      <c r="X1395" s="286"/>
      <c r="Y1395" s="286"/>
      <c r="Z1395" s="30"/>
    </row>
    <row r="1396" spans="1:26" ht="15" hidden="1" customHeight="1" x14ac:dyDescent="0.2">
      <c r="A1396" s="384"/>
      <c r="B1396" s="384"/>
      <c r="C1396" s="433"/>
      <c r="D1396" s="43" t="s">
        <v>2336</v>
      </c>
      <c r="E1396" s="499" t="s">
        <v>2582</v>
      </c>
      <c r="F1396" s="319">
        <v>1</v>
      </c>
      <c r="G1396" s="43" t="s">
        <v>2401</v>
      </c>
      <c r="H1396" s="499"/>
      <c r="I1396" s="481">
        <v>12</v>
      </c>
      <c r="J1396" s="442" t="s">
        <v>1428</v>
      </c>
      <c r="K1396" s="442">
        <v>1</v>
      </c>
      <c r="L1396" s="482" t="s">
        <v>3452</v>
      </c>
      <c r="M1396" s="442">
        <v>116</v>
      </c>
      <c r="N1396" s="483"/>
      <c r="O1396" s="434">
        <v>0.66</v>
      </c>
      <c r="P1396" s="323">
        <f t="shared" si="103"/>
        <v>0.66</v>
      </c>
      <c r="Q1396" s="319">
        <f t="shared" si="104"/>
        <v>1</v>
      </c>
      <c r="R1396" s="427">
        <f t="shared" si="105"/>
        <v>0.66</v>
      </c>
      <c r="S1396" s="323"/>
      <c r="T1396" s="309"/>
      <c r="U1396" s="309"/>
      <c r="V1396" s="319" t="s">
        <v>3445</v>
      </c>
      <c r="W1396" s="444" t="str">
        <f t="shared" si="102"/>
        <v>12</v>
      </c>
      <c r="X1396" s="286"/>
      <c r="Y1396" s="286"/>
      <c r="Z1396" s="30"/>
    </row>
    <row r="1397" spans="1:26" ht="15" hidden="1" customHeight="1" x14ac:dyDescent="0.2">
      <c r="A1397" s="384"/>
      <c r="B1397" s="384"/>
      <c r="C1397" s="433"/>
      <c r="D1397" s="43" t="s">
        <v>2336</v>
      </c>
      <c r="E1397" s="499" t="s">
        <v>2582</v>
      </c>
      <c r="F1397" s="319">
        <v>1</v>
      </c>
      <c r="G1397" s="43" t="s">
        <v>2402</v>
      </c>
      <c r="H1397" s="499"/>
      <c r="I1397" s="481">
        <v>10</v>
      </c>
      <c r="J1397" s="442" t="s">
        <v>1428</v>
      </c>
      <c r="K1397" s="442">
        <v>1</v>
      </c>
      <c r="L1397" s="482" t="s">
        <v>3524</v>
      </c>
      <c r="M1397" s="442">
        <v>204</v>
      </c>
      <c r="N1397" s="483"/>
      <c r="O1397" s="434">
        <v>1.98</v>
      </c>
      <c r="P1397" s="323">
        <f t="shared" si="103"/>
        <v>1.98</v>
      </c>
      <c r="Q1397" s="319">
        <f t="shared" si="104"/>
        <v>1</v>
      </c>
      <c r="R1397" s="427">
        <f t="shared" si="105"/>
        <v>1.98</v>
      </c>
      <c r="S1397" s="323"/>
      <c r="T1397" s="309"/>
      <c r="U1397" s="309"/>
      <c r="V1397" s="319" t="s">
        <v>1427</v>
      </c>
      <c r="W1397" s="444" t="str">
        <f t="shared" si="102"/>
        <v>10</v>
      </c>
      <c r="X1397" s="286"/>
      <c r="Y1397" s="286"/>
      <c r="Z1397" s="30"/>
    </row>
    <row r="1398" spans="1:26" ht="15" hidden="1" customHeight="1" x14ac:dyDescent="0.2">
      <c r="A1398" s="384"/>
      <c r="B1398" s="384"/>
      <c r="C1398" s="433"/>
      <c r="D1398" s="43" t="s">
        <v>2336</v>
      </c>
      <c r="E1398" s="499" t="s">
        <v>2582</v>
      </c>
      <c r="F1398" s="319">
        <v>1</v>
      </c>
      <c r="G1398" s="43" t="s">
        <v>2403</v>
      </c>
      <c r="H1398" s="499"/>
      <c r="I1398" s="481">
        <v>8</v>
      </c>
      <c r="J1398" s="442" t="s">
        <v>1428</v>
      </c>
      <c r="K1398" s="442">
        <v>2</v>
      </c>
      <c r="L1398" s="482" t="s">
        <v>3533</v>
      </c>
      <c r="M1398" s="442">
        <v>116</v>
      </c>
      <c r="N1398" s="483"/>
      <c r="O1398" s="434">
        <v>0.49</v>
      </c>
      <c r="P1398" s="323">
        <f t="shared" si="103"/>
        <v>0.98</v>
      </c>
      <c r="Q1398" s="319">
        <f t="shared" si="104"/>
        <v>2</v>
      </c>
      <c r="R1398" s="427">
        <f t="shared" si="105"/>
        <v>0.98</v>
      </c>
      <c r="S1398" s="323"/>
      <c r="T1398" s="309"/>
      <c r="U1398" s="309"/>
      <c r="V1398" s="319" t="s">
        <v>3449</v>
      </c>
      <c r="W1398" s="444" t="str">
        <f t="shared" si="102"/>
        <v>8</v>
      </c>
      <c r="X1398" s="286"/>
      <c r="Y1398" s="286"/>
      <c r="Z1398" s="30"/>
    </row>
    <row r="1399" spans="1:26" ht="15" hidden="1" customHeight="1" x14ac:dyDescent="0.2">
      <c r="A1399" s="384"/>
      <c r="B1399" s="384"/>
      <c r="C1399" s="433"/>
      <c r="D1399" s="43" t="s">
        <v>2337</v>
      </c>
      <c r="E1399" s="499" t="s">
        <v>2582</v>
      </c>
      <c r="F1399" s="319">
        <v>1</v>
      </c>
      <c r="G1399" s="43" t="s">
        <v>2407</v>
      </c>
      <c r="H1399" s="499"/>
      <c r="I1399" s="481" t="s">
        <v>553</v>
      </c>
      <c r="J1399" s="442" t="s">
        <v>1428</v>
      </c>
      <c r="K1399" s="442">
        <v>1</v>
      </c>
      <c r="L1399" s="482" t="s">
        <v>3456</v>
      </c>
      <c r="M1399" s="442">
        <v>5886</v>
      </c>
      <c r="N1399" s="483"/>
      <c r="O1399" s="434">
        <v>145.19</v>
      </c>
      <c r="P1399" s="323">
        <f t="shared" si="103"/>
        <v>145.19</v>
      </c>
      <c r="Q1399" s="319">
        <f t="shared" si="104"/>
        <v>1</v>
      </c>
      <c r="R1399" s="427">
        <f t="shared" si="105"/>
        <v>145.19</v>
      </c>
      <c r="S1399" s="323"/>
      <c r="T1399" s="309"/>
      <c r="U1399" s="309"/>
      <c r="V1399" s="319" t="s">
        <v>553</v>
      </c>
      <c r="W1399" s="444" t="str">
        <f t="shared" si="102"/>
        <v/>
      </c>
      <c r="X1399" s="286"/>
      <c r="Y1399" s="286"/>
      <c r="Z1399" s="30"/>
    </row>
    <row r="1400" spans="1:26" ht="15" hidden="1" customHeight="1" x14ac:dyDescent="0.2">
      <c r="A1400" s="384"/>
      <c r="B1400" s="384"/>
      <c r="C1400" s="433"/>
      <c r="D1400" s="43" t="s">
        <v>2337</v>
      </c>
      <c r="E1400" s="499" t="s">
        <v>2582</v>
      </c>
      <c r="F1400" s="319">
        <v>1</v>
      </c>
      <c r="G1400" s="43" t="s">
        <v>2408</v>
      </c>
      <c r="H1400" s="499"/>
      <c r="I1400" s="481">
        <v>10</v>
      </c>
      <c r="J1400" s="442" t="s">
        <v>1428</v>
      </c>
      <c r="K1400" s="442">
        <v>1</v>
      </c>
      <c r="L1400" s="482" t="s">
        <v>3452</v>
      </c>
      <c r="M1400" s="442">
        <v>116</v>
      </c>
      <c r="N1400" s="483"/>
      <c r="O1400" s="434">
        <v>0.55000000000000004</v>
      </c>
      <c r="P1400" s="323">
        <f t="shared" si="103"/>
        <v>0.55000000000000004</v>
      </c>
      <c r="Q1400" s="319">
        <f t="shared" si="104"/>
        <v>1</v>
      </c>
      <c r="R1400" s="427">
        <f t="shared" si="105"/>
        <v>0.55000000000000004</v>
      </c>
      <c r="S1400" s="323"/>
      <c r="T1400" s="309"/>
      <c r="U1400" s="309"/>
      <c r="V1400" s="319" t="s">
        <v>1427</v>
      </c>
      <c r="W1400" s="444" t="str">
        <f t="shared" si="102"/>
        <v>10</v>
      </c>
      <c r="X1400" s="286"/>
      <c r="Y1400" s="286"/>
      <c r="Z1400" s="30"/>
    </row>
    <row r="1401" spans="1:26" ht="15" hidden="1" customHeight="1" x14ac:dyDescent="0.2">
      <c r="A1401" s="384"/>
      <c r="B1401" s="384"/>
      <c r="C1401" s="433"/>
      <c r="D1401" s="43" t="s">
        <v>2337</v>
      </c>
      <c r="E1401" s="499" t="s">
        <v>2582</v>
      </c>
      <c r="F1401" s="319">
        <v>1</v>
      </c>
      <c r="G1401" s="43" t="s">
        <v>2393</v>
      </c>
      <c r="H1401" s="499"/>
      <c r="I1401" s="481">
        <v>8</v>
      </c>
      <c r="J1401" s="442" t="s">
        <v>1428</v>
      </c>
      <c r="K1401" s="442">
        <v>2</v>
      </c>
      <c r="L1401" s="482" t="s">
        <v>3528</v>
      </c>
      <c r="M1401" s="442">
        <v>659</v>
      </c>
      <c r="N1401" s="483"/>
      <c r="O1401" s="434">
        <v>5.5</v>
      </c>
      <c r="P1401" s="323">
        <f t="shared" si="103"/>
        <v>11</v>
      </c>
      <c r="Q1401" s="319">
        <f t="shared" si="104"/>
        <v>2</v>
      </c>
      <c r="R1401" s="427">
        <f t="shared" si="105"/>
        <v>11</v>
      </c>
      <c r="S1401" s="323"/>
      <c r="T1401" s="309"/>
      <c r="U1401" s="309"/>
      <c r="V1401" s="319" t="s">
        <v>3449</v>
      </c>
      <c r="W1401" s="444" t="str">
        <f t="shared" si="102"/>
        <v>8</v>
      </c>
      <c r="X1401" s="286"/>
      <c r="Y1401" s="286"/>
      <c r="Z1401" s="30"/>
    </row>
    <row r="1402" spans="1:26" ht="15" hidden="1" customHeight="1" x14ac:dyDescent="0.2">
      <c r="A1402" s="384"/>
      <c r="B1402" s="384"/>
      <c r="C1402" s="433"/>
      <c r="D1402" s="43" t="s">
        <v>2337</v>
      </c>
      <c r="E1402" s="499" t="s">
        <v>2582</v>
      </c>
      <c r="F1402" s="319">
        <v>1</v>
      </c>
      <c r="G1402" s="43" t="s">
        <v>2409</v>
      </c>
      <c r="H1402" s="499"/>
      <c r="I1402" s="481">
        <v>10</v>
      </c>
      <c r="J1402" s="442" t="s">
        <v>1428</v>
      </c>
      <c r="K1402" s="442">
        <v>1</v>
      </c>
      <c r="L1402" s="482" t="s">
        <v>3534</v>
      </c>
      <c r="M1402" s="442">
        <v>200</v>
      </c>
      <c r="N1402" s="483"/>
      <c r="O1402" s="434">
        <v>1.61</v>
      </c>
      <c r="P1402" s="323">
        <f t="shared" si="103"/>
        <v>1.61</v>
      </c>
      <c r="Q1402" s="319">
        <f t="shared" si="104"/>
        <v>1</v>
      </c>
      <c r="R1402" s="427">
        <f t="shared" si="105"/>
        <v>1.61</v>
      </c>
      <c r="S1402" s="323"/>
      <c r="T1402" s="309"/>
      <c r="U1402" s="309"/>
      <c r="V1402" s="319" t="s">
        <v>1427</v>
      </c>
      <c r="W1402" s="444" t="str">
        <f t="shared" si="102"/>
        <v>10</v>
      </c>
      <c r="X1402" s="286"/>
      <c r="Y1402" s="286"/>
      <c r="Z1402" s="30"/>
    </row>
    <row r="1403" spans="1:26" ht="15" hidden="1" customHeight="1" x14ac:dyDescent="0.2">
      <c r="A1403" s="384"/>
      <c r="B1403" s="384"/>
      <c r="C1403" s="433"/>
      <c r="D1403" s="43" t="s">
        <v>2337</v>
      </c>
      <c r="E1403" s="499" t="s">
        <v>2582</v>
      </c>
      <c r="F1403" s="319">
        <v>1</v>
      </c>
      <c r="G1403" s="43" t="s">
        <v>2395</v>
      </c>
      <c r="H1403" s="499"/>
      <c r="I1403" s="481">
        <v>10</v>
      </c>
      <c r="J1403" s="442" t="s">
        <v>1428</v>
      </c>
      <c r="K1403" s="442">
        <v>4</v>
      </c>
      <c r="L1403" s="482" t="s">
        <v>3452</v>
      </c>
      <c r="M1403" s="442">
        <v>116</v>
      </c>
      <c r="N1403" s="483"/>
      <c r="O1403" s="434">
        <v>0.55000000000000004</v>
      </c>
      <c r="P1403" s="323">
        <f t="shared" si="103"/>
        <v>2.2000000000000002</v>
      </c>
      <c r="Q1403" s="319">
        <f t="shared" si="104"/>
        <v>4</v>
      </c>
      <c r="R1403" s="427">
        <f t="shared" si="105"/>
        <v>2.2000000000000002</v>
      </c>
      <c r="S1403" s="323"/>
      <c r="T1403" s="309"/>
      <c r="U1403" s="309"/>
      <c r="V1403" s="319" t="s">
        <v>1427</v>
      </c>
      <c r="W1403" s="444" t="str">
        <f t="shared" si="102"/>
        <v>10</v>
      </c>
      <c r="X1403" s="286"/>
      <c r="Y1403" s="286"/>
      <c r="Z1403" s="30"/>
    </row>
    <row r="1404" spans="1:26" ht="15" hidden="1" customHeight="1" x14ac:dyDescent="0.2">
      <c r="A1404" s="384"/>
      <c r="B1404" s="384"/>
      <c r="C1404" s="433"/>
      <c r="D1404" s="43" t="s">
        <v>2337</v>
      </c>
      <c r="E1404" s="499" t="s">
        <v>2582</v>
      </c>
      <c r="F1404" s="319">
        <v>1</v>
      </c>
      <c r="G1404" s="43" t="s">
        <v>2410</v>
      </c>
      <c r="H1404" s="499"/>
      <c r="I1404" s="481">
        <v>10</v>
      </c>
      <c r="J1404" s="442" t="s">
        <v>1428</v>
      </c>
      <c r="K1404" s="442">
        <v>1</v>
      </c>
      <c r="L1404" s="482" t="s">
        <v>3524</v>
      </c>
      <c r="M1404" s="442">
        <v>293</v>
      </c>
      <c r="N1404" s="483"/>
      <c r="O1404" s="434">
        <v>2.86</v>
      </c>
      <c r="P1404" s="323">
        <f t="shared" si="103"/>
        <v>2.86</v>
      </c>
      <c r="Q1404" s="319">
        <f t="shared" si="104"/>
        <v>1</v>
      </c>
      <c r="R1404" s="427">
        <f t="shared" si="105"/>
        <v>2.86</v>
      </c>
      <c r="S1404" s="323"/>
      <c r="T1404" s="309"/>
      <c r="U1404" s="309"/>
      <c r="V1404" s="319" t="s">
        <v>1427</v>
      </c>
      <c r="W1404" s="444" t="str">
        <f t="shared" si="102"/>
        <v>10</v>
      </c>
      <c r="X1404" s="286"/>
      <c r="Y1404" s="286"/>
      <c r="Z1404" s="30"/>
    </row>
    <row r="1405" spans="1:26" ht="15" hidden="1" customHeight="1" x14ac:dyDescent="0.2">
      <c r="A1405" s="384"/>
      <c r="B1405" s="384"/>
      <c r="C1405" s="433"/>
      <c r="D1405" s="43" t="s">
        <v>2337</v>
      </c>
      <c r="E1405" s="499" t="s">
        <v>2582</v>
      </c>
      <c r="F1405" s="319">
        <v>1</v>
      </c>
      <c r="G1405" s="43" t="s">
        <v>2411</v>
      </c>
      <c r="H1405" s="499"/>
      <c r="I1405" s="481">
        <v>10</v>
      </c>
      <c r="J1405" s="442" t="s">
        <v>1428</v>
      </c>
      <c r="K1405" s="442">
        <v>1</v>
      </c>
      <c r="L1405" s="482" t="s">
        <v>3535</v>
      </c>
      <c r="M1405" s="442">
        <v>198</v>
      </c>
      <c r="N1405" s="483"/>
      <c r="O1405" s="434">
        <v>2.38</v>
      </c>
      <c r="P1405" s="323">
        <f t="shared" si="103"/>
        <v>2.38</v>
      </c>
      <c r="Q1405" s="319">
        <f t="shared" si="104"/>
        <v>1</v>
      </c>
      <c r="R1405" s="427">
        <f t="shared" si="105"/>
        <v>2.38</v>
      </c>
      <c r="S1405" s="323"/>
      <c r="T1405" s="309"/>
      <c r="U1405" s="309"/>
      <c r="V1405" s="319" t="s">
        <v>1427</v>
      </c>
      <c r="W1405" s="444" t="str">
        <f t="shared" si="102"/>
        <v>10</v>
      </c>
      <c r="X1405" s="286"/>
      <c r="Y1405" s="286"/>
      <c r="Z1405" s="30"/>
    </row>
    <row r="1406" spans="1:26" ht="15" hidden="1" customHeight="1" x14ac:dyDescent="0.2">
      <c r="A1406" s="384"/>
      <c r="B1406" s="384"/>
      <c r="C1406" s="433"/>
      <c r="D1406" s="43" t="s">
        <v>2337</v>
      </c>
      <c r="E1406" s="499" t="s">
        <v>2582</v>
      </c>
      <c r="F1406" s="319">
        <v>1</v>
      </c>
      <c r="G1406" s="43" t="s">
        <v>2412</v>
      </c>
      <c r="H1406" s="499"/>
      <c r="I1406" s="481">
        <v>10</v>
      </c>
      <c r="J1406" s="442" t="s">
        <v>1428</v>
      </c>
      <c r="K1406" s="442">
        <v>1</v>
      </c>
      <c r="L1406" s="482" t="s">
        <v>3536</v>
      </c>
      <c r="M1406" s="442">
        <v>217</v>
      </c>
      <c r="N1406" s="483"/>
      <c r="O1406" s="434">
        <v>2.15</v>
      </c>
      <c r="P1406" s="323">
        <f t="shared" si="103"/>
        <v>2.15</v>
      </c>
      <c r="Q1406" s="319">
        <f t="shared" si="104"/>
        <v>1</v>
      </c>
      <c r="R1406" s="427">
        <f t="shared" si="105"/>
        <v>2.15</v>
      </c>
      <c r="S1406" s="323"/>
      <c r="T1406" s="309"/>
      <c r="U1406" s="309"/>
      <c r="V1406" s="319" t="s">
        <v>1427</v>
      </c>
      <c r="W1406" s="444" t="str">
        <f t="shared" si="102"/>
        <v>10</v>
      </c>
      <c r="X1406" s="286"/>
      <c r="Y1406" s="286"/>
      <c r="Z1406" s="30"/>
    </row>
    <row r="1407" spans="1:26" ht="15" hidden="1" customHeight="1" x14ac:dyDescent="0.2">
      <c r="A1407" s="384"/>
      <c r="B1407" s="384"/>
      <c r="C1407" s="433"/>
      <c r="D1407" s="43" t="s">
        <v>2337</v>
      </c>
      <c r="E1407" s="499" t="s">
        <v>2582</v>
      </c>
      <c r="F1407" s="319">
        <v>1</v>
      </c>
      <c r="G1407" s="43" t="s">
        <v>2413</v>
      </c>
      <c r="H1407" s="499"/>
      <c r="I1407" s="481">
        <v>10</v>
      </c>
      <c r="J1407" s="442" t="s">
        <v>1428</v>
      </c>
      <c r="K1407" s="442">
        <v>1</v>
      </c>
      <c r="L1407" s="482" t="s">
        <v>3537</v>
      </c>
      <c r="M1407" s="442">
        <v>187</v>
      </c>
      <c r="N1407" s="483"/>
      <c r="O1407" s="434">
        <v>1.72</v>
      </c>
      <c r="P1407" s="323">
        <f t="shared" si="103"/>
        <v>1.72</v>
      </c>
      <c r="Q1407" s="319">
        <f t="shared" si="104"/>
        <v>1</v>
      </c>
      <c r="R1407" s="427">
        <f t="shared" si="105"/>
        <v>1.72</v>
      </c>
      <c r="S1407" s="323"/>
      <c r="T1407" s="309"/>
      <c r="U1407" s="309"/>
      <c r="V1407" s="319" t="s">
        <v>1427</v>
      </c>
      <c r="W1407" s="444" t="str">
        <f t="shared" si="102"/>
        <v>10</v>
      </c>
      <c r="X1407" s="286"/>
      <c r="Y1407" s="286"/>
      <c r="Z1407" s="30"/>
    </row>
    <row r="1408" spans="1:26" ht="15" hidden="1" customHeight="1" x14ac:dyDescent="0.2">
      <c r="A1408" s="384"/>
      <c r="B1408" s="384"/>
      <c r="C1408" s="433"/>
      <c r="D1408" s="43" t="s">
        <v>2337</v>
      </c>
      <c r="E1408" s="499" t="s">
        <v>2582</v>
      </c>
      <c r="F1408" s="319">
        <v>1</v>
      </c>
      <c r="G1408" s="43" t="s">
        <v>2414</v>
      </c>
      <c r="H1408" s="499"/>
      <c r="I1408" s="481">
        <v>8</v>
      </c>
      <c r="J1408" s="442" t="s">
        <v>1428</v>
      </c>
      <c r="K1408" s="442">
        <v>2</v>
      </c>
      <c r="L1408" s="482" t="s">
        <v>3452</v>
      </c>
      <c r="M1408" s="442">
        <v>116</v>
      </c>
      <c r="N1408" s="483"/>
      <c r="O1408" s="434">
        <v>0.44</v>
      </c>
      <c r="P1408" s="323">
        <f t="shared" si="103"/>
        <v>0.88</v>
      </c>
      <c r="Q1408" s="319">
        <f t="shared" si="104"/>
        <v>2</v>
      </c>
      <c r="R1408" s="427">
        <f t="shared" si="105"/>
        <v>0.88</v>
      </c>
      <c r="S1408" s="323"/>
      <c r="T1408" s="309"/>
      <c r="U1408" s="309"/>
      <c r="V1408" s="319" t="s">
        <v>3449</v>
      </c>
      <c r="W1408" s="444" t="str">
        <f t="shared" si="102"/>
        <v>8</v>
      </c>
      <c r="X1408" s="286"/>
      <c r="Y1408" s="286"/>
      <c r="Z1408" s="30"/>
    </row>
    <row r="1409" spans="1:26" ht="15" hidden="1" customHeight="1" x14ac:dyDescent="0.2">
      <c r="A1409" s="384"/>
      <c r="B1409" s="384"/>
      <c r="C1409" s="433"/>
      <c r="D1409" s="43" t="s">
        <v>2337</v>
      </c>
      <c r="E1409" s="499" t="s">
        <v>2582</v>
      </c>
      <c r="F1409" s="319">
        <v>1</v>
      </c>
      <c r="G1409" s="43" t="s">
        <v>2397</v>
      </c>
      <c r="H1409" s="499"/>
      <c r="I1409" s="481">
        <v>12</v>
      </c>
      <c r="J1409" s="442" t="s">
        <v>1428</v>
      </c>
      <c r="K1409" s="442">
        <v>2</v>
      </c>
      <c r="L1409" s="482" t="s">
        <v>3531</v>
      </c>
      <c r="M1409" s="442">
        <v>176</v>
      </c>
      <c r="N1409" s="483"/>
      <c r="O1409" s="434">
        <v>2.77</v>
      </c>
      <c r="P1409" s="323">
        <f t="shared" si="103"/>
        <v>5.54</v>
      </c>
      <c r="Q1409" s="319">
        <f t="shared" si="104"/>
        <v>2</v>
      </c>
      <c r="R1409" s="427">
        <f t="shared" si="105"/>
        <v>5.54</v>
      </c>
      <c r="S1409" s="323"/>
      <c r="T1409" s="309"/>
      <c r="U1409" s="309"/>
      <c r="V1409" s="319" t="s">
        <v>3445</v>
      </c>
      <c r="W1409" s="444" t="str">
        <f t="shared" si="102"/>
        <v>12</v>
      </c>
      <c r="X1409" s="286"/>
      <c r="Y1409" s="286"/>
      <c r="Z1409" s="30"/>
    </row>
    <row r="1410" spans="1:26" ht="15" hidden="1" customHeight="1" x14ac:dyDescent="0.2">
      <c r="A1410" s="384"/>
      <c r="B1410" s="384"/>
      <c r="C1410" s="433"/>
      <c r="D1410" s="43" t="s">
        <v>2337</v>
      </c>
      <c r="E1410" s="499" t="s">
        <v>2582</v>
      </c>
      <c r="F1410" s="319">
        <v>1</v>
      </c>
      <c r="G1410" s="43" t="s">
        <v>2415</v>
      </c>
      <c r="H1410" s="499"/>
      <c r="I1410" s="481">
        <v>10</v>
      </c>
      <c r="J1410" s="442" t="s">
        <v>1428</v>
      </c>
      <c r="K1410" s="442">
        <v>1</v>
      </c>
      <c r="L1410" s="482" t="s">
        <v>3466</v>
      </c>
      <c r="M1410" s="442">
        <v>165</v>
      </c>
      <c r="N1410" s="483"/>
      <c r="O1410" s="434">
        <v>1.56</v>
      </c>
      <c r="P1410" s="323">
        <f t="shared" si="103"/>
        <v>1.56</v>
      </c>
      <c r="Q1410" s="319">
        <f t="shared" si="104"/>
        <v>1</v>
      </c>
      <c r="R1410" s="427">
        <f t="shared" si="105"/>
        <v>1.56</v>
      </c>
      <c r="S1410" s="323"/>
      <c r="T1410" s="309"/>
      <c r="U1410" s="309"/>
      <c r="V1410" s="319" t="s">
        <v>1427</v>
      </c>
      <c r="W1410" s="444" t="str">
        <f t="shared" si="102"/>
        <v>10</v>
      </c>
      <c r="X1410" s="286"/>
      <c r="Y1410" s="286"/>
      <c r="Z1410" s="30"/>
    </row>
    <row r="1411" spans="1:26" ht="15" hidden="1" customHeight="1" x14ac:dyDescent="0.2">
      <c r="A1411" s="384"/>
      <c r="B1411" s="384"/>
      <c r="C1411" s="433"/>
      <c r="D1411" s="43" t="s">
        <v>2337</v>
      </c>
      <c r="E1411" s="499" t="s">
        <v>2582</v>
      </c>
      <c r="F1411" s="319">
        <v>1</v>
      </c>
      <c r="G1411" s="43" t="s">
        <v>2399</v>
      </c>
      <c r="H1411" s="499"/>
      <c r="I1411" s="481">
        <v>12</v>
      </c>
      <c r="J1411" s="442" t="s">
        <v>1428</v>
      </c>
      <c r="K1411" s="442">
        <v>2</v>
      </c>
      <c r="L1411" s="482" t="s">
        <v>3532</v>
      </c>
      <c r="M1411" s="442">
        <v>200</v>
      </c>
      <c r="N1411" s="483"/>
      <c r="O1411" s="434">
        <v>2.56</v>
      </c>
      <c r="P1411" s="323">
        <f t="shared" si="103"/>
        <v>5.12</v>
      </c>
      <c r="Q1411" s="319">
        <f t="shared" si="104"/>
        <v>2</v>
      </c>
      <c r="R1411" s="427">
        <f t="shared" si="105"/>
        <v>5.12</v>
      </c>
      <c r="S1411" s="323"/>
      <c r="T1411" s="309"/>
      <c r="U1411" s="309"/>
      <c r="V1411" s="319" t="s">
        <v>3445</v>
      </c>
      <c r="W1411" s="444" t="str">
        <f t="shared" si="102"/>
        <v>12</v>
      </c>
      <c r="X1411" s="286"/>
      <c r="Y1411" s="286"/>
      <c r="Z1411" s="30"/>
    </row>
    <row r="1412" spans="1:26" ht="15" hidden="1" customHeight="1" x14ac:dyDescent="0.2">
      <c r="A1412" s="384"/>
      <c r="B1412" s="384"/>
      <c r="C1412" s="433"/>
      <c r="D1412" s="43" t="s">
        <v>2337</v>
      </c>
      <c r="E1412" s="499" t="s">
        <v>2582</v>
      </c>
      <c r="F1412" s="319">
        <v>1</v>
      </c>
      <c r="G1412" s="43" t="s">
        <v>2400</v>
      </c>
      <c r="H1412" s="499"/>
      <c r="I1412" s="481">
        <v>12</v>
      </c>
      <c r="J1412" s="442" t="s">
        <v>1428</v>
      </c>
      <c r="K1412" s="442">
        <v>4</v>
      </c>
      <c r="L1412" s="482" t="s">
        <v>3531</v>
      </c>
      <c r="M1412" s="442">
        <v>136</v>
      </c>
      <c r="N1412" s="483"/>
      <c r="O1412" s="434">
        <v>2.14</v>
      </c>
      <c r="P1412" s="323">
        <f t="shared" si="103"/>
        <v>8.56</v>
      </c>
      <c r="Q1412" s="319">
        <f t="shared" si="104"/>
        <v>4</v>
      </c>
      <c r="R1412" s="427">
        <f t="shared" si="105"/>
        <v>8.56</v>
      </c>
      <c r="S1412" s="323"/>
      <c r="T1412" s="309"/>
      <c r="U1412" s="309"/>
      <c r="V1412" s="319" t="s">
        <v>3445</v>
      </c>
      <c r="W1412" s="444" t="str">
        <f t="shared" si="102"/>
        <v>12</v>
      </c>
      <c r="X1412" s="286"/>
      <c r="Y1412" s="286"/>
      <c r="Z1412" s="30"/>
    </row>
    <row r="1413" spans="1:26" ht="15" hidden="1" customHeight="1" x14ac:dyDescent="0.2">
      <c r="A1413" s="384"/>
      <c r="B1413" s="384"/>
      <c r="C1413" s="433"/>
      <c r="D1413" s="43" t="s">
        <v>2337</v>
      </c>
      <c r="E1413" s="499" t="s">
        <v>2582</v>
      </c>
      <c r="F1413" s="319">
        <v>1</v>
      </c>
      <c r="G1413" s="43" t="s">
        <v>2403</v>
      </c>
      <c r="H1413" s="499"/>
      <c r="I1413" s="481">
        <v>8</v>
      </c>
      <c r="J1413" s="442" t="s">
        <v>1428</v>
      </c>
      <c r="K1413" s="442">
        <v>2</v>
      </c>
      <c r="L1413" s="482" t="s">
        <v>3533</v>
      </c>
      <c r="M1413" s="442">
        <v>116</v>
      </c>
      <c r="N1413" s="483"/>
      <c r="O1413" s="434">
        <v>0.49</v>
      </c>
      <c r="P1413" s="323">
        <f t="shared" si="103"/>
        <v>0.98</v>
      </c>
      <c r="Q1413" s="319">
        <f t="shared" si="104"/>
        <v>2</v>
      </c>
      <c r="R1413" s="427">
        <f t="shared" si="105"/>
        <v>0.98</v>
      </c>
      <c r="S1413" s="323"/>
      <c r="T1413" s="309"/>
      <c r="U1413" s="309"/>
      <c r="V1413" s="319" t="s">
        <v>3449</v>
      </c>
      <c r="W1413" s="444" t="str">
        <f t="shared" si="102"/>
        <v>8</v>
      </c>
      <c r="X1413" s="286"/>
      <c r="Y1413" s="286"/>
      <c r="Z1413" s="30"/>
    </row>
    <row r="1414" spans="1:26" ht="15" hidden="1" customHeight="1" x14ac:dyDescent="0.2">
      <c r="A1414" s="384"/>
      <c r="B1414" s="384"/>
      <c r="C1414" s="433"/>
      <c r="D1414" s="43" t="s">
        <v>2338</v>
      </c>
      <c r="E1414" s="499" t="s">
        <v>2582</v>
      </c>
      <c r="F1414" s="319">
        <v>1</v>
      </c>
      <c r="G1414" s="43" t="s">
        <v>2416</v>
      </c>
      <c r="H1414" s="499"/>
      <c r="I1414" s="481" t="s">
        <v>549</v>
      </c>
      <c r="J1414" s="442" t="s">
        <v>1428</v>
      </c>
      <c r="K1414" s="442">
        <v>1</v>
      </c>
      <c r="L1414" s="482" t="s">
        <v>3456</v>
      </c>
      <c r="M1414" s="442">
        <v>500</v>
      </c>
      <c r="N1414" s="483"/>
      <c r="O1414" s="434">
        <v>0.77</v>
      </c>
      <c r="P1414" s="323">
        <f t="shared" si="103"/>
        <v>0.77</v>
      </c>
      <c r="Q1414" s="319">
        <f t="shared" si="104"/>
        <v>1</v>
      </c>
      <c r="R1414" s="427">
        <f t="shared" si="105"/>
        <v>0.77</v>
      </c>
      <c r="S1414" s="323"/>
      <c r="T1414" s="309"/>
      <c r="U1414" s="309"/>
      <c r="V1414" s="319" t="s">
        <v>549</v>
      </c>
      <c r="W1414" s="444" t="str">
        <f t="shared" si="102"/>
        <v/>
      </c>
      <c r="X1414" s="286"/>
      <c r="Y1414" s="286"/>
      <c r="Z1414" s="30"/>
    </row>
    <row r="1415" spans="1:26" ht="15" hidden="1" customHeight="1" x14ac:dyDescent="0.2">
      <c r="A1415" s="384"/>
      <c r="B1415" s="384"/>
      <c r="C1415" s="433"/>
      <c r="D1415" s="43" t="s">
        <v>2338</v>
      </c>
      <c r="E1415" s="499" t="s">
        <v>2582</v>
      </c>
      <c r="F1415" s="319">
        <v>1</v>
      </c>
      <c r="G1415" s="43" t="s">
        <v>2417</v>
      </c>
      <c r="H1415" s="499"/>
      <c r="I1415" s="481" t="s">
        <v>549</v>
      </c>
      <c r="J1415" s="442" t="s">
        <v>1428</v>
      </c>
      <c r="K1415" s="442">
        <v>1</v>
      </c>
      <c r="L1415" s="482" t="s">
        <v>3456</v>
      </c>
      <c r="M1415" s="442">
        <v>198</v>
      </c>
      <c r="N1415" s="483"/>
      <c r="O1415" s="434">
        <v>0.3</v>
      </c>
      <c r="P1415" s="323">
        <f t="shared" si="103"/>
        <v>0.3</v>
      </c>
      <c r="Q1415" s="319">
        <f t="shared" si="104"/>
        <v>1</v>
      </c>
      <c r="R1415" s="427">
        <f t="shared" si="105"/>
        <v>0.3</v>
      </c>
      <c r="S1415" s="323"/>
      <c r="T1415" s="309"/>
      <c r="U1415" s="309"/>
      <c r="V1415" s="319" t="s">
        <v>549</v>
      </c>
      <c r="W1415" s="444" t="str">
        <f t="shared" si="102"/>
        <v/>
      </c>
      <c r="X1415" s="286"/>
      <c r="Y1415" s="286"/>
      <c r="Z1415" s="30"/>
    </row>
    <row r="1416" spans="1:26" ht="15" hidden="1" customHeight="1" x14ac:dyDescent="0.2">
      <c r="A1416" s="384"/>
      <c r="B1416" s="384"/>
      <c r="C1416" s="433"/>
      <c r="D1416" s="43" t="s">
        <v>2338</v>
      </c>
      <c r="E1416" s="499" t="s">
        <v>2582</v>
      </c>
      <c r="F1416" s="319">
        <v>1</v>
      </c>
      <c r="G1416" s="43" t="s">
        <v>2418</v>
      </c>
      <c r="H1416" s="499"/>
      <c r="I1416" s="481">
        <v>10</v>
      </c>
      <c r="J1416" s="442" t="s">
        <v>1428</v>
      </c>
      <c r="K1416" s="442">
        <v>2</v>
      </c>
      <c r="L1416" s="482" t="s">
        <v>3452</v>
      </c>
      <c r="M1416" s="442">
        <v>190</v>
      </c>
      <c r="N1416" s="483"/>
      <c r="O1416" s="434">
        <v>0.89</v>
      </c>
      <c r="P1416" s="323">
        <f t="shared" si="103"/>
        <v>1.78</v>
      </c>
      <c r="Q1416" s="319">
        <f t="shared" si="104"/>
        <v>2</v>
      </c>
      <c r="R1416" s="427">
        <f t="shared" si="105"/>
        <v>1.78</v>
      </c>
      <c r="S1416" s="323"/>
      <c r="T1416" s="309"/>
      <c r="U1416" s="309"/>
      <c r="V1416" s="319" t="s">
        <v>1427</v>
      </c>
      <c r="W1416" s="444" t="str">
        <f t="shared" si="102"/>
        <v>10</v>
      </c>
      <c r="X1416" s="286"/>
      <c r="Y1416" s="286"/>
      <c r="Z1416" s="30"/>
    </row>
    <row r="1417" spans="1:26" ht="15" hidden="1" customHeight="1" x14ac:dyDescent="0.2">
      <c r="A1417" s="384"/>
      <c r="B1417" s="384"/>
      <c r="C1417" s="433"/>
      <c r="D1417" s="43" t="s">
        <v>2338</v>
      </c>
      <c r="E1417" s="499" t="s">
        <v>2582</v>
      </c>
      <c r="F1417" s="319">
        <v>1</v>
      </c>
      <c r="G1417" s="43" t="s">
        <v>2419</v>
      </c>
      <c r="H1417" s="499"/>
      <c r="I1417" s="481" t="s">
        <v>3584</v>
      </c>
      <c r="J1417" s="442" t="s">
        <v>1428</v>
      </c>
      <c r="K1417" s="442">
        <v>1</v>
      </c>
      <c r="L1417" s="482" t="s">
        <v>3456</v>
      </c>
      <c r="M1417" s="442">
        <v>170</v>
      </c>
      <c r="N1417" s="483"/>
      <c r="O1417" s="434">
        <v>0.67</v>
      </c>
      <c r="P1417" s="323">
        <f t="shared" si="103"/>
        <v>0.67</v>
      </c>
      <c r="Q1417" s="319">
        <f t="shared" si="104"/>
        <v>1</v>
      </c>
      <c r="R1417" s="427">
        <f t="shared" si="105"/>
        <v>0.67</v>
      </c>
      <c r="S1417" s="323"/>
      <c r="T1417" s="309"/>
      <c r="U1417" s="309"/>
      <c r="V1417" s="319" t="s">
        <v>2097</v>
      </c>
      <c r="W1417" s="444" t="str">
        <f t="shared" si="102"/>
        <v xml:space="preserve"> (DIN1478)</v>
      </c>
      <c r="X1417" s="286"/>
      <c r="Y1417" s="286"/>
      <c r="Z1417" s="30"/>
    </row>
    <row r="1418" spans="1:26" ht="15" hidden="1" customHeight="1" x14ac:dyDescent="0.2">
      <c r="A1418" s="384"/>
      <c r="B1418" s="384"/>
      <c r="C1418" s="433"/>
      <c r="D1418" s="43" t="s">
        <v>2339</v>
      </c>
      <c r="E1418" s="499" t="s">
        <v>2582</v>
      </c>
      <c r="F1418" s="319">
        <v>29</v>
      </c>
      <c r="G1418" s="43" t="s">
        <v>2339</v>
      </c>
      <c r="H1418" s="499" t="s">
        <v>3583</v>
      </c>
      <c r="I1418" s="481" t="s">
        <v>3583</v>
      </c>
      <c r="J1418" s="442" t="s">
        <v>2101</v>
      </c>
      <c r="K1418" s="442">
        <v>1</v>
      </c>
      <c r="L1418" s="482" t="s">
        <v>3456</v>
      </c>
      <c r="M1418" s="442">
        <v>240</v>
      </c>
      <c r="N1418" s="483"/>
      <c r="O1418" s="434">
        <v>0</v>
      </c>
      <c r="P1418" s="323">
        <f t="shared" si="103"/>
        <v>0</v>
      </c>
      <c r="Q1418" s="319">
        <f t="shared" si="104"/>
        <v>29</v>
      </c>
      <c r="R1418" s="427">
        <f t="shared" si="105"/>
        <v>0</v>
      </c>
      <c r="S1418" s="323"/>
      <c r="T1418" s="309"/>
      <c r="U1418" s="309"/>
      <c r="V1418" s="319" t="s">
        <v>2331</v>
      </c>
      <c r="W1418" s="444" t="str">
        <f t="shared" si="102"/>
        <v>TREAPTA</v>
      </c>
      <c r="X1418" s="286"/>
      <c r="Y1418" s="286"/>
      <c r="Z1418" s="30"/>
    </row>
    <row r="1419" spans="1:26" ht="15" hidden="1" customHeight="1" x14ac:dyDescent="0.2">
      <c r="A1419" s="384"/>
      <c r="B1419" s="384"/>
      <c r="C1419" s="433"/>
      <c r="D1419" s="43" t="s">
        <v>2340</v>
      </c>
      <c r="E1419" s="499" t="s">
        <v>2582</v>
      </c>
      <c r="F1419" s="319">
        <v>3</v>
      </c>
      <c r="G1419" s="43" t="s">
        <v>2420</v>
      </c>
      <c r="H1419" s="499"/>
      <c r="I1419" s="481" t="s">
        <v>853</v>
      </c>
      <c r="J1419" s="442" t="s">
        <v>1428</v>
      </c>
      <c r="K1419" s="442">
        <v>1</v>
      </c>
      <c r="L1419" s="482" t="s">
        <v>3456</v>
      </c>
      <c r="M1419" s="442">
        <v>658</v>
      </c>
      <c r="N1419" s="483"/>
      <c r="O1419" s="434">
        <v>5.35</v>
      </c>
      <c r="P1419" s="323">
        <f t="shared" si="103"/>
        <v>5.35</v>
      </c>
      <c r="Q1419" s="319">
        <f t="shared" si="104"/>
        <v>3</v>
      </c>
      <c r="R1419" s="427">
        <f t="shared" si="105"/>
        <v>16.049999999999997</v>
      </c>
      <c r="S1419" s="323"/>
      <c r="T1419" s="309"/>
      <c r="U1419" s="309"/>
      <c r="V1419" s="319" t="s">
        <v>853</v>
      </c>
      <c r="W1419" s="444" t="str">
        <f t="shared" si="102"/>
        <v/>
      </c>
      <c r="X1419" s="286"/>
      <c r="Y1419" s="286"/>
      <c r="Z1419" s="30"/>
    </row>
    <row r="1420" spans="1:26" ht="15" hidden="1" customHeight="1" x14ac:dyDescent="0.2">
      <c r="A1420" s="384"/>
      <c r="B1420" s="384"/>
      <c r="C1420" s="433"/>
      <c r="D1420" s="43" t="s">
        <v>2340</v>
      </c>
      <c r="E1420" s="499" t="s">
        <v>2582</v>
      </c>
      <c r="F1420" s="319">
        <v>3</v>
      </c>
      <c r="G1420" s="43" t="s">
        <v>2421</v>
      </c>
      <c r="H1420" s="499"/>
      <c r="I1420" s="481">
        <v>10</v>
      </c>
      <c r="J1420" s="442" t="s">
        <v>1428</v>
      </c>
      <c r="K1420" s="442">
        <v>2</v>
      </c>
      <c r="L1420" s="482" t="s">
        <v>3463</v>
      </c>
      <c r="M1420" s="442">
        <v>175</v>
      </c>
      <c r="N1420" s="483"/>
      <c r="O1420" s="434">
        <v>1.17</v>
      </c>
      <c r="P1420" s="323">
        <f t="shared" si="103"/>
        <v>2.34</v>
      </c>
      <c r="Q1420" s="319">
        <f t="shared" si="104"/>
        <v>6</v>
      </c>
      <c r="R1420" s="427">
        <f t="shared" si="105"/>
        <v>7.02</v>
      </c>
      <c r="S1420" s="323"/>
      <c r="T1420" s="309"/>
      <c r="U1420" s="309"/>
      <c r="V1420" s="319" t="s">
        <v>1427</v>
      </c>
      <c r="W1420" s="444" t="str">
        <f t="shared" si="102"/>
        <v>10</v>
      </c>
      <c r="X1420" s="286"/>
      <c r="Y1420" s="286"/>
      <c r="Z1420" s="30"/>
    </row>
    <row r="1421" spans="1:26" ht="15" hidden="1" customHeight="1" x14ac:dyDescent="0.2">
      <c r="A1421" s="384"/>
      <c r="B1421" s="384"/>
      <c r="C1421" s="433"/>
      <c r="D1421" s="43" t="s">
        <v>2340</v>
      </c>
      <c r="E1421" s="499" t="s">
        <v>2582</v>
      </c>
      <c r="F1421" s="319">
        <v>3</v>
      </c>
      <c r="G1421" s="43" t="s">
        <v>2422</v>
      </c>
      <c r="H1421" s="499"/>
      <c r="I1421" s="481">
        <v>5</v>
      </c>
      <c r="J1421" s="442" t="s">
        <v>1428</v>
      </c>
      <c r="K1421" s="442">
        <v>4</v>
      </c>
      <c r="L1421" s="482" t="s">
        <v>3509</v>
      </c>
      <c r="M1421" s="442">
        <v>50</v>
      </c>
      <c r="N1421" s="483"/>
      <c r="O1421" s="434">
        <v>0.04</v>
      </c>
      <c r="P1421" s="323">
        <f t="shared" si="103"/>
        <v>0.16</v>
      </c>
      <c r="Q1421" s="319">
        <f t="shared" si="104"/>
        <v>12</v>
      </c>
      <c r="R1421" s="427">
        <f t="shared" si="105"/>
        <v>0.48</v>
      </c>
      <c r="S1421" s="323"/>
      <c r="T1421" s="309"/>
      <c r="U1421" s="309"/>
      <c r="V1421" s="319" t="s">
        <v>3448</v>
      </c>
      <c r="W1421" s="444" t="str">
        <f t="shared" si="102"/>
        <v>5</v>
      </c>
      <c r="X1421" s="286"/>
      <c r="Y1421" s="286"/>
      <c r="Z1421" s="30"/>
    </row>
    <row r="1422" spans="1:26" ht="15" hidden="1" customHeight="1" x14ac:dyDescent="0.2">
      <c r="A1422" s="384"/>
      <c r="B1422" s="384"/>
      <c r="C1422" s="433"/>
      <c r="D1422" s="43" t="s">
        <v>2341</v>
      </c>
      <c r="E1422" s="499" t="s">
        <v>2582</v>
      </c>
      <c r="F1422" s="319">
        <v>1</v>
      </c>
      <c r="G1422" s="43" t="s">
        <v>2423</v>
      </c>
      <c r="H1422" s="499"/>
      <c r="I1422" s="481" t="s">
        <v>853</v>
      </c>
      <c r="J1422" s="442" t="s">
        <v>1428</v>
      </c>
      <c r="K1422" s="442">
        <v>1</v>
      </c>
      <c r="L1422" s="482" t="s">
        <v>3456</v>
      </c>
      <c r="M1422" s="442">
        <v>1588</v>
      </c>
      <c r="N1422" s="483"/>
      <c r="O1422" s="434">
        <v>12.92</v>
      </c>
      <c r="P1422" s="323">
        <f t="shared" si="103"/>
        <v>12.92</v>
      </c>
      <c r="Q1422" s="319">
        <f t="shared" si="104"/>
        <v>1</v>
      </c>
      <c r="R1422" s="427">
        <f t="shared" si="105"/>
        <v>12.92</v>
      </c>
      <c r="S1422" s="323"/>
      <c r="T1422" s="309"/>
      <c r="U1422" s="309"/>
      <c r="V1422" s="319" t="s">
        <v>853</v>
      </c>
      <c r="W1422" s="444" t="str">
        <f t="shared" si="102"/>
        <v/>
      </c>
      <c r="X1422" s="286"/>
      <c r="Y1422" s="286"/>
      <c r="Z1422" s="30"/>
    </row>
    <row r="1423" spans="1:26" ht="15" hidden="1" customHeight="1" x14ac:dyDescent="0.2">
      <c r="A1423" s="384"/>
      <c r="B1423" s="384"/>
      <c r="C1423" s="433"/>
      <c r="D1423" s="43" t="s">
        <v>2341</v>
      </c>
      <c r="E1423" s="499" t="s">
        <v>2582</v>
      </c>
      <c r="F1423" s="319">
        <v>1</v>
      </c>
      <c r="G1423" s="43" t="s">
        <v>2424</v>
      </c>
      <c r="H1423" s="499"/>
      <c r="I1423" s="481">
        <v>10</v>
      </c>
      <c r="J1423" s="442" t="s">
        <v>1428</v>
      </c>
      <c r="K1423" s="442">
        <v>2</v>
      </c>
      <c r="L1423" s="482" t="s">
        <v>3463</v>
      </c>
      <c r="M1423" s="442">
        <v>180</v>
      </c>
      <c r="N1423" s="483"/>
      <c r="O1423" s="434">
        <v>1.2</v>
      </c>
      <c r="P1423" s="323">
        <f t="shared" si="103"/>
        <v>2.4</v>
      </c>
      <c r="Q1423" s="319">
        <f t="shared" si="104"/>
        <v>2</v>
      </c>
      <c r="R1423" s="427">
        <f t="shared" si="105"/>
        <v>2.4</v>
      </c>
      <c r="S1423" s="323"/>
      <c r="T1423" s="309"/>
      <c r="U1423" s="309"/>
      <c r="V1423" s="319" t="s">
        <v>1427</v>
      </c>
      <c r="W1423" s="444" t="str">
        <f t="shared" ref="W1423:W1486" si="106">(SUBSTITUTE(I1423,V1423,""))</f>
        <v>10</v>
      </c>
      <c r="X1423" s="286"/>
      <c r="Y1423" s="286"/>
      <c r="Z1423" s="30"/>
    </row>
    <row r="1424" spans="1:26" ht="15" hidden="1" customHeight="1" x14ac:dyDescent="0.2">
      <c r="A1424" s="384"/>
      <c r="B1424" s="384"/>
      <c r="C1424" s="433"/>
      <c r="D1424" s="43" t="s">
        <v>2341</v>
      </c>
      <c r="E1424" s="499" t="s">
        <v>2582</v>
      </c>
      <c r="F1424" s="319">
        <v>1</v>
      </c>
      <c r="G1424" s="43" t="s">
        <v>2422</v>
      </c>
      <c r="H1424" s="499"/>
      <c r="I1424" s="481">
        <v>5</v>
      </c>
      <c r="J1424" s="442" t="s">
        <v>1428</v>
      </c>
      <c r="K1424" s="442">
        <v>4</v>
      </c>
      <c r="L1424" s="482" t="s">
        <v>3509</v>
      </c>
      <c r="M1424" s="442">
        <v>50</v>
      </c>
      <c r="N1424" s="483"/>
      <c r="O1424" s="434">
        <v>0.04</v>
      </c>
      <c r="P1424" s="323">
        <f t="shared" si="103"/>
        <v>0.16</v>
      </c>
      <c r="Q1424" s="319">
        <f t="shared" si="104"/>
        <v>4</v>
      </c>
      <c r="R1424" s="427">
        <f t="shared" si="105"/>
        <v>0.16</v>
      </c>
      <c r="S1424" s="323"/>
      <c r="T1424" s="309"/>
      <c r="U1424" s="309"/>
      <c r="V1424" s="319" t="s">
        <v>3448</v>
      </c>
      <c r="W1424" s="444" t="str">
        <f t="shared" si="106"/>
        <v>5</v>
      </c>
      <c r="X1424" s="286"/>
      <c r="Y1424" s="286"/>
      <c r="Z1424" s="30"/>
    </row>
    <row r="1425" spans="1:26" ht="15" hidden="1" customHeight="1" x14ac:dyDescent="0.2">
      <c r="A1425" s="384"/>
      <c r="B1425" s="384"/>
      <c r="C1425" s="433"/>
      <c r="D1425" s="43" t="s">
        <v>2342</v>
      </c>
      <c r="E1425" s="499" t="s">
        <v>2582</v>
      </c>
      <c r="F1425" s="319">
        <v>1</v>
      </c>
      <c r="G1425" s="43" t="s">
        <v>2425</v>
      </c>
      <c r="H1425" s="499"/>
      <c r="I1425" s="481" t="s">
        <v>853</v>
      </c>
      <c r="J1425" s="442" t="s">
        <v>1428</v>
      </c>
      <c r="K1425" s="442">
        <v>1</v>
      </c>
      <c r="L1425" s="482" t="s">
        <v>3456</v>
      </c>
      <c r="M1425" s="442">
        <v>493</v>
      </c>
      <c r="N1425" s="483"/>
      <c r="O1425" s="434">
        <v>4.01</v>
      </c>
      <c r="P1425" s="323">
        <f t="shared" si="103"/>
        <v>4.01</v>
      </c>
      <c r="Q1425" s="319">
        <f t="shared" si="104"/>
        <v>1</v>
      </c>
      <c r="R1425" s="427">
        <f t="shared" si="105"/>
        <v>4.01</v>
      </c>
      <c r="S1425" s="323"/>
      <c r="T1425" s="309"/>
      <c r="U1425" s="309"/>
      <c r="V1425" s="319" t="s">
        <v>853</v>
      </c>
      <c r="W1425" s="444" t="str">
        <f t="shared" si="106"/>
        <v/>
      </c>
      <c r="X1425" s="286"/>
      <c r="Y1425" s="286"/>
      <c r="Z1425" s="30"/>
    </row>
    <row r="1426" spans="1:26" ht="15" hidden="1" customHeight="1" x14ac:dyDescent="0.2">
      <c r="A1426" s="384"/>
      <c r="B1426" s="384"/>
      <c r="C1426" s="433"/>
      <c r="D1426" s="43" t="s">
        <v>2342</v>
      </c>
      <c r="E1426" s="499" t="s">
        <v>2582</v>
      </c>
      <c r="F1426" s="319">
        <v>1</v>
      </c>
      <c r="G1426" s="43" t="s">
        <v>2424</v>
      </c>
      <c r="H1426" s="499"/>
      <c r="I1426" s="481">
        <v>10</v>
      </c>
      <c r="J1426" s="442" t="s">
        <v>1428</v>
      </c>
      <c r="K1426" s="442">
        <v>2</v>
      </c>
      <c r="L1426" s="482" t="s">
        <v>3463</v>
      </c>
      <c r="M1426" s="442">
        <v>180</v>
      </c>
      <c r="N1426" s="483"/>
      <c r="O1426" s="434">
        <v>1.2</v>
      </c>
      <c r="P1426" s="323">
        <f t="shared" si="103"/>
        <v>2.4</v>
      </c>
      <c r="Q1426" s="319">
        <f t="shared" si="104"/>
        <v>2</v>
      </c>
      <c r="R1426" s="427">
        <f t="shared" si="105"/>
        <v>2.4</v>
      </c>
      <c r="S1426" s="323"/>
      <c r="T1426" s="309"/>
      <c r="U1426" s="309"/>
      <c r="V1426" s="319" t="s">
        <v>1427</v>
      </c>
      <c r="W1426" s="444" t="str">
        <f t="shared" si="106"/>
        <v>10</v>
      </c>
      <c r="X1426" s="286"/>
      <c r="Y1426" s="286"/>
      <c r="Z1426" s="30"/>
    </row>
    <row r="1427" spans="1:26" ht="15" hidden="1" customHeight="1" x14ac:dyDescent="0.2">
      <c r="A1427" s="384"/>
      <c r="B1427" s="384"/>
      <c r="C1427" s="433"/>
      <c r="D1427" s="43" t="s">
        <v>2342</v>
      </c>
      <c r="E1427" s="499" t="s">
        <v>2582</v>
      </c>
      <c r="F1427" s="319">
        <v>1</v>
      </c>
      <c r="G1427" s="43" t="s">
        <v>2422</v>
      </c>
      <c r="H1427" s="499"/>
      <c r="I1427" s="481">
        <v>5</v>
      </c>
      <c r="J1427" s="442" t="s">
        <v>1428</v>
      </c>
      <c r="K1427" s="442">
        <v>4</v>
      </c>
      <c r="L1427" s="482" t="s">
        <v>3509</v>
      </c>
      <c r="M1427" s="442">
        <v>50</v>
      </c>
      <c r="N1427" s="483"/>
      <c r="O1427" s="434">
        <v>0.04</v>
      </c>
      <c r="P1427" s="323">
        <f t="shared" si="103"/>
        <v>0.16</v>
      </c>
      <c r="Q1427" s="319">
        <f t="shared" si="104"/>
        <v>4</v>
      </c>
      <c r="R1427" s="427">
        <f t="shared" si="105"/>
        <v>0.16</v>
      </c>
      <c r="S1427" s="323"/>
      <c r="T1427" s="309"/>
      <c r="U1427" s="309"/>
      <c r="V1427" s="319" t="s">
        <v>3448</v>
      </c>
      <c r="W1427" s="444" t="str">
        <f t="shared" si="106"/>
        <v>5</v>
      </c>
      <c r="X1427" s="286"/>
      <c r="Y1427" s="286"/>
      <c r="Z1427" s="30"/>
    </row>
    <row r="1428" spans="1:26" ht="15" hidden="1" customHeight="1" x14ac:dyDescent="0.2">
      <c r="A1428" s="384"/>
      <c r="B1428" s="384"/>
      <c r="C1428" s="433"/>
      <c r="D1428" s="43" t="s">
        <v>2343</v>
      </c>
      <c r="E1428" s="499" t="s">
        <v>2582</v>
      </c>
      <c r="F1428" s="319">
        <v>1</v>
      </c>
      <c r="G1428" s="43" t="s">
        <v>2426</v>
      </c>
      <c r="H1428" s="499"/>
      <c r="I1428" s="481" t="s">
        <v>853</v>
      </c>
      <c r="J1428" s="442" t="s">
        <v>1428</v>
      </c>
      <c r="K1428" s="442">
        <v>1</v>
      </c>
      <c r="L1428" s="482" t="s">
        <v>3456</v>
      </c>
      <c r="M1428" s="442">
        <v>2225</v>
      </c>
      <c r="N1428" s="483"/>
      <c r="O1428" s="434">
        <v>18.100000000000001</v>
      </c>
      <c r="P1428" s="323">
        <f t="shared" si="103"/>
        <v>18.100000000000001</v>
      </c>
      <c r="Q1428" s="319">
        <f t="shared" si="104"/>
        <v>1</v>
      </c>
      <c r="R1428" s="427">
        <f t="shared" si="105"/>
        <v>18.100000000000001</v>
      </c>
      <c r="S1428" s="323"/>
      <c r="T1428" s="309"/>
      <c r="U1428" s="309"/>
      <c r="V1428" s="319" t="s">
        <v>853</v>
      </c>
      <c r="W1428" s="444" t="str">
        <f t="shared" si="106"/>
        <v/>
      </c>
      <c r="X1428" s="286"/>
      <c r="Y1428" s="286"/>
      <c r="Z1428" s="30"/>
    </row>
    <row r="1429" spans="1:26" ht="15" hidden="1" customHeight="1" x14ac:dyDescent="0.2">
      <c r="A1429" s="384"/>
      <c r="B1429" s="384"/>
      <c r="C1429" s="433"/>
      <c r="D1429" s="43" t="s">
        <v>2343</v>
      </c>
      <c r="E1429" s="499" t="s">
        <v>2582</v>
      </c>
      <c r="F1429" s="319">
        <v>1</v>
      </c>
      <c r="G1429" s="43" t="s">
        <v>2424</v>
      </c>
      <c r="H1429" s="499"/>
      <c r="I1429" s="481">
        <v>10</v>
      </c>
      <c r="J1429" s="442" t="s">
        <v>1428</v>
      </c>
      <c r="K1429" s="442">
        <v>2</v>
      </c>
      <c r="L1429" s="482" t="s">
        <v>3463</v>
      </c>
      <c r="M1429" s="442">
        <v>180</v>
      </c>
      <c r="N1429" s="483"/>
      <c r="O1429" s="434">
        <v>1.2</v>
      </c>
      <c r="P1429" s="323">
        <f t="shared" si="103"/>
        <v>2.4</v>
      </c>
      <c r="Q1429" s="319">
        <f t="shared" si="104"/>
        <v>2</v>
      </c>
      <c r="R1429" s="427">
        <f t="shared" si="105"/>
        <v>2.4</v>
      </c>
      <c r="S1429" s="323"/>
      <c r="T1429" s="309"/>
      <c r="U1429" s="309"/>
      <c r="V1429" s="319" t="s">
        <v>1427</v>
      </c>
      <c r="W1429" s="444" t="str">
        <f t="shared" si="106"/>
        <v>10</v>
      </c>
      <c r="X1429" s="286"/>
      <c r="Y1429" s="286"/>
      <c r="Z1429" s="30"/>
    </row>
    <row r="1430" spans="1:26" ht="15" hidden="1" customHeight="1" x14ac:dyDescent="0.2">
      <c r="A1430" s="384"/>
      <c r="B1430" s="384"/>
      <c r="C1430" s="433"/>
      <c r="D1430" s="43" t="s">
        <v>2343</v>
      </c>
      <c r="E1430" s="499" t="s">
        <v>2582</v>
      </c>
      <c r="F1430" s="319">
        <v>1</v>
      </c>
      <c r="G1430" s="43" t="s">
        <v>2422</v>
      </c>
      <c r="H1430" s="499"/>
      <c r="I1430" s="481">
        <v>5</v>
      </c>
      <c r="J1430" s="442" t="s">
        <v>1428</v>
      </c>
      <c r="K1430" s="442">
        <v>4</v>
      </c>
      <c r="L1430" s="482" t="s">
        <v>3509</v>
      </c>
      <c r="M1430" s="442">
        <v>50</v>
      </c>
      <c r="N1430" s="483"/>
      <c r="O1430" s="434">
        <v>0.04</v>
      </c>
      <c r="P1430" s="323">
        <f t="shared" si="103"/>
        <v>0.16</v>
      </c>
      <c r="Q1430" s="319">
        <f t="shared" si="104"/>
        <v>4</v>
      </c>
      <c r="R1430" s="427">
        <f t="shared" si="105"/>
        <v>0.16</v>
      </c>
      <c r="S1430" s="323"/>
      <c r="T1430" s="309"/>
      <c r="U1430" s="309"/>
      <c r="V1430" s="319" t="s">
        <v>3448</v>
      </c>
      <c r="W1430" s="444" t="str">
        <f t="shared" si="106"/>
        <v>5</v>
      </c>
      <c r="X1430" s="286"/>
      <c r="Y1430" s="286"/>
      <c r="Z1430" s="30"/>
    </row>
    <row r="1431" spans="1:26" ht="15" hidden="1" customHeight="1" x14ac:dyDescent="0.2">
      <c r="A1431" s="384"/>
      <c r="B1431" s="384"/>
      <c r="C1431" s="433"/>
      <c r="D1431" s="43" t="s">
        <v>2344</v>
      </c>
      <c r="E1431" s="499" t="s">
        <v>2582</v>
      </c>
      <c r="F1431" s="319">
        <v>1</v>
      </c>
      <c r="G1431" s="43" t="s">
        <v>2427</v>
      </c>
      <c r="H1431" s="499"/>
      <c r="I1431" s="481" t="s">
        <v>549</v>
      </c>
      <c r="J1431" s="442" t="s">
        <v>1428</v>
      </c>
      <c r="K1431" s="442">
        <v>1</v>
      </c>
      <c r="L1431" s="482" t="s">
        <v>3456</v>
      </c>
      <c r="M1431" s="442">
        <v>1339</v>
      </c>
      <c r="N1431" s="483"/>
      <c r="O1431" s="434">
        <v>2.06</v>
      </c>
      <c r="P1431" s="323">
        <f t="shared" si="103"/>
        <v>2.06</v>
      </c>
      <c r="Q1431" s="319">
        <f t="shared" si="104"/>
        <v>1</v>
      </c>
      <c r="R1431" s="427">
        <f t="shared" si="105"/>
        <v>2.06</v>
      </c>
      <c r="S1431" s="323"/>
      <c r="T1431" s="309"/>
      <c r="U1431" s="309"/>
      <c r="V1431" s="319" t="s">
        <v>549</v>
      </c>
      <c r="W1431" s="444" t="str">
        <f t="shared" si="106"/>
        <v/>
      </c>
      <c r="X1431" s="286"/>
      <c r="Y1431" s="286"/>
      <c r="Z1431" s="30"/>
    </row>
    <row r="1432" spans="1:26" ht="15" hidden="1" customHeight="1" x14ac:dyDescent="0.2">
      <c r="A1432" s="384"/>
      <c r="B1432" s="384"/>
      <c r="C1432" s="433"/>
      <c r="D1432" s="43" t="s">
        <v>2344</v>
      </c>
      <c r="E1432" s="499" t="s">
        <v>2582</v>
      </c>
      <c r="F1432" s="319">
        <v>1</v>
      </c>
      <c r="G1432" s="43" t="s">
        <v>2416</v>
      </c>
      <c r="H1432" s="499"/>
      <c r="I1432" s="481" t="s">
        <v>549</v>
      </c>
      <c r="J1432" s="442" t="s">
        <v>1428</v>
      </c>
      <c r="K1432" s="442">
        <v>1</v>
      </c>
      <c r="L1432" s="482" t="s">
        <v>3456</v>
      </c>
      <c r="M1432" s="442">
        <v>500</v>
      </c>
      <c r="N1432" s="483"/>
      <c r="O1432" s="434">
        <v>0.77</v>
      </c>
      <c r="P1432" s="323">
        <f t="shared" si="103"/>
        <v>0.77</v>
      </c>
      <c r="Q1432" s="319">
        <f t="shared" si="104"/>
        <v>1</v>
      </c>
      <c r="R1432" s="427">
        <f t="shared" si="105"/>
        <v>0.77</v>
      </c>
      <c r="S1432" s="323"/>
      <c r="T1432" s="309"/>
      <c r="U1432" s="309"/>
      <c r="V1432" s="319" t="s">
        <v>549</v>
      </c>
      <c r="W1432" s="444" t="str">
        <f t="shared" si="106"/>
        <v/>
      </c>
      <c r="X1432" s="286"/>
      <c r="Y1432" s="286"/>
      <c r="Z1432" s="30"/>
    </row>
    <row r="1433" spans="1:26" ht="15" hidden="1" customHeight="1" x14ac:dyDescent="0.2">
      <c r="A1433" s="384"/>
      <c r="B1433" s="384"/>
      <c r="C1433" s="433"/>
      <c r="D1433" s="43" t="s">
        <v>2344</v>
      </c>
      <c r="E1433" s="499" t="s">
        <v>2582</v>
      </c>
      <c r="F1433" s="319">
        <v>1</v>
      </c>
      <c r="G1433" s="43" t="s">
        <v>2418</v>
      </c>
      <c r="H1433" s="499"/>
      <c r="I1433" s="481">
        <v>10</v>
      </c>
      <c r="J1433" s="442" t="s">
        <v>1428</v>
      </c>
      <c r="K1433" s="442">
        <v>2</v>
      </c>
      <c r="L1433" s="482" t="s">
        <v>3452</v>
      </c>
      <c r="M1433" s="442">
        <v>190</v>
      </c>
      <c r="N1433" s="483"/>
      <c r="O1433" s="434">
        <v>0.89</v>
      </c>
      <c r="P1433" s="323">
        <f t="shared" si="103"/>
        <v>1.78</v>
      </c>
      <c r="Q1433" s="319">
        <f t="shared" si="104"/>
        <v>2</v>
      </c>
      <c r="R1433" s="427">
        <f t="shared" si="105"/>
        <v>1.78</v>
      </c>
      <c r="S1433" s="323"/>
      <c r="T1433" s="309"/>
      <c r="U1433" s="309"/>
      <c r="V1433" s="319" t="s">
        <v>1427</v>
      </c>
      <c r="W1433" s="444" t="str">
        <f t="shared" si="106"/>
        <v>10</v>
      </c>
      <c r="X1433" s="286"/>
      <c r="Y1433" s="286"/>
      <c r="Z1433" s="30"/>
    </row>
    <row r="1434" spans="1:26" ht="15" hidden="1" customHeight="1" x14ac:dyDescent="0.2">
      <c r="A1434" s="384"/>
      <c r="B1434" s="384"/>
      <c r="C1434" s="433"/>
      <c r="D1434" s="43" t="s">
        <v>2344</v>
      </c>
      <c r="E1434" s="499" t="s">
        <v>2582</v>
      </c>
      <c r="F1434" s="319">
        <v>1</v>
      </c>
      <c r="G1434" s="43" t="s">
        <v>2419</v>
      </c>
      <c r="H1434" s="499"/>
      <c r="I1434" s="481" t="s">
        <v>3584</v>
      </c>
      <c r="J1434" s="442" t="s">
        <v>1428</v>
      </c>
      <c r="K1434" s="442">
        <v>1</v>
      </c>
      <c r="L1434" s="482" t="s">
        <v>3456</v>
      </c>
      <c r="M1434" s="442">
        <v>170</v>
      </c>
      <c r="N1434" s="483"/>
      <c r="O1434" s="434">
        <v>0.67</v>
      </c>
      <c r="P1434" s="323">
        <f t="shared" si="103"/>
        <v>0.67</v>
      </c>
      <c r="Q1434" s="319">
        <f t="shared" si="104"/>
        <v>1</v>
      </c>
      <c r="R1434" s="427">
        <f t="shared" si="105"/>
        <v>0.67</v>
      </c>
      <c r="S1434" s="323"/>
      <c r="T1434" s="309"/>
      <c r="U1434" s="309"/>
      <c r="V1434" s="319" t="s">
        <v>2097</v>
      </c>
      <c r="W1434" s="444" t="str">
        <f t="shared" si="106"/>
        <v xml:space="preserve"> (DIN1478)</v>
      </c>
      <c r="X1434" s="286"/>
      <c r="Y1434" s="286"/>
      <c r="Z1434" s="30"/>
    </row>
    <row r="1435" spans="1:26" ht="15" hidden="1" customHeight="1" x14ac:dyDescent="0.2">
      <c r="A1435" s="384"/>
      <c r="B1435" s="384"/>
      <c r="C1435" s="433"/>
      <c r="D1435" s="43" t="s">
        <v>2345</v>
      </c>
      <c r="E1435" s="499" t="s">
        <v>2582</v>
      </c>
      <c r="F1435" s="319">
        <v>1</v>
      </c>
      <c r="G1435" s="43" t="s">
        <v>2428</v>
      </c>
      <c r="H1435" s="499"/>
      <c r="I1435" s="481" t="s">
        <v>565</v>
      </c>
      <c r="J1435" s="442" t="s">
        <v>1428</v>
      </c>
      <c r="K1435" s="442">
        <v>1</v>
      </c>
      <c r="L1435" s="482" t="s">
        <v>3456</v>
      </c>
      <c r="M1435" s="442">
        <v>442</v>
      </c>
      <c r="N1435" s="483"/>
      <c r="O1435" s="434">
        <v>9.8800000000000008</v>
      </c>
      <c r="P1435" s="323">
        <f t="shared" si="103"/>
        <v>9.8800000000000008</v>
      </c>
      <c r="Q1435" s="319">
        <f t="shared" si="104"/>
        <v>1</v>
      </c>
      <c r="R1435" s="427">
        <f t="shared" si="105"/>
        <v>9.8800000000000008</v>
      </c>
      <c r="S1435" s="323"/>
      <c r="T1435" s="309"/>
      <c r="U1435" s="309"/>
      <c r="V1435" s="319" t="s">
        <v>565</v>
      </c>
      <c r="W1435" s="444" t="str">
        <f t="shared" si="106"/>
        <v/>
      </c>
      <c r="X1435" s="286"/>
      <c r="Y1435" s="286"/>
      <c r="Z1435" s="30"/>
    </row>
    <row r="1436" spans="1:26" ht="15" hidden="1" customHeight="1" x14ac:dyDescent="0.2">
      <c r="A1436" s="384"/>
      <c r="B1436" s="384"/>
      <c r="C1436" s="433"/>
      <c r="D1436" s="43" t="s">
        <v>2345</v>
      </c>
      <c r="E1436" s="499" t="s">
        <v>2582</v>
      </c>
      <c r="F1436" s="319">
        <v>1</v>
      </c>
      <c r="G1436" s="43" t="s">
        <v>2399</v>
      </c>
      <c r="H1436" s="499"/>
      <c r="I1436" s="481">
        <v>12</v>
      </c>
      <c r="J1436" s="442" t="s">
        <v>1428</v>
      </c>
      <c r="K1436" s="442">
        <v>2</v>
      </c>
      <c r="L1436" s="482" t="s">
        <v>3532</v>
      </c>
      <c r="M1436" s="442">
        <v>200</v>
      </c>
      <c r="N1436" s="483"/>
      <c r="O1436" s="434">
        <v>2.56</v>
      </c>
      <c r="P1436" s="323">
        <f t="shared" si="103"/>
        <v>5.12</v>
      </c>
      <c r="Q1436" s="319">
        <f t="shared" si="104"/>
        <v>2</v>
      </c>
      <c r="R1436" s="427">
        <f t="shared" si="105"/>
        <v>5.12</v>
      </c>
      <c r="S1436" s="323"/>
      <c r="T1436" s="309"/>
      <c r="U1436" s="309"/>
      <c r="V1436" s="319" t="s">
        <v>3445</v>
      </c>
      <c r="W1436" s="444" t="str">
        <f t="shared" si="106"/>
        <v>12</v>
      </c>
      <c r="X1436" s="286"/>
      <c r="Y1436" s="286"/>
      <c r="Z1436" s="30"/>
    </row>
    <row r="1437" spans="1:26" ht="15" hidden="1" customHeight="1" x14ac:dyDescent="0.2">
      <c r="A1437" s="384"/>
      <c r="B1437" s="384"/>
      <c r="C1437" s="433"/>
      <c r="D1437" s="43" t="s">
        <v>2346</v>
      </c>
      <c r="E1437" s="499" t="s">
        <v>2582</v>
      </c>
      <c r="F1437" s="319">
        <v>1</v>
      </c>
      <c r="G1437" s="43" t="s">
        <v>2429</v>
      </c>
      <c r="H1437" s="499"/>
      <c r="I1437" s="481" t="s">
        <v>565</v>
      </c>
      <c r="J1437" s="442" t="s">
        <v>1428</v>
      </c>
      <c r="K1437" s="442">
        <v>1</v>
      </c>
      <c r="L1437" s="482" t="s">
        <v>3456</v>
      </c>
      <c r="M1437" s="442">
        <v>367</v>
      </c>
      <c r="N1437" s="483"/>
      <c r="O1437" s="434">
        <v>8.2100000000000009</v>
      </c>
      <c r="P1437" s="323">
        <f t="shared" ref="P1437:P1500" si="107">O1437*K1437</f>
        <v>8.2100000000000009</v>
      </c>
      <c r="Q1437" s="319">
        <f t="shared" ref="Q1437:Q1500" si="108">K1437*F1437</f>
        <v>1</v>
      </c>
      <c r="R1437" s="427">
        <f t="shared" ref="R1437:R1500" si="109">Q1437*O1437</f>
        <v>8.2100000000000009</v>
      </c>
      <c r="S1437" s="323"/>
      <c r="T1437" s="309"/>
      <c r="U1437" s="309"/>
      <c r="V1437" s="319" t="s">
        <v>565</v>
      </c>
      <c r="W1437" s="444" t="str">
        <f t="shared" si="106"/>
        <v/>
      </c>
      <c r="X1437" s="286"/>
      <c r="Y1437" s="286"/>
      <c r="Z1437" s="30"/>
    </row>
    <row r="1438" spans="1:26" ht="15" hidden="1" customHeight="1" x14ac:dyDescent="0.2">
      <c r="A1438" s="384"/>
      <c r="B1438" s="384"/>
      <c r="C1438" s="433"/>
      <c r="D1438" s="43" t="s">
        <v>2346</v>
      </c>
      <c r="E1438" s="499" t="s">
        <v>2582</v>
      </c>
      <c r="F1438" s="319">
        <v>1</v>
      </c>
      <c r="G1438" s="43" t="s">
        <v>2399</v>
      </c>
      <c r="H1438" s="499"/>
      <c r="I1438" s="481">
        <v>12</v>
      </c>
      <c r="J1438" s="442" t="s">
        <v>1428</v>
      </c>
      <c r="K1438" s="442">
        <v>2</v>
      </c>
      <c r="L1438" s="482" t="s">
        <v>3532</v>
      </c>
      <c r="M1438" s="442">
        <v>200</v>
      </c>
      <c r="N1438" s="483"/>
      <c r="O1438" s="434">
        <v>2.56</v>
      </c>
      <c r="P1438" s="323">
        <f t="shared" si="107"/>
        <v>5.12</v>
      </c>
      <c r="Q1438" s="319">
        <f t="shared" si="108"/>
        <v>2</v>
      </c>
      <c r="R1438" s="427">
        <f t="shared" si="109"/>
        <v>5.12</v>
      </c>
      <c r="S1438" s="323"/>
      <c r="T1438" s="309"/>
      <c r="U1438" s="309"/>
      <c r="V1438" s="319" t="s">
        <v>3445</v>
      </c>
      <c r="W1438" s="444" t="str">
        <f t="shared" si="106"/>
        <v>12</v>
      </c>
      <c r="X1438" s="286"/>
      <c r="Y1438" s="286"/>
      <c r="Z1438" s="30"/>
    </row>
    <row r="1439" spans="1:26" ht="15" hidden="1" customHeight="1" x14ac:dyDescent="0.2">
      <c r="A1439" s="384"/>
      <c r="B1439" s="384"/>
      <c r="C1439" s="433"/>
      <c r="D1439" s="43" t="s">
        <v>2347</v>
      </c>
      <c r="E1439" s="499" t="s">
        <v>2582</v>
      </c>
      <c r="F1439" s="319">
        <v>1</v>
      </c>
      <c r="G1439" s="43" t="s">
        <v>2430</v>
      </c>
      <c r="H1439" s="499"/>
      <c r="I1439" s="481" t="s">
        <v>565</v>
      </c>
      <c r="J1439" s="442" t="s">
        <v>1428</v>
      </c>
      <c r="K1439" s="442">
        <v>1</v>
      </c>
      <c r="L1439" s="482" t="s">
        <v>3456</v>
      </c>
      <c r="M1439" s="442">
        <v>420</v>
      </c>
      <c r="N1439" s="483"/>
      <c r="O1439" s="434">
        <v>9.41</v>
      </c>
      <c r="P1439" s="323">
        <f t="shared" si="107"/>
        <v>9.41</v>
      </c>
      <c r="Q1439" s="319">
        <f t="shared" si="108"/>
        <v>1</v>
      </c>
      <c r="R1439" s="427">
        <f t="shared" si="109"/>
        <v>9.41</v>
      </c>
      <c r="S1439" s="323"/>
      <c r="T1439" s="309"/>
      <c r="U1439" s="309"/>
      <c r="V1439" s="319" t="s">
        <v>565</v>
      </c>
      <c r="W1439" s="444" t="str">
        <f t="shared" si="106"/>
        <v/>
      </c>
      <c r="X1439" s="286"/>
      <c r="Y1439" s="286"/>
      <c r="Z1439" s="30"/>
    </row>
    <row r="1440" spans="1:26" ht="15" hidden="1" customHeight="1" x14ac:dyDescent="0.2">
      <c r="A1440" s="384"/>
      <c r="B1440" s="384"/>
      <c r="C1440" s="433"/>
      <c r="D1440" s="43" t="s">
        <v>2347</v>
      </c>
      <c r="E1440" s="499" t="s">
        <v>2582</v>
      </c>
      <c r="F1440" s="319">
        <v>1</v>
      </c>
      <c r="G1440" s="43" t="s">
        <v>2399</v>
      </c>
      <c r="H1440" s="499"/>
      <c r="I1440" s="481">
        <v>12</v>
      </c>
      <c r="J1440" s="442" t="s">
        <v>1428</v>
      </c>
      <c r="K1440" s="442">
        <v>2</v>
      </c>
      <c r="L1440" s="482" t="s">
        <v>3532</v>
      </c>
      <c r="M1440" s="442">
        <v>200</v>
      </c>
      <c r="N1440" s="483"/>
      <c r="O1440" s="434">
        <v>2.56</v>
      </c>
      <c r="P1440" s="323">
        <f t="shared" si="107"/>
        <v>5.12</v>
      </c>
      <c r="Q1440" s="319">
        <f t="shared" si="108"/>
        <v>2</v>
      </c>
      <c r="R1440" s="427">
        <f t="shared" si="109"/>
        <v>5.12</v>
      </c>
      <c r="S1440" s="323"/>
      <c r="T1440" s="309"/>
      <c r="U1440" s="309"/>
      <c r="V1440" s="319" t="s">
        <v>3445</v>
      </c>
      <c r="W1440" s="444" t="str">
        <f t="shared" si="106"/>
        <v>12</v>
      </c>
      <c r="X1440" s="286"/>
      <c r="Y1440" s="286"/>
      <c r="Z1440" s="30"/>
    </row>
    <row r="1441" spans="1:26" ht="15" hidden="1" customHeight="1" x14ac:dyDescent="0.2">
      <c r="A1441" s="384"/>
      <c r="B1441" s="384"/>
      <c r="C1441" s="433"/>
      <c r="D1441" s="43" t="s">
        <v>2348</v>
      </c>
      <c r="E1441" s="499" t="s">
        <v>2582</v>
      </c>
      <c r="F1441" s="319">
        <v>1</v>
      </c>
      <c r="G1441" s="43" t="s">
        <v>2416</v>
      </c>
      <c r="H1441" s="499"/>
      <c r="I1441" s="481" t="s">
        <v>549</v>
      </c>
      <c r="J1441" s="442" t="s">
        <v>1428</v>
      </c>
      <c r="K1441" s="442">
        <v>1</v>
      </c>
      <c r="L1441" s="482" t="s">
        <v>3456</v>
      </c>
      <c r="M1441" s="442">
        <v>500</v>
      </c>
      <c r="N1441" s="483"/>
      <c r="O1441" s="434">
        <v>0.77</v>
      </c>
      <c r="P1441" s="323">
        <f t="shared" si="107"/>
        <v>0.77</v>
      </c>
      <c r="Q1441" s="319">
        <f t="shared" si="108"/>
        <v>1</v>
      </c>
      <c r="R1441" s="427">
        <f t="shared" si="109"/>
        <v>0.77</v>
      </c>
      <c r="S1441" s="323"/>
      <c r="T1441" s="309"/>
      <c r="U1441" s="309"/>
      <c r="V1441" s="319" t="s">
        <v>549</v>
      </c>
      <c r="W1441" s="444" t="str">
        <f t="shared" si="106"/>
        <v/>
      </c>
      <c r="X1441" s="286"/>
      <c r="Y1441" s="286"/>
      <c r="Z1441" s="30"/>
    </row>
    <row r="1442" spans="1:26" ht="15" hidden="1" customHeight="1" x14ac:dyDescent="0.2">
      <c r="A1442" s="384"/>
      <c r="B1442" s="384"/>
      <c r="C1442" s="433"/>
      <c r="D1442" s="43" t="s">
        <v>2348</v>
      </c>
      <c r="E1442" s="499" t="s">
        <v>2582</v>
      </c>
      <c r="F1442" s="319">
        <v>1</v>
      </c>
      <c r="G1442" s="43" t="s">
        <v>2431</v>
      </c>
      <c r="H1442" s="499"/>
      <c r="I1442" s="481" t="s">
        <v>549</v>
      </c>
      <c r="J1442" s="442" t="s">
        <v>1428</v>
      </c>
      <c r="K1442" s="442">
        <v>1</v>
      </c>
      <c r="L1442" s="482" t="s">
        <v>3456</v>
      </c>
      <c r="M1442" s="442">
        <v>200</v>
      </c>
      <c r="N1442" s="483"/>
      <c r="O1442" s="434">
        <v>0.31</v>
      </c>
      <c r="P1442" s="323">
        <f t="shared" si="107"/>
        <v>0.31</v>
      </c>
      <c r="Q1442" s="319">
        <f t="shared" si="108"/>
        <v>1</v>
      </c>
      <c r="R1442" s="427">
        <f t="shared" si="109"/>
        <v>0.31</v>
      </c>
      <c r="S1442" s="323"/>
      <c r="T1442" s="309"/>
      <c r="U1442" s="309"/>
      <c r="V1442" s="319" t="s">
        <v>549</v>
      </c>
      <c r="W1442" s="444" t="str">
        <f t="shared" si="106"/>
        <v/>
      </c>
      <c r="X1442" s="286"/>
      <c r="Y1442" s="286"/>
      <c r="Z1442" s="30"/>
    </row>
    <row r="1443" spans="1:26" ht="15" hidden="1" customHeight="1" x14ac:dyDescent="0.2">
      <c r="A1443" s="384"/>
      <c r="B1443" s="384"/>
      <c r="C1443" s="433"/>
      <c r="D1443" s="43" t="s">
        <v>2348</v>
      </c>
      <c r="E1443" s="499" t="s">
        <v>2582</v>
      </c>
      <c r="F1443" s="319">
        <v>1</v>
      </c>
      <c r="G1443" s="43" t="s">
        <v>2418</v>
      </c>
      <c r="H1443" s="499"/>
      <c r="I1443" s="481">
        <v>10</v>
      </c>
      <c r="J1443" s="442" t="s">
        <v>1428</v>
      </c>
      <c r="K1443" s="442">
        <v>2</v>
      </c>
      <c r="L1443" s="482" t="s">
        <v>3452</v>
      </c>
      <c r="M1443" s="442">
        <v>190</v>
      </c>
      <c r="N1443" s="483"/>
      <c r="O1443" s="434">
        <v>0.89</v>
      </c>
      <c r="P1443" s="323">
        <f t="shared" si="107"/>
        <v>1.78</v>
      </c>
      <c r="Q1443" s="319">
        <f t="shared" si="108"/>
        <v>2</v>
      </c>
      <c r="R1443" s="427">
        <f t="shared" si="109"/>
        <v>1.78</v>
      </c>
      <c r="S1443" s="323"/>
      <c r="T1443" s="309"/>
      <c r="U1443" s="309"/>
      <c r="V1443" s="319" t="s">
        <v>1427</v>
      </c>
      <c r="W1443" s="444" t="str">
        <f t="shared" si="106"/>
        <v>10</v>
      </c>
      <c r="X1443" s="286"/>
      <c r="Y1443" s="286"/>
      <c r="Z1443" s="30"/>
    </row>
    <row r="1444" spans="1:26" ht="15" hidden="1" customHeight="1" x14ac:dyDescent="0.2">
      <c r="A1444" s="384"/>
      <c r="B1444" s="384"/>
      <c r="C1444" s="433"/>
      <c r="D1444" s="43" t="s">
        <v>2348</v>
      </c>
      <c r="E1444" s="499" t="s">
        <v>2582</v>
      </c>
      <c r="F1444" s="319">
        <v>1</v>
      </c>
      <c r="G1444" s="43" t="s">
        <v>2419</v>
      </c>
      <c r="H1444" s="499"/>
      <c r="I1444" s="481" t="s">
        <v>3584</v>
      </c>
      <c r="J1444" s="442" t="s">
        <v>1428</v>
      </c>
      <c r="K1444" s="442">
        <v>1</v>
      </c>
      <c r="L1444" s="482" t="s">
        <v>3456</v>
      </c>
      <c r="M1444" s="442">
        <v>170</v>
      </c>
      <c r="N1444" s="483"/>
      <c r="O1444" s="434">
        <v>0.67</v>
      </c>
      <c r="P1444" s="323">
        <f t="shared" si="107"/>
        <v>0.67</v>
      </c>
      <c r="Q1444" s="319">
        <f t="shared" si="108"/>
        <v>1</v>
      </c>
      <c r="R1444" s="427">
        <f t="shared" si="109"/>
        <v>0.67</v>
      </c>
      <c r="S1444" s="323"/>
      <c r="T1444" s="309"/>
      <c r="U1444" s="309"/>
      <c r="V1444" s="319" t="s">
        <v>2097</v>
      </c>
      <c r="W1444" s="444" t="str">
        <f t="shared" si="106"/>
        <v xml:space="preserve"> (DIN1478)</v>
      </c>
      <c r="X1444" s="286"/>
      <c r="Y1444" s="286"/>
      <c r="Z1444" s="30"/>
    </row>
    <row r="1445" spans="1:26" ht="15" hidden="1" customHeight="1" x14ac:dyDescent="0.2">
      <c r="A1445" s="384"/>
      <c r="B1445" s="384"/>
      <c r="C1445" s="433"/>
      <c r="D1445" s="43" t="s">
        <v>2349</v>
      </c>
      <c r="E1445" s="499" t="s">
        <v>2582</v>
      </c>
      <c r="F1445" s="319">
        <v>1</v>
      </c>
      <c r="G1445" s="43" t="s">
        <v>2432</v>
      </c>
      <c r="H1445" s="499"/>
      <c r="I1445" s="481" t="s">
        <v>549</v>
      </c>
      <c r="J1445" s="442" t="s">
        <v>1428</v>
      </c>
      <c r="K1445" s="442">
        <v>1</v>
      </c>
      <c r="L1445" s="482" t="s">
        <v>3456</v>
      </c>
      <c r="M1445" s="442">
        <v>1332</v>
      </c>
      <c r="N1445" s="483"/>
      <c r="O1445" s="434">
        <v>2.0499999999999998</v>
      </c>
      <c r="P1445" s="323">
        <f t="shared" si="107"/>
        <v>2.0499999999999998</v>
      </c>
      <c r="Q1445" s="319">
        <f t="shared" si="108"/>
        <v>1</v>
      </c>
      <c r="R1445" s="427">
        <f t="shared" si="109"/>
        <v>2.0499999999999998</v>
      </c>
      <c r="S1445" s="323"/>
      <c r="T1445" s="309"/>
      <c r="U1445" s="309"/>
      <c r="V1445" s="319" t="s">
        <v>549</v>
      </c>
      <c r="W1445" s="444" t="str">
        <f t="shared" si="106"/>
        <v/>
      </c>
      <c r="X1445" s="286"/>
      <c r="Y1445" s="286"/>
      <c r="Z1445" s="30"/>
    </row>
    <row r="1446" spans="1:26" ht="15" hidden="1" customHeight="1" x14ac:dyDescent="0.2">
      <c r="A1446" s="384"/>
      <c r="B1446" s="384"/>
      <c r="C1446" s="433"/>
      <c r="D1446" s="43" t="s">
        <v>2349</v>
      </c>
      <c r="E1446" s="499" t="s">
        <v>2582</v>
      </c>
      <c r="F1446" s="319">
        <v>1</v>
      </c>
      <c r="G1446" s="43" t="s">
        <v>2416</v>
      </c>
      <c r="H1446" s="499"/>
      <c r="I1446" s="481" t="s">
        <v>549</v>
      </c>
      <c r="J1446" s="442" t="s">
        <v>1428</v>
      </c>
      <c r="K1446" s="442">
        <v>1</v>
      </c>
      <c r="L1446" s="482" t="s">
        <v>3456</v>
      </c>
      <c r="M1446" s="442">
        <v>500</v>
      </c>
      <c r="N1446" s="483"/>
      <c r="O1446" s="434">
        <v>0.77</v>
      </c>
      <c r="P1446" s="323">
        <f t="shared" si="107"/>
        <v>0.77</v>
      </c>
      <c r="Q1446" s="319">
        <f t="shared" si="108"/>
        <v>1</v>
      </c>
      <c r="R1446" s="427">
        <f t="shared" si="109"/>
        <v>0.77</v>
      </c>
      <c r="S1446" s="323"/>
      <c r="T1446" s="309"/>
      <c r="U1446" s="309"/>
      <c r="V1446" s="319" t="s">
        <v>549</v>
      </c>
      <c r="W1446" s="444" t="str">
        <f t="shared" si="106"/>
        <v/>
      </c>
      <c r="X1446" s="286"/>
      <c r="Y1446" s="286"/>
      <c r="Z1446" s="30"/>
    </row>
    <row r="1447" spans="1:26" ht="15" hidden="1" customHeight="1" x14ac:dyDescent="0.2">
      <c r="A1447" s="384"/>
      <c r="B1447" s="384"/>
      <c r="C1447" s="433"/>
      <c r="D1447" s="43" t="s">
        <v>2349</v>
      </c>
      <c r="E1447" s="499" t="s">
        <v>2582</v>
      </c>
      <c r="F1447" s="319">
        <v>1</v>
      </c>
      <c r="G1447" s="43" t="s">
        <v>2418</v>
      </c>
      <c r="H1447" s="499"/>
      <c r="I1447" s="481">
        <v>10</v>
      </c>
      <c r="J1447" s="442" t="s">
        <v>1428</v>
      </c>
      <c r="K1447" s="442">
        <v>2</v>
      </c>
      <c r="L1447" s="482" t="s">
        <v>3452</v>
      </c>
      <c r="M1447" s="442">
        <v>190</v>
      </c>
      <c r="N1447" s="483"/>
      <c r="O1447" s="434">
        <v>0.89</v>
      </c>
      <c r="P1447" s="323">
        <f t="shared" si="107"/>
        <v>1.78</v>
      </c>
      <c r="Q1447" s="319">
        <f t="shared" si="108"/>
        <v>2</v>
      </c>
      <c r="R1447" s="427">
        <f t="shared" si="109"/>
        <v>1.78</v>
      </c>
      <c r="S1447" s="323"/>
      <c r="T1447" s="309"/>
      <c r="U1447" s="309"/>
      <c r="V1447" s="319" t="s">
        <v>1427</v>
      </c>
      <c r="W1447" s="444" t="str">
        <f t="shared" si="106"/>
        <v>10</v>
      </c>
      <c r="X1447" s="286"/>
      <c r="Y1447" s="286"/>
      <c r="Z1447" s="30"/>
    </row>
    <row r="1448" spans="1:26" ht="15" hidden="1" customHeight="1" x14ac:dyDescent="0.2">
      <c r="A1448" s="384"/>
      <c r="B1448" s="384"/>
      <c r="C1448" s="433"/>
      <c r="D1448" s="43" t="s">
        <v>2349</v>
      </c>
      <c r="E1448" s="499" t="s">
        <v>2582</v>
      </c>
      <c r="F1448" s="319">
        <v>1</v>
      </c>
      <c r="G1448" s="43" t="s">
        <v>2419</v>
      </c>
      <c r="H1448" s="499"/>
      <c r="I1448" s="481" t="s">
        <v>3584</v>
      </c>
      <c r="J1448" s="442" t="s">
        <v>1428</v>
      </c>
      <c r="K1448" s="442">
        <v>1</v>
      </c>
      <c r="L1448" s="482" t="s">
        <v>3456</v>
      </c>
      <c r="M1448" s="442">
        <v>170</v>
      </c>
      <c r="N1448" s="483"/>
      <c r="O1448" s="434">
        <v>0.67</v>
      </c>
      <c r="P1448" s="323">
        <f t="shared" si="107"/>
        <v>0.67</v>
      </c>
      <c r="Q1448" s="319">
        <f t="shared" si="108"/>
        <v>1</v>
      </c>
      <c r="R1448" s="427">
        <f t="shared" si="109"/>
        <v>0.67</v>
      </c>
      <c r="S1448" s="323"/>
      <c r="T1448" s="309"/>
      <c r="U1448" s="309"/>
      <c r="V1448" s="319" t="s">
        <v>2097</v>
      </c>
      <c r="W1448" s="444" t="str">
        <f t="shared" si="106"/>
        <v xml:space="preserve"> (DIN1478)</v>
      </c>
      <c r="X1448" s="286"/>
      <c r="Y1448" s="286"/>
      <c r="Z1448" s="30"/>
    </row>
    <row r="1449" spans="1:26" ht="15" hidden="1" customHeight="1" x14ac:dyDescent="0.2">
      <c r="A1449" s="384"/>
      <c r="B1449" s="384"/>
      <c r="C1449" s="433"/>
      <c r="D1449" s="43" t="s">
        <v>2350</v>
      </c>
      <c r="E1449" s="499" t="s">
        <v>2582</v>
      </c>
      <c r="F1449" s="319">
        <v>1</v>
      </c>
      <c r="G1449" s="43" t="s">
        <v>2433</v>
      </c>
      <c r="H1449" s="499"/>
      <c r="I1449" s="481" t="s">
        <v>549</v>
      </c>
      <c r="J1449" s="442" t="s">
        <v>1428</v>
      </c>
      <c r="K1449" s="442">
        <v>1</v>
      </c>
      <c r="L1449" s="482" t="s">
        <v>3456</v>
      </c>
      <c r="M1449" s="442">
        <v>1841</v>
      </c>
      <c r="N1449" s="483"/>
      <c r="O1449" s="434">
        <v>2.83</v>
      </c>
      <c r="P1449" s="323">
        <f t="shared" si="107"/>
        <v>2.83</v>
      </c>
      <c r="Q1449" s="319">
        <f t="shared" si="108"/>
        <v>1</v>
      </c>
      <c r="R1449" s="427">
        <f t="shared" si="109"/>
        <v>2.83</v>
      </c>
      <c r="S1449" s="323"/>
      <c r="T1449" s="309"/>
      <c r="U1449" s="309"/>
      <c r="V1449" s="319" t="s">
        <v>549</v>
      </c>
      <c r="W1449" s="444" t="str">
        <f t="shared" si="106"/>
        <v/>
      </c>
      <c r="X1449" s="286"/>
      <c r="Y1449" s="286"/>
      <c r="Z1449" s="30"/>
    </row>
    <row r="1450" spans="1:26" ht="15" hidden="1" customHeight="1" x14ac:dyDescent="0.2">
      <c r="A1450" s="384"/>
      <c r="B1450" s="384"/>
      <c r="C1450" s="433"/>
      <c r="D1450" s="43" t="s">
        <v>2350</v>
      </c>
      <c r="E1450" s="499" t="s">
        <v>2582</v>
      </c>
      <c r="F1450" s="319">
        <v>1</v>
      </c>
      <c r="G1450" s="43" t="s">
        <v>2416</v>
      </c>
      <c r="H1450" s="499"/>
      <c r="I1450" s="481" t="s">
        <v>549</v>
      </c>
      <c r="J1450" s="442" t="s">
        <v>1428</v>
      </c>
      <c r="K1450" s="442">
        <v>1</v>
      </c>
      <c r="L1450" s="482" t="s">
        <v>3456</v>
      </c>
      <c r="M1450" s="442">
        <v>500</v>
      </c>
      <c r="N1450" s="483"/>
      <c r="O1450" s="434">
        <v>0.77</v>
      </c>
      <c r="P1450" s="323">
        <f t="shared" si="107"/>
        <v>0.77</v>
      </c>
      <c r="Q1450" s="319">
        <f t="shared" si="108"/>
        <v>1</v>
      </c>
      <c r="R1450" s="427">
        <f t="shared" si="109"/>
        <v>0.77</v>
      </c>
      <c r="S1450" s="323"/>
      <c r="T1450" s="309"/>
      <c r="U1450" s="309"/>
      <c r="V1450" s="319" t="s">
        <v>549</v>
      </c>
      <c r="W1450" s="444" t="str">
        <f t="shared" si="106"/>
        <v/>
      </c>
      <c r="X1450" s="286"/>
      <c r="Y1450" s="286"/>
      <c r="Z1450" s="30"/>
    </row>
    <row r="1451" spans="1:26" ht="15" hidden="1" customHeight="1" x14ac:dyDescent="0.2">
      <c r="A1451" s="384"/>
      <c r="B1451" s="384"/>
      <c r="C1451" s="433"/>
      <c r="D1451" s="43" t="s">
        <v>2350</v>
      </c>
      <c r="E1451" s="499" t="s">
        <v>2582</v>
      </c>
      <c r="F1451" s="319">
        <v>1</v>
      </c>
      <c r="G1451" s="43" t="s">
        <v>2418</v>
      </c>
      <c r="H1451" s="499"/>
      <c r="I1451" s="481">
        <v>10</v>
      </c>
      <c r="J1451" s="442" t="s">
        <v>1428</v>
      </c>
      <c r="K1451" s="442">
        <v>2</v>
      </c>
      <c r="L1451" s="482" t="s">
        <v>3452</v>
      </c>
      <c r="M1451" s="442">
        <v>190</v>
      </c>
      <c r="N1451" s="483"/>
      <c r="O1451" s="434">
        <v>0.89</v>
      </c>
      <c r="P1451" s="323">
        <f t="shared" si="107"/>
        <v>1.78</v>
      </c>
      <c r="Q1451" s="319">
        <f t="shared" si="108"/>
        <v>2</v>
      </c>
      <c r="R1451" s="427">
        <f t="shared" si="109"/>
        <v>1.78</v>
      </c>
      <c r="S1451" s="323"/>
      <c r="T1451" s="309"/>
      <c r="U1451" s="309"/>
      <c r="V1451" s="319" t="s">
        <v>1427</v>
      </c>
      <c r="W1451" s="444" t="str">
        <f t="shared" si="106"/>
        <v>10</v>
      </c>
      <c r="X1451" s="286"/>
      <c r="Y1451" s="286"/>
      <c r="Z1451" s="30"/>
    </row>
    <row r="1452" spans="1:26" ht="15" hidden="1" customHeight="1" x14ac:dyDescent="0.2">
      <c r="A1452" s="384"/>
      <c r="B1452" s="384"/>
      <c r="C1452" s="433"/>
      <c r="D1452" s="43" t="s">
        <v>2350</v>
      </c>
      <c r="E1452" s="499" t="s">
        <v>2582</v>
      </c>
      <c r="F1452" s="319">
        <v>1</v>
      </c>
      <c r="G1452" s="43" t="s">
        <v>2419</v>
      </c>
      <c r="H1452" s="499"/>
      <c r="I1452" s="481" t="s">
        <v>3584</v>
      </c>
      <c r="J1452" s="442" t="s">
        <v>1428</v>
      </c>
      <c r="K1452" s="442">
        <v>1</v>
      </c>
      <c r="L1452" s="482" t="s">
        <v>3456</v>
      </c>
      <c r="M1452" s="442">
        <v>170</v>
      </c>
      <c r="N1452" s="483"/>
      <c r="O1452" s="434">
        <v>0.67</v>
      </c>
      <c r="P1452" s="323">
        <f t="shared" si="107"/>
        <v>0.67</v>
      </c>
      <c r="Q1452" s="319">
        <f t="shared" si="108"/>
        <v>1</v>
      </c>
      <c r="R1452" s="427">
        <f t="shared" si="109"/>
        <v>0.67</v>
      </c>
      <c r="S1452" s="323"/>
      <c r="T1452" s="309"/>
      <c r="U1452" s="309"/>
      <c r="V1452" s="319" t="s">
        <v>2097</v>
      </c>
      <c r="W1452" s="444" t="str">
        <f t="shared" si="106"/>
        <v xml:space="preserve"> (DIN1478)</v>
      </c>
      <c r="X1452" s="286"/>
      <c r="Y1452" s="286"/>
      <c r="Z1452" s="30"/>
    </row>
    <row r="1453" spans="1:26" ht="15" hidden="1" customHeight="1" x14ac:dyDescent="0.2">
      <c r="A1453" s="384"/>
      <c r="B1453" s="384"/>
      <c r="C1453" s="433"/>
      <c r="D1453" s="43" t="s">
        <v>2351</v>
      </c>
      <c r="E1453" s="499" t="s">
        <v>2582</v>
      </c>
      <c r="F1453" s="319">
        <v>1</v>
      </c>
      <c r="G1453" s="43" t="s">
        <v>2434</v>
      </c>
      <c r="H1453" s="499"/>
      <c r="I1453" s="481" t="s">
        <v>549</v>
      </c>
      <c r="J1453" s="442" t="s">
        <v>1428</v>
      </c>
      <c r="K1453" s="442">
        <v>1</v>
      </c>
      <c r="L1453" s="482" t="s">
        <v>3456</v>
      </c>
      <c r="M1453" s="442">
        <v>1832</v>
      </c>
      <c r="N1453" s="483"/>
      <c r="O1453" s="434">
        <v>2.82</v>
      </c>
      <c r="P1453" s="323">
        <f t="shared" si="107"/>
        <v>2.82</v>
      </c>
      <c r="Q1453" s="319">
        <f t="shared" si="108"/>
        <v>1</v>
      </c>
      <c r="R1453" s="427">
        <f t="shared" si="109"/>
        <v>2.82</v>
      </c>
      <c r="S1453" s="323"/>
      <c r="T1453" s="309"/>
      <c r="U1453" s="309"/>
      <c r="V1453" s="319" t="s">
        <v>549</v>
      </c>
      <c r="W1453" s="444" t="str">
        <f t="shared" si="106"/>
        <v/>
      </c>
      <c r="X1453" s="286"/>
      <c r="Y1453" s="286"/>
      <c r="Z1453" s="30"/>
    </row>
    <row r="1454" spans="1:26" ht="15" hidden="1" customHeight="1" x14ac:dyDescent="0.2">
      <c r="A1454" s="384"/>
      <c r="B1454" s="384"/>
      <c r="C1454" s="433"/>
      <c r="D1454" s="43" t="s">
        <v>2351</v>
      </c>
      <c r="E1454" s="499" t="s">
        <v>2582</v>
      </c>
      <c r="F1454" s="319">
        <v>1</v>
      </c>
      <c r="G1454" s="43" t="s">
        <v>2416</v>
      </c>
      <c r="H1454" s="499"/>
      <c r="I1454" s="481" t="s">
        <v>549</v>
      </c>
      <c r="J1454" s="442" t="s">
        <v>1428</v>
      </c>
      <c r="K1454" s="442">
        <v>1</v>
      </c>
      <c r="L1454" s="482" t="s">
        <v>3456</v>
      </c>
      <c r="M1454" s="442">
        <v>500</v>
      </c>
      <c r="N1454" s="483"/>
      <c r="O1454" s="434">
        <v>0.77</v>
      </c>
      <c r="P1454" s="323">
        <f t="shared" si="107"/>
        <v>0.77</v>
      </c>
      <c r="Q1454" s="319">
        <f t="shared" si="108"/>
        <v>1</v>
      </c>
      <c r="R1454" s="427">
        <f t="shared" si="109"/>
        <v>0.77</v>
      </c>
      <c r="S1454" s="323"/>
      <c r="T1454" s="309"/>
      <c r="U1454" s="309"/>
      <c r="V1454" s="319" t="s">
        <v>549</v>
      </c>
      <c r="W1454" s="444" t="str">
        <f t="shared" si="106"/>
        <v/>
      </c>
      <c r="X1454" s="286"/>
      <c r="Y1454" s="286"/>
      <c r="Z1454" s="30"/>
    </row>
    <row r="1455" spans="1:26" ht="15" hidden="1" customHeight="1" x14ac:dyDescent="0.2">
      <c r="A1455" s="384"/>
      <c r="B1455" s="384"/>
      <c r="C1455" s="433"/>
      <c r="D1455" s="43" t="s">
        <v>2351</v>
      </c>
      <c r="E1455" s="499" t="s">
        <v>2582</v>
      </c>
      <c r="F1455" s="319">
        <v>1</v>
      </c>
      <c r="G1455" s="43" t="s">
        <v>2418</v>
      </c>
      <c r="H1455" s="499"/>
      <c r="I1455" s="481">
        <v>10</v>
      </c>
      <c r="J1455" s="442" t="s">
        <v>1428</v>
      </c>
      <c r="K1455" s="442">
        <v>2</v>
      </c>
      <c r="L1455" s="482" t="s">
        <v>3452</v>
      </c>
      <c r="M1455" s="442">
        <v>190</v>
      </c>
      <c r="N1455" s="483"/>
      <c r="O1455" s="434">
        <v>0.89</v>
      </c>
      <c r="P1455" s="323">
        <f t="shared" si="107"/>
        <v>1.78</v>
      </c>
      <c r="Q1455" s="319">
        <f t="shared" si="108"/>
        <v>2</v>
      </c>
      <c r="R1455" s="427">
        <f t="shared" si="109"/>
        <v>1.78</v>
      </c>
      <c r="S1455" s="323"/>
      <c r="T1455" s="309"/>
      <c r="U1455" s="309"/>
      <c r="V1455" s="319" t="s">
        <v>1427</v>
      </c>
      <c r="W1455" s="444" t="str">
        <f t="shared" si="106"/>
        <v>10</v>
      </c>
      <c r="X1455" s="286"/>
      <c r="Y1455" s="286"/>
      <c r="Z1455" s="30"/>
    </row>
    <row r="1456" spans="1:26" ht="15" hidden="1" customHeight="1" x14ac:dyDescent="0.2">
      <c r="A1456" s="384"/>
      <c r="B1456" s="384"/>
      <c r="C1456" s="433"/>
      <c r="D1456" s="43" t="s">
        <v>2351</v>
      </c>
      <c r="E1456" s="499" t="s">
        <v>2582</v>
      </c>
      <c r="F1456" s="319">
        <v>1</v>
      </c>
      <c r="G1456" s="43" t="s">
        <v>2419</v>
      </c>
      <c r="H1456" s="499"/>
      <c r="I1456" s="481" t="s">
        <v>3584</v>
      </c>
      <c r="J1456" s="442" t="s">
        <v>1428</v>
      </c>
      <c r="K1456" s="442">
        <v>1</v>
      </c>
      <c r="L1456" s="482" t="s">
        <v>3456</v>
      </c>
      <c r="M1456" s="442">
        <v>170</v>
      </c>
      <c r="N1456" s="483"/>
      <c r="O1456" s="434">
        <v>0.67</v>
      </c>
      <c r="P1456" s="323">
        <f t="shared" si="107"/>
        <v>0.67</v>
      </c>
      <c r="Q1456" s="319">
        <f t="shared" si="108"/>
        <v>1</v>
      </c>
      <c r="R1456" s="427">
        <f t="shared" si="109"/>
        <v>0.67</v>
      </c>
      <c r="S1456" s="323"/>
      <c r="T1456" s="309"/>
      <c r="U1456" s="309"/>
      <c r="V1456" s="319" t="s">
        <v>2097</v>
      </c>
      <c r="W1456" s="444" t="str">
        <f t="shared" si="106"/>
        <v xml:space="preserve"> (DIN1478)</v>
      </c>
      <c r="X1456" s="286"/>
      <c r="Y1456" s="286"/>
      <c r="Z1456" s="30"/>
    </row>
    <row r="1457" spans="1:26" ht="15" hidden="1" customHeight="1" x14ac:dyDescent="0.2">
      <c r="A1457" s="384"/>
      <c r="B1457" s="384"/>
      <c r="C1457" s="433"/>
      <c r="D1457" s="43" t="s">
        <v>2352</v>
      </c>
      <c r="E1457" s="499" t="s">
        <v>2582</v>
      </c>
      <c r="F1457" s="319">
        <v>1</v>
      </c>
      <c r="G1457" s="43" t="s">
        <v>2435</v>
      </c>
      <c r="H1457" s="499"/>
      <c r="I1457" s="481" t="s">
        <v>549</v>
      </c>
      <c r="J1457" s="442" t="s">
        <v>1428</v>
      </c>
      <c r="K1457" s="442">
        <v>1</v>
      </c>
      <c r="L1457" s="482" t="s">
        <v>3456</v>
      </c>
      <c r="M1457" s="442">
        <v>2367</v>
      </c>
      <c r="N1457" s="483"/>
      <c r="O1457" s="434">
        <v>3.64</v>
      </c>
      <c r="P1457" s="323">
        <f t="shared" si="107"/>
        <v>3.64</v>
      </c>
      <c r="Q1457" s="319">
        <f t="shared" si="108"/>
        <v>1</v>
      </c>
      <c r="R1457" s="427">
        <f t="shared" si="109"/>
        <v>3.64</v>
      </c>
      <c r="S1457" s="323"/>
      <c r="T1457" s="309"/>
      <c r="U1457" s="309"/>
      <c r="V1457" s="319" t="s">
        <v>549</v>
      </c>
      <c r="W1457" s="444" t="str">
        <f t="shared" si="106"/>
        <v/>
      </c>
      <c r="X1457" s="286"/>
      <c r="Y1457" s="286"/>
      <c r="Z1457" s="30"/>
    </row>
    <row r="1458" spans="1:26" ht="15" hidden="1" customHeight="1" x14ac:dyDescent="0.2">
      <c r="A1458" s="384"/>
      <c r="B1458" s="384"/>
      <c r="C1458" s="433"/>
      <c r="D1458" s="43" t="s">
        <v>2352</v>
      </c>
      <c r="E1458" s="499" t="s">
        <v>2582</v>
      </c>
      <c r="F1458" s="319">
        <v>1</v>
      </c>
      <c r="G1458" s="43" t="s">
        <v>2416</v>
      </c>
      <c r="H1458" s="499"/>
      <c r="I1458" s="481" t="s">
        <v>549</v>
      </c>
      <c r="J1458" s="442" t="s">
        <v>1428</v>
      </c>
      <c r="K1458" s="442">
        <v>1</v>
      </c>
      <c r="L1458" s="482" t="s">
        <v>3456</v>
      </c>
      <c r="M1458" s="442">
        <v>500</v>
      </c>
      <c r="N1458" s="483"/>
      <c r="O1458" s="434">
        <v>0.77</v>
      </c>
      <c r="P1458" s="323">
        <f t="shared" si="107"/>
        <v>0.77</v>
      </c>
      <c r="Q1458" s="319">
        <f t="shared" si="108"/>
        <v>1</v>
      </c>
      <c r="R1458" s="427">
        <f t="shared" si="109"/>
        <v>0.77</v>
      </c>
      <c r="S1458" s="323"/>
      <c r="T1458" s="309"/>
      <c r="U1458" s="309"/>
      <c r="V1458" s="319" t="s">
        <v>549</v>
      </c>
      <c r="W1458" s="444" t="str">
        <f t="shared" si="106"/>
        <v/>
      </c>
      <c r="X1458" s="286"/>
      <c r="Y1458" s="286"/>
      <c r="Z1458" s="30"/>
    </row>
    <row r="1459" spans="1:26" ht="15" hidden="1" customHeight="1" x14ac:dyDescent="0.2">
      <c r="A1459" s="384"/>
      <c r="B1459" s="384"/>
      <c r="C1459" s="433"/>
      <c r="D1459" s="43" t="s">
        <v>2352</v>
      </c>
      <c r="E1459" s="499" t="s">
        <v>2582</v>
      </c>
      <c r="F1459" s="319">
        <v>1</v>
      </c>
      <c r="G1459" s="43" t="s">
        <v>2418</v>
      </c>
      <c r="H1459" s="499"/>
      <c r="I1459" s="481">
        <v>10</v>
      </c>
      <c r="J1459" s="442" t="s">
        <v>1428</v>
      </c>
      <c r="K1459" s="442">
        <v>2</v>
      </c>
      <c r="L1459" s="482" t="s">
        <v>3452</v>
      </c>
      <c r="M1459" s="442">
        <v>190</v>
      </c>
      <c r="N1459" s="483"/>
      <c r="O1459" s="434">
        <v>0.89</v>
      </c>
      <c r="P1459" s="323">
        <f t="shared" si="107"/>
        <v>1.78</v>
      </c>
      <c r="Q1459" s="319">
        <f t="shared" si="108"/>
        <v>2</v>
      </c>
      <c r="R1459" s="427">
        <f t="shared" si="109"/>
        <v>1.78</v>
      </c>
      <c r="S1459" s="323"/>
      <c r="T1459" s="309"/>
      <c r="U1459" s="309"/>
      <c r="V1459" s="319" t="s">
        <v>1427</v>
      </c>
      <c r="W1459" s="444" t="str">
        <f t="shared" si="106"/>
        <v>10</v>
      </c>
      <c r="X1459" s="286"/>
      <c r="Y1459" s="286"/>
      <c r="Z1459" s="30"/>
    </row>
    <row r="1460" spans="1:26" ht="15" hidden="1" customHeight="1" x14ac:dyDescent="0.2">
      <c r="A1460" s="384"/>
      <c r="B1460" s="384"/>
      <c r="C1460" s="433"/>
      <c r="D1460" s="43" t="s">
        <v>2352</v>
      </c>
      <c r="E1460" s="499" t="s">
        <v>2582</v>
      </c>
      <c r="F1460" s="319">
        <v>1</v>
      </c>
      <c r="G1460" s="43" t="s">
        <v>2419</v>
      </c>
      <c r="H1460" s="499"/>
      <c r="I1460" s="481" t="s">
        <v>3584</v>
      </c>
      <c r="J1460" s="442" t="s">
        <v>1428</v>
      </c>
      <c r="K1460" s="442">
        <v>1</v>
      </c>
      <c r="L1460" s="482" t="s">
        <v>3456</v>
      </c>
      <c r="M1460" s="442">
        <v>170</v>
      </c>
      <c r="N1460" s="483"/>
      <c r="O1460" s="434">
        <v>0.67</v>
      </c>
      <c r="P1460" s="323">
        <f t="shared" si="107"/>
        <v>0.67</v>
      </c>
      <c r="Q1460" s="319">
        <f t="shared" si="108"/>
        <v>1</v>
      </c>
      <c r="R1460" s="427">
        <f t="shared" si="109"/>
        <v>0.67</v>
      </c>
      <c r="S1460" s="323"/>
      <c r="T1460" s="309"/>
      <c r="U1460" s="309"/>
      <c r="V1460" s="319" t="s">
        <v>2097</v>
      </c>
      <c r="W1460" s="444" t="str">
        <f t="shared" si="106"/>
        <v xml:space="preserve"> (DIN1478)</v>
      </c>
      <c r="X1460" s="286"/>
      <c r="Y1460" s="286"/>
      <c r="Z1460" s="30"/>
    </row>
    <row r="1461" spans="1:26" ht="15" hidden="1" customHeight="1" x14ac:dyDescent="0.2">
      <c r="A1461" s="384"/>
      <c r="B1461" s="384"/>
      <c r="C1461" s="433"/>
      <c r="D1461" s="43" t="s">
        <v>2353</v>
      </c>
      <c r="E1461" s="499" t="s">
        <v>2582</v>
      </c>
      <c r="F1461" s="319">
        <v>1</v>
      </c>
      <c r="G1461" s="43" t="s">
        <v>2436</v>
      </c>
      <c r="H1461" s="499"/>
      <c r="I1461" s="481" t="s">
        <v>549</v>
      </c>
      <c r="J1461" s="442" t="s">
        <v>1428</v>
      </c>
      <c r="K1461" s="442">
        <v>1</v>
      </c>
      <c r="L1461" s="482" t="s">
        <v>3456</v>
      </c>
      <c r="M1461" s="442">
        <v>2392</v>
      </c>
      <c r="N1461" s="483"/>
      <c r="O1461" s="434">
        <v>3.68</v>
      </c>
      <c r="P1461" s="323">
        <f t="shared" si="107"/>
        <v>3.68</v>
      </c>
      <c r="Q1461" s="319">
        <f t="shared" si="108"/>
        <v>1</v>
      </c>
      <c r="R1461" s="427">
        <f t="shared" si="109"/>
        <v>3.68</v>
      </c>
      <c r="S1461" s="323"/>
      <c r="T1461" s="309"/>
      <c r="U1461" s="309"/>
      <c r="V1461" s="319" t="s">
        <v>549</v>
      </c>
      <c r="W1461" s="444" t="str">
        <f t="shared" si="106"/>
        <v/>
      </c>
      <c r="X1461" s="286"/>
      <c r="Y1461" s="286"/>
      <c r="Z1461" s="30"/>
    </row>
    <row r="1462" spans="1:26" ht="15" hidden="1" customHeight="1" x14ac:dyDescent="0.2">
      <c r="A1462" s="384"/>
      <c r="B1462" s="384"/>
      <c r="C1462" s="433"/>
      <c r="D1462" s="43" t="s">
        <v>2353</v>
      </c>
      <c r="E1462" s="499" t="s">
        <v>2582</v>
      </c>
      <c r="F1462" s="319">
        <v>1</v>
      </c>
      <c r="G1462" s="43" t="s">
        <v>2416</v>
      </c>
      <c r="H1462" s="499"/>
      <c r="I1462" s="481" t="s">
        <v>549</v>
      </c>
      <c r="J1462" s="442" t="s">
        <v>1428</v>
      </c>
      <c r="K1462" s="442">
        <v>1</v>
      </c>
      <c r="L1462" s="482" t="s">
        <v>3456</v>
      </c>
      <c r="M1462" s="442">
        <v>500</v>
      </c>
      <c r="N1462" s="483"/>
      <c r="O1462" s="434">
        <v>0.77</v>
      </c>
      <c r="P1462" s="323">
        <f t="shared" si="107"/>
        <v>0.77</v>
      </c>
      <c r="Q1462" s="319">
        <f t="shared" si="108"/>
        <v>1</v>
      </c>
      <c r="R1462" s="427">
        <f t="shared" si="109"/>
        <v>0.77</v>
      </c>
      <c r="S1462" s="323"/>
      <c r="T1462" s="309"/>
      <c r="U1462" s="309"/>
      <c r="V1462" s="319" t="s">
        <v>549</v>
      </c>
      <c r="W1462" s="444" t="str">
        <f t="shared" si="106"/>
        <v/>
      </c>
      <c r="X1462" s="286"/>
      <c r="Y1462" s="286"/>
      <c r="Z1462" s="30"/>
    </row>
    <row r="1463" spans="1:26" ht="15" hidden="1" customHeight="1" x14ac:dyDescent="0.2">
      <c r="A1463" s="384"/>
      <c r="B1463" s="384"/>
      <c r="C1463" s="433"/>
      <c r="D1463" s="43" t="s">
        <v>2353</v>
      </c>
      <c r="E1463" s="499" t="s">
        <v>2582</v>
      </c>
      <c r="F1463" s="319">
        <v>1</v>
      </c>
      <c r="G1463" s="43" t="s">
        <v>2418</v>
      </c>
      <c r="H1463" s="499"/>
      <c r="I1463" s="481">
        <v>10</v>
      </c>
      <c r="J1463" s="442" t="s">
        <v>1428</v>
      </c>
      <c r="K1463" s="442">
        <v>2</v>
      </c>
      <c r="L1463" s="482" t="s">
        <v>3452</v>
      </c>
      <c r="M1463" s="442">
        <v>190</v>
      </c>
      <c r="N1463" s="483"/>
      <c r="O1463" s="434">
        <v>0.89</v>
      </c>
      <c r="P1463" s="323">
        <f t="shared" si="107"/>
        <v>1.78</v>
      </c>
      <c r="Q1463" s="319">
        <f t="shared" si="108"/>
        <v>2</v>
      </c>
      <c r="R1463" s="427">
        <f t="shared" si="109"/>
        <v>1.78</v>
      </c>
      <c r="S1463" s="323"/>
      <c r="T1463" s="309"/>
      <c r="U1463" s="309"/>
      <c r="V1463" s="319" t="s">
        <v>1427</v>
      </c>
      <c r="W1463" s="444" t="str">
        <f t="shared" si="106"/>
        <v>10</v>
      </c>
      <c r="X1463" s="286"/>
      <c r="Y1463" s="286"/>
      <c r="Z1463" s="30"/>
    </row>
    <row r="1464" spans="1:26" ht="15" hidden="1" customHeight="1" x14ac:dyDescent="0.2">
      <c r="A1464" s="384"/>
      <c r="B1464" s="384"/>
      <c r="C1464" s="433"/>
      <c r="D1464" s="43" t="s">
        <v>2353</v>
      </c>
      <c r="E1464" s="499" t="s">
        <v>2582</v>
      </c>
      <c r="F1464" s="319">
        <v>1</v>
      </c>
      <c r="G1464" s="43" t="s">
        <v>2419</v>
      </c>
      <c r="H1464" s="499"/>
      <c r="I1464" s="481" t="s">
        <v>3584</v>
      </c>
      <c r="J1464" s="442" t="s">
        <v>1428</v>
      </c>
      <c r="K1464" s="442">
        <v>1</v>
      </c>
      <c r="L1464" s="482" t="s">
        <v>3456</v>
      </c>
      <c r="M1464" s="442">
        <v>170</v>
      </c>
      <c r="N1464" s="483"/>
      <c r="O1464" s="434">
        <v>0.67</v>
      </c>
      <c r="P1464" s="323">
        <f t="shared" si="107"/>
        <v>0.67</v>
      </c>
      <c r="Q1464" s="319">
        <f t="shared" si="108"/>
        <v>1</v>
      </c>
      <c r="R1464" s="427">
        <f t="shared" si="109"/>
        <v>0.67</v>
      </c>
      <c r="S1464" s="323"/>
      <c r="T1464" s="309"/>
      <c r="U1464" s="309"/>
      <c r="V1464" s="319" t="s">
        <v>2097</v>
      </c>
      <c r="W1464" s="444" t="str">
        <f t="shared" si="106"/>
        <v xml:space="preserve"> (DIN1478)</v>
      </c>
      <c r="X1464" s="286"/>
      <c r="Y1464" s="286"/>
      <c r="Z1464" s="30"/>
    </row>
    <row r="1465" spans="1:26" ht="15" hidden="1" customHeight="1" x14ac:dyDescent="0.2">
      <c r="A1465" s="384"/>
      <c r="B1465" s="384"/>
      <c r="C1465" s="433"/>
      <c r="D1465" s="43" t="s">
        <v>2354</v>
      </c>
      <c r="E1465" s="499" t="s">
        <v>2582</v>
      </c>
      <c r="F1465" s="319">
        <v>1</v>
      </c>
      <c r="G1465" s="43" t="s">
        <v>2437</v>
      </c>
      <c r="H1465" s="499"/>
      <c r="I1465" s="481" t="s">
        <v>2332</v>
      </c>
      <c r="J1465" s="442" t="s">
        <v>2100</v>
      </c>
      <c r="K1465" s="442">
        <v>1</v>
      </c>
      <c r="L1465" s="482" t="s">
        <v>3456</v>
      </c>
      <c r="M1465" s="442">
        <v>3668</v>
      </c>
      <c r="N1465" s="483"/>
      <c r="O1465" s="434">
        <v>92.72</v>
      </c>
      <c r="P1465" s="323">
        <f t="shared" si="107"/>
        <v>92.72</v>
      </c>
      <c r="Q1465" s="319">
        <f t="shared" si="108"/>
        <v>1</v>
      </c>
      <c r="R1465" s="427">
        <f t="shared" si="109"/>
        <v>92.72</v>
      </c>
      <c r="S1465" s="323"/>
      <c r="T1465" s="309"/>
      <c r="U1465" s="309"/>
      <c r="V1465" s="319" t="s">
        <v>2332</v>
      </c>
      <c r="W1465" s="444" t="str">
        <f t="shared" si="106"/>
        <v/>
      </c>
      <c r="X1465" s="286"/>
      <c r="Y1465" s="286"/>
      <c r="Z1465" s="30"/>
    </row>
    <row r="1466" spans="1:26" ht="15" hidden="1" customHeight="1" x14ac:dyDescent="0.2">
      <c r="A1466" s="384"/>
      <c r="B1466" s="384"/>
      <c r="C1466" s="433"/>
      <c r="D1466" s="43" t="s">
        <v>2354</v>
      </c>
      <c r="E1466" s="499" t="s">
        <v>2582</v>
      </c>
      <c r="F1466" s="319">
        <v>1</v>
      </c>
      <c r="G1466" s="43" t="s">
        <v>2438</v>
      </c>
      <c r="H1466" s="499"/>
      <c r="I1466" s="481">
        <v>8</v>
      </c>
      <c r="J1466" s="442" t="s">
        <v>1428</v>
      </c>
      <c r="K1466" s="442">
        <v>1</v>
      </c>
      <c r="L1466" s="482" t="s">
        <v>3465</v>
      </c>
      <c r="M1466" s="442">
        <v>383</v>
      </c>
      <c r="N1466" s="483"/>
      <c r="O1466" s="434">
        <v>4.8099999999999996</v>
      </c>
      <c r="P1466" s="323">
        <f t="shared" si="107"/>
        <v>4.8099999999999996</v>
      </c>
      <c r="Q1466" s="319">
        <f t="shared" si="108"/>
        <v>1</v>
      </c>
      <c r="R1466" s="427">
        <f t="shared" si="109"/>
        <v>4.8099999999999996</v>
      </c>
      <c r="S1466" s="323"/>
      <c r="T1466" s="309"/>
      <c r="U1466" s="309"/>
      <c r="V1466" s="319" t="s">
        <v>3449</v>
      </c>
      <c r="W1466" s="444" t="str">
        <f t="shared" si="106"/>
        <v>8</v>
      </c>
      <c r="X1466" s="286"/>
      <c r="Y1466" s="286"/>
      <c r="Z1466" s="30"/>
    </row>
    <row r="1467" spans="1:26" ht="15" hidden="1" customHeight="1" x14ac:dyDescent="0.2">
      <c r="A1467" s="384"/>
      <c r="B1467" s="384"/>
      <c r="C1467" s="433"/>
      <c r="D1467" s="43" t="s">
        <v>2354</v>
      </c>
      <c r="E1467" s="499" t="s">
        <v>2582</v>
      </c>
      <c r="F1467" s="319">
        <v>1</v>
      </c>
      <c r="G1467" s="43" t="s">
        <v>2439</v>
      </c>
      <c r="H1467" s="499"/>
      <c r="I1467" s="481">
        <v>10</v>
      </c>
      <c r="J1467" s="442" t="s">
        <v>1428</v>
      </c>
      <c r="K1467" s="442">
        <v>2</v>
      </c>
      <c r="L1467" s="482" t="s">
        <v>3525</v>
      </c>
      <c r="M1467" s="442">
        <v>168</v>
      </c>
      <c r="N1467" s="483"/>
      <c r="O1467" s="434">
        <v>1.49</v>
      </c>
      <c r="P1467" s="323">
        <f t="shared" si="107"/>
        <v>2.98</v>
      </c>
      <c r="Q1467" s="319">
        <f t="shared" si="108"/>
        <v>2</v>
      </c>
      <c r="R1467" s="427">
        <f t="shared" si="109"/>
        <v>2.98</v>
      </c>
      <c r="S1467" s="323"/>
      <c r="T1467" s="309"/>
      <c r="U1467" s="309"/>
      <c r="V1467" s="319" t="s">
        <v>1427</v>
      </c>
      <c r="W1467" s="444" t="str">
        <f t="shared" si="106"/>
        <v>10</v>
      </c>
      <c r="X1467" s="286"/>
      <c r="Y1467" s="286"/>
      <c r="Z1467" s="30"/>
    </row>
    <row r="1468" spans="1:26" ht="15" hidden="1" customHeight="1" x14ac:dyDescent="0.2">
      <c r="A1468" s="384"/>
      <c r="B1468" s="384"/>
      <c r="C1468" s="433"/>
      <c r="D1468" s="43" t="s">
        <v>2354</v>
      </c>
      <c r="E1468" s="499" t="s">
        <v>2582</v>
      </c>
      <c r="F1468" s="319">
        <v>1</v>
      </c>
      <c r="G1468" s="43" t="s">
        <v>2440</v>
      </c>
      <c r="H1468" s="499"/>
      <c r="I1468" s="481">
        <v>10</v>
      </c>
      <c r="J1468" s="442" t="s">
        <v>1428</v>
      </c>
      <c r="K1468" s="442">
        <v>1</v>
      </c>
      <c r="L1468" s="482" t="s">
        <v>3466</v>
      </c>
      <c r="M1468" s="442">
        <v>150</v>
      </c>
      <c r="N1468" s="483"/>
      <c r="O1468" s="434">
        <v>1.42</v>
      </c>
      <c r="P1468" s="323">
        <f t="shared" si="107"/>
        <v>1.42</v>
      </c>
      <c r="Q1468" s="319">
        <f t="shared" si="108"/>
        <v>1</v>
      </c>
      <c r="R1468" s="427">
        <f t="shared" si="109"/>
        <v>1.42</v>
      </c>
      <c r="S1468" s="323"/>
      <c r="T1468" s="309"/>
      <c r="U1468" s="309"/>
      <c r="V1468" s="319" t="s">
        <v>1427</v>
      </c>
      <c r="W1468" s="444" t="str">
        <f t="shared" si="106"/>
        <v>10</v>
      </c>
      <c r="X1468" s="286"/>
      <c r="Y1468" s="286"/>
      <c r="Z1468" s="30"/>
    </row>
    <row r="1469" spans="1:26" ht="15" hidden="1" customHeight="1" x14ac:dyDescent="0.2">
      <c r="A1469" s="384"/>
      <c r="B1469" s="384"/>
      <c r="C1469" s="433"/>
      <c r="D1469" s="43" t="s">
        <v>2354</v>
      </c>
      <c r="E1469" s="499" t="s">
        <v>2582</v>
      </c>
      <c r="F1469" s="319">
        <v>1</v>
      </c>
      <c r="G1469" s="43" t="s">
        <v>2441</v>
      </c>
      <c r="H1469" s="499"/>
      <c r="I1469" s="481">
        <v>8</v>
      </c>
      <c r="J1469" s="442" t="s">
        <v>1428</v>
      </c>
      <c r="K1469" s="442">
        <v>1</v>
      </c>
      <c r="L1469" s="482" t="s">
        <v>3538</v>
      </c>
      <c r="M1469" s="442">
        <v>185</v>
      </c>
      <c r="N1469" s="483"/>
      <c r="O1469" s="434">
        <v>0.77</v>
      </c>
      <c r="P1469" s="323">
        <f t="shared" si="107"/>
        <v>0.77</v>
      </c>
      <c r="Q1469" s="319">
        <f t="shared" si="108"/>
        <v>1</v>
      </c>
      <c r="R1469" s="427">
        <f t="shared" si="109"/>
        <v>0.77</v>
      </c>
      <c r="S1469" s="323"/>
      <c r="T1469" s="309"/>
      <c r="U1469" s="309"/>
      <c r="V1469" s="319" t="s">
        <v>3449</v>
      </c>
      <c r="W1469" s="444" t="str">
        <f t="shared" si="106"/>
        <v>8</v>
      </c>
      <c r="X1469" s="286"/>
      <c r="Y1469" s="286"/>
      <c r="Z1469" s="30"/>
    </row>
    <row r="1470" spans="1:26" ht="15" hidden="1" customHeight="1" x14ac:dyDescent="0.2">
      <c r="A1470" s="384"/>
      <c r="B1470" s="384"/>
      <c r="C1470" s="433"/>
      <c r="D1470" s="43" t="s">
        <v>2354</v>
      </c>
      <c r="E1470" s="499" t="s">
        <v>2582</v>
      </c>
      <c r="F1470" s="319">
        <v>1</v>
      </c>
      <c r="G1470" s="43" t="s">
        <v>2442</v>
      </c>
      <c r="H1470" s="499"/>
      <c r="I1470" s="481">
        <v>10</v>
      </c>
      <c r="J1470" s="442" t="s">
        <v>1428</v>
      </c>
      <c r="K1470" s="442">
        <v>1</v>
      </c>
      <c r="L1470" s="482" t="s">
        <v>3522</v>
      </c>
      <c r="M1470" s="442">
        <v>200</v>
      </c>
      <c r="N1470" s="483"/>
      <c r="O1470" s="434">
        <v>1.22</v>
      </c>
      <c r="P1470" s="323">
        <f t="shared" si="107"/>
        <v>1.22</v>
      </c>
      <c r="Q1470" s="319">
        <f t="shared" si="108"/>
        <v>1</v>
      </c>
      <c r="R1470" s="427">
        <f t="shared" si="109"/>
        <v>1.22</v>
      </c>
      <c r="S1470" s="323"/>
      <c r="T1470" s="309"/>
      <c r="U1470" s="309"/>
      <c r="V1470" s="319" t="s">
        <v>1427</v>
      </c>
      <c r="W1470" s="444" t="str">
        <f t="shared" si="106"/>
        <v>10</v>
      </c>
      <c r="X1470" s="286"/>
      <c r="Y1470" s="286"/>
      <c r="Z1470" s="30"/>
    </row>
    <row r="1471" spans="1:26" ht="15" hidden="1" customHeight="1" x14ac:dyDescent="0.2">
      <c r="A1471" s="384"/>
      <c r="B1471" s="384"/>
      <c r="C1471" s="433"/>
      <c r="D1471" s="43" t="s">
        <v>2354</v>
      </c>
      <c r="E1471" s="499" t="s">
        <v>2582</v>
      </c>
      <c r="F1471" s="319">
        <v>1</v>
      </c>
      <c r="G1471" s="43" t="s">
        <v>2443</v>
      </c>
      <c r="H1471" s="499"/>
      <c r="I1471" s="481">
        <v>8</v>
      </c>
      <c r="J1471" s="442" t="s">
        <v>1428</v>
      </c>
      <c r="K1471" s="442">
        <v>2</v>
      </c>
      <c r="L1471" s="482" t="s">
        <v>3452</v>
      </c>
      <c r="M1471" s="442">
        <v>177</v>
      </c>
      <c r="N1471" s="483"/>
      <c r="O1471" s="434">
        <v>0.67</v>
      </c>
      <c r="P1471" s="323">
        <f t="shared" si="107"/>
        <v>1.34</v>
      </c>
      <c r="Q1471" s="319">
        <f t="shared" si="108"/>
        <v>2</v>
      </c>
      <c r="R1471" s="427">
        <f t="shared" si="109"/>
        <v>1.34</v>
      </c>
      <c r="S1471" s="323"/>
      <c r="T1471" s="309"/>
      <c r="U1471" s="309"/>
      <c r="V1471" s="319" t="s">
        <v>3449</v>
      </c>
      <c r="W1471" s="444" t="str">
        <f t="shared" si="106"/>
        <v>8</v>
      </c>
      <c r="X1471" s="286"/>
      <c r="Y1471" s="286"/>
      <c r="Z1471" s="30"/>
    </row>
    <row r="1472" spans="1:26" ht="15" hidden="1" customHeight="1" x14ac:dyDescent="0.2">
      <c r="A1472" s="384"/>
      <c r="B1472" s="384"/>
      <c r="C1472" s="433"/>
      <c r="D1472" s="43" t="s">
        <v>2354</v>
      </c>
      <c r="E1472" s="499" t="s">
        <v>2582</v>
      </c>
      <c r="F1472" s="319">
        <v>1</v>
      </c>
      <c r="G1472" s="43" t="s">
        <v>2444</v>
      </c>
      <c r="H1472" s="499"/>
      <c r="I1472" s="481" t="s">
        <v>2332</v>
      </c>
      <c r="J1472" s="442" t="s">
        <v>2100</v>
      </c>
      <c r="K1472" s="442">
        <v>1</v>
      </c>
      <c r="L1472" s="482" t="s">
        <v>3456</v>
      </c>
      <c r="M1472" s="442">
        <v>1006</v>
      </c>
      <c r="N1472" s="483"/>
      <c r="O1472" s="434">
        <v>25.43</v>
      </c>
      <c r="P1472" s="323">
        <f t="shared" si="107"/>
        <v>25.43</v>
      </c>
      <c r="Q1472" s="319">
        <f t="shared" si="108"/>
        <v>1</v>
      </c>
      <c r="R1472" s="427">
        <f t="shared" si="109"/>
        <v>25.43</v>
      </c>
      <c r="S1472" s="323"/>
      <c r="T1472" s="309"/>
      <c r="U1472" s="309"/>
      <c r="V1472" s="319" t="s">
        <v>2332</v>
      </c>
      <c r="W1472" s="444" t="str">
        <f t="shared" si="106"/>
        <v/>
      </c>
      <c r="X1472" s="286"/>
      <c r="Y1472" s="286"/>
      <c r="Z1472" s="30"/>
    </row>
    <row r="1473" spans="1:26" ht="15" hidden="1" customHeight="1" x14ac:dyDescent="0.2">
      <c r="A1473" s="384"/>
      <c r="B1473" s="384"/>
      <c r="C1473" s="433"/>
      <c r="D1473" s="43" t="s">
        <v>2354</v>
      </c>
      <c r="E1473" s="499" t="s">
        <v>2582</v>
      </c>
      <c r="F1473" s="319">
        <v>1</v>
      </c>
      <c r="G1473" s="43" t="s">
        <v>2445</v>
      </c>
      <c r="H1473" s="499"/>
      <c r="I1473" s="481" t="s">
        <v>2332</v>
      </c>
      <c r="J1473" s="442" t="s">
        <v>2100</v>
      </c>
      <c r="K1473" s="442">
        <v>1</v>
      </c>
      <c r="L1473" s="482" t="s">
        <v>3456</v>
      </c>
      <c r="M1473" s="442">
        <v>505</v>
      </c>
      <c r="N1473" s="483"/>
      <c r="O1473" s="434">
        <v>12.76</v>
      </c>
      <c r="P1473" s="323">
        <f t="shared" si="107"/>
        <v>12.76</v>
      </c>
      <c r="Q1473" s="319">
        <f t="shared" si="108"/>
        <v>1</v>
      </c>
      <c r="R1473" s="427">
        <f t="shared" si="109"/>
        <v>12.76</v>
      </c>
      <c r="S1473" s="323"/>
      <c r="T1473" s="309"/>
      <c r="U1473" s="309"/>
      <c r="V1473" s="319" t="s">
        <v>2332</v>
      </c>
      <c r="W1473" s="444" t="str">
        <f t="shared" si="106"/>
        <v/>
      </c>
      <c r="X1473" s="286"/>
      <c r="Y1473" s="286"/>
      <c r="Z1473" s="30"/>
    </row>
    <row r="1474" spans="1:26" ht="15" hidden="1" customHeight="1" x14ac:dyDescent="0.2">
      <c r="A1474" s="384"/>
      <c r="B1474" s="384"/>
      <c r="C1474" s="433"/>
      <c r="D1474" s="43" t="s">
        <v>2354</v>
      </c>
      <c r="E1474" s="499" t="s">
        <v>2582</v>
      </c>
      <c r="F1474" s="319">
        <v>1</v>
      </c>
      <c r="G1474" s="43" t="s">
        <v>2446</v>
      </c>
      <c r="H1474" s="499"/>
      <c r="I1474" s="481">
        <v>8</v>
      </c>
      <c r="J1474" s="442" t="s">
        <v>1428</v>
      </c>
      <c r="K1474" s="442">
        <v>1</v>
      </c>
      <c r="L1474" s="482" t="s">
        <v>3452</v>
      </c>
      <c r="M1474" s="442">
        <v>177</v>
      </c>
      <c r="N1474" s="483"/>
      <c r="O1474" s="434">
        <v>0.67</v>
      </c>
      <c r="P1474" s="323">
        <f t="shared" si="107"/>
        <v>0.67</v>
      </c>
      <c r="Q1474" s="319">
        <f t="shared" si="108"/>
        <v>1</v>
      </c>
      <c r="R1474" s="427">
        <f t="shared" si="109"/>
        <v>0.67</v>
      </c>
      <c r="S1474" s="323"/>
      <c r="T1474" s="309"/>
      <c r="U1474" s="309"/>
      <c r="V1474" s="319" t="s">
        <v>3449</v>
      </c>
      <c r="W1474" s="444" t="str">
        <f t="shared" si="106"/>
        <v>8</v>
      </c>
      <c r="X1474" s="286"/>
      <c r="Y1474" s="286"/>
      <c r="Z1474" s="30"/>
    </row>
    <row r="1475" spans="1:26" ht="15" hidden="1" customHeight="1" x14ac:dyDescent="0.2">
      <c r="A1475" s="384"/>
      <c r="B1475" s="384"/>
      <c r="C1475" s="433"/>
      <c r="D1475" s="43" t="s">
        <v>2354</v>
      </c>
      <c r="E1475" s="499" t="s">
        <v>2582</v>
      </c>
      <c r="F1475" s="319">
        <v>1</v>
      </c>
      <c r="G1475" s="43" t="s">
        <v>2447</v>
      </c>
      <c r="H1475" s="499"/>
      <c r="I1475" s="481">
        <v>8</v>
      </c>
      <c r="J1475" s="442" t="s">
        <v>1428</v>
      </c>
      <c r="K1475" s="442">
        <v>3</v>
      </c>
      <c r="L1475" s="482" t="s">
        <v>3452</v>
      </c>
      <c r="M1475" s="442">
        <v>256</v>
      </c>
      <c r="N1475" s="483"/>
      <c r="O1475" s="434">
        <v>0.96</v>
      </c>
      <c r="P1475" s="323">
        <f t="shared" si="107"/>
        <v>2.88</v>
      </c>
      <c r="Q1475" s="319">
        <f t="shared" si="108"/>
        <v>3</v>
      </c>
      <c r="R1475" s="427">
        <f t="shared" si="109"/>
        <v>2.88</v>
      </c>
      <c r="S1475" s="323"/>
      <c r="T1475" s="309"/>
      <c r="U1475" s="309"/>
      <c r="V1475" s="319" t="s">
        <v>3449</v>
      </c>
      <c r="W1475" s="444" t="str">
        <f t="shared" si="106"/>
        <v>8</v>
      </c>
      <c r="X1475" s="286"/>
      <c r="Y1475" s="286"/>
      <c r="Z1475" s="30"/>
    </row>
    <row r="1476" spans="1:26" ht="15" hidden="1" customHeight="1" x14ac:dyDescent="0.2">
      <c r="A1476" s="384"/>
      <c r="B1476" s="384"/>
      <c r="C1476" s="433"/>
      <c r="D1476" s="43" t="s">
        <v>2355</v>
      </c>
      <c r="E1476" s="499" t="s">
        <v>2582</v>
      </c>
      <c r="F1476" s="319">
        <v>1</v>
      </c>
      <c r="G1476" s="43" t="s">
        <v>2448</v>
      </c>
      <c r="H1476" s="499"/>
      <c r="I1476" s="481" t="s">
        <v>2332</v>
      </c>
      <c r="J1476" s="442" t="s">
        <v>2100</v>
      </c>
      <c r="K1476" s="442">
        <v>1</v>
      </c>
      <c r="L1476" s="482" t="s">
        <v>3456</v>
      </c>
      <c r="M1476" s="442">
        <v>3668</v>
      </c>
      <c r="N1476" s="483"/>
      <c r="O1476" s="434">
        <v>92.72</v>
      </c>
      <c r="P1476" s="323">
        <f t="shared" si="107"/>
        <v>92.72</v>
      </c>
      <c r="Q1476" s="319">
        <f t="shared" si="108"/>
        <v>1</v>
      </c>
      <c r="R1476" s="427">
        <f t="shared" si="109"/>
        <v>92.72</v>
      </c>
      <c r="S1476" s="323"/>
      <c r="T1476" s="309"/>
      <c r="U1476" s="309"/>
      <c r="V1476" s="319" t="s">
        <v>2332</v>
      </c>
      <c r="W1476" s="444" t="str">
        <f t="shared" si="106"/>
        <v/>
      </c>
      <c r="X1476" s="286"/>
      <c r="Y1476" s="286"/>
      <c r="Z1476" s="30"/>
    </row>
    <row r="1477" spans="1:26" ht="15" hidden="1" customHeight="1" x14ac:dyDescent="0.2">
      <c r="A1477" s="384"/>
      <c r="B1477" s="384"/>
      <c r="C1477" s="433"/>
      <c r="D1477" s="43" t="s">
        <v>2355</v>
      </c>
      <c r="E1477" s="499" t="s">
        <v>2582</v>
      </c>
      <c r="F1477" s="319">
        <v>1</v>
      </c>
      <c r="G1477" s="43" t="s">
        <v>2438</v>
      </c>
      <c r="H1477" s="499"/>
      <c r="I1477" s="481">
        <v>8</v>
      </c>
      <c r="J1477" s="442" t="s">
        <v>1428</v>
      </c>
      <c r="K1477" s="442">
        <v>1</v>
      </c>
      <c r="L1477" s="482" t="s">
        <v>3465</v>
      </c>
      <c r="M1477" s="442">
        <v>383</v>
      </c>
      <c r="N1477" s="483"/>
      <c r="O1477" s="434">
        <v>4.8099999999999996</v>
      </c>
      <c r="P1477" s="323">
        <f t="shared" si="107"/>
        <v>4.8099999999999996</v>
      </c>
      <c r="Q1477" s="319">
        <f t="shared" si="108"/>
        <v>1</v>
      </c>
      <c r="R1477" s="427">
        <f t="shared" si="109"/>
        <v>4.8099999999999996</v>
      </c>
      <c r="S1477" s="323"/>
      <c r="T1477" s="309"/>
      <c r="U1477" s="309"/>
      <c r="V1477" s="319" t="s">
        <v>3449</v>
      </c>
      <c r="W1477" s="444" t="str">
        <f t="shared" si="106"/>
        <v>8</v>
      </c>
      <c r="X1477" s="286"/>
      <c r="Y1477" s="286"/>
      <c r="Z1477" s="30"/>
    </row>
    <row r="1478" spans="1:26" ht="15" hidden="1" customHeight="1" x14ac:dyDescent="0.2">
      <c r="A1478" s="384"/>
      <c r="B1478" s="384"/>
      <c r="C1478" s="433"/>
      <c r="D1478" s="43" t="s">
        <v>2355</v>
      </c>
      <c r="E1478" s="499" t="s">
        <v>2582</v>
      </c>
      <c r="F1478" s="319">
        <v>1</v>
      </c>
      <c r="G1478" s="43" t="s">
        <v>2439</v>
      </c>
      <c r="H1478" s="499"/>
      <c r="I1478" s="481">
        <v>10</v>
      </c>
      <c r="J1478" s="442" t="s">
        <v>1428</v>
      </c>
      <c r="K1478" s="442">
        <v>2</v>
      </c>
      <c r="L1478" s="482" t="s">
        <v>3525</v>
      </c>
      <c r="M1478" s="442">
        <v>168</v>
      </c>
      <c r="N1478" s="483"/>
      <c r="O1478" s="434">
        <v>1.49</v>
      </c>
      <c r="P1478" s="323">
        <f t="shared" si="107"/>
        <v>2.98</v>
      </c>
      <c r="Q1478" s="319">
        <f t="shared" si="108"/>
        <v>2</v>
      </c>
      <c r="R1478" s="427">
        <f t="shared" si="109"/>
        <v>2.98</v>
      </c>
      <c r="S1478" s="323"/>
      <c r="T1478" s="309"/>
      <c r="U1478" s="309"/>
      <c r="V1478" s="319" t="s">
        <v>1427</v>
      </c>
      <c r="W1478" s="444" t="str">
        <f t="shared" si="106"/>
        <v>10</v>
      </c>
      <c r="X1478" s="286"/>
      <c r="Y1478" s="286"/>
      <c r="Z1478" s="30"/>
    </row>
    <row r="1479" spans="1:26" ht="15" hidden="1" customHeight="1" x14ac:dyDescent="0.2">
      <c r="A1479" s="384"/>
      <c r="B1479" s="384"/>
      <c r="C1479" s="433"/>
      <c r="D1479" s="43" t="s">
        <v>2355</v>
      </c>
      <c r="E1479" s="499" t="s">
        <v>2582</v>
      </c>
      <c r="F1479" s="319">
        <v>1</v>
      </c>
      <c r="G1479" s="43" t="s">
        <v>2441</v>
      </c>
      <c r="H1479" s="499"/>
      <c r="I1479" s="481">
        <v>8</v>
      </c>
      <c r="J1479" s="442" t="s">
        <v>1428</v>
      </c>
      <c r="K1479" s="442">
        <v>1</v>
      </c>
      <c r="L1479" s="482" t="s">
        <v>3538</v>
      </c>
      <c r="M1479" s="442">
        <v>184</v>
      </c>
      <c r="N1479" s="483"/>
      <c r="O1479" s="434">
        <v>0.77</v>
      </c>
      <c r="P1479" s="323">
        <f t="shared" si="107"/>
        <v>0.77</v>
      </c>
      <c r="Q1479" s="319">
        <f t="shared" si="108"/>
        <v>1</v>
      </c>
      <c r="R1479" s="427">
        <f t="shared" si="109"/>
        <v>0.77</v>
      </c>
      <c r="S1479" s="323"/>
      <c r="T1479" s="309"/>
      <c r="U1479" s="309"/>
      <c r="V1479" s="319" t="s">
        <v>3449</v>
      </c>
      <c r="W1479" s="444" t="str">
        <f t="shared" si="106"/>
        <v>8</v>
      </c>
      <c r="X1479" s="286"/>
      <c r="Y1479" s="286"/>
      <c r="Z1479" s="30"/>
    </row>
    <row r="1480" spans="1:26" ht="15" hidden="1" customHeight="1" x14ac:dyDescent="0.2">
      <c r="A1480" s="384"/>
      <c r="B1480" s="384"/>
      <c r="C1480" s="433"/>
      <c r="D1480" s="43" t="s">
        <v>2355</v>
      </c>
      <c r="E1480" s="499" t="s">
        <v>2582</v>
      </c>
      <c r="F1480" s="319">
        <v>1</v>
      </c>
      <c r="G1480" s="43" t="s">
        <v>2442</v>
      </c>
      <c r="H1480" s="499"/>
      <c r="I1480" s="481">
        <v>10</v>
      </c>
      <c r="J1480" s="442" t="s">
        <v>1428</v>
      </c>
      <c r="K1480" s="442">
        <v>1</v>
      </c>
      <c r="L1480" s="482" t="s">
        <v>3522</v>
      </c>
      <c r="M1480" s="442">
        <v>200</v>
      </c>
      <c r="N1480" s="483"/>
      <c r="O1480" s="434">
        <v>1.22</v>
      </c>
      <c r="P1480" s="323">
        <f t="shared" si="107"/>
        <v>1.22</v>
      </c>
      <c r="Q1480" s="319">
        <f t="shared" si="108"/>
        <v>1</v>
      </c>
      <c r="R1480" s="427">
        <f t="shared" si="109"/>
        <v>1.22</v>
      </c>
      <c r="S1480" s="323"/>
      <c r="T1480" s="309"/>
      <c r="U1480" s="309"/>
      <c r="V1480" s="319" t="s">
        <v>1427</v>
      </c>
      <c r="W1480" s="444" t="str">
        <f t="shared" si="106"/>
        <v>10</v>
      </c>
      <c r="X1480" s="286"/>
      <c r="Y1480" s="286"/>
      <c r="Z1480" s="30"/>
    </row>
    <row r="1481" spans="1:26" ht="15" hidden="1" customHeight="1" x14ac:dyDescent="0.2">
      <c r="A1481" s="384"/>
      <c r="B1481" s="384"/>
      <c r="C1481" s="433"/>
      <c r="D1481" s="43" t="s">
        <v>2355</v>
      </c>
      <c r="E1481" s="499" t="s">
        <v>2582</v>
      </c>
      <c r="F1481" s="319">
        <v>1</v>
      </c>
      <c r="G1481" s="43" t="s">
        <v>2449</v>
      </c>
      <c r="H1481" s="499"/>
      <c r="I1481" s="481" t="s">
        <v>2332</v>
      </c>
      <c r="J1481" s="442" t="s">
        <v>2100</v>
      </c>
      <c r="K1481" s="442">
        <v>1</v>
      </c>
      <c r="L1481" s="482" t="s">
        <v>3456</v>
      </c>
      <c r="M1481" s="442">
        <v>1006</v>
      </c>
      <c r="N1481" s="483"/>
      <c r="O1481" s="434">
        <v>25.44</v>
      </c>
      <c r="P1481" s="323">
        <f t="shared" si="107"/>
        <v>25.44</v>
      </c>
      <c r="Q1481" s="319">
        <f t="shared" si="108"/>
        <v>1</v>
      </c>
      <c r="R1481" s="427">
        <f t="shared" si="109"/>
        <v>25.44</v>
      </c>
      <c r="S1481" s="323"/>
      <c r="T1481" s="309"/>
      <c r="U1481" s="309"/>
      <c r="V1481" s="319" t="s">
        <v>2332</v>
      </c>
      <c r="W1481" s="444" t="str">
        <f t="shared" si="106"/>
        <v/>
      </c>
      <c r="X1481" s="286"/>
      <c r="Y1481" s="286"/>
      <c r="Z1481" s="30"/>
    </row>
    <row r="1482" spans="1:26" ht="15" hidden="1" customHeight="1" x14ac:dyDescent="0.2">
      <c r="A1482" s="384"/>
      <c r="B1482" s="384"/>
      <c r="C1482" s="433"/>
      <c r="D1482" s="43" t="s">
        <v>2355</v>
      </c>
      <c r="E1482" s="499" t="s">
        <v>2582</v>
      </c>
      <c r="F1482" s="319">
        <v>1</v>
      </c>
      <c r="G1482" s="43" t="s">
        <v>2450</v>
      </c>
      <c r="H1482" s="499"/>
      <c r="I1482" s="481" t="s">
        <v>2332</v>
      </c>
      <c r="J1482" s="442" t="s">
        <v>2100</v>
      </c>
      <c r="K1482" s="442">
        <v>1</v>
      </c>
      <c r="L1482" s="482" t="s">
        <v>3456</v>
      </c>
      <c r="M1482" s="442">
        <v>505</v>
      </c>
      <c r="N1482" s="483"/>
      <c r="O1482" s="434">
        <v>12.76</v>
      </c>
      <c r="P1482" s="323">
        <f t="shared" si="107"/>
        <v>12.76</v>
      </c>
      <c r="Q1482" s="319">
        <f t="shared" si="108"/>
        <v>1</v>
      </c>
      <c r="R1482" s="427">
        <f t="shared" si="109"/>
        <v>12.76</v>
      </c>
      <c r="S1482" s="323"/>
      <c r="T1482" s="309"/>
      <c r="U1482" s="309"/>
      <c r="V1482" s="319" t="s">
        <v>2332</v>
      </c>
      <c r="W1482" s="444" t="str">
        <f t="shared" si="106"/>
        <v/>
      </c>
      <c r="X1482" s="286"/>
      <c r="Y1482" s="286"/>
      <c r="Z1482" s="30"/>
    </row>
    <row r="1483" spans="1:26" ht="15" hidden="1" customHeight="1" x14ac:dyDescent="0.2">
      <c r="A1483" s="384"/>
      <c r="B1483" s="384"/>
      <c r="C1483" s="433"/>
      <c r="D1483" s="43" t="s">
        <v>2355</v>
      </c>
      <c r="E1483" s="499" t="s">
        <v>2582</v>
      </c>
      <c r="F1483" s="319">
        <v>1</v>
      </c>
      <c r="G1483" s="43" t="s">
        <v>2446</v>
      </c>
      <c r="H1483" s="499"/>
      <c r="I1483" s="481">
        <v>8</v>
      </c>
      <c r="J1483" s="442" t="s">
        <v>1428</v>
      </c>
      <c r="K1483" s="442">
        <v>3</v>
      </c>
      <c r="L1483" s="482" t="s">
        <v>3452</v>
      </c>
      <c r="M1483" s="442">
        <v>177</v>
      </c>
      <c r="N1483" s="483"/>
      <c r="O1483" s="434">
        <v>0.67</v>
      </c>
      <c r="P1483" s="323">
        <f t="shared" si="107"/>
        <v>2.0100000000000002</v>
      </c>
      <c r="Q1483" s="319">
        <f t="shared" si="108"/>
        <v>3</v>
      </c>
      <c r="R1483" s="427">
        <f t="shared" si="109"/>
        <v>2.0100000000000002</v>
      </c>
      <c r="S1483" s="323"/>
      <c r="T1483" s="309"/>
      <c r="U1483" s="309"/>
      <c r="V1483" s="319" t="s">
        <v>3449</v>
      </c>
      <c r="W1483" s="444" t="str">
        <f t="shared" si="106"/>
        <v>8</v>
      </c>
      <c r="X1483" s="286"/>
      <c r="Y1483" s="286"/>
      <c r="Z1483" s="30"/>
    </row>
    <row r="1484" spans="1:26" ht="15" hidden="1" customHeight="1" x14ac:dyDescent="0.2">
      <c r="A1484" s="384"/>
      <c r="B1484" s="384"/>
      <c r="C1484" s="433"/>
      <c r="D1484" s="43" t="s">
        <v>2355</v>
      </c>
      <c r="E1484" s="499" t="s">
        <v>2582</v>
      </c>
      <c r="F1484" s="319">
        <v>1</v>
      </c>
      <c r="G1484" s="43" t="s">
        <v>2451</v>
      </c>
      <c r="H1484" s="499"/>
      <c r="I1484" s="481">
        <v>8</v>
      </c>
      <c r="J1484" s="442" t="s">
        <v>1428</v>
      </c>
      <c r="K1484" s="442">
        <v>3</v>
      </c>
      <c r="L1484" s="482" t="s">
        <v>3452</v>
      </c>
      <c r="M1484" s="442">
        <v>256</v>
      </c>
      <c r="N1484" s="483"/>
      <c r="O1484" s="434">
        <v>0.96</v>
      </c>
      <c r="P1484" s="323">
        <f t="shared" si="107"/>
        <v>2.88</v>
      </c>
      <c r="Q1484" s="319">
        <f t="shared" si="108"/>
        <v>3</v>
      </c>
      <c r="R1484" s="427">
        <f t="shared" si="109"/>
        <v>2.88</v>
      </c>
      <c r="S1484" s="323"/>
      <c r="T1484" s="309"/>
      <c r="U1484" s="309"/>
      <c r="V1484" s="319" t="s">
        <v>3449</v>
      </c>
      <c r="W1484" s="444" t="str">
        <f t="shared" si="106"/>
        <v>8</v>
      </c>
      <c r="X1484" s="286"/>
      <c r="Y1484" s="286"/>
      <c r="Z1484" s="30"/>
    </row>
    <row r="1485" spans="1:26" ht="15" hidden="1" customHeight="1" x14ac:dyDescent="0.2">
      <c r="A1485" s="384"/>
      <c r="B1485" s="384"/>
      <c r="C1485" s="433"/>
      <c r="D1485" s="43" t="s">
        <v>2356</v>
      </c>
      <c r="E1485" s="499" t="s">
        <v>2582</v>
      </c>
      <c r="F1485" s="319">
        <v>2</v>
      </c>
      <c r="G1485" s="43" t="s">
        <v>2416</v>
      </c>
      <c r="H1485" s="499"/>
      <c r="I1485" s="481" t="s">
        <v>549</v>
      </c>
      <c r="J1485" s="442" t="s">
        <v>1428</v>
      </c>
      <c r="K1485" s="442">
        <v>1</v>
      </c>
      <c r="L1485" s="482" t="s">
        <v>3456</v>
      </c>
      <c r="M1485" s="442">
        <v>500</v>
      </c>
      <c r="N1485" s="483"/>
      <c r="O1485" s="434">
        <v>0.77</v>
      </c>
      <c r="P1485" s="323">
        <f t="shared" si="107"/>
        <v>0.77</v>
      </c>
      <c r="Q1485" s="319">
        <f t="shared" si="108"/>
        <v>2</v>
      </c>
      <c r="R1485" s="427">
        <f t="shared" si="109"/>
        <v>1.54</v>
      </c>
      <c r="S1485" s="323"/>
      <c r="T1485" s="309"/>
      <c r="U1485" s="309"/>
      <c r="V1485" s="319" t="s">
        <v>549</v>
      </c>
      <c r="W1485" s="444" t="str">
        <f t="shared" si="106"/>
        <v/>
      </c>
      <c r="X1485" s="286"/>
      <c r="Y1485" s="286"/>
      <c r="Z1485" s="30"/>
    </row>
    <row r="1486" spans="1:26" ht="15" hidden="1" customHeight="1" x14ac:dyDescent="0.2">
      <c r="A1486" s="384"/>
      <c r="B1486" s="384"/>
      <c r="C1486" s="433"/>
      <c r="D1486" s="43" t="s">
        <v>2356</v>
      </c>
      <c r="E1486" s="499" t="s">
        <v>2582</v>
      </c>
      <c r="F1486" s="319">
        <v>2</v>
      </c>
      <c r="G1486" s="43" t="s">
        <v>2452</v>
      </c>
      <c r="H1486" s="499"/>
      <c r="I1486" s="481" t="s">
        <v>549</v>
      </c>
      <c r="J1486" s="442" t="s">
        <v>1428</v>
      </c>
      <c r="K1486" s="442">
        <v>1</v>
      </c>
      <c r="L1486" s="482" t="s">
        <v>3456</v>
      </c>
      <c r="M1486" s="442">
        <v>287</v>
      </c>
      <c r="N1486" s="483"/>
      <c r="O1486" s="434">
        <v>0.44</v>
      </c>
      <c r="P1486" s="323">
        <f t="shared" si="107"/>
        <v>0.44</v>
      </c>
      <c r="Q1486" s="319">
        <f t="shared" si="108"/>
        <v>2</v>
      </c>
      <c r="R1486" s="427">
        <f t="shared" si="109"/>
        <v>0.88</v>
      </c>
      <c r="S1486" s="323"/>
      <c r="T1486" s="309"/>
      <c r="U1486" s="309"/>
      <c r="V1486" s="319" t="s">
        <v>549</v>
      </c>
      <c r="W1486" s="444" t="str">
        <f t="shared" si="106"/>
        <v/>
      </c>
      <c r="X1486" s="286"/>
      <c r="Y1486" s="286"/>
      <c r="Z1486" s="30"/>
    </row>
    <row r="1487" spans="1:26" ht="15" hidden="1" customHeight="1" x14ac:dyDescent="0.2">
      <c r="A1487" s="384"/>
      <c r="B1487" s="384"/>
      <c r="C1487" s="433"/>
      <c r="D1487" s="43" t="s">
        <v>2356</v>
      </c>
      <c r="E1487" s="499" t="s">
        <v>2582</v>
      </c>
      <c r="F1487" s="319">
        <v>2</v>
      </c>
      <c r="G1487" s="43" t="s">
        <v>2418</v>
      </c>
      <c r="H1487" s="499"/>
      <c r="I1487" s="481">
        <v>10</v>
      </c>
      <c r="J1487" s="442" t="s">
        <v>1428</v>
      </c>
      <c r="K1487" s="442">
        <v>2</v>
      </c>
      <c r="L1487" s="482" t="s">
        <v>3452</v>
      </c>
      <c r="M1487" s="442">
        <v>190</v>
      </c>
      <c r="N1487" s="483"/>
      <c r="O1487" s="434">
        <v>0.89</v>
      </c>
      <c r="P1487" s="323">
        <f t="shared" si="107"/>
        <v>1.78</v>
      </c>
      <c r="Q1487" s="319">
        <f t="shared" si="108"/>
        <v>4</v>
      </c>
      <c r="R1487" s="427">
        <f t="shared" si="109"/>
        <v>3.56</v>
      </c>
      <c r="S1487" s="323"/>
      <c r="T1487" s="309"/>
      <c r="U1487" s="309"/>
      <c r="V1487" s="319" t="s">
        <v>1427</v>
      </c>
      <c r="W1487" s="444" t="str">
        <f t="shared" ref="W1487:W1550" si="110">(SUBSTITUTE(I1487,V1487,""))</f>
        <v>10</v>
      </c>
      <c r="X1487" s="286"/>
      <c r="Y1487" s="286"/>
      <c r="Z1487" s="30"/>
    </row>
    <row r="1488" spans="1:26" ht="15" hidden="1" customHeight="1" x14ac:dyDescent="0.2">
      <c r="A1488" s="384"/>
      <c r="B1488" s="384"/>
      <c r="C1488" s="433"/>
      <c r="D1488" s="43" t="s">
        <v>2356</v>
      </c>
      <c r="E1488" s="499" t="s">
        <v>2582</v>
      </c>
      <c r="F1488" s="319">
        <v>2</v>
      </c>
      <c r="G1488" s="43" t="s">
        <v>2419</v>
      </c>
      <c r="H1488" s="499"/>
      <c r="I1488" s="481" t="s">
        <v>3584</v>
      </c>
      <c r="J1488" s="442" t="s">
        <v>1428</v>
      </c>
      <c r="K1488" s="442">
        <v>1</v>
      </c>
      <c r="L1488" s="482" t="s">
        <v>3456</v>
      </c>
      <c r="M1488" s="442">
        <v>170</v>
      </c>
      <c r="N1488" s="483"/>
      <c r="O1488" s="434">
        <v>0.67</v>
      </c>
      <c r="P1488" s="323">
        <f t="shared" si="107"/>
        <v>0.67</v>
      </c>
      <c r="Q1488" s="319">
        <f t="shared" si="108"/>
        <v>2</v>
      </c>
      <c r="R1488" s="427">
        <f t="shared" si="109"/>
        <v>1.34</v>
      </c>
      <c r="S1488" s="323"/>
      <c r="T1488" s="309"/>
      <c r="U1488" s="309"/>
      <c r="V1488" s="319" t="s">
        <v>2097</v>
      </c>
      <c r="W1488" s="444" t="str">
        <f t="shared" si="110"/>
        <v xml:space="preserve"> (DIN1478)</v>
      </c>
      <c r="X1488" s="286"/>
      <c r="Y1488" s="286"/>
      <c r="Z1488" s="30"/>
    </row>
    <row r="1489" spans="1:26" ht="15" hidden="1" customHeight="1" x14ac:dyDescent="0.2">
      <c r="A1489" s="384"/>
      <c r="B1489" s="384"/>
      <c r="C1489" s="433"/>
      <c r="D1489" s="43" t="s">
        <v>2357</v>
      </c>
      <c r="E1489" s="499" t="s">
        <v>2582</v>
      </c>
      <c r="F1489" s="319">
        <v>2</v>
      </c>
      <c r="G1489" s="43" t="s">
        <v>2453</v>
      </c>
      <c r="H1489" s="499"/>
      <c r="I1489" s="481" t="s">
        <v>853</v>
      </c>
      <c r="J1489" s="442" t="s">
        <v>1428</v>
      </c>
      <c r="K1489" s="442">
        <v>1</v>
      </c>
      <c r="L1489" s="482" t="s">
        <v>3456</v>
      </c>
      <c r="M1489" s="442">
        <v>694</v>
      </c>
      <c r="N1489" s="483"/>
      <c r="O1489" s="434">
        <v>5.64</v>
      </c>
      <c r="P1489" s="323">
        <f t="shared" si="107"/>
        <v>5.64</v>
      </c>
      <c r="Q1489" s="319">
        <f t="shared" si="108"/>
        <v>2</v>
      </c>
      <c r="R1489" s="427">
        <f t="shared" si="109"/>
        <v>11.28</v>
      </c>
      <c r="S1489" s="323"/>
      <c r="T1489" s="309"/>
      <c r="U1489" s="309"/>
      <c r="V1489" s="319" t="s">
        <v>853</v>
      </c>
      <c r="W1489" s="444" t="str">
        <f t="shared" si="110"/>
        <v/>
      </c>
      <c r="X1489" s="286"/>
      <c r="Y1489" s="286"/>
      <c r="Z1489" s="30"/>
    </row>
    <row r="1490" spans="1:26" ht="15" hidden="1" customHeight="1" x14ac:dyDescent="0.2">
      <c r="A1490" s="384"/>
      <c r="B1490" s="384"/>
      <c r="C1490" s="433"/>
      <c r="D1490" s="43" t="s">
        <v>2357</v>
      </c>
      <c r="E1490" s="499" t="s">
        <v>2582</v>
      </c>
      <c r="F1490" s="319">
        <v>2</v>
      </c>
      <c r="G1490" s="43" t="s">
        <v>2421</v>
      </c>
      <c r="H1490" s="499"/>
      <c r="I1490" s="481">
        <v>10</v>
      </c>
      <c r="J1490" s="442" t="s">
        <v>1428</v>
      </c>
      <c r="K1490" s="442">
        <v>2</v>
      </c>
      <c r="L1490" s="482" t="s">
        <v>3463</v>
      </c>
      <c r="M1490" s="442">
        <v>175</v>
      </c>
      <c r="N1490" s="483"/>
      <c r="O1490" s="434">
        <v>1.17</v>
      </c>
      <c r="P1490" s="323">
        <f t="shared" si="107"/>
        <v>2.34</v>
      </c>
      <c r="Q1490" s="319">
        <f t="shared" si="108"/>
        <v>4</v>
      </c>
      <c r="R1490" s="427">
        <f t="shared" si="109"/>
        <v>4.68</v>
      </c>
      <c r="S1490" s="323"/>
      <c r="T1490" s="309"/>
      <c r="U1490" s="309"/>
      <c r="V1490" s="319" t="s">
        <v>1427</v>
      </c>
      <c r="W1490" s="444" t="str">
        <f t="shared" si="110"/>
        <v>10</v>
      </c>
      <c r="X1490" s="286"/>
      <c r="Y1490" s="286"/>
      <c r="Z1490" s="30"/>
    </row>
    <row r="1491" spans="1:26" ht="15" hidden="1" customHeight="1" x14ac:dyDescent="0.2">
      <c r="A1491" s="384"/>
      <c r="B1491" s="384"/>
      <c r="C1491" s="433"/>
      <c r="D1491" s="43" t="s">
        <v>2357</v>
      </c>
      <c r="E1491" s="499" t="s">
        <v>2582</v>
      </c>
      <c r="F1491" s="319">
        <v>2</v>
      </c>
      <c r="G1491" s="43" t="s">
        <v>2422</v>
      </c>
      <c r="H1491" s="499"/>
      <c r="I1491" s="481">
        <v>5</v>
      </c>
      <c r="J1491" s="442" t="s">
        <v>1428</v>
      </c>
      <c r="K1491" s="442">
        <v>4</v>
      </c>
      <c r="L1491" s="482" t="s">
        <v>3509</v>
      </c>
      <c r="M1491" s="442">
        <v>50</v>
      </c>
      <c r="N1491" s="483"/>
      <c r="O1491" s="434">
        <v>0.04</v>
      </c>
      <c r="P1491" s="323">
        <f t="shared" si="107"/>
        <v>0.16</v>
      </c>
      <c r="Q1491" s="319">
        <f t="shared" si="108"/>
        <v>8</v>
      </c>
      <c r="R1491" s="427">
        <f t="shared" si="109"/>
        <v>0.32</v>
      </c>
      <c r="S1491" s="323"/>
      <c r="T1491" s="309"/>
      <c r="U1491" s="309"/>
      <c r="V1491" s="319" t="s">
        <v>3448</v>
      </c>
      <c r="W1491" s="444" t="str">
        <f t="shared" si="110"/>
        <v>5</v>
      </c>
      <c r="X1491" s="286"/>
      <c r="Y1491" s="286"/>
      <c r="Z1491" s="30"/>
    </row>
    <row r="1492" spans="1:26" ht="15" hidden="1" customHeight="1" x14ac:dyDescent="0.2">
      <c r="A1492" s="384"/>
      <c r="B1492" s="384"/>
      <c r="C1492" s="433"/>
      <c r="D1492" s="43" t="s">
        <v>2358</v>
      </c>
      <c r="E1492" s="499" t="s">
        <v>2582</v>
      </c>
      <c r="F1492" s="319">
        <v>1</v>
      </c>
      <c r="G1492" s="43" t="s">
        <v>2454</v>
      </c>
      <c r="H1492" s="499"/>
      <c r="I1492" s="481" t="s">
        <v>990</v>
      </c>
      <c r="J1492" s="442" t="s">
        <v>1428</v>
      </c>
      <c r="K1492" s="442">
        <v>1</v>
      </c>
      <c r="L1492" s="482" t="s">
        <v>3456</v>
      </c>
      <c r="M1492" s="442">
        <v>3022</v>
      </c>
      <c r="N1492" s="483"/>
      <c r="O1492" s="434">
        <v>17.27</v>
      </c>
      <c r="P1492" s="323">
        <f t="shared" si="107"/>
        <v>17.27</v>
      </c>
      <c r="Q1492" s="319">
        <f t="shared" si="108"/>
        <v>1</v>
      </c>
      <c r="R1492" s="427">
        <f t="shared" si="109"/>
        <v>17.27</v>
      </c>
      <c r="S1492" s="323"/>
      <c r="T1492" s="309"/>
      <c r="U1492" s="309"/>
      <c r="V1492" s="319" t="s">
        <v>990</v>
      </c>
      <c r="W1492" s="444" t="str">
        <f t="shared" si="110"/>
        <v/>
      </c>
      <c r="X1492" s="286"/>
      <c r="Y1492" s="286"/>
      <c r="Z1492" s="30"/>
    </row>
    <row r="1493" spans="1:26" ht="15" hidden="1" customHeight="1" x14ac:dyDescent="0.2">
      <c r="A1493" s="384"/>
      <c r="B1493" s="384"/>
      <c r="C1493" s="433"/>
      <c r="D1493" s="43" t="s">
        <v>2358</v>
      </c>
      <c r="E1493" s="499" t="s">
        <v>2582</v>
      </c>
      <c r="F1493" s="319">
        <v>1</v>
      </c>
      <c r="G1493" s="43" t="s">
        <v>2455</v>
      </c>
      <c r="H1493" s="499"/>
      <c r="I1493" s="481">
        <v>10</v>
      </c>
      <c r="J1493" s="442" t="s">
        <v>1428</v>
      </c>
      <c r="K1493" s="442">
        <v>3</v>
      </c>
      <c r="L1493" s="482" t="s">
        <v>3461</v>
      </c>
      <c r="M1493" s="442">
        <v>81</v>
      </c>
      <c r="N1493" s="483"/>
      <c r="O1493" s="434">
        <v>0.57999999999999996</v>
      </c>
      <c r="P1493" s="323">
        <f t="shared" si="107"/>
        <v>1.7399999999999998</v>
      </c>
      <c r="Q1493" s="319">
        <f t="shared" si="108"/>
        <v>3</v>
      </c>
      <c r="R1493" s="427">
        <f t="shared" si="109"/>
        <v>1.7399999999999998</v>
      </c>
      <c r="S1493" s="323"/>
      <c r="T1493" s="309"/>
      <c r="U1493" s="309"/>
      <c r="V1493" s="319" t="s">
        <v>1427</v>
      </c>
      <c r="W1493" s="444" t="str">
        <f t="shared" si="110"/>
        <v>10</v>
      </c>
      <c r="X1493" s="286"/>
      <c r="Y1493" s="286"/>
      <c r="Z1493" s="30"/>
    </row>
    <row r="1494" spans="1:26" ht="15" hidden="1" customHeight="1" x14ac:dyDescent="0.2">
      <c r="A1494" s="384"/>
      <c r="B1494" s="384"/>
      <c r="C1494" s="433"/>
      <c r="D1494" s="43" t="s">
        <v>2358</v>
      </c>
      <c r="E1494" s="499" t="s">
        <v>2582</v>
      </c>
      <c r="F1494" s="319">
        <v>1</v>
      </c>
      <c r="G1494" s="43" t="s">
        <v>2456</v>
      </c>
      <c r="H1494" s="499"/>
      <c r="I1494" s="481" t="s">
        <v>990</v>
      </c>
      <c r="J1494" s="442" t="s">
        <v>1428</v>
      </c>
      <c r="K1494" s="442">
        <v>3</v>
      </c>
      <c r="L1494" s="482" t="s">
        <v>3456</v>
      </c>
      <c r="M1494" s="442">
        <v>1108</v>
      </c>
      <c r="N1494" s="483"/>
      <c r="O1494" s="434">
        <v>6.33</v>
      </c>
      <c r="P1494" s="323">
        <f t="shared" si="107"/>
        <v>18.990000000000002</v>
      </c>
      <c r="Q1494" s="319">
        <f t="shared" si="108"/>
        <v>3</v>
      </c>
      <c r="R1494" s="427">
        <f t="shared" si="109"/>
        <v>18.990000000000002</v>
      </c>
      <c r="S1494" s="323"/>
      <c r="T1494" s="309"/>
      <c r="U1494" s="309"/>
      <c r="V1494" s="319" t="s">
        <v>990</v>
      </c>
      <c r="W1494" s="444" t="str">
        <f t="shared" si="110"/>
        <v/>
      </c>
      <c r="X1494" s="286"/>
      <c r="Y1494" s="286"/>
      <c r="Z1494" s="30"/>
    </row>
    <row r="1495" spans="1:26" ht="15" hidden="1" customHeight="1" x14ac:dyDescent="0.2">
      <c r="A1495" s="384"/>
      <c r="B1495" s="384"/>
      <c r="C1495" s="433"/>
      <c r="D1495" s="43" t="s">
        <v>2358</v>
      </c>
      <c r="E1495" s="499" t="s">
        <v>2582</v>
      </c>
      <c r="F1495" s="319">
        <v>1</v>
      </c>
      <c r="G1495" s="43" t="s">
        <v>2457</v>
      </c>
      <c r="H1495" s="499"/>
      <c r="I1495" s="481" t="s">
        <v>990</v>
      </c>
      <c r="J1495" s="442" t="s">
        <v>1428</v>
      </c>
      <c r="K1495" s="442">
        <v>1</v>
      </c>
      <c r="L1495" s="482" t="s">
        <v>3456</v>
      </c>
      <c r="M1495" s="442">
        <v>707</v>
      </c>
      <c r="N1495" s="483"/>
      <c r="O1495" s="434">
        <v>4.04</v>
      </c>
      <c r="P1495" s="323">
        <f t="shared" si="107"/>
        <v>4.04</v>
      </c>
      <c r="Q1495" s="319">
        <f t="shared" si="108"/>
        <v>1</v>
      </c>
      <c r="R1495" s="427">
        <f t="shared" si="109"/>
        <v>4.04</v>
      </c>
      <c r="S1495" s="323"/>
      <c r="T1495" s="309"/>
      <c r="U1495" s="309"/>
      <c r="V1495" s="319" t="s">
        <v>990</v>
      </c>
      <c r="W1495" s="444" t="str">
        <f t="shared" si="110"/>
        <v/>
      </c>
      <c r="X1495" s="286"/>
      <c r="Y1495" s="286"/>
      <c r="Z1495" s="30"/>
    </row>
    <row r="1496" spans="1:26" ht="15" hidden="1" customHeight="1" x14ac:dyDescent="0.2">
      <c r="A1496" s="384"/>
      <c r="B1496" s="384"/>
      <c r="C1496" s="433"/>
      <c r="D1496" s="43" t="s">
        <v>2358</v>
      </c>
      <c r="E1496" s="499" t="s">
        <v>2582</v>
      </c>
      <c r="F1496" s="319">
        <v>1</v>
      </c>
      <c r="G1496" s="43" t="s">
        <v>2458</v>
      </c>
      <c r="H1496" s="499"/>
      <c r="I1496" s="481" t="s">
        <v>990</v>
      </c>
      <c r="J1496" s="442" t="s">
        <v>1428</v>
      </c>
      <c r="K1496" s="442">
        <v>1</v>
      </c>
      <c r="L1496" s="482" t="s">
        <v>3456</v>
      </c>
      <c r="M1496" s="442">
        <v>59</v>
      </c>
      <c r="N1496" s="483"/>
      <c r="O1496" s="434">
        <v>0.34</v>
      </c>
      <c r="P1496" s="323">
        <f t="shared" si="107"/>
        <v>0.34</v>
      </c>
      <c r="Q1496" s="319">
        <f t="shared" si="108"/>
        <v>1</v>
      </c>
      <c r="R1496" s="427">
        <f t="shared" si="109"/>
        <v>0.34</v>
      </c>
      <c r="S1496" s="323"/>
      <c r="T1496" s="309"/>
      <c r="U1496" s="309"/>
      <c r="V1496" s="319" t="s">
        <v>990</v>
      </c>
      <c r="W1496" s="444" t="str">
        <f t="shared" si="110"/>
        <v/>
      </c>
      <c r="X1496" s="286"/>
      <c r="Y1496" s="286"/>
      <c r="Z1496" s="30"/>
    </row>
    <row r="1497" spans="1:26" ht="15" hidden="1" customHeight="1" x14ac:dyDescent="0.2">
      <c r="A1497" s="384"/>
      <c r="B1497" s="384"/>
      <c r="C1497" s="433"/>
      <c r="D1497" s="43" t="s">
        <v>2358</v>
      </c>
      <c r="E1497" s="499" t="s">
        <v>2582</v>
      </c>
      <c r="F1497" s="319">
        <v>1</v>
      </c>
      <c r="G1497" s="43" t="s">
        <v>2459</v>
      </c>
      <c r="H1497" s="499"/>
      <c r="I1497" s="481" t="s">
        <v>979</v>
      </c>
      <c r="J1497" s="442" t="s">
        <v>1428</v>
      </c>
      <c r="K1497" s="442">
        <v>3</v>
      </c>
      <c r="L1497" s="482" t="s">
        <v>3456</v>
      </c>
      <c r="M1497" s="442">
        <v>1415</v>
      </c>
      <c r="N1497" s="483"/>
      <c r="O1497" s="434">
        <v>3.34</v>
      </c>
      <c r="P1497" s="323">
        <f t="shared" si="107"/>
        <v>10.02</v>
      </c>
      <c r="Q1497" s="319">
        <f t="shared" si="108"/>
        <v>3</v>
      </c>
      <c r="R1497" s="427">
        <f t="shared" si="109"/>
        <v>10.02</v>
      </c>
      <c r="S1497" s="323"/>
      <c r="T1497" s="309"/>
      <c r="U1497" s="309"/>
      <c r="V1497" s="319" t="s">
        <v>979</v>
      </c>
      <c r="W1497" s="444" t="str">
        <f t="shared" si="110"/>
        <v/>
      </c>
      <c r="X1497" s="286"/>
      <c r="Y1497" s="286"/>
      <c r="Z1497" s="30"/>
    </row>
    <row r="1498" spans="1:26" ht="15" hidden="1" customHeight="1" x14ac:dyDescent="0.2">
      <c r="A1498" s="384"/>
      <c r="B1498" s="384"/>
      <c r="C1498" s="433"/>
      <c r="D1498" s="43" t="s">
        <v>2358</v>
      </c>
      <c r="E1498" s="499" t="s">
        <v>2582</v>
      </c>
      <c r="F1498" s="319">
        <v>1</v>
      </c>
      <c r="G1498" s="43" t="s">
        <v>2460</v>
      </c>
      <c r="H1498" s="499"/>
      <c r="I1498" s="481" t="s">
        <v>979</v>
      </c>
      <c r="J1498" s="442" t="s">
        <v>1428</v>
      </c>
      <c r="K1498" s="442">
        <v>3</v>
      </c>
      <c r="L1498" s="482" t="s">
        <v>3456</v>
      </c>
      <c r="M1498" s="442">
        <v>516</v>
      </c>
      <c r="N1498" s="483"/>
      <c r="O1498" s="434">
        <v>1.22</v>
      </c>
      <c r="P1498" s="323">
        <f t="shared" si="107"/>
        <v>3.66</v>
      </c>
      <c r="Q1498" s="319">
        <f t="shared" si="108"/>
        <v>3</v>
      </c>
      <c r="R1498" s="427">
        <f t="shared" si="109"/>
        <v>3.66</v>
      </c>
      <c r="S1498" s="323"/>
      <c r="T1498" s="309"/>
      <c r="U1498" s="309"/>
      <c r="V1498" s="319" t="s">
        <v>979</v>
      </c>
      <c r="W1498" s="444" t="str">
        <f t="shared" si="110"/>
        <v/>
      </c>
      <c r="X1498" s="286"/>
      <c r="Y1498" s="286"/>
      <c r="Z1498" s="30"/>
    </row>
    <row r="1499" spans="1:26" ht="15" hidden="1" customHeight="1" x14ac:dyDescent="0.2">
      <c r="A1499" s="384"/>
      <c r="B1499" s="384"/>
      <c r="C1499" s="433"/>
      <c r="D1499" s="43" t="s">
        <v>2358</v>
      </c>
      <c r="E1499" s="499" t="s">
        <v>2582</v>
      </c>
      <c r="F1499" s="319">
        <v>1</v>
      </c>
      <c r="G1499" s="43" t="s">
        <v>2461</v>
      </c>
      <c r="H1499" s="499"/>
      <c r="I1499" s="481" t="s">
        <v>979</v>
      </c>
      <c r="J1499" s="442" t="s">
        <v>1428</v>
      </c>
      <c r="K1499" s="442">
        <v>3</v>
      </c>
      <c r="L1499" s="482" t="s">
        <v>3456</v>
      </c>
      <c r="M1499" s="442">
        <v>1609</v>
      </c>
      <c r="N1499" s="483"/>
      <c r="O1499" s="434">
        <v>3.8</v>
      </c>
      <c r="P1499" s="323">
        <f t="shared" si="107"/>
        <v>11.399999999999999</v>
      </c>
      <c r="Q1499" s="319">
        <f t="shared" si="108"/>
        <v>3</v>
      </c>
      <c r="R1499" s="427">
        <f t="shared" si="109"/>
        <v>11.399999999999999</v>
      </c>
      <c r="S1499" s="323"/>
      <c r="T1499" s="309"/>
      <c r="U1499" s="309"/>
      <c r="V1499" s="319" t="s">
        <v>979</v>
      </c>
      <c r="W1499" s="444" t="str">
        <f t="shared" si="110"/>
        <v/>
      </c>
      <c r="X1499" s="286"/>
      <c r="Y1499" s="286"/>
      <c r="Z1499" s="30"/>
    </row>
    <row r="1500" spans="1:26" ht="15" hidden="1" customHeight="1" x14ac:dyDescent="0.2">
      <c r="A1500" s="384"/>
      <c r="B1500" s="384"/>
      <c r="C1500" s="433"/>
      <c r="D1500" s="43" t="s">
        <v>2358</v>
      </c>
      <c r="E1500" s="499" t="s">
        <v>2582</v>
      </c>
      <c r="F1500" s="319">
        <v>1</v>
      </c>
      <c r="G1500" s="43" t="s">
        <v>2462</v>
      </c>
      <c r="H1500" s="499"/>
      <c r="I1500" s="481" t="s">
        <v>979</v>
      </c>
      <c r="J1500" s="442" t="s">
        <v>1428</v>
      </c>
      <c r="K1500" s="442">
        <v>3</v>
      </c>
      <c r="L1500" s="482" t="s">
        <v>3456</v>
      </c>
      <c r="M1500" s="442">
        <v>61</v>
      </c>
      <c r="N1500" s="483"/>
      <c r="O1500" s="434">
        <v>0.14000000000000001</v>
      </c>
      <c r="P1500" s="323">
        <f t="shared" si="107"/>
        <v>0.42000000000000004</v>
      </c>
      <c r="Q1500" s="319">
        <f t="shared" si="108"/>
        <v>3</v>
      </c>
      <c r="R1500" s="427">
        <f t="shared" si="109"/>
        <v>0.42000000000000004</v>
      </c>
      <c r="S1500" s="323"/>
      <c r="T1500" s="309"/>
      <c r="U1500" s="309"/>
      <c r="V1500" s="319" t="s">
        <v>979</v>
      </c>
      <c r="W1500" s="444" t="str">
        <f t="shared" si="110"/>
        <v/>
      </c>
      <c r="X1500" s="286"/>
      <c r="Y1500" s="286"/>
      <c r="Z1500" s="30"/>
    </row>
    <row r="1501" spans="1:26" ht="15" hidden="1" customHeight="1" x14ac:dyDescent="0.2">
      <c r="A1501" s="384"/>
      <c r="B1501" s="384"/>
      <c r="C1501" s="433"/>
      <c r="D1501" s="43" t="s">
        <v>2358</v>
      </c>
      <c r="E1501" s="499" t="s">
        <v>2582</v>
      </c>
      <c r="F1501" s="319">
        <v>1</v>
      </c>
      <c r="G1501" s="43" t="s">
        <v>2463</v>
      </c>
      <c r="H1501" s="499"/>
      <c r="I1501" s="481" t="s">
        <v>979</v>
      </c>
      <c r="J1501" s="442" t="s">
        <v>1428</v>
      </c>
      <c r="K1501" s="442">
        <v>3</v>
      </c>
      <c r="L1501" s="482" t="s">
        <v>3456</v>
      </c>
      <c r="M1501" s="442">
        <v>54</v>
      </c>
      <c r="N1501" s="483"/>
      <c r="O1501" s="434">
        <v>0.13</v>
      </c>
      <c r="P1501" s="323">
        <f t="shared" ref="P1501:P1564" si="111">O1501*K1501</f>
        <v>0.39</v>
      </c>
      <c r="Q1501" s="319">
        <f t="shared" ref="Q1501:Q1564" si="112">K1501*F1501</f>
        <v>3</v>
      </c>
      <c r="R1501" s="427">
        <f t="shared" ref="R1501:R1564" si="113">Q1501*O1501</f>
        <v>0.39</v>
      </c>
      <c r="S1501" s="323"/>
      <c r="T1501" s="309"/>
      <c r="U1501" s="309"/>
      <c r="V1501" s="319" t="s">
        <v>979</v>
      </c>
      <c r="W1501" s="444" t="str">
        <f t="shared" si="110"/>
        <v/>
      </c>
      <c r="X1501" s="286"/>
      <c r="Y1501" s="286"/>
      <c r="Z1501" s="30"/>
    </row>
    <row r="1502" spans="1:26" ht="15" hidden="1" customHeight="1" x14ac:dyDescent="0.2">
      <c r="A1502" s="384"/>
      <c r="B1502" s="384"/>
      <c r="C1502" s="433"/>
      <c r="D1502" s="43" t="s">
        <v>2359</v>
      </c>
      <c r="E1502" s="499" t="s">
        <v>2582</v>
      </c>
      <c r="F1502" s="319">
        <v>1</v>
      </c>
      <c r="G1502" s="43" t="s">
        <v>2454</v>
      </c>
      <c r="H1502" s="499"/>
      <c r="I1502" s="481" t="s">
        <v>990</v>
      </c>
      <c r="J1502" s="442" t="s">
        <v>1428</v>
      </c>
      <c r="K1502" s="442">
        <v>1</v>
      </c>
      <c r="L1502" s="482" t="s">
        <v>3456</v>
      </c>
      <c r="M1502" s="442">
        <v>3022</v>
      </c>
      <c r="N1502" s="483"/>
      <c r="O1502" s="434">
        <v>17.27</v>
      </c>
      <c r="P1502" s="323">
        <f t="shared" si="111"/>
        <v>17.27</v>
      </c>
      <c r="Q1502" s="319">
        <f t="shared" si="112"/>
        <v>1</v>
      </c>
      <c r="R1502" s="427">
        <f t="shared" si="113"/>
        <v>17.27</v>
      </c>
      <c r="S1502" s="323"/>
      <c r="T1502" s="309"/>
      <c r="U1502" s="309"/>
      <c r="V1502" s="319" t="s">
        <v>990</v>
      </c>
      <c r="W1502" s="444" t="str">
        <f t="shared" si="110"/>
        <v/>
      </c>
      <c r="X1502" s="286"/>
      <c r="Y1502" s="286"/>
      <c r="Z1502" s="30"/>
    </row>
    <row r="1503" spans="1:26" ht="15" hidden="1" customHeight="1" x14ac:dyDescent="0.2">
      <c r="A1503" s="384"/>
      <c r="B1503" s="384"/>
      <c r="C1503" s="433"/>
      <c r="D1503" s="43" t="s">
        <v>2359</v>
      </c>
      <c r="E1503" s="499" t="s">
        <v>2582</v>
      </c>
      <c r="F1503" s="319">
        <v>1</v>
      </c>
      <c r="G1503" s="43" t="s">
        <v>2455</v>
      </c>
      <c r="H1503" s="499"/>
      <c r="I1503" s="481">
        <v>10</v>
      </c>
      <c r="J1503" s="442" t="s">
        <v>1428</v>
      </c>
      <c r="K1503" s="442">
        <v>3</v>
      </c>
      <c r="L1503" s="482" t="s">
        <v>3461</v>
      </c>
      <c r="M1503" s="442">
        <v>81</v>
      </c>
      <c r="N1503" s="483"/>
      <c r="O1503" s="434">
        <v>0.57999999999999996</v>
      </c>
      <c r="P1503" s="323">
        <f t="shared" si="111"/>
        <v>1.7399999999999998</v>
      </c>
      <c r="Q1503" s="319">
        <f t="shared" si="112"/>
        <v>3</v>
      </c>
      <c r="R1503" s="427">
        <f t="shared" si="113"/>
        <v>1.7399999999999998</v>
      </c>
      <c r="S1503" s="323"/>
      <c r="T1503" s="309"/>
      <c r="U1503" s="309"/>
      <c r="V1503" s="319" t="s">
        <v>1427</v>
      </c>
      <c r="W1503" s="444" t="str">
        <f t="shared" si="110"/>
        <v>10</v>
      </c>
      <c r="X1503" s="286"/>
      <c r="Y1503" s="286"/>
      <c r="Z1503" s="30"/>
    </row>
    <row r="1504" spans="1:26" ht="15" hidden="1" customHeight="1" x14ac:dyDescent="0.2">
      <c r="A1504" s="384"/>
      <c r="B1504" s="384"/>
      <c r="C1504" s="433"/>
      <c r="D1504" s="43" t="s">
        <v>2359</v>
      </c>
      <c r="E1504" s="499" t="s">
        <v>2582</v>
      </c>
      <c r="F1504" s="319">
        <v>1</v>
      </c>
      <c r="G1504" s="43" t="s">
        <v>2464</v>
      </c>
      <c r="H1504" s="499"/>
      <c r="I1504" s="481" t="s">
        <v>979</v>
      </c>
      <c r="J1504" s="442" t="s">
        <v>1428</v>
      </c>
      <c r="K1504" s="442">
        <v>3</v>
      </c>
      <c r="L1504" s="482" t="s">
        <v>3456</v>
      </c>
      <c r="M1504" s="442">
        <v>173</v>
      </c>
      <c r="N1504" s="483"/>
      <c r="O1504" s="434">
        <v>0.41</v>
      </c>
      <c r="P1504" s="323">
        <f t="shared" si="111"/>
        <v>1.23</v>
      </c>
      <c r="Q1504" s="319">
        <f t="shared" si="112"/>
        <v>3</v>
      </c>
      <c r="R1504" s="427">
        <f t="shared" si="113"/>
        <v>1.23</v>
      </c>
      <c r="S1504" s="323"/>
      <c r="T1504" s="309"/>
      <c r="U1504" s="309"/>
      <c r="V1504" s="319" t="s">
        <v>979</v>
      </c>
      <c r="W1504" s="444" t="str">
        <f t="shared" si="110"/>
        <v/>
      </c>
      <c r="X1504" s="286"/>
      <c r="Y1504" s="286"/>
      <c r="Z1504" s="30"/>
    </row>
    <row r="1505" spans="1:26" ht="15" hidden="1" customHeight="1" x14ac:dyDescent="0.2">
      <c r="A1505" s="384"/>
      <c r="B1505" s="384"/>
      <c r="C1505" s="433"/>
      <c r="D1505" s="43" t="s">
        <v>2359</v>
      </c>
      <c r="E1505" s="499" t="s">
        <v>2582</v>
      </c>
      <c r="F1505" s="319">
        <v>1</v>
      </c>
      <c r="G1505" s="43" t="s">
        <v>2465</v>
      </c>
      <c r="H1505" s="499"/>
      <c r="I1505" s="481">
        <v>4</v>
      </c>
      <c r="J1505" s="442" t="s">
        <v>1428</v>
      </c>
      <c r="K1505" s="442">
        <v>1</v>
      </c>
      <c r="L1505" s="482" t="s">
        <v>3483</v>
      </c>
      <c r="M1505" s="442">
        <v>60</v>
      </c>
      <c r="N1505" s="483"/>
      <c r="O1505" s="434">
        <v>0.08</v>
      </c>
      <c r="P1505" s="323">
        <f t="shared" si="111"/>
        <v>0.08</v>
      </c>
      <c r="Q1505" s="319">
        <f t="shared" si="112"/>
        <v>1</v>
      </c>
      <c r="R1505" s="427">
        <f t="shared" si="113"/>
        <v>0.08</v>
      </c>
      <c r="S1505" s="323"/>
      <c r="T1505" s="309"/>
      <c r="U1505" s="309"/>
      <c r="V1505" s="319" t="s">
        <v>3450</v>
      </c>
      <c r="W1505" s="444" t="str">
        <f t="shared" si="110"/>
        <v>4</v>
      </c>
      <c r="X1505" s="286"/>
      <c r="Y1505" s="286"/>
      <c r="Z1505" s="30"/>
    </row>
    <row r="1506" spans="1:26" ht="15" hidden="1" customHeight="1" x14ac:dyDescent="0.2">
      <c r="A1506" s="384"/>
      <c r="B1506" s="384"/>
      <c r="C1506" s="433"/>
      <c r="D1506" s="43" t="s">
        <v>2359</v>
      </c>
      <c r="E1506" s="499" t="s">
        <v>2582</v>
      </c>
      <c r="F1506" s="319">
        <v>1</v>
      </c>
      <c r="G1506" s="43" t="s">
        <v>2466</v>
      </c>
      <c r="H1506" s="499"/>
      <c r="I1506" s="481">
        <v>4</v>
      </c>
      <c r="J1506" s="442" t="s">
        <v>1428</v>
      </c>
      <c r="K1506" s="442">
        <v>3</v>
      </c>
      <c r="L1506" s="482" t="s">
        <v>3509</v>
      </c>
      <c r="M1506" s="442">
        <v>40</v>
      </c>
      <c r="N1506" s="483"/>
      <c r="O1506" s="434">
        <v>0.03</v>
      </c>
      <c r="P1506" s="323">
        <f t="shared" si="111"/>
        <v>0.09</v>
      </c>
      <c r="Q1506" s="319">
        <f t="shared" si="112"/>
        <v>3</v>
      </c>
      <c r="R1506" s="427">
        <f t="shared" si="113"/>
        <v>0.09</v>
      </c>
      <c r="S1506" s="323"/>
      <c r="T1506" s="309"/>
      <c r="U1506" s="309"/>
      <c r="V1506" s="319" t="s">
        <v>3450</v>
      </c>
      <c r="W1506" s="444" t="str">
        <f t="shared" si="110"/>
        <v>4</v>
      </c>
      <c r="X1506" s="286"/>
      <c r="Y1506" s="286"/>
      <c r="Z1506" s="30"/>
    </row>
    <row r="1507" spans="1:26" ht="15" hidden="1" customHeight="1" x14ac:dyDescent="0.2">
      <c r="A1507" s="384"/>
      <c r="B1507" s="384"/>
      <c r="C1507" s="433"/>
      <c r="D1507" s="43" t="s">
        <v>2359</v>
      </c>
      <c r="E1507" s="499" t="s">
        <v>2582</v>
      </c>
      <c r="F1507" s="319">
        <v>1</v>
      </c>
      <c r="G1507" s="43" t="s">
        <v>2467</v>
      </c>
      <c r="H1507" s="499"/>
      <c r="I1507" s="481" t="s">
        <v>990</v>
      </c>
      <c r="J1507" s="442" t="s">
        <v>1428</v>
      </c>
      <c r="K1507" s="442">
        <v>3</v>
      </c>
      <c r="L1507" s="482" t="s">
        <v>3456</v>
      </c>
      <c r="M1507" s="442">
        <v>1097</v>
      </c>
      <c r="N1507" s="483"/>
      <c r="O1507" s="434">
        <v>6.27</v>
      </c>
      <c r="P1507" s="323">
        <f t="shared" si="111"/>
        <v>18.809999999999999</v>
      </c>
      <c r="Q1507" s="319">
        <f t="shared" si="112"/>
        <v>3</v>
      </c>
      <c r="R1507" s="427">
        <f t="shared" si="113"/>
        <v>18.809999999999999</v>
      </c>
      <c r="S1507" s="323"/>
      <c r="T1507" s="309"/>
      <c r="U1507" s="309"/>
      <c r="V1507" s="319" t="s">
        <v>990</v>
      </c>
      <c r="W1507" s="444" t="str">
        <f t="shared" si="110"/>
        <v/>
      </c>
      <c r="X1507" s="286"/>
      <c r="Y1507" s="286"/>
      <c r="Z1507" s="30"/>
    </row>
    <row r="1508" spans="1:26" ht="15" hidden="1" customHeight="1" x14ac:dyDescent="0.2">
      <c r="A1508" s="384"/>
      <c r="B1508" s="384"/>
      <c r="C1508" s="433"/>
      <c r="D1508" s="43" t="s">
        <v>2359</v>
      </c>
      <c r="E1508" s="499" t="s">
        <v>2582</v>
      </c>
      <c r="F1508" s="319">
        <v>1</v>
      </c>
      <c r="G1508" s="43" t="s">
        <v>2468</v>
      </c>
      <c r="H1508" s="499"/>
      <c r="I1508" s="481" t="s">
        <v>990</v>
      </c>
      <c r="J1508" s="442" t="s">
        <v>1428</v>
      </c>
      <c r="K1508" s="442">
        <v>1</v>
      </c>
      <c r="L1508" s="482" t="s">
        <v>3456</v>
      </c>
      <c r="M1508" s="442">
        <v>857</v>
      </c>
      <c r="N1508" s="483"/>
      <c r="O1508" s="434">
        <v>4.9000000000000004</v>
      </c>
      <c r="P1508" s="323">
        <f t="shared" si="111"/>
        <v>4.9000000000000004</v>
      </c>
      <c r="Q1508" s="319">
        <f t="shared" si="112"/>
        <v>1</v>
      </c>
      <c r="R1508" s="427">
        <f t="shared" si="113"/>
        <v>4.9000000000000004</v>
      </c>
      <c r="S1508" s="323"/>
      <c r="T1508" s="309"/>
      <c r="U1508" s="309"/>
      <c r="V1508" s="319" t="s">
        <v>990</v>
      </c>
      <c r="W1508" s="444" t="str">
        <f t="shared" si="110"/>
        <v/>
      </c>
      <c r="X1508" s="286"/>
      <c r="Y1508" s="286"/>
      <c r="Z1508" s="30"/>
    </row>
    <row r="1509" spans="1:26" ht="15" hidden="1" customHeight="1" x14ac:dyDescent="0.2">
      <c r="A1509" s="384"/>
      <c r="B1509" s="384"/>
      <c r="C1509" s="433"/>
      <c r="D1509" s="43" t="s">
        <v>2359</v>
      </c>
      <c r="E1509" s="499" t="s">
        <v>2582</v>
      </c>
      <c r="F1509" s="319">
        <v>1</v>
      </c>
      <c r="G1509" s="43" t="s">
        <v>2469</v>
      </c>
      <c r="H1509" s="499"/>
      <c r="I1509" s="481" t="s">
        <v>990</v>
      </c>
      <c r="J1509" s="442" t="s">
        <v>1428</v>
      </c>
      <c r="K1509" s="442">
        <v>1</v>
      </c>
      <c r="L1509" s="482" t="s">
        <v>3456</v>
      </c>
      <c r="M1509" s="442">
        <v>178</v>
      </c>
      <c r="N1509" s="483"/>
      <c r="O1509" s="434">
        <v>1.02</v>
      </c>
      <c r="P1509" s="323">
        <f t="shared" si="111"/>
        <v>1.02</v>
      </c>
      <c r="Q1509" s="319">
        <f t="shared" si="112"/>
        <v>1</v>
      </c>
      <c r="R1509" s="427">
        <f t="shared" si="113"/>
        <v>1.02</v>
      </c>
      <c r="S1509" s="323"/>
      <c r="T1509" s="309"/>
      <c r="U1509" s="309"/>
      <c r="V1509" s="319" t="s">
        <v>990</v>
      </c>
      <c r="W1509" s="444" t="str">
        <f t="shared" si="110"/>
        <v/>
      </c>
      <c r="X1509" s="286"/>
      <c r="Y1509" s="286"/>
      <c r="Z1509" s="30"/>
    </row>
    <row r="1510" spans="1:26" ht="15" hidden="1" customHeight="1" x14ac:dyDescent="0.2">
      <c r="A1510" s="384"/>
      <c r="B1510" s="384"/>
      <c r="C1510" s="433"/>
      <c r="D1510" s="43" t="s">
        <v>2359</v>
      </c>
      <c r="E1510" s="499" t="s">
        <v>2582</v>
      </c>
      <c r="F1510" s="319">
        <v>1</v>
      </c>
      <c r="G1510" s="43" t="s">
        <v>2459</v>
      </c>
      <c r="H1510" s="499"/>
      <c r="I1510" s="481" t="s">
        <v>979</v>
      </c>
      <c r="J1510" s="442" t="s">
        <v>1428</v>
      </c>
      <c r="K1510" s="442">
        <v>3</v>
      </c>
      <c r="L1510" s="482" t="s">
        <v>3456</v>
      </c>
      <c r="M1510" s="442">
        <v>1415</v>
      </c>
      <c r="N1510" s="483"/>
      <c r="O1510" s="434">
        <v>3.34</v>
      </c>
      <c r="P1510" s="323">
        <f t="shared" si="111"/>
        <v>10.02</v>
      </c>
      <c r="Q1510" s="319">
        <f t="shared" si="112"/>
        <v>3</v>
      </c>
      <c r="R1510" s="427">
        <f t="shared" si="113"/>
        <v>10.02</v>
      </c>
      <c r="S1510" s="323"/>
      <c r="T1510" s="309"/>
      <c r="U1510" s="309"/>
      <c r="V1510" s="319" t="s">
        <v>979</v>
      </c>
      <c r="W1510" s="444" t="str">
        <f t="shared" si="110"/>
        <v/>
      </c>
      <c r="X1510" s="286"/>
      <c r="Y1510" s="286"/>
      <c r="Z1510" s="30"/>
    </row>
    <row r="1511" spans="1:26" ht="15" hidden="1" customHeight="1" x14ac:dyDescent="0.2">
      <c r="A1511" s="384"/>
      <c r="B1511" s="384"/>
      <c r="C1511" s="433"/>
      <c r="D1511" s="43" t="s">
        <v>2359</v>
      </c>
      <c r="E1511" s="499" t="s">
        <v>2582</v>
      </c>
      <c r="F1511" s="319">
        <v>1</v>
      </c>
      <c r="G1511" s="43" t="s">
        <v>2460</v>
      </c>
      <c r="H1511" s="499"/>
      <c r="I1511" s="481" t="s">
        <v>979</v>
      </c>
      <c r="J1511" s="442" t="s">
        <v>1428</v>
      </c>
      <c r="K1511" s="442">
        <v>3</v>
      </c>
      <c r="L1511" s="482" t="s">
        <v>3456</v>
      </c>
      <c r="M1511" s="442">
        <v>516</v>
      </c>
      <c r="N1511" s="483"/>
      <c r="O1511" s="434">
        <v>1.22</v>
      </c>
      <c r="P1511" s="323">
        <f t="shared" si="111"/>
        <v>3.66</v>
      </c>
      <c r="Q1511" s="319">
        <f t="shared" si="112"/>
        <v>3</v>
      </c>
      <c r="R1511" s="427">
        <f t="shared" si="113"/>
        <v>3.66</v>
      </c>
      <c r="S1511" s="323"/>
      <c r="T1511" s="309"/>
      <c r="U1511" s="309"/>
      <c r="V1511" s="319" t="s">
        <v>979</v>
      </c>
      <c r="W1511" s="444" t="str">
        <f t="shared" si="110"/>
        <v/>
      </c>
      <c r="X1511" s="286"/>
      <c r="Y1511" s="286"/>
      <c r="Z1511" s="30"/>
    </row>
    <row r="1512" spans="1:26" ht="15" hidden="1" customHeight="1" x14ac:dyDescent="0.2">
      <c r="A1512" s="384"/>
      <c r="B1512" s="384"/>
      <c r="C1512" s="433"/>
      <c r="D1512" s="43" t="s">
        <v>2359</v>
      </c>
      <c r="E1512" s="499" t="s">
        <v>2582</v>
      </c>
      <c r="F1512" s="319">
        <v>1</v>
      </c>
      <c r="G1512" s="43" t="s">
        <v>2461</v>
      </c>
      <c r="H1512" s="499"/>
      <c r="I1512" s="481" t="s">
        <v>979</v>
      </c>
      <c r="J1512" s="442" t="s">
        <v>1428</v>
      </c>
      <c r="K1512" s="442">
        <v>3</v>
      </c>
      <c r="L1512" s="482" t="s">
        <v>3456</v>
      </c>
      <c r="M1512" s="442">
        <v>1609</v>
      </c>
      <c r="N1512" s="483"/>
      <c r="O1512" s="434">
        <v>3.8</v>
      </c>
      <c r="P1512" s="323">
        <f t="shared" si="111"/>
        <v>11.399999999999999</v>
      </c>
      <c r="Q1512" s="319">
        <f t="shared" si="112"/>
        <v>3</v>
      </c>
      <c r="R1512" s="427">
        <f t="shared" si="113"/>
        <v>11.399999999999999</v>
      </c>
      <c r="S1512" s="323"/>
      <c r="T1512" s="309"/>
      <c r="U1512" s="309"/>
      <c r="V1512" s="319" t="s">
        <v>979</v>
      </c>
      <c r="W1512" s="444" t="str">
        <f t="shared" si="110"/>
        <v/>
      </c>
      <c r="X1512" s="286"/>
      <c r="Y1512" s="286"/>
      <c r="Z1512" s="30"/>
    </row>
    <row r="1513" spans="1:26" ht="15" hidden="1" customHeight="1" x14ac:dyDescent="0.2">
      <c r="A1513" s="384"/>
      <c r="B1513" s="384"/>
      <c r="C1513" s="433"/>
      <c r="D1513" s="43" t="s">
        <v>2359</v>
      </c>
      <c r="E1513" s="499" t="s">
        <v>2582</v>
      </c>
      <c r="F1513" s="319">
        <v>1</v>
      </c>
      <c r="G1513" s="43" t="s">
        <v>2470</v>
      </c>
      <c r="H1513" s="499"/>
      <c r="I1513" s="481" t="s">
        <v>979</v>
      </c>
      <c r="J1513" s="442" t="s">
        <v>1428</v>
      </c>
      <c r="K1513" s="442">
        <v>3</v>
      </c>
      <c r="L1513" s="482" t="s">
        <v>3456</v>
      </c>
      <c r="M1513" s="442">
        <v>210</v>
      </c>
      <c r="N1513" s="483"/>
      <c r="O1513" s="434">
        <v>0.5</v>
      </c>
      <c r="P1513" s="323">
        <f t="shared" si="111"/>
        <v>1.5</v>
      </c>
      <c r="Q1513" s="319">
        <f t="shared" si="112"/>
        <v>3</v>
      </c>
      <c r="R1513" s="427">
        <f t="shared" si="113"/>
        <v>1.5</v>
      </c>
      <c r="S1513" s="323"/>
      <c r="T1513" s="309"/>
      <c r="U1513" s="309"/>
      <c r="V1513" s="319" t="s">
        <v>979</v>
      </c>
      <c r="W1513" s="444" t="str">
        <f t="shared" si="110"/>
        <v/>
      </c>
      <c r="X1513" s="286"/>
      <c r="Y1513" s="286"/>
      <c r="Z1513" s="30"/>
    </row>
    <row r="1514" spans="1:26" ht="15" hidden="1" customHeight="1" x14ac:dyDescent="0.2">
      <c r="A1514" s="384"/>
      <c r="B1514" s="384"/>
      <c r="C1514" s="433"/>
      <c r="D1514" s="43" t="s">
        <v>2360</v>
      </c>
      <c r="E1514" s="499" t="s">
        <v>2582</v>
      </c>
      <c r="F1514" s="319">
        <v>1</v>
      </c>
      <c r="G1514" s="43" t="s">
        <v>2471</v>
      </c>
      <c r="H1514" s="499"/>
      <c r="I1514" s="481" t="s">
        <v>565</v>
      </c>
      <c r="J1514" s="442" t="s">
        <v>1428</v>
      </c>
      <c r="K1514" s="442">
        <v>1</v>
      </c>
      <c r="L1514" s="482" t="s">
        <v>3456</v>
      </c>
      <c r="M1514" s="442">
        <v>1572</v>
      </c>
      <c r="N1514" s="483"/>
      <c r="O1514" s="434">
        <v>35.17</v>
      </c>
      <c r="P1514" s="323">
        <f t="shared" si="111"/>
        <v>35.17</v>
      </c>
      <c r="Q1514" s="319">
        <f t="shared" si="112"/>
        <v>1</v>
      </c>
      <c r="R1514" s="427">
        <f t="shared" si="113"/>
        <v>35.17</v>
      </c>
      <c r="S1514" s="323"/>
      <c r="T1514" s="309"/>
      <c r="U1514" s="309"/>
      <c r="V1514" s="319" t="s">
        <v>565</v>
      </c>
      <c r="W1514" s="444" t="str">
        <f t="shared" si="110"/>
        <v/>
      </c>
      <c r="X1514" s="286"/>
      <c r="Y1514" s="286"/>
      <c r="Z1514" s="30"/>
    </row>
    <row r="1515" spans="1:26" ht="15" hidden="1" customHeight="1" x14ac:dyDescent="0.2">
      <c r="A1515" s="384"/>
      <c r="B1515" s="384"/>
      <c r="C1515" s="433"/>
      <c r="D1515" s="43" t="s">
        <v>2360</v>
      </c>
      <c r="E1515" s="499" t="s">
        <v>2582</v>
      </c>
      <c r="F1515" s="319">
        <v>1</v>
      </c>
      <c r="G1515" s="43" t="s">
        <v>2472</v>
      </c>
      <c r="H1515" s="499"/>
      <c r="I1515" s="481">
        <v>10</v>
      </c>
      <c r="J1515" s="442" t="s">
        <v>1428</v>
      </c>
      <c r="K1515" s="442">
        <v>1</v>
      </c>
      <c r="L1515" s="482" t="s">
        <v>3463</v>
      </c>
      <c r="M1515" s="442">
        <v>90</v>
      </c>
      <c r="N1515" s="483"/>
      <c r="O1515" s="434">
        <v>0.6</v>
      </c>
      <c r="P1515" s="323">
        <f t="shared" si="111"/>
        <v>0.6</v>
      </c>
      <c r="Q1515" s="319">
        <f t="shared" si="112"/>
        <v>1</v>
      </c>
      <c r="R1515" s="427">
        <f t="shared" si="113"/>
        <v>0.6</v>
      </c>
      <c r="S1515" s="323"/>
      <c r="T1515" s="309"/>
      <c r="U1515" s="309"/>
      <c r="V1515" s="319" t="s">
        <v>1427</v>
      </c>
      <c r="W1515" s="444" t="str">
        <f t="shared" si="110"/>
        <v>10</v>
      </c>
      <c r="X1515" s="286"/>
      <c r="Y1515" s="286"/>
      <c r="Z1515" s="30"/>
    </row>
    <row r="1516" spans="1:26" ht="15" hidden="1" customHeight="1" x14ac:dyDescent="0.2">
      <c r="A1516" s="384"/>
      <c r="B1516" s="384"/>
      <c r="C1516" s="433"/>
      <c r="D1516" s="43" t="s">
        <v>2360</v>
      </c>
      <c r="E1516" s="499" t="s">
        <v>2582</v>
      </c>
      <c r="F1516" s="319">
        <v>1</v>
      </c>
      <c r="G1516" s="43" t="s">
        <v>2399</v>
      </c>
      <c r="H1516" s="499"/>
      <c r="I1516" s="481">
        <v>12</v>
      </c>
      <c r="J1516" s="442" t="s">
        <v>1428</v>
      </c>
      <c r="K1516" s="442">
        <v>2</v>
      </c>
      <c r="L1516" s="482" t="s">
        <v>3532</v>
      </c>
      <c r="M1516" s="442">
        <v>200</v>
      </c>
      <c r="N1516" s="483"/>
      <c r="O1516" s="434">
        <v>2.56</v>
      </c>
      <c r="P1516" s="323">
        <f t="shared" si="111"/>
        <v>5.12</v>
      </c>
      <c r="Q1516" s="319">
        <f t="shared" si="112"/>
        <v>2</v>
      </c>
      <c r="R1516" s="427">
        <f t="shared" si="113"/>
        <v>5.12</v>
      </c>
      <c r="S1516" s="323"/>
      <c r="T1516" s="309"/>
      <c r="U1516" s="309"/>
      <c r="V1516" s="319" t="s">
        <v>3445</v>
      </c>
      <c r="W1516" s="444" t="str">
        <f t="shared" si="110"/>
        <v>12</v>
      </c>
      <c r="X1516" s="286"/>
      <c r="Y1516" s="286"/>
      <c r="Z1516" s="30"/>
    </row>
    <row r="1517" spans="1:26" ht="15" hidden="1" customHeight="1" x14ac:dyDescent="0.2">
      <c r="A1517" s="384"/>
      <c r="B1517" s="384"/>
      <c r="C1517" s="433"/>
      <c r="D1517" s="43" t="s">
        <v>2360</v>
      </c>
      <c r="E1517" s="499" t="s">
        <v>2582</v>
      </c>
      <c r="F1517" s="319">
        <v>1</v>
      </c>
      <c r="G1517" s="43" t="s">
        <v>2473</v>
      </c>
      <c r="H1517" s="499"/>
      <c r="I1517" s="481">
        <v>8</v>
      </c>
      <c r="J1517" s="442" t="s">
        <v>1428</v>
      </c>
      <c r="K1517" s="442">
        <v>2</v>
      </c>
      <c r="L1517" s="482" t="s">
        <v>3483</v>
      </c>
      <c r="M1517" s="442">
        <v>183</v>
      </c>
      <c r="N1517" s="483"/>
      <c r="O1517" s="434">
        <v>0.46</v>
      </c>
      <c r="P1517" s="323">
        <f t="shared" si="111"/>
        <v>0.92</v>
      </c>
      <c r="Q1517" s="319">
        <f t="shared" si="112"/>
        <v>2</v>
      </c>
      <c r="R1517" s="427">
        <f t="shared" si="113"/>
        <v>0.92</v>
      </c>
      <c r="S1517" s="323"/>
      <c r="T1517" s="309"/>
      <c r="U1517" s="309"/>
      <c r="V1517" s="319" t="s">
        <v>3449</v>
      </c>
      <c r="W1517" s="444" t="str">
        <f t="shared" si="110"/>
        <v>8</v>
      </c>
      <c r="X1517" s="286"/>
      <c r="Y1517" s="286"/>
      <c r="Z1517" s="30"/>
    </row>
    <row r="1518" spans="1:26" ht="15" hidden="1" customHeight="1" x14ac:dyDescent="0.2">
      <c r="A1518" s="384"/>
      <c r="B1518" s="384"/>
      <c r="C1518" s="433"/>
      <c r="D1518" s="43" t="s">
        <v>2361</v>
      </c>
      <c r="E1518" s="499" t="s">
        <v>2582</v>
      </c>
      <c r="F1518" s="319">
        <v>1</v>
      </c>
      <c r="G1518" s="43" t="s">
        <v>2474</v>
      </c>
      <c r="H1518" s="499"/>
      <c r="I1518" s="481" t="s">
        <v>853</v>
      </c>
      <c r="J1518" s="442" t="s">
        <v>1428</v>
      </c>
      <c r="K1518" s="442">
        <v>1</v>
      </c>
      <c r="L1518" s="482" t="s">
        <v>3456</v>
      </c>
      <c r="M1518" s="442">
        <v>2348</v>
      </c>
      <c r="N1518" s="483"/>
      <c r="O1518" s="434">
        <v>19.100000000000001</v>
      </c>
      <c r="P1518" s="323">
        <f t="shared" si="111"/>
        <v>19.100000000000001</v>
      </c>
      <c r="Q1518" s="319">
        <f t="shared" si="112"/>
        <v>1</v>
      </c>
      <c r="R1518" s="427">
        <f t="shared" si="113"/>
        <v>19.100000000000001</v>
      </c>
      <c r="S1518" s="323"/>
      <c r="T1518" s="309"/>
      <c r="U1518" s="309"/>
      <c r="V1518" s="319" t="s">
        <v>853</v>
      </c>
      <c r="W1518" s="444" t="str">
        <f t="shared" si="110"/>
        <v/>
      </c>
      <c r="X1518" s="286"/>
      <c r="Y1518" s="286"/>
      <c r="Z1518" s="30"/>
    </row>
    <row r="1519" spans="1:26" ht="15" hidden="1" customHeight="1" x14ac:dyDescent="0.2">
      <c r="A1519" s="384"/>
      <c r="B1519" s="384"/>
      <c r="C1519" s="433"/>
      <c r="D1519" s="43" t="s">
        <v>2361</v>
      </c>
      <c r="E1519" s="499" t="s">
        <v>2582</v>
      </c>
      <c r="F1519" s="319">
        <v>1</v>
      </c>
      <c r="G1519" s="43" t="s">
        <v>2421</v>
      </c>
      <c r="H1519" s="499"/>
      <c r="I1519" s="481">
        <v>10</v>
      </c>
      <c r="J1519" s="442" t="s">
        <v>1428</v>
      </c>
      <c r="K1519" s="442">
        <v>2</v>
      </c>
      <c r="L1519" s="482" t="s">
        <v>3463</v>
      </c>
      <c r="M1519" s="442">
        <v>175</v>
      </c>
      <c r="N1519" s="483"/>
      <c r="O1519" s="434">
        <v>1.17</v>
      </c>
      <c r="P1519" s="323">
        <f t="shared" si="111"/>
        <v>2.34</v>
      </c>
      <c r="Q1519" s="319">
        <f t="shared" si="112"/>
        <v>2</v>
      </c>
      <c r="R1519" s="427">
        <f t="shared" si="113"/>
        <v>2.34</v>
      </c>
      <c r="S1519" s="323"/>
      <c r="T1519" s="309"/>
      <c r="U1519" s="309"/>
      <c r="V1519" s="319" t="s">
        <v>1427</v>
      </c>
      <c r="W1519" s="444" t="str">
        <f t="shared" si="110"/>
        <v>10</v>
      </c>
      <c r="X1519" s="286"/>
      <c r="Y1519" s="286"/>
      <c r="Z1519" s="30"/>
    </row>
    <row r="1520" spans="1:26" ht="15" hidden="1" customHeight="1" x14ac:dyDescent="0.2">
      <c r="A1520" s="384"/>
      <c r="B1520" s="384"/>
      <c r="C1520" s="433"/>
      <c r="D1520" s="43" t="s">
        <v>2361</v>
      </c>
      <c r="E1520" s="499" t="s">
        <v>2582</v>
      </c>
      <c r="F1520" s="319">
        <v>1</v>
      </c>
      <c r="G1520" s="43" t="s">
        <v>2422</v>
      </c>
      <c r="H1520" s="499"/>
      <c r="I1520" s="481">
        <v>5</v>
      </c>
      <c r="J1520" s="442" t="s">
        <v>1428</v>
      </c>
      <c r="K1520" s="442">
        <v>4</v>
      </c>
      <c r="L1520" s="482" t="s">
        <v>3509</v>
      </c>
      <c r="M1520" s="442">
        <v>50</v>
      </c>
      <c r="N1520" s="483"/>
      <c r="O1520" s="434">
        <v>0.04</v>
      </c>
      <c r="P1520" s="323">
        <f t="shared" si="111"/>
        <v>0.16</v>
      </c>
      <c r="Q1520" s="319">
        <f t="shared" si="112"/>
        <v>4</v>
      </c>
      <c r="R1520" s="427">
        <f t="shared" si="113"/>
        <v>0.16</v>
      </c>
      <c r="S1520" s="323"/>
      <c r="T1520" s="309"/>
      <c r="U1520" s="309"/>
      <c r="V1520" s="319" t="s">
        <v>3448</v>
      </c>
      <c r="W1520" s="444" t="str">
        <f t="shared" si="110"/>
        <v>5</v>
      </c>
      <c r="X1520" s="286"/>
      <c r="Y1520" s="286"/>
      <c r="Z1520" s="30"/>
    </row>
    <row r="1521" spans="1:26" ht="15" hidden="1" customHeight="1" x14ac:dyDescent="0.2">
      <c r="A1521" s="384"/>
      <c r="B1521" s="384"/>
      <c r="C1521" s="433"/>
      <c r="D1521" s="43" t="s">
        <v>2362</v>
      </c>
      <c r="E1521" s="499" t="s">
        <v>2582</v>
      </c>
      <c r="F1521" s="319">
        <v>1</v>
      </c>
      <c r="G1521" s="43" t="s">
        <v>2475</v>
      </c>
      <c r="H1521" s="499"/>
      <c r="I1521" s="481" t="s">
        <v>549</v>
      </c>
      <c r="J1521" s="442" t="s">
        <v>1428</v>
      </c>
      <c r="K1521" s="442">
        <v>1</v>
      </c>
      <c r="L1521" s="482" t="s">
        <v>3456</v>
      </c>
      <c r="M1521" s="442">
        <v>1821</v>
      </c>
      <c r="N1521" s="483"/>
      <c r="O1521" s="434">
        <v>2.8</v>
      </c>
      <c r="P1521" s="323">
        <f t="shared" si="111"/>
        <v>2.8</v>
      </c>
      <c r="Q1521" s="319">
        <f t="shared" si="112"/>
        <v>1</v>
      </c>
      <c r="R1521" s="427">
        <f t="shared" si="113"/>
        <v>2.8</v>
      </c>
      <c r="S1521" s="323"/>
      <c r="T1521" s="309"/>
      <c r="U1521" s="309"/>
      <c r="V1521" s="319" t="s">
        <v>549</v>
      </c>
      <c r="W1521" s="444" t="str">
        <f t="shared" si="110"/>
        <v/>
      </c>
      <c r="X1521" s="286"/>
      <c r="Y1521" s="286"/>
      <c r="Z1521" s="30"/>
    </row>
    <row r="1522" spans="1:26" ht="15" hidden="1" customHeight="1" x14ac:dyDescent="0.2">
      <c r="A1522" s="384"/>
      <c r="B1522" s="384"/>
      <c r="C1522" s="433"/>
      <c r="D1522" s="43" t="s">
        <v>2362</v>
      </c>
      <c r="E1522" s="499" t="s">
        <v>2582</v>
      </c>
      <c r="F1522" s="319">
        <v>1</v>
      </c>
      <c r="G1522" s="43" t="s">
        <v>2416</v>
      </c>
      <c r="H1522" s="499"/>
      <c r="I1522" s="481" t="s">
        <v>549</v>
      </c>
      <c r="J1522" s="442" t="s">
        <v>1428</v>
      </c>
      <c r="K1522" s="442">
        <v>1</v>
      </c>
      <c r="L1522" s="482" t="s">
        <v>3456</v>
      </c>
      <c r="M1522" s="442">
        <v>500</v>
      </c>
      <c r="N1522" s="483"/>
      <c r="O1522" s="434">
        <v>0.77</v>
      </c>
      <c r="P1522" s="323">
        <f t="shared" si="111"/>
        <v>0.77</v>
      </c>
      <c r="Q1522" s="319">
        <f t="shared" si="112"/>
        <v>1</v>
      </c>
      <c r="R1522" s="427">
        <f t="shared" si="113"/>
        <v>0.77</v>
      </c>
      <c r="S1522" s="323"/>
      <c r="T1522" s="309"/>
      <c r="U1522" s="309"/>
      <c r="V1522" s="319" t="s">
        <v>549</v>
      </c>
      <c r="W1522" s="444" t="str">
        <f t="shared" si="110"/>
        <v/>
      </c>
      <c r="X1522" s="286"/>
      <c r="Y1522" s="286"/>
      <c r="Z1522" s="30"/>
    </row>
    <row r="1523" spans="1:26" ht="15" hidden="1" customHeight="1" x14ac:dyDescent="0.2">
      <c r="A1523" s="384"/>
      <c r="B1523" s="384"/>
      <c r="C1523" s="433"/>
      <c r="D1523" s="43" t="s">
        <v>2362</v>
      </c>
      <c r="E1523" s="499" t="s">
        <v>2582</v>
      </c>
      <c r="F1523" s="319">
        <v>1</v>
      </c>
      <c r="G1523" s="43" t="s">
        <v>2418</v>
      </c>
      <c r="H1523" s="499"/>
      <c r="I1523" s="481">
        <v>10</v>
      </c>
      <c r="J1523" s="442" t="s">
        <v>1428</v>
      </c>
      <c r="K1523" s="442">
        <v>2</v>
      </c>
      <c r="L1523" s="482" t="s">
        <v>3452</v>
      </c>
      <c r="M1523" s="442">
        <v>190</v>
      </c>
      <c r="N1523" s="483"/>
      <c r="O1523" s="434">
        <v>0.89</v>
      </c>
      <c r="P1523" s="323">
        <f t="shared" si="111"/>
        <v>1.78</v>
      </c>
      <c r="Q1523" s="319">
        <f t="shared" si="112"/>
        <v>2</v>
      </c>
      <c r="R1523" s="427">
        <f t="shared" si="113"/>
        <v>1.78</v>
      </c>
      <c r="S1523" s="323"/>
      <c r="T1523" s="309"/>
      <c r="U1523" s="309"/>
      <c r="V1523" s="319" t="s">
        <v>1427</v>
      </c>
      <c r="W1523" s="444" t="str">
        <f t="shared" si="110"/>
        <v>10</v>
      </c>
      <c r="X1523" s="286"/>
      <c r="Y1523" s="286"/>
      <c r="Z1523" s="30"/>
    </row>
    <row r="1524" spans="1:26" ht="15" hidden="1" customHeight="1" x14ac:dyDescent="0.2">
      <c r="A1524" s="384"/>
      <c r="B1524" s="384"/>
      <c r="C1524" s="433"/>
      <c r="D1524" s="43" t="s">
        <v>2362</v>
      </c>
      <c r="E1524" s="499" t="s">
        <v>2582</v>
      </c>
      <c r="F1524" s="319">
        <v>1</v>
      </c>
      <c r="G1524" s="43" t="s">
        <v>2419</v>
      </c>
      <c r="H1524" s="499"/>
      <c r="I1524" s="481" t="s">
        <v>3584</v>
      </c>
      <c r="J1524" s="442" t="s">
        <v>1428</v>
      </c>
      <c r="K1524" s="442">
        <v>1</v>
      </c>
      <c r="L1524" s="482" t="s">
        <v>3456</v>
      </c>
      <c r="M1524" s="442">
        <v>170</v>
      </c>
      <c r="N1524" s="483"/>
      <c r="O1524" s="434">
        <v>0.67</v>
      </c>
      <c r="P1524" s="323">
        <f t="shared" si="111"/>
        <v>0.67</v>
      </c>
      <c r="Q1524" s="319">
        <f t="shared" si="112"/>
        <v>1</v>
      </c>
      <c r="R1524" s="427">
        <f t="shared" si="113"/>
        <v>0.67</v>
      </c>
      <c r="S1524" s="323"/>
      <c r="T1524" s="309"/>
      <c r="U1524" s="309"/>
      <c r="V1524" s="319" t="s">
        <v>2097</v>
      </c>
      <c r="W1524" s="444" t="str">
        <f t="shared" si="110"/>
        <v xml:space="preserve"> (DIN1478)</v>
      </c>
      <c r="X1524" s="286"/>
      <c r="Y1524" s="286"/>
      <c r="Z1524" s="30"/>
    </row>
    <row r="1525" spans="1:26" ht="15" hidden="1" customHeight="1" x14ac:dyDescent="0.2">
      <c r="A1525" s="384"/>
      <c r="B1525" s="384"/>
      <c r="C1525" s="433"/>
      <c r="D1525" s="43" t="s">
        <v>2363</v>
      </c>
      <c r="E1525" s="499" t="s">
        <v>2582</v>
      </c>
      <c r="F1525" s="319">
        <v>1</v>
      </c>
      <c r="G1525" s="43" t="s">
        <v>2476</v>
      </c>
      <c r="H1525" s="499"/>
      <c r="I1525" s="481" t="s">
        <v>553</v>
      </c>
      <c r="J1525" s="442" t="s">
        <v>1428</v>
      </c>
      <c r="K1525" s="442">
        <v>1</v>
      </c>
      <c r="L1525" s="482" t="s">
        <v>3456</v>
      </c>
      <c r="M1525" s="442">
        <v>5886</v>
      </c>
      <c r="N1525" s="483"/>
      <c r="O1525" s="434">
        <v>145.19</v>
      </c>
      <c r="P1525" s="323">
        <f t="shared" si="111"/>
        <v>145.19</v>
      </c>
      <c r="Q1525" s="319">
        <f t="shared" si="112"/>
        <v>1</v>
      </c>
      <c r="R1525" s="427">
        <f t="shared" si="113"/>
        <v>145.19</v>
      </c>
      <c r="S1525" s="323"/>
      <c r="T1525" s="309"/>
      <c r="U1525" s="309"/>
      <c r="V1525" s="319" t="s">
        <v>553</v>
      </c>
      <c r="W1525" s="444" t="str">
        <f t="shared" si="110"/>
        <v/>
      </c>
      <c r="X1525" s="286"/>
      <c r="Y1525" s="286"/>
      <c r="Z1525" s="30"/>
    </row>
    <row r="1526" spans="1:26" ht="15" hidden="1" customHeight="1" x14ac:dyDescent="0.2">
      <c r="A1526" s="384"/>
      <c r="B1526" s="384"/>
      <c r="C1526" s="433"/>
      <c r="D1526" s="43" t="s">
        <v>2363</v>
      </c>
      <c r="E1526" s="499" t="s">
        <v>2582</v>
      </c>
      <c r="F1526" s="319">
        <v>1</v>
      </c>
      <c r="G1526" s="43" t="s">
        <v>2393</v>
      </c>
      <c r="H1526" s="499"/>
      <c r="I1526" s="481">
        <v>8</v>
      </c>
      <c r="J1526" s="442" t="s">
        <v>1428</v>
      </c>
      <c r="K1526" s="442">
        <v>2</v>
      </c>
      <c r="L1526" s="482" t="s">
        <v>3528</v>
      </c>
      <c r="M1526" s="442">
        <v>660</v>
      </c>
      <c r="N1526" s="483"/>
      <c r="O1526" s="434">
        <v>5.51</v>
      </c>
      <c r="P1526" s="323">
        <f t="shared" si="111"/>
        <v>11.02</v>
      </c>
      <c r="Q1526" s="319">
        <f t="shared" si="112"/>
        <v>2</v>
      </c>
      <c r="R1526" s="427">
        <f t="shared" si="113"/>
        <v>11.02</v>
      </c>
      <c r="S1526" s="323"/>
      <c r="T1526" s="309"/>
      <c r="U1526" s="309"/>
      <c r="V1526" s="319" t="s">
        <v>3449</v>
      </c>
      <c r="W1526" s="444" t="str">
        <f t="shared" si="110"/>
        <v>8</v>
      </c>
      <c r="X1526" s="286"/>
      <c r="Y1526" s="286"/>
      <c r="Z1526" s="30"/>
    </row>
    <row r="1527" spans="1:26" ht="15" hidden="1" customHeight="1" x14ac:dyDescent="0.2">
      <c r="A1527" s="384"/>
      <c r="B1527" s="384"/>
      <c r="C1527" s="433"/>
      <c r="D1527" s="43" t="s">
        <v>2363</v>
      </c>
      <c r="E1527" s="499" t="s">
        <v>2582</v>
      </c>
      <c r="F1527" s="319">
        <v>1</v>
      </c>
      <c r="G1527" s="43" t="s">
        <v>2409</v>
      </c>
      <c r="H1527" s="499"/>
      <c r="I1527" s="481">
        <v>10</v>
      </c>
      <c r="J1527" s="442" t="s">
        <v>1428</v>
      </c>
      <c r="K1527" s="442">
        <v>1</v>
      </c>
      <c r="L1527" s="482" t="s">
        <v>3534</v>
      </c>
      <c r="M1527" s="442">
        <v>200</v>
      </c>
      <c r="N1527" s="483"/>
      <c r="O1527" s="434">
        <v>1.61</v>
      </c>
      <c r="P1527" s="323">
        <f t="shared" si="111"/>
        <v>1.61</v>
      </c>
      <c r="Q1527" s="319">
        <f t="shared" si="112"/>
        <v>1</v>
      </c>
      <c r="R1527" s="427">
        <f t="shared" si="113"/>
        <v>1.61</v>
      </c>
      <c r="S1527" s="323"/>
      <c r="T1527" s="309"/>
      <c r="U1527" s="309"/>
      <c r="V1527" s="319" t="s">
        <v>1427</v>
      </c>
      <c r="W1527" s="444" t="str">
        <f t="shared" si="110"/>
        <v>10</v>
      </c>
      <c r="X1527" s="286"/>
      <c r="Y1527" s="286"/>
      <c r="Z1527" s="30"/>
    </row>
    <row r="1528" spans="1:26" ht="15" hidden="1" customHeight="1" x14ac:dyDescent="0.2">
      <c r="A1528" s="384"/>
      <c r="B1528" s="384"/>
      <c r="C1528" s="433"/>
      <c r="D1528" s="43" t="s">
        <v>2363</v>
      </c>
      <c r="E1528" s="499" t="s">
        <v>2582</v>
      </c>
      <c r="F1528" s="319">
        <v>1</v>
      </c>
      <c r="G1528" s="43" t="s">
        <v>2477</v>
      </c>
      <c r="H1528" s="499"/>
      <c r="I1528" s="481">
        <v>10</v>
      </c>
      <c r="J1528" s="442" t="s">
        <v>1428</v>
      </c>
      <c r="K1528" s="442">
        <v>1</v>
      </c>
      <c r="L1528" s="482" t="s">
        <v>3524</v>
      </c>
      <c r="M1528" s="442">
        <v>293</v>
      </c>
      <c r="N1528" s="483"/>
      <c r="O1528" s="434">
        <v>2.86</v>
      </c>
      <c r="P1528" s="323">
        <f t="shared" si="111"/>
        <v>2.86</v>
      </c>
      <c r="Q1528" s="319">
        <f t="shared" si="112"/>
        <v>1</v>
      </c>
      <c r="R1528" s="427">
        <f t="shared" si="113"/>
        <v>2.86</v>
      </c>
      <c r="S1528" s="323"/>
      <c r="T1528" s="309"/>
      <c r="U1528" s="309"/>
      <c r="V1528" s="319" t="s">
        <v>1427</v>
      </c>
      <c r="W1528" s="444" t="str">
        <f t="shared" si="110"/>
        <v>10</v>
      </c>
      <c r="X1528" s="286"/>
      <c r="Y1528" s="286"/>
      <c r="Z1528" s="30"/>
    </row>
    <row r="1529" spans="1:26" ht="15" hidden="1" customHeight="1" x14ac:dyDescent="0.2">
      <c r="A1529" s="384"/>
      <c r="B1529" s="384"/>
      <c r="C1529" s="433"/>
      <c r="D1529" s="43" t="s">
        <v>2363</v>
      </c>
      <c r="E1529" s="499" t="s">
        <v>2582</v>
      </c>
      <c r="F1529" s="319">
        <v>1</v>
      </c>
      <c r="G1529" s="43" t="s">
        <v>2395</v>
      </c>
      <c r="H1529" s="499"/>
      <c r="I1529" s="481">
        <v>10</v>
      </c>
      <c r="J1529" s="442" t="s">
        <v>1428</v>
      </c>
      <c r="K1529" s="442">
        <v>7</v>
      </c>
      <c r="L1529" s="482" t="s">
        <v>3452</v>
      </c>
      <c r="M1529" s="442">
        <v>116</v>
      </c>
      <c r="N1529" s="483"/>
      <c r="O1529" s="434">
        <v>0.55000000000000004</v>
      </c>
      <c r="P1529" s="323">
        <f t="shared" si="111"/>
        <v>3.8500000000000005</v>
      </c>
      <c r="Q1529" s="319">
        <f t="shared" si="112"/>
        <v>7</v>
      </c>
      <c r="R1529" s="427">
        <f t="shared" si="113"/>
        <v>3.8500000000000005</v>
      </c>
      <c r="S1529" s="323"/>
      <c r="T1529" s="309"/>
      <c r="U1529" s="309"/>
      <c r="V1529" s="319" t="s">
        <v>1427</v>
      </c>
      <c r="W1529" s="444" t="str">
        <f t="shared" si="110"/>
        <v>10</v>
      </c>
      <c r="X1529" s="286"/>
      <c r="Y1529" s="286"/>
      <c r="Z1529" s="30"/>
    </row>
    <row r="1530" spans="1:26" ht="15" hidden="1" customHeight="1" x14ac:dyDescent="0.2">
      <c r="A1530" s="384"/>
      <c r="B1530" s="384"/>
      <c r="C1530" s="433"/>
      <c r="D1530" s="43" t="s">
        <v>2363</v>
      </c>
      <c r="E1530" s="499" t="s">
        <v>2582</v>
      </c>
      <c r="F1530" s="319">
        <v>1</v>
      </c>
      <c r="G1530" s="43" t="s">
        <v>2478</v>
      </c>
      <c r="H1530" s="499"/>
      <c r="I1530" s="481">
        <v>10</v>
      </c>
      <c r="J1530" s="442" t="s">
        <v>1428</v>
      </c>
      <c r="K1530" s="442">
        <v>1</v>
      </c>
      <c r="L1530" s="482" t="s">
        <v>3539</v>
      </c>
      <c r="M1530" s="442">
        <v>183</v>
      </c>
      <c r="N1530" s="483"/>
      <c r="O1530" s="434">
        <v>2.12</v>
      </c>
      <c r="P1530" s="323">
        <f t="shared" si="111"/>
        <v>2.12</v>
      </c>
      <c r="Q1530" s="319">
        <f t="shared" si="112"/>
        <v>1</v>
      </c>
      <c r="R1530" s="427">
        <f t="shared" si="113"/>
        <v>2.12</v>
      </c>
      <c r="S1530" s="323"/>
      <c r="T1530" s="309"/>
      <c r="U1530" s="309"/>
      <c r="V1530" s="319" t="s">
        <v>1427</v>
      </c>
      <c r="W1530" s="444" t="str">
        <f t="shared" si="110"/>
        <v>10</v>
      </c>
      <c r="X1530" s="286"/>
      <c r="Y1530" s="286"/>
      <c r="Z1530" s="30"/>
    </row>
    <row r="1531" spans="1:26" ht="15" hidden="1" customHeight="1" x14ac:dyDescent="0.2">
      <c r="A1531" s="384"/>
      <c r="B1531" s="384"/>
      <c r="C1531" s="433"/>
      <c r="D1531" s="43" t="s">
        <v>2363</v>
      </c>
      <c r="E1531" s="499" t="s">
        <v>2582</v>
      </c>
      <c r="F1531" s="319">
        <v>1</v>
      </c>
      <c r="G1531" s="43" t="s">
        <v>2414</v>
      </c>
      <c r="H1531" s="499"/>
      <c r="I1531" s="481">
        <v>8</v>
      </c>
      <c r="J1531" s="442" t="s">
        <v>1428</v>
      </c>
      <c r="K1531" s="442">
        <v>2</v>
      </c>
      <c r="L1531" s="482" t="s">
        <v>3452</v>
      </c>
      <c r="M1531" s="442">
        <v>116</v>
      </c>
      <c r="N1531" s="483"/>
      <c r="O1531" s="434">
        <v>0.44</v>
      </c>
      <c r="P1531" s="323">
        <f t="shared" si="111"/>
        <v>0.88</v>
      </c>
      <c r="Q1531" s="319">
        <f t="shared" si="112"/>
        <v>2</v>
      </c>
      <c r="R1531" s="427">
        <f t="shared" si="113"/>
        <v>0.88</v>
      </c>
      <c r="S1531" s="323"/>
      <c r="T1531" s="309"/>
      <c r="U1531" s="309"/>
      <c r="V1531" s="319" t="s">
        <v>3449</v>
      </c>
      <c r="W1531" s="444" t="str">
        <f t="shared" si="110"/>
        <v>8</v>
      </c>
      <c r="X1531" s="286"/>
      <c r="Y1531" s="286"/>
      <c r="Z1531" s="30"/>
    </row>
    <row r="1532" spans="1:26" ht="15" hidden="1" customHeight="1" x14ac:dyDescent="0.2">
      <c r="A1532" s="384"/>
      <c r="B1532" s="384"/>
      <c r="C1532" s="433"/>
      <c r="D1532" s="43" t="s">
        <v>2363</v>
      </c>
      <c r="E1532" s="499" t="s">
        <v>2582</v>
      </c>
      <c r="F1532" s="319">
        <v>1</v>
      </c>
      <c r="G1532" s="43" t="s">
        <v>2397</v>
      </c>
      <c r="H1532" s="499"/>
      <c r="I1532" s="481">
        <v>12</v>
      </c>
      <c r="J1532" s="442" t="s">
        <v>1428</v>
      </c>
      <c r="K1532" s="442">
        <v>1</v>
      </c>
      <c r="L1532" s="482" t="s">
        <v>3531</v>
      </c>
      <c r="M1532" s="442">
        <v>176</v>
      </c>
      <c r="N1532" s="483"/>
      <c r="O1532" s="434">
        <v>2.77</v>
      </c>
      <c r="P1532" s="323">
        <f t="shared" si="111"/>
        <v>2.77</v>
      </c>
      <c r="Q1532" s="319">
        <f t="shared" si="112"/>
        <v>1</v>
      </c>
      <c r="R1532" s="427">
        <f t="shared" si="113"/>
        <v>2.77</v>
      </c>
      <c r="S1532" s="323"/>
      <c r="T1532" s="309"/>
      <c r="U1532" s="309"/>
      <c r="V1532" s="319" t="s">
        <v>3445</v>
      </c>
      <c r="W1532" s="444" t="str">
        <f t="shared" si="110"/>
        <v>12</v>
      </c>
      <c r="X1532" s="286"/>
      <c r="Y1532" s="286"/>
      <c r="Z1532" s="30"/>
    </row>
    <row r="1533" spans="1:26" ht="15" hidden="1" customHeight="1" x14ac:dyDescent="0.2">
      <c r="A1533" s="384"/>
      <c r="B1533" s="384"/>
      <c r="C1533" s="433"/>
      <c r="D1533" s="43" t="s">
        <v>2363</v>
      </c>
      <c r="E1533" s="499" t="s">
        <v>2582</v>
      </c>
      <c r="F1533" s="319">
        <v>1</v>
      </c>
      <c r="G1533" s="43" t="s">
        <v>2415</v>
      </c>
      <c r="H1533" s="499"/>
      <c r="I1533" s="481">
        <v>10</v>
      </c>
      <c r="J1533" s="442" t="s">
        <v>1428</v>
      </c>
      <c r="K1533" s="442">
        <v>1</v>
      </c>
      <c r="L1533" s="482" t="s">
        <v>3466</v>
      </c>
      <c r="M1533" s="442">
        <v>165</v>
      </c>
      <c r="N1533" s="483"/>
      <c r="O1533" s="434">
        <v>1.56</v>
      </c>
      <c r="P1533" s="323">
        <f t="shared" si="111"/>
        <v>1.56</v>
      </c>
      <c r="Q1533" s="319">
        <f t="shared" si="112"/>
        <v>1</v>
      </c>
      <c r="R1533" s="427">
        <f t="shared" si="113"/>
        <v>1.56</v>
      </c>
      <c r="S1533" s="323"/>
      <c r="T1533" s="309"/>
      <c r="U1533" s="309"/>
      <c r="V1533" s="319" t="s">
        <v>1427</v>
      </c>
      <c r="W1533" s="444" t="str">
        <f t="shared" si="110"/>
        <v>10</v>
      </c>
      <c r="X1533" s="286"/>
      <c r="Y1533" s="286"/>
      <c r="Z1533" s="30"/>
    </row>
    <row r="1534" spans="1:26" ht="15" hidden="1" customHeight="1" x14ac:dyDescent="0.2">
      <c r="A1534" s="384"/>
      <c r="B1534" s="384"/>
      <c r="C1534" s="433"/>
      <c r="D1534" s="43" t="s">
        <v>2363</v>
      </c>
      <c r="E1534" s="499" t="s">
        <v>2582</v>
      </c>
      <c r="F1534" s="319">
        <v>1</v>
      </c>
      <c r="G1534" s="43" t="s">
        <v>2472</v>
      </c>
      <c r="H1534" s="499"/>
      <c r="I1534" s="481">
        <v>10</v>
      </c>
      <c r="J1534" s="442" t="s">
        <v>1428</v>
      </c>
      <c r="K1534" s="442">
        <v>1</v>
      </c>
      <c r="L1534" s="482" t="s">
        <v>3463</v>
      </c>
      <c r="M1534" s="442">
        <v>90</v>
      </c>
      <c r="N1534" s="483"/>
      <c r="O1534" s="434">
        <v>0.6</v>
      </c>
      <c r="P1534" s="323">
        <f t="shared" si="111"/>
        <v>0.6</v>
      </c>
      <c r="Q1534" s="319">
        <f t="shared" si="112"/>
        <v>1</v>
      </c>
      <c r="R1534" s="427">
        <f t="shared" si="113"/>
        <v>0.6</v>
      </c>
      <c r="S1534" s="323"/>
      <c r="T1534" s="309"/>
      <c r="U1534" s="309"/>
      <c r="V1534" s="319" t="s">
        <v>1427</v>
      </c>
      <c r="W1534" s="444" t="str">
        <f t="shared" si="110"/>
        <v>10</v>
      </c>
      <c r="X1534" s="286"/>
      <c r="Y1534" s="286"/>
      <c r="Z1534" s="30"/>
    </row>
    <row r="1535" spans="1:26" ht="15" hidden="1" customHeight="1" x14ac:dyDescent="0.2">
      <c r="A1535" s="384"/>
      <c r="B1535" s="384"/>
      <c r="C1535" s="433"/>
      <c r="D1535" s="43" t="s">
        <v>2363</v>
      </c>
      <c r="E1535" s="499" t="s">
        <v>2582</v>
      </c>
      <c r="F1535" s="319">
        <v>1</v>
      </c>
      <c r="G1535" s="43" t="s">
        <v>2399</v>
      </c>
      <c r="H1535" s="499"/>
      <c r="I1535" s="481">
        <v>12</v>
      </c>
      <c r="J1535" s="442" t="s">
        <v>1428</v>
      </c>
      <c r="K1535" s="442">
        <v>1</v>
      </c>
      <c r="L1535" s="482" t="s">
        <v>3532</v>
      </c>
      <c r="M1535" s="442">
        <v>200</v>
      </c>
      <c r="N1535" s="483"/>
      <c r="O1535" s="434">
        <v>2.56</v>
      </c>
      <c r="P1535" s="323">
        <f t="shared" si="111"/>
        <v>2.56</v>
      </c>
      <c r="Q1535" s="319">
        <f t="shared" si="112"/>
        <v>1</v>
      </c>
      <c r="R1535" s="427">
        <f t="shared" si="113"/>
        <v>2.56</v>
      </c>
      <c r="S1535" s="323"/>
      <c r="T1535" s="309"/>
      <c r="U1535" s="309"/>
      <c r="V1535" s="319" t="s">
        <v>3445</v>
      </c>
      <c r="W1535" s="444" t="str">
        <f t="shared" si="110"/>
        <v>12</v>
      </c>
      <c r="X1535" s="286"/>
      <c r="Y1535" s="286"/>
      <c r="Z1535" s="30"/>
    </row>
    <row r="1536" spans="1:26" ht="15" hidden="1" customHeight="1" x14ac:dyDescent="0.2">
      <c r="A1536" s="384"/>
      <c r="B1536" s="384"/>
      <c r="C1536" s="433"/>
      <c r="D1536" s="43" t="s">
        <v>2363</v>
      </c>
      <c r="E1536" s="499" t="s">
        <v>2582</v>
      </c>
      <c r="F1536" s="319">
        <v>1</v>
      </c>
      <c r="G1536" s="43" t="s">
        <v>2400</v>
      </c>
      <c r="H1536" s="499"/>
      <c r="I1536" s="481">
        <v>12</v>
      </c>
      <c r="J1536" s="442" t="s">
        <v>1428</v>
      </c>
      <c r="K1536" s="442">
        <v>2</v>
      </c>
      <c r="L1536" s="482" t="s">
        <v>3531</v>
      </c>
      <c r="M1536" s="442">
        <v>136</v>
      </c>
      <c r="N1536" s="483"/>
      <c r="O1536" s="434">
        <v>2.14</v>
      </c>
      <c r="P1536" s="323">
        <f t="shared" si="111"/>
        <v>4.28</v>
      </c>
      <c r="Q1536" s="319">
        <f t="shared" si="112"/>
        <v>2</v>
      </c>
      <c r="R1536" s="427">
        <f t="shared" si="113"/>
        <v>4.28</v>
      </c>
      <c r="S1536" s="323"/>
      <c r="T1536" s="309"/>
      <c r="U1536" s="309"/>
      <c r="V1536" s="319" t="s">
        <v>3445</v>
      </c>
      <c r="W1536" s="444" t="str">
        <f t="shared" si="110"/>
        <v>12</v>
      </c>
      <c r="X1536" s="286"/>
      <c r="Y1536" s="286"/>
      <c r="Z1536" s="30"/>
    </row>
    <row r="1537" spans="1:26" ht="15" hidden="1" customHeight="1" x14ac:dyDescent="0.2">
      <c r="A1537" s="384"/>
      <c r="B1537" s="384"/>
      <c r="C1537" s="433"/>
      <c r="D1537" s="43" t="s">
        <v>2363</v>
      </c>
      <c r="E1537" s="499" t="s">
        <v>2582</v>
      </c>
      <c r="F1537" s="319">
        <v>1</v>
      </c>
      <c r="G1537" s="43" t="s">
        <v>2403</v>
      </c>
      <c r="H1537" s="499"/>
      <c r="I1537" s="481">
        <v>8</v>
      </c>
      <c r="J1537" s="442" t="s">
        <v>1428</v>
      </c>
      <c r="K1537" s="442">
        <v>2</v>
      </c>
      <c r="L1537" s="482" t="s">
        <v>3533</v>
      </c>
      <c r="M1537" s="442">
        <v>116</v>
      </c>
      <c r="N1537" s="483"/>
      <c r="O1537" s="434">
        <v>0.49</v>
      </c>
      <c r="P1537" s="323">
        <f t="shared" si="111"/>
        <v>0.98</v>
      </c>
      <c r="Q1537" s="319">
        <f t="shared" si="112"/>
        <v>2</v>
      </c>
      <c r="R1537" s="427">
        <f t="shared" si="113"/>
        <v>0.98</v>
      </c>
      <c r="S1537" s="323"/>
      <c r="T1537" s="309"/>
      <c r="U1537" s="309"/>
      <c r="V1537" s="319" t="s">
        <v>3449</v>
      </c>
      <c r="W1537" s="444" t="str">
        <f t="shared" si="110"/>
        <v>8</v>
      </c>
      <c r="X1537" s="286"/>
      <c r="Y1537" s="286"/>
      <c r="Z1537" s="30"/>
    </row>
    <row r="1538" spans="1:26" ht="15" hidden="1" customHeight="1" x14ac:dyDescent="0.2">
      <c r="A1538" s="384"/>
      <c r="B1538" s="384"/>
      <c r="C1538" s="433"/>
      <c r="D1538" s="43" t="s">
        <v>2364</v>
      </c>
      <c r="E1538" s="499" t="s">
        <v>2582</v>
      </c>
      <c r="F1538" s="319">
        <v>1</v>
      </c>
      <c r="G1538" s="43" t="s">
        <v>2364</v>
      </c>
      <c r="H1538" s="499" t="s">
        <v>3592</v>
      </c>
      <c r="I1538" s="481" t="s">
        <v>3583</v>
      </c>
      <c r="J1538" s="442" t="s">
        <v>2101</v>
      </c>
      <c r="K1538" s="442">
        <v>1</v>
      </c>
      <c r="L1538" s="482" t="s">
        <v>3456</v>
      </c>
      <c r="M1538" s="442">
        <v>2085</v>
      </c>
      <c r="N1538" s="483"/>
      <c r="O1538" s="434">
        <v>0</v>
      </c>
      <c r="P1538" s="323">
        <f t="shared" si="111"/>
        <v>0</v>
      </c>
      <c r="Q1538" s="319">
        <f t="shared" si="112"/>
        <v>1</v>
      </c>
      <c r="R1538" s="427">
        <f t="shared" si="113"/>
        <v>0</v>
      </c>
      <c r="S1538" s="323"/>
      <c r="T1538" s="309"/>
      <c r="U1538" s="309"/>
      <c r="V1538" s="319" t="s">
        <v>2580</v>
      </c>
      <c r="W1538" s="444" t="str">
        <f t="shared" si="110"/>
        <v>TREAPTA</v>
      </c>
      <c r="X1538" s="286"/>
      <c r="Y1538" s="286"/>
      <c r="Z1538" s="30"/>
    </row>
    <row r="1539" spans="1:26" ht="15" hidden="1" customHeight="1" x14ac:dyDescent="0.2">
      <c r="A1539" s="384"/>
      <c r="B1539" s="384"/>
      <c r="C1539" s="433"/>
      <c r="D1539" s="43" t="s">
        <v>2365</v>
      </c>
      <c r="E1539" s="499" t="s">
        <v>2582</v>
      </c>
      <c r="F1539" s="319">
        <v>1</v>
      </c>
      <c r="G1539" s="43" t="s">
        <v>2479</v>
      </c>
      <c r="H1539" s="499"/>
      <c r="I1539" s="481" t="s">
        <v>549</v>
      </c>
      <c r="J1539" s="442" t="s">
        <v>1428</v>
      </c>
      <c r="K1539" s="442">
        <v>1</v>
      </c>
      <c r="L1539" s="482" t="s">
        <v>3456</v>
      </c>
      <c r="M1539" s="442">
        <v>1826</v>
      </c>
      <c r="N1539" s="483"/>
      <c r="O1539" s="434">
        <v>2.81</v>
      </c>
      <c r="P1539" s="323">
        <f t="shared" si="111"/>
        <v>2.81</v>
      </c>
      <c r="Q1539" s="319">
        <f t="shared" si="112"/>
        <v>1</v>
      </c>
      <c r="R1539" s="427">
        <f t="shared" si="113"/>
        <v>2.81</v>
      </c>
      <c r="S1539" s="323"/>
      <c r="T1539" s="309"/>
      <c r="U1539" s="309"/>
      <c r="V1539" s="319" t="s">
        <v>549</v>
      </c>
      <c r="W1539" s="444" t="str">
        <f t="shared" si="110"/>
        <v/>
      </c>
      <c r="X1539" s="286"/>
      <c r="Y1539" s="286"/>
      <c r="Z1539" s="30"/>
    </row>
    <row r="1540" spans="1:26" ht="15" hidden="1" customHeight="1" x14ac:dyDescent="0.2">
      <c r="A1540" s="384"/>
      <c r="B1540" s="384"/>
      <c r="C1540" s="433"/>
      <c r="D1540" s="43" t="s">
        <v>2365</v>
      </c>
      <c r="E1540" s="499" t="s">
        <v>2582</v>
      </c>
      <c r="F1540" s="319">
        <v>1</v>
      </c>
      <c r="G1540" s="43" t="s">
        <v>2416</v>
      </c>
      <c r="H1540" s="499"/>
      <c r="I1540" s="481" t="s">
        <v>549</v>
      </c>
      <c r="J1540" s="442" t="s">
        <v>1428</v>
      </c>
      <c r="K1540" s="442">
        <v>1</v>
      </c>
      <c r="L1540" s="482" t="s">
        <v>3456</v>
      </c>
      <c r="M1540" s="442">
        <v>500</v>
      </c>
      <c r="N1540" s="483"/>
      <c r="O1540" s="434">
        <v>0.77</v>
      </c>
      <c r="P1540" s="323">
        <f t="shared" si="111"/>
        <v>0.77</v>
      </c>
      <c r="Q1540" s="319">
        <f t="shared" si="112"/>
        <v>1</v>
      </c>
      <c r="R1540" s="427">
        <f t="shared" si="113"/>
        <v>0.77</v>
      </c>
      <c r="S1540" s="323"/>
      <c r="T1540" s="309"/>
      <c r="U1540" s="309"/>
      <c r="V1540" s="319" t="s">
        <v>549</v>
      </c>
      <c r="W1540" s="444" t="str">
        <f t="shared" si="110"/>
        <v/>
      </c>
      <c r="X1540" s="286"/>
      <c r="Y1540" s="286"/>
      <c r="Z1540" s="30"/>
    </row>
    <row r="1541" spans="1:26" ht="15" hidden="1" customHeight="1" x14ac:dyDescent="0.2">
      <c r="A1541" s="384"/>
      <c r="B1541" s="384"/>
      <c r="C1541" s="433"/>
      <c r="D1541" s="43" t="s">
        <v>2365</v>
      </c>
      <c r="E1541" s="499" t="s">
        <v>2582</v>
      </c>
      <c r="F1541" s="319">
        <v>1</v>
      </c>
      <c r="G1541" s="43" t="s">
        <v>2418</v>
      </c>
      <c r="H1541" s="499"/>
      <c r="I1541" s="481">
        <v>10</v>
      </c>
      <c r="J1541" s="442" t="s">
        <v>1428</v>
      </c>
      <c r="K1541" s="442">
        <v>2</v>
      </c>
      <c r="L1541" s="482" t="s">
        <v>3452</v>
      </c>
      <c r="M1541" s="442">
        <v>190</v>
      </c>
      <c r="N1541" s="483"/>
      <c r="O1541" s="434">
        <v>0.89</v>
      </c>
      <c r="P1541" s="323">
        <f t="shared" si="111"/>
        <v>1.78</v>
      </c>
      <c r="Q1541" s="319">
        <f t="shared" si="112"/>
        <v>2</v>
      </c>
      <c r="R1541" s="427">
        <f t="shared" si="113"/>
        <v>1.78</v>
      </c>
      <c r="S1541" s="323"/>
      <c r="T1541" s="309"/>
      <c r="U1541" s="309"/>
      <c r="V1541" s="319" t="s">
        <v>1427</v>
      </c>
      <c r="W1541" s="444" t="str">
        <f t="shared" si="110"/>
        <v>10</v>
      </c>
      <c r="X1541" s="286"/>
      <c r="Y1541" s="286"/>
      <c r="Z1541" s="30"/>
    </row>
    <row r="1542" spans="1:26" ht="15" hidden="1" customHeight="1" x14ac:dyDescent="0.2">
      <c r="A1542" s="384"/>
      <c r="B1542" s="384"/>
      <c r="C1542" s="433"/>
      <c r="D1542" s="43" t="s">
        <v>2365</v>
      </c>
      <c r="E1542" s="499" t="s">
        <v>2582</v>
      </c>
      <c r="F1542" s="319">
        <v>1</v>
      </c>
      <c r="G1542" s="43" t="s">
        <v>2419</v>
      </c>
      <c r="H1542" s="499"/>
      <c r="I1542" s="481" t="s">
        <v>3584</v>
      </c>
      <c r="J1542" s="442" t="s">
        <v>1428</v>
      </c>
      <c r="K1542" s="442">
        <v>1</v>
      </c>
      <c r="L1542" s="482" t="s">
        <v>3456</v>
      </c>
      <c r="M1542" s="442">
        <v>170</v>
      </c>
      <c r="N1542" s="483"/>
      <c r="O1542" s="434">
        <v>0.67</v>
      </c>
      <c r="P1542" s="323">
        <f t="shared" si="111"/>
        <v>0.67</v>
      </c>
      <c r="Q1542" s="319">
        <f t="shared" si="112"/>
        <v>1</v>
      </c>
      <c r="R1542" s="427">
        <f t="shared" si="113"/>
        <v>0.67</v>
      </c>
      <c r="S1542" s="323"/>
      <c r="T1542" s="309"/>
      <c r="U1542" s="309"/>
      <c r="V1542" s="319" t="s">
        <v>2097</v>
      </c>
      <c r="W1542" s="444" t="str">
        <f t="shared" si="110"/>
        <v xml:space="preserve"> (DIN1478)</v>
      </c>
      <c r="X1542" s="286"/>
      <c r="Y1542" s="286"/>
      <c r="Z1542" s="30"/>
    </row>
    <row r="1543" spans="1:26" ht="15" hidden="1" customHeight="1" x14ac:dyDescent="0.2">
      <c r="A1543" s="384"/>
      <c r="B1543" s="384"/>
      <c r="C1543" s="433"/>
      <c r="D1543" s="43" t="s">
        <v>2366</v>
      </c>
      <c r="E1543" s="499" t="s">
        <v>2582</v>
      </c>
      <c r="F1543" s="319">
        <v>1</v>
      </c>
      <c r="G1543" s="43" t="s">
        <v>2480</v>
      </c>
      <c r="H1543" s="499"/>
      <c r="I1543" s="481" t="s">
        <v>853</v>
      </c>
      <c r="J1543" s="442" t="s">
        <v>1428</v>
      </c>
      <c r="K1543" s="442">
        <v>1</v>
      </c>
      <c r="L1543" s="482" t="s">
        <v>3456</v>
      </c>
      <c r="M1543" s="442">
        <v>546</v>
      </c>
      <c r="N1543" s="483"/>
      <c r="O1543" s="434">
        <v>4.4400000000000004</v>
      </c>
      <c r="P1543" s="323">
        <f t="shared" si="111"/>
        <v>4.4400000000000004</v>
      </c>
      <c r="Q1543" s="319">
        <f t="shared" si="112"/>
        <v>1</v>
      </c>
      <c r="R1543" s="427">
        <f t="shared" si="113"/>
        <v>4.4400000000000004</v>
      </c>
      <c r="S1543" s="323"/>
      <c r="T1543" s="309"/>
      <c r="U1543" s="309"/>
      <c r="V1543" s="319" t="s">
        <v>853</v>
      </c>
      <c r="W1543" s="444" t="str">
        <f t="shared" si="110"/>
        <v/>
      </c>
      <c r="X1543" s="286"/>
      <c r="Y1543" s="286"/>
      <c r="Z1543" s="30"/>
    </row>
    <row r="1544" spans="1:26" ht="15" hidden="1" customHeight="1" x14ac:dyDescent="0.2">
      <c r="A1544" s="384"/>
      <c r="B1544" s="384"/>
      <c r="C1544" s="433"/>
      <c r="D1544" s="43" t="s">
        <v>2366</v>
      </c>
      <c r="E1544" s="499" t="s">
        <v>2582</v>
      </c>
      <c r="F1544" s="319">
        <v>1</v>
      </c>
      <c r="G1544" s="43" t="s">
        <v>2424</v>
      </c>
      <c r="H1544" s="499"/>
      <c r="I1544" s="481">
        <v>10</v>
      </c>
      <c r="J1544" s="442" t="s">
        <v>1428</v>
      </c>
      <c r="K1544" s="442">
        <v>2</v>
      </c>
      <c r="L1544" s="482" t="s">
        <v>3463</v>
      </c>
      <c r="M1544" s="442">
        <v>180</v>
      </c>
      <c r="N1544" s="483"/>
      <c r="O1544" s="434">
        <v>1.2</v>
      </c>
      <c r="P1544" s="323">
        <f t="shared" si="111"/>
        <v>2.4</v>
      </c>
      <c r="Q1544" s="319">
        <f t="shared" si="112"/>
        <v>2</v>
      </c>
      <c r="R1544" s="427">
        <f t="shared" si="113"/>
        <v>2.4</v>
      </c>
      <c r="S1544" s="323"/>
      <c r="T1544" s="309"/>
      <c r="U1544" s="309"/>
      <c r="V1544" s="319" t="s">
        <v>1427</v>
      </c>
      <c r="W1544" s="444" t="str">
        <f t="shared" si="110"/>
        <v>10</v>
      </c>
      <c r="X1544" s="286"/>
      <c r="Y1544" s="286"/>
      <c r="Z1544" s="30"/>
    </row>
    <row r="1545" spans="1:26" ht="15" hidden="1" customHeight="1" x14ac:dyDescent="0.2">
      <c r="A1545" s="384"/>
      <c r="B1545" s="384"/>
      <c r="C1545" s="433"/>
      <c r="D1545" s="43" t="s">
        <v>2366</v>
      </c>
      <c r="E1545" s="499" t="s">
        <v>2582</v>
      </c>
      <c r="F1545" s="319">
        <v>1</v>
      </c>
      <c r="G1545" s="43" t="s">
        <v>2422</v>
      </c>
      <c r="H1545" s="499"/>
      <c r="I1545" s="481">
        <v>5</v>
      </c>
      <c r="J1545" s="442" t="s">
        <v>1428</v>
      </c>
      <c r="K1545" s="442">
        <v>4</v>
      </c>
      <c r="L1545" s="482" t="s">
        <v>3509</v>
      </c>
      <c r="M1545" s="442">
        <v>50</v>
      </c>
      <c r="N1545" s="483"/>
      <c r="O1545" s="434">
        <v>0.04</v>
      </c>
      <c r="P1545" s="323">
        <f t="shared" si="111"/>
        <v>0.16</v>
      </c>
      <c r="Q1545" s="319">
        <f t="shared" si="112"/>
        <v>4</v>
      </c>
      <c r="R1545" s="427">
        <f t="shared" si="113"/>
        <v>0.16</v>
      </c>
      <c r="S1545" s="323"/>
      <c r="T1545" s="309"/>
      <c r="U1545" s="309"/>
      <c r="V1545" s="319" t="s">
        <v>3448</v>
      </c>
      <c r="W1545" s="444" t="str">
        <f t="shared" si="110"/>
        <v>5</v>
      </c>
      <c r="X1545" s="286"/>
      <c r="Y1545" s="286"/>
      <c r="Z1545" s="30"/>
    </row>
    <row r="1546" spans="1:26" ht="15" hidden="1" customHeight="1" x14ac:dyDescent="0.2">
      <c r="A1546" s="384"/>
      <c r="B1546" s="384"/>
      <c r="C1546" s="433"/>
      <c r="D1546" s="43" t="s">
        <v>2367</v>
      </c>
      <c r="E1546" s="499" t="s">
        <v>2582</v>
      </c>
      <c r="F1546" s="319">
        <v>1</v>
      </c>
      <c r="G1546" s="43" t="s">
        <v>2426</v>
      </c>
      <c r="H1546" s="499"/>
      <c r="I1546" s="481" t="s">
        <v>853</v>
      </c>
      <c r="J1546" s="442" t="s">
        <v>1428</v>
      </c>
      <c r="K1546" s="442">
        <v>1</v>
      </c>
      <c r="L1546" s="482" t="s">
        <v>3456</v>
      </c>
      <c r="M1546" s="442">
        <v>2225</v>
      </c>
      <c r="N1546" s="483"/>
      <c r="O1546" s="434">
        <v>18.100000000000001</v>
      </c>
      <c r="P1546" s="323">
        <f t="shared" si="111"/>
        <v>18.100000000000001</v>
      </c>
      <c r="Q1546" s="319">
        <f t="shared" si="112"/>
        <v>1</v>
      </c>
      <c r="R1546" s="427">
        <f t="shared" si="113"/>
        <v>18.100000000000001</v>
      </c>
      <c r="S1546" s="323"/>
      <c r="T1546" s="309"/>
      <c r="U1546" s="309"/>
      <c r="V1546" s="319" t="s">
        <v>853</v>
      </c>
      <c r="W1546" s="444" t="str">
        <f t="shared" si="110"/>
        <v/>
      </c>
      <c r="X1546" s="286"/>
      <c r="Y1546" s="286"/>
      <c r="Z1546" s="30"/>
    </row>
    <row r="1547" spans="1:26" ht="15" hidden="1" customHeight="1" x14ac:dyDescent="0.2">
      <c r="A1547" s="384"/>
      <c r="B1547" s="384"/>
      <c r="C1547" s="433"/>
      <c r="D1547" s="43" t="s">
        <v>2367</v>
      </c>
      <c r="E1547" s="499" t="s">
        <v>2582</v>
      </c>
      <c r="F1547" s="319">
        <v>1</v>
      </c>
      <c r="G1547" s="43" t="s">
        <v>2424</v>
      </c>
      <c r="H1547" s="499"/>
      <c r="I1547" s="481">
        <v>10</v>
      </c>
      <c r="J1547" s="442" t="s">
        <v>1428</v>
      </c>
      <c r="K1547" s="442">
        <v>2</v>
      </c>
      <c r="L1547" s="482" t="s">
        <v>3463</v>
      </c>
      <c r="M1547" s="442">
        <v>180</v>
      </c>
      <c r="N1547" s="483"/>
      <c r="O1547" s="434">
        <v>1.2</v>
      </c>
      <c r="P1547" s="323">
        <f t="shared" si="111"/>
        <v>2.4</v>
      </c>
      <c r="Q1547" s="319">
        <f t="shared" si="112"/>
        <v>2</v>
      </c>
      <c r="R1547" s="427">
        <f t="shared" si="113"/>
        <v>2.4</v>
      </c>
      <c r="S1547" s="323"/>
      <c r="T1547" s="309"/>
      <c r="U1547" s="309"/>
      <c r="V1547" s="319" t="s">
        <v>1427</v>
      </c>
      <c r="W1547" s="444" t="str">
        <f t="shared" si="110"/>
        <v>10</v>
      </c>
      <c r="X1547" s="286"/>
      <c r="Y1547" s="286"/>
      <c r="Z1547" s="30"/>
    </row>
    <row r="1548" spans="1:26" ht="15" hidden="1" customHeight="1" x14ac:dyDescent="0.2">
      <c r="A1548" s="384"/>
      <c r="B1548" s="384"/>
      <c r="C1548" s="433"/>
      <c r="D1548" s="43" t="s">
        <v>2367</v>
      </c>
      <c r="E1548" s="499" t="s">
        <v>2582</v>
      </c>
      <c r="F1548" s="319">
        <v>1</v>
      </c>
      <c r="G1548" s="43" t="s">
        <v>2422</v>
      </c>
      <c r="H1548" s="499"/>
      <c r="I1548" s="481">
        <v>5</v>
      </c>
      <c r="J1548" s="442" t="s">
        <v>1428</v>
      </c>
      <c r="K1548" s="442">
        <v>5</v>
      </c>
      <c r="L1548" s="482" t="s">
        <v>3509</v>
      </c>
      <c r="M1548" s="442">
        <v>50</v>
      </c>
      <c r="N1548" s="483"/>
      <c r="O1548" s="434">
        <v>0.04</v>
      </c>
      <c r="P1548" s="323">
        <f t="shared" si="111"/>
        <v>0.2</v>
      </c>
      <c r="Q1548" s="319">
        <f t="shared" si="112"/>
        <v>5</v>
      </c>
      <c r="R1548" s="427">
        <f t="shared" si="113"/>
        <v>0.2</v>
      </c>
      <c r="S1548" s="323"/>
      <c r="T1548" s="309"/>
      <c r="U1548" s="309"/>
      <c r="V1548" s="319" t="s">
        <v>3448</v>
      </c>
      <c r="W1548" s="444" t="str">
        <f t="shared" si="110"/>
        <v>5</v>
      </c>
      <c r="X1548" s="286"/>
      <c r="Y1548" s="286"/>
      <c r="Z1548" s="30"/>
    </row>
    <row r="1549" spans="1:26" ht="15" hidden="1" customHeight="1" x14ac:dyDescent="0.2">
      <c r="A1549" s="384"/>
      <c r="B1549" s="384"/>
      <c r="C1549" s="433"/>
      <c r="D1549" s="43" t="s">
        <v>2368</v>
      </c>
      <c r="E1549" s="499" t="s">
        <v>2582</v>
      </c>
      <c r="F1549" s="319">
        <v>2</v>
      </c>
      <c r="G1549" s="43" t="s">
        <v>2416</v>
      </c>
      <c r="H1549" s="499"/>
      <c r="I1549" s="481" t="s">
        <v>549</v>
      </c>
      <c r="J1549" s="442" t="s">
        <v>1428</v>
      </c>
      <c r="K1549" s="442">
        <v>1</v>
      </c>
      <c r="L1549" s="482" t="s">
        <v>3456</v>
      </c>
      <c r="M1549" s="442">
        <v>500</v>
      </c>
      <c r="N1549" s="483"/>
      <c r="O1549" s="434">
        <v>0.77</v>
      </c>
      <c r="P1549" s="323">
        <f t="shared" si="111"/>
        <v>0.77</v>
      </c>
      <c r="Q1549" s="319">
        <f t="shared" si="112"/>
        <v>2</v>
      </c>
      <c r="R1549" s="427">
        <f t="shared" si="113"/>
        <v>1.54</v>
      </c>
      <c r="S1549" s="323"/>
      <c r="T1549" s="309"/>
      <c r="U1549" s="309"/>
      <c r="V1549" s="319" t="s">
        <v>549</v>
      </c>
      <c r="W1549" s="444" t="str">
        <f t="shared" si="110"/>
        <v/>
      </c>
      <c r="X1549" s="286"/>
      <c r="Y1549" s="286"/>
      <c r="Z1549" s="30"/>
    </row>
    <row r="1550" spans="1:26" ht="15" hidden="1" customHeight="1" x14ac:dyDescent="0.2">
      <c r="A1550" s="384"/>
      <c r="B1550" s="384"/>
      <c r="C1550" s="433"/>
      <c r="D1550" s="43" t="s">
        <v>2368</v>
      </c>
      <c r="E1550" s="499" t="s">
        <v>2582</v>
      </c>
      <c r="F1550" s="319">
        <v>2</v>
      </c>
      <c r="G1550" s="43" t="s">
        <v>2481</v>
      </c>
      <c r="H1550" s="499"/>
      <c r="I1550" s="481" t="s">
        <v>549</v>
      </c>
      <c r="J1550" s="442" t="s">
        <v>1428</v>
      </c>
      <c r="K1550" s="442">
        <v>1</v>
      </c>
      <c r="L1550" s="482" t="s">
        <v>3456</v>
      </c>
      <c r="M1550" s="442">
        <v>185</v>
      </c>
      <c r="N1550" s="483"/>
      <c r="O1550" s="434">
        <v>0.28000000000000003</v>
      </c>
      <c r="P1550" s="323">
        <f t="shared" si="111"/>
        <v>0.28000000000000003</v>
      </c>
      <c r="Q1550" s="319">
        <f t="shared" si="112"/>
        <v>2</v>
      </c>
      <c r="R1550" s="427">
        <f t="shared" si="113"/>
        <v>0.56000000000000005</v>
      </c>
      <c r="S1550" s="323"/>
      <c r="T1550" s="309"/>
      <c r="U1550" s="309"/>
      <c r="V1550" s="319" t="s">
        <v>549</v>
      </c>
      <c r="W1550" s="444" t="str">
        <f t="shared" si="110"/>
        <v/>
      </c>
      <c r="X1550" s="286"/>
      <c r="Y1550" s="286"/>
      <c r="Z1550" s="30"/>
    </row>
    <row r="1551" spans="1:26" ht="15" hidden="1" customHeight="1" x14ac:dyDescent="0.2">
      <c r="A1551" s="384"/>
      <c r="B1551" s="384"/>
      <c r="C1551" s="433"/>
      <c r="D1551" s="43" t="s">
        <v>2368</v>
      </c>
      <c r="E1551" s="499" t="s">
        <v>2582</v>
      </c>
      <c r="F1551" s="319">
        <v>2</v>
      </c>
      <c r="G1551" s="43" t="s">
        <v>2418</v>
      </c>
      <c r="H1551" s="499"/>
      <c r="I1551" s="481">
        <v>10</v>
      </c>
      <c r="J1551" s="442" t="s">
        <v>1428</v>
      </c>
      <c r="K1551" s="442">
        <v>2</v>
      </c>
      <c r="L1551" s="482" t="s">
        <v>3452</v>
      </c>
      <c r="M1551" s="442">
        <v>190</v>
      </c>
      <c r="N1551" s="483"/>
      <c r="O1551" s="434">
        <v>0.89</v>
      </c>
      <c r="P1551" s="323">
        <f t="shared" si="111"/>
        <v>1.78</v>
      </c>
      <c r="Q1551" s="319">
        <f t="shared" si="112"/>
        <v>4</v>
      </c>
      <c r="R1551" s="427">
        <f t="shared" si="113"/>
        <v>3.56</v>
      </c>
      <c r="S1551" s="323"/>
      <c r="T1551" s="309"/>
      <c r="U1551" s="309"/>
      <c r="V1551" s="319" t="s">
        <v>1427</v>
      </c>
      <c r="W1551" s="444" t="str">
        <f t="shared" ref="W1551:W1614" si="114">(SUBSTITUTE(I1551,V1551,""))</f>
        <v>10</v>
      </c>
      <c r="X1551" s="286"/>
      <c r="Y1551" s="286"/>
      <c r="Z1551" s="30"/>
    </row>
    <row r="1552" spans="1:26" ht="15" hidden="1" customHeight="1" x14ac:dyDescent="0.2">
      <c r="A1552" s="384"/>
      <c r="B1552" s="384"/>
      <c r="C1552" s="433"/>
      <c r="D1552" s="43" t="s">
        <v>2368</v>
      </c>
      <c r="E1552" s="499" t="s">
        <v>2582</v>
      </c>
      <c r="F1552" s="319">
        <v>2</v>
      </c>
      <c r="G1552" s="43" t="s">
        <v>2419</v>
      </c>
      <c r="H1552" s="499"/>
      <c r="I1552" s="481" t="s">
        <v>3584</v>
      </c>
      <c r="J1552" s="442" t="s">
        <v>1428</v>
      </c>
      <c r="K1552" s="442">
        <v>1</v>
      </c>
      <c r="L1552" s="482" t="s">
        <v>3456</v>
      </c>
      <c r="M1552" s="442">
        <v>170</v>
      </c>
      <c r="N1552" s="483"/>
      <c r="O1552" s="434">
        <v>0.67</v>
      </c>
      <c r="P1552" s="323">
        <f t="shared" si="111"/>
        <v>0.67</v>
      </c>
      <c r="Q1552" s="319">
        <f t="shared" si="112"/>
        <v>2</v>
      </c>
      <c r="R1552" s="427">
        <f t="shared" si="113"/>
        <v>1.34</v>
      </c>
      <c r="S1552" s="323"/>
      <c r="T1552" s="309"/>
      <c r="U1552" s="309"/>
      <c r="V1552" s="319" t="s">
        <v>2097</v>
      </c>
      <c r="W1552" s="444" t="str">
        <f t="shared" si="114"/>
        <v xml:space="preserve"> (DIN1478)</v>
      </c>
      <c r="X1552" s="286"/>
      <c r="Y1552" s="286"/>
      <c r="Z1552" s="30"/>
    </row>
    <row r="1553" spans="1:26" ht="15" hidden="1" customHeight="1" x14ac:dyDescent="0.2">
      <c r="A1553" s="384"/>
      <c r="B1553" s="384"/>
      <c r="C1553" s="433"/>
      <c r="D1553" s="43" t="s">
        <v>2369</v>
      </c>
      <c r="E1553" s="499" t="s">
        <v>2582</v>
      </c>
      <c r="F1553" s="319">
        <v>2</v>
      </c>
      <c r="G1553" s="43" t="s">
        <v>2416</v>
      </c>
      <c r="H1553" s="499"/>
      <c r="I1553" s="481" t="s">
        <v>549</v>
      </c>
      <c r="J1553" s="442" t="s">
        <v>1428</v>
      </c>
      <c r="K1553" s="442">
        <v>1</v>
      </c>
      <c r="L1553" s="482" t="s">
        <v>3456</v>
      </c>
      <c r="M1553" s="442">
        <v>500</v>
      </c>
      <c r="N1553" s="483"/>
      <c r="O1553" s="434">
        <v>0.77</v>
      </c>
      <c r="P1553" s="323">
        <f t="shared" si="111"/>
        <v>0.77</v>
      </c>
      <c r="Q1553" s="319">
        <f t="shared" si="112"/>
        <v>2</v>
      </c>
      <c r="R1553" s="427">
        <f t="shared" si="113"/>
        <v>1.54</v>
      </c>
      <c r="S1553" s="323"/>
      <c r="T1553" s="309"/>
      <c r="U1553" s="309"/>
      <c r="V1553" s="319" t="s">
        <v>549</v>
      </c>
      <c r="W1553" s="444" t="str">
        <f t="shared" si="114"/>
        <v/>
      </c>
      <c r="X1553" s="286"/>
      <c r="Y1553" s="286"/>
      <c r="Z1553" s="30"/>
    </row>
    <row r="1554" spans="1:26" ht="15" hidden="1" customHeight="1" x14ac:dyDescent="0.2">
      <c r="A1554" s="384"/>
      <c r="B1554" s="384"/>
      <c r="C1554" s="433"/>
      <c r="D1554" s="43" t="s">
        <v>2369</v>
      </c>
      <c r="E1554" s="499" t="s">
        <v>2582</v>
      </c>
      <c r="F1554" s="319">
        <v>2</v>
      </c>
      <c r="G1554" s="43" t="s">
        <v>2482</v>
      </c>
      <c r="H1554" s="499"/>
      <c r="I1554" s="481" t="s">
        <v>549</v>
      </c>
      <c r="J1554" s="442" t="s">
        <v>1428</v>
      </c>
      <c r="K1554" s="442">
        <v>1</v>
      </c>
      <c r="L1554" s="482" t="s">
        <v>3456</v>
      </c>
      <c r="M1554" s="442">
        <v>166</v>
      </c>
      <c r="N1554" s="483"/>
      <c r="O1554" s="434">
        <v>0.26</v>
      </c>
      <c r="P1554" s="323">
        <f t="shared" si="111"/>
        <v>0.26</v>
      </c>
      <c r="Q1554" s="319">
        <f t="shared" si="112"/>
        <v>2</v>
      </c>
      <c r="R1554" s="427">
        <f t="shared" si="113"/>
        <v>0.52</v>
      </c>
      <c r="S1554" s="323"/>
      <c r="T1554" s="309"/>
      <c r="U1554" s="309"/>
      <c r="V1554" s="319" t="s">
        <v>549</v>
      </c>
      <c r="W1554" s="444" t="str">
        <f t="shared" si="114"/>
        <v/>
      </c>
      <c r="X1554" s="286"/>
      <c r="Y1554" s="286"/>
      <c r="Z1554" s="30"/>
    </row>
    <row r="1555" spans="1:26" ht="15" hidden="1" customHeight="1" x14ac:dyDescent="0.2">
      <c r="A1555" s="384"/>
      <c r="B1555" s="384"/>
      <c r="C1555" s="433"/>
      <c r="D1555" s="43" t="s">
        <v>2369</v>
      </c>
      <c r="E1555" s="499" t="s">
        <v>2582</v>
      </c>
      <c r="F1555" s="319">
        <v>2</v>
      </c>
      <c r="G1555" s="43" t="s">
        <v>2418</v>
      </c>
      <c r="H1555" s="499"/>
      <c r="I1555" s="481">
        <v>10</v>
      </c>
      <c r="J1555" s="442" t="s">
        <v>1428</v>
      </c>
      <c r="K1555" s="442">
        <v>2</v>
      </c>
      <c r="L1555" s="482" t="s">
        <v>3452</v>
      </c>
      <c r="M1555" s="442">
        <v>190</v>
      </c>
      <c r="N1555" s="483"/>
      <c r="O1555" s="434">
        <v>0.89</v>
      </c>
      <c r="P1555" s="323">
        <f t="shared" si="111"/>
        <v>1.78</v>
      </c>
      <c r="Q1555" s="319">
        <f t="shared" si="112"/>
        <v>4</v>
      </c>
      <c r="R1555" s="427">
        <f t="shared" si="113"/>
        <v>3.56</v>
      </c>
      <c r="S1555" s="323"/>
      <c r="T1555" s="309"/>
      <c r="U1555" s="309"/>
      <c r="V1555" s="319" t="s">
        <v>1427</v>
      </c>
      <c r="W1555" s="444" t="str">
        <f t="shared" si="114"/>
        <v>10</v>
      </c>
      <c r="X1555" s="286"/>
      <c r="Y1555" s="286"/>
      <c r="Z1555" s="30"/>
    </row>
    <row r="1556" spans="1:26" ht="15" hidden="1" customHeight="1" x14ac:dyDescent="0.2">
      <c r="A1556" s="384"/>
      <c r="B1556" s="384"/>
      <c r="C1556" s="433"/>
      <c r="D1556" s="43" t="s">
        <v>2369</v>
      </c>
      <c r="E1556" s="499" t="s">
        <v>2582</v>
      </c>
      <c r="F1556" s="319">
        <v>2</v>
      </c>
      <c r="G1556" s="43" t="s">
        <v>2419</v>
      </c>
      <c r="H1556" s="499"/>
      <c r="I1556" s="481" t="s">
        <v>3584</v>
      </c>
      <c r="J1556" s="442" t="s">
        <v>1428</v>
      </c>
      <c r="K1556" s="442">
        <v>1</v>
      </c>
      <c r="L1556" s="482" t="s">
        <v>3456</v>
      </c>
      <c r="M1556" s="442">
        <v>170</v>
      </c>
      <c r="N1556" s="483"/>
      <c r="O1556" s="434">
        <v>0.67</v>
      </c>
      <c r="P1556" s="323">
        <f t="shared" si="111"/>
        <v>0.67</v>
      </c>
      <c r="Q1556" s="319">
        <f t="shared" si="112"/>
        <v>2</v>
      </c>
      <c r="R1556" s="427">
        <f t="shared" si="113"/>
        <v>1.34</v>
      </c>
      <c r="S1556" s="323"/>
      <c r="T1556" s="309"/>
      <c r="U1556" s="309"/>
      <c r="V1556" s="319" t="s">
        <v>2097</v>
      </c>
      <c r="W1556" s="444" t="str">
        <f t="shared" si="114"/>
        <v xml:space="preserve"> (DIN1478)</v>
      </c>
      <c r="X1556" s="286"/>
      <c r="Y1556" s="286"/>
      <c r="Z1556" s="30"/>
    </row>
    <row r="1557" spans="1:26" ht="15" hidden="1" customHeight="1" x14ac:dyDescent="0.2">
      <c r="A1557" s="384"/>
      <c r="B1557" s="384"/>
      <c r="C1557" s="433"/>
      <c r="D1557" s="43" t="s">
        <v>2370</v>
      </c>
      <c r="E1557" s="499" t="s">
        <v>2582</v>
      </c>
      <c r="F1557" s="319">
        <v>1</v>
      </c>
      <c r="G1557" s="43" t="s">
        <v>2483</v>
      </c>
      <c r="H1557" s="499"/>
      <c r="I1557" s="481" t="s">
        <v>853</v>
      </c>
      <c r="J1557" s="442" t="s">
        <v>1428</v>
      </c>
      <c r="K1557" s="442">
        <v>1</v>
      </c>
      <c r="L1557" s="482" t="s">
        <v>3456</v>
      </c>
      <c r="M1557" s="442">
        <v>645</v>
      </c>
      <c r="N1557" s="483"/>
      <c r="O1557" s="434">
        <v>5.25</v>
      </c>
      <c r="P1557" s="323">
        <f t="shared" si="111"/>
        <v>5.25</v>
      </c>
      <c r="Q1557" s="319">
        <f t="shared" si="112"/>
        <v>1</v>
      </c>
      <c r="R1557" s="427">
        <f t="shared" si="113"/>
        <v>5.25</v>
      </c>
      <c r="S1557" s="323"/>
      <c r="T1557" s="309"/>
      <c r="U1557" s="309"/>
      <c r="V1557" s="319" t="s">
        <v>853</v>
      </c>
      <c r="W1557" s="444" t="str">
        <f t="shared" si="114"/>
        <v/>
      </c>
      <c r="X1557" s="286"/>
      <c r="Y1557" s="286"/>
      <c r="Z1557" s="30"/>
    </row>
    <row r="1558" spans="1:26" ht="15" hidden="1" customHeight="1" x14ac:dyDescent="0.2">
      <c r="A1558" s="384"/>
      <c r="B1558" s="384"/>
      <c r="C1558" s="433"/>
      <c r="D1558" s="43" t="s">
        <v>2370</v>
      </c>
      <c r="E1558" s="499" t="s">
        <v>2582</v>
      </c>
      <c r="F1558" s="319">
        <v>1</v>
      </c>
      <c r="G1558" s="43" t="s">
        <v>2421</v>
      </c>
      <c r="H1558" s="499"/>
      <c r="I1558" s="481">
        <v>10</v>
      </c>
      <c r="J1558" s="442" t="s">
        <v>1428</v>
      </c>
      <c r="K1558" s="442">
        <v>2</v>
      </c>
      <c r="L1558" s="482" t="s">
        <v>3463</v>
      </c>
      <c r="M1558" s="442">
        <v>175</v>
      </c>
      <c r="N1558" s="483"/>
      <c r="O1558" s="434">
        <v>1.17</v>
      </c>
      <c r="P1558" s="323">
        <f t="shared" si="111"/>
        <v>2.34</v>
      </c>
      <c r="Q1558" s="319">
        <f t="shared" si="112"/>
        <v>2</v>
      </c>
      <c r="R1558" s="427">
        <f t="shared" si="113"/>
        <v>2.34</v>
      </c>
      <c r="S1558" s="323"/>
      <c r="T1558" s="309"/>
      <c r="U1558" s="309"/>
      <c r="V1558" s="319" t="s">
        <v>1427</v>
      </c>
      <c r="W1558" s="444" t="str">
        <f t="shared" si="114"/>
        <v>10</v>
      </c>
      <c r="X1558" s="286"/>
      <c r="Y1558" s="286"/>
      <c r="Z1558" s="30"/>
    </row>
    <row r="1559" spans="1:26" ht="15" hidden="1" customHeight="1" x14ac:dyDescent="0.2">
      <c r="A1559" s="384"/>
      <c r="B1559" s="384"/>
      <c r="C1559" s="433"/>
      <c r="D1559" s="43" t="s">
        <v>2370</v>
      </c>
      <c r="E1559" s="499" t="s">
        <v>2582</v>
      </c>
      <c r="F1559" s="319">
        <v>1</v>
      </c>
      <c r="G1559" s="43" t="s">
        <v>2422</v>
      </c>
      <c r="H1559" s="499"/>
      <c r="I1559" s="481">
        <v>5</v>
      </c>
      <c r="J1559" s="442" t="s">
        <v>1428</v>
      </c>
      <c r="K1559" s="442">
        <v>4</v>
      </c>
      <c r="L1559" s="482" t="s">
        <v>3509</v>
      </c>
      <c r="M1559" s="442">
        <v>50</v>
      </c>
      <c r="N1559" s="483"/>
      <c r="O1559" s="434">
        <v>0.04</v>
      </c>
      <c r="P1559" s="323">
        <f t="shared" si="111"/>
        <v>0.16</v>
      </c>
      <c r="Q1559" s="319">
        <f t="shared" si="112"/>
        <v>4</v>
      </c>
      <c r="R1559" s="427">
        <f t="shared" si="113"/>
        <v>0.16</v>
      </c>
      <c r="S1559" s="323"/>
      <c r="T1559" s="309"/>
      <c r="U1559" s="309"/>
      <c r="V1559" s="319" t="s">
        <v>3448</v>
      </c>
      <c r="W1559" s="444" t="str">
        <f t="shared" si="114"/>
        <v>5</v>
      </c>
      <c r="X1559" s="286"/>
      <c r="Y1559" s="286"/>
      <c r="Z1559" s="30"/>
    </row>
    <row r="1560" spans="1:26" ht="15" hidden="1" customHeight="1" x14ac:dyDescent="0.2">
      <c r="A1560" s="384"/>
      <c r="B1560" s="384"/>
      <c r="C1560" s="433"/>
      <c r="D1560" s="43" t="s">
        <v>2371</v>
      </c>
      <c r="E1560" s="499" t="s">
        <v>2582</v>
      </c>
      <c r="F1560" s="319">
        <v>1</v>
      </c>
      <c r="G1560" s="43" t="s">
        <v>2371</v>
      </c>
      <c r="H1560" s="499" t="s">
        <v>3592</v>
      </c>
      <c r="I1560" s="481" t="s">
        <v>3583</v>
      </c>
      <c r="J1560" s="442" t="s">
        <v>2101</v>
      </c>
      <c r="K1560" s="442">
        <v>1</v>
      </c>
      <c r="L1560" s="482" t="s">
        <v>3456</v>
      </c>
      <c r="M1560" s="442">
        <v>2500</v>
      </c>
      <c r="N1560" s="483"/>
      <c r="O1560" s="434">
        <v>0</v>
      </c>
      <c r="P1560" s="323">
        <f t="shared" si="111"/>
        <v>0</v>
      </c>
      <c r="Q1560" s="319">
        <f t="shared" si="112"/>
        <v>1</v>
      </c>
      <c r="R1560" s="427">
        <f t="shared" si="113"/>
        <v>0</v>
      </c>
      <c r="S1560" s="323"/>
      <c r="T1560" s="309"/>
      <c r="U1560" s="309"/>
      <c r="V1560" s="319" t="s">
        <v>2581</v>
      </c>
      <c r="W1560" s="444" t="str">
        <f t="shared" si="114"/>
        <v>TREAPTA</v>
      </c>
      <c r="X1560" s="286"/>
      <c r="Y1560" s="286"/>
      <c r="Z1560" s="30"/>
    </row>
    <row r="1561" spans="1:26" ht="15" hidden="1" customHeight="1" x14ac:dyDescent="0.2">
      <c r="A1561" s="384"/>
      <c r="B1561" s="384"/>
      <c r="C1561" s="433"/>
      <c r="D1561" s="43" t="s">
        <v>2372</v>
      </c>
      <c r="E1561" s="499" t="s">
        <v>2582</v>
      </c>
      <c r="F1561" s="319">
        <v>1</v>
      </c>
      <c r="G1561" s="43" t="s">
        <v>2484</v>
      </c>
      <c r="H1561" s="499"/>
      <c r="I1561" s="481" t="s">
        <v>990</v>
      </c>
      <c r="J1561" s="442" t="s">
        <v>1428</v>
      </c>
      <c r="K1561" s="442">
        <v>1</v>
      </c>
      <c r="L1561" s="482" t="s">
        <v>3456</v>
      </c>
      <c r="M1561" s="442">
        <v>835</v>
      </c>
      <c r="N1561" s="483"/>
      <c r="O1561" s="434">
        <v>4.7699999999999996</v>
      </c>
      <c r="P1561" s="323">
        <f t="shared" si="111"/>
        <v>4.7699999999999996</v>
      </c>
      <c r="Q1561" s="319">
        <f t="shared" si="112"/>
        <v>1</v>
      </c>
      <c r="R1561" s="427">
        <f t="shared" si="113"/>
        <v>4.7699999999999996</v>
      </c>
      <c r="S1561" s="323"/>
      <c r="T1561" s="309"/>
      <c r="U1561" s="309"/>
      <c r="V1561" s="319" t="s">
        <v>990</v>
      </c>
      <c r="W1561" s="444" t="str">
        <f t="shared" si="114"/>
        <v/>
      </c>
      <c r="X1561" s="286"/>
      <c r="Y1561" s="286"/>
      <c r="Z1561" s="30"/>
    </row>
    <row r="1562" spans="1:26" ht="15" hidden="1" customHeight="1" x14ac:dyDescent="0.2">
      <c r="A1562" s="384"/>
      <c r="B1562" s="384"/>
      <c r="C1562" s="433"/>
      <c r="D1562" s="43" t="s">
        <v>2372</v>
      </c>
      <c r="E1562" s="499" t="s">
        <v>2582</v>
      </c>
      <c r="F1562" s="319">
        <v>1</v>
      </c>
      <c r="G1562" s="43" t="s">
        <v>2455</v>
      </c>
      <c r="H1562" s="499"/>
      <c r="I1562" s="481">
        <v>10</v>
      </c>
      <c r="J1562" s="442" t="s">
        <v>1428</v>
      </c>
      <c r="K1562" s="442">
        <v>4</v>
      </c>
      <c r="L1562" s="482" t="s">
        <v>3461</v>
      </c>
      <c r="M1562" s="442">
        <v>82</v>
      </c>
      <c r="N1562" s="483"/>
      <c r="O1562" s="434">
        <v>0.57999999999999996</v>
      </c>
      <c r="P1562" s="323">
        <f t="shared" si="111"/>
        <v>2.3199999999999998</v>
      </c>
      <c r="Q1562" s="319">
        <f t="shared" si="112"/>
        <v>4</v>
      </c>
      <c r="R1562" s="427">
        <f t="shared" si="113"/>
        <v>2.3199999999999998</v>
      </c>
      <c r="S1562" s="323"/>
      <c r="T1562" s="309"/>
      <c r="U1562" s="309"/>
      <c r="V1562" s="319" t="s">
        <v>1427</v>
      </c>
      <c r="W1562" s="444" t="str">
        <f t="shared" si="114"/>
        <v>10</v>
      </c>
      <c r="X1562" s="286"/>
      <c r="Y1562" s="286"/>
      <c r="Z1562" s="30"/>
    </row>
    <row r="1563" spans="1:26" ht="15" hidden="1" customHeight="1" x14ac:dyDescent="0.2">
      <c r="A1563" s="384"/>
      <c r="B1563" s="384"/>
      <c r="C1563" s="433"/>
      <c r="D1563" s="43" t="s">
        <v>2372</v>
      </c>
      <c r="E1563" s="499" t="s">
        <v>2582</v>
      </c>
      <c r="F1563" s="319">
        <v>1</v>
      </c>
      <c r="G1563" s="43" t="s">
        <v>2485</v>
      </c>
      <c r="H1563" s="499"/>
      <c r="I1563" s="481" t="s">
        <v>990</v>
      </c>
      <c r="J1563" s="442" t="s">
        <v>1428</v>
      </c>
      <c r="K1563" s="442">
        <v>1</v>
      </c>
      <c r="L1563" s="482" t="s">
        <v>3456</v>
      </c>
      <c r="M1563" s="442">
        <v>2245</v>
      </c>
      <c r="N1563" s="483"/>
      <c r="O1563" s="434">
        <v>12.83</v>
      </c>
      <c r="P1563" s="323">
        <f t="shared" si="111"/>
        <v>12.83</v>
      </c>
      <c r="Q1563" s="319">
        <f t="shared" si="112"/>
        <v>1</v>
      </c>
      <c r="R1563" s="427">
        <f t="shared" si="113"/>
        <v>12.83</v>
      </c>
      <c r="S1563" s="323"/>
      <c r="T1563" s="309"/>
      <c r="U1563" s="309"/>
      <c r="V1563" s="319" t="s">
        <v>990</v>
      </c>
      <c r="W1563" s="444" t="str">
        <f t="shared" si="114"/>
        <v/>
      </c>
      <c r="X1563" s="286"/>
      <c r="Y1563" s="286"/>
      <c r="Z1563" s="30"/>
    </row>
    <row r="1564" spans="1:26" ht="15" hidden="1" customHeight="1" x14ac:dyDescent="0.2">
      <c r="A1564" s="384"/>
      <c r="B1564" s="384"/>
      <c r="C1564" s="433"/>
      <c r="D1564" s="43" t="s">
        <v>2372</v>
      </c>
      <c r="E1564" s="499" t="s">
        <v>2582</v>
      </c>
      <c r="F1564" s="319">
        <v>1</v>
      </c>
      <c r="G1564" s="43" t="s">
        <v>2486</v>
      </c>
      <c r="H1564" s="499"/>
      <c r="I1564" s="481" t="s">
        <v>979</v>
      </c>
      <c r="J1564" s="442" t="s">
        <v>1428</v>
      </c>
      <c r="K1564" s="442">
        <v>3</v>
      </c>
      <c r="L1564" s="482" t="s">
        <v>3456</v>
      </c>
      <c r="M1564" s="442">
        <v>291</v>
      </c>
      <c r="N1564" s="483"/>
      <c r="O1564" s="434">
        <v>0.69</v>
      </c>
      <c r="P1564" s="323">
        <f t="shared" si="111"/>
        <v>2.0699999999999998</v>
      </c>
      <c r="Q1564" s="319">
        <f t="shared" si="112"/>
        <v>3</v>
      </c>
      <c r="R1564" s="427">
        <f t="shared" si="113"/>
        <v>2.0699999999999998</v>
      </c>
      <c r="S1564" s="323"/>
      <c r="T1564" s="309"/>
      <c r="U1564" s="309"/>
      <c r="V1564" s="319" t="s">
        <v>979</v>
      </c>
      <c r="W1564" s="444" t="str">
        <f t="shared" si="114"/>
        <v/>
      </c>
      <c r="X1564" s="286"/>
      <c r="Y1564" s="286"/>
      <c r="Z1564" s="30"/>
    </row>
    <row r="1565" spans="1:26" ht="15" hidden="1" customHeight="1" x14ac:dyDescent="0.2">
      <c r="A1565" s="384"/>
      <c r="B1565" s="384"/>
      <c r="C1565" s="433"/>
      <c r="D1565" s="43" t="s">
        <v>2372</v>
      </c>
      <c r="E1565" s="499" t="s">
        <v>2582</v>
      </c>
      <c r="F1565" s="319">
        <v>1</v>
      </c>
      <c r="G1565" s="43" t="s">
        <v>2487</v>
      </c>
      <c r="H1565" s="499"/>
      <c r="I1565" s="481" t="s">
        <v>979</v>
      </c>
      <c r="J1565" s="442" t="s">
        <v>1428</v>
      </c>
      <c r="K1565" s="442">
        <v>3</v>
      </c>
      <c r="L1565" s="482" t="s">
        <v>3456</v>
      </c>
      <c r="M1565" s="442">
        <v>155</v>
      </c>
      <c r="N1565" s="483"/>
      <c r="O1565" s="434">
        <v>0.37</v>
      </c>
      <c r="P1565" s="323">
        <f t="shared" ref="P1565:P1628" si="115">O1565*K1565</f>
        <v>1.1099999999999999</v>
      </c>
      <c r="Q1565" s="319">
        <f t="shared" ref="Q1565:Q1628" si="116">K1565*F1565</f>
        <v>3</v>
      </c>
      <c r="R1565" s="427">
        <f t="shared" ref="R1565:R1628" si="117">Q1565*O1565</f>
        <v>1.1099999999999999</v>
      </c>
      <c r="S1565" s="323"/>
      <c r="T1565" s="309"/>
      <c r="U1565" s="309"/>
      <c r="V1565" s="319" t="s">
        <v>979</v>
      </c>
      <c r="W1565" s="444" t="str">
        <f t="shared" si="114"/>
        <v/>
      </c>
      <c r="X1565" s="286"/>
      <c r="Y1565" s="286"/>
      <c r="Z1565" s="30"/>
    </row>
    <row r="1566" spans="1:26" ht="15" hidden="1" customHeight="1" x14ac:dyDescent="0.2">
      <c r="A1566" s="384"/>
      <c r="B1566" s="384"/>
      <c r="C1566" s="433"/>
      <c r="D1566" s="43" t="s">
        <v>2372</v>
      </c>
      <c r="E1566" s="499" t="s">
        <v>2582</v>
      </c>
      <c r="F1566" s="319">
        <v>1</v>
      </c>
      <c r="G1566" s="43" t="s">
        <v>2488</v>
      </c>
      <c r="H1566" s="499"/>
      <c r="I1566" s="481" t="s">
        <v>979</v>
      </c>
      <c r="J1566" s="442" t="s">
        <v>1428</v>
      </c>
      <c r="K1566" s="442">
        <v>3</v>
      </c>
      <c r="L1566" s="482" t="s">
        <v>3456</v>
      </c>
      <c r="M1566" s="442">
        <v>1837</v>
      </c>
      <c r="N1566" s="483"/>
      <c r="O1566" s="434">
        <v>4.34</v>
      </c>
      <c r="P1566" s="323">
        <f t="shared" si="115"/>
        <v>13.02</v>
      </c>
      <c r="Q1566" s="319">
        <f t="shared" si="116"/>
        <v>3</v>
      </c>
      <c r="R1566" s="427">
        <f t="shared" si="117"/>
        <v>13.02</v>
      </c>
      <c r="S1566" s="323"/>
      <c r="T1566" s="309"/>
      <c r="U1566" s="309"/>
      <c r="V1566" s="319" t="s">
        <v>979</v>
      </c>
      <c r="W1566" s="444" t="str">
        <f t="shared" si="114"/>
        <v/>
      </c>
      <c r="X1566" s="286"/>
      <c r="Y1566" s="286"/>
      <c r="Z1566" s="30"/>
    </row>
    <row r="1567" spans="1:26" ht="15" hidden="1" customHeight="1" x14ac:dyDescent="0.2">
      <c r="A1567" s="384"/>
      <c r="B1567" s="384"/>
      <c r="C1567" s="433"/>
      <c r="D1567" s="43" t="s">
        <v>2372</v>
      </c>
      <c r="E1567" s="499" t="s">
        <v>2582</v>
      </c>
      <c r="F1567" s="319">
        <v>1</v>
      </c>
      <c r="G1567" s="43" t="s">
        <v>2489</v>
      </c>
      <c r="H1567" s="499"/>
      <c r="I1567" s="481" t="s">
        <v>979</v>
      </c>
      <c r="J1567" s="442" t="s">
        <v>1428</v>
      </c>
      <c r="K1567" s="442">
        <v>3</v>
      </c>
      <c r="L1567" s="482" t="s">
        <v>3456</v>
      </c>
      <c r="M1567" s="442">
        <v>152</v>
      </c>
      <c r="N1567" s="483"/>
      <c r="O1567" s="434">
        <v>0.36</v>
      </c>
      <c r="P1567" s="323">
        <f t="shared" si="115"/>
        <v>1.08</v>
      </c>
      <c r="Q1567" s="319">
        <f t="shared" si="116"/>
        <v>3</v>
      </c>
      <c r="R1567" s="427">
        <f t="shared" si="117"/>
        <v>1.08</v>
      </c>
      <c r="S1567" s="323"/>
      <c r="T1567" s="309"/>
      <c r="U1567" s="309"/>
      <c r="V1567" s="319" t="s">
        <v>979</v>
      </c>
      <c r="W1567" s="444" t="str">
        <f t="shared" si="114"/>
        <v/>
      </c>
      <c r="X1567" s="286"/>
      <c r="Y1567" s="286"/>
      <c r="Z1567" s="30"/>
    </row>
    <row r="1568" spans="1:26" ht="15" hidden="1" customHeight="1" x14ac:dyDescent="0.2">
      <c r="A1568" s="384"/>
      <c r="B1568" s="384"/>
      <c r="C1568" s="433"/>
      <c r="D1568" s="43" t="s">
        <v>2372</v>
      </c>
      <c r="E1568" s="499" t="s">
        <v>2582</v>
      </c>
      <c r="F1568" s="319">
        <v>1</v>
      </c>
      <c r="G1568" s="43" t="s">
        <v>2490</v>
      </c>
      <c r="H1568" s="499"/>
      <c r="I1568" s="481" t="s">
        <v>979</v>
      </c>
      <c r="J1568" s="442" t="s">
        <v>1428</v>
      </c>
      <c r="K1568" s="442">
        <v>3</v>
      </c>
      <c r="L1568" s="482" t="s">
        <v>3456</v>
      </c>
      <c r="M1568" s="442">
        <v>40</v>
      </c>
      <c r="N1568" s="483"/>
      <c r="O1568" s="434">
        <v>0.09</v>
      </c>
      <c r="P1568" s="323">
        <f t="shared" si="115"/>
        <v>0.27</v>
      </c>
      <c r="Q1568" s="319">
        <f t="shared" si="116"/>
        <v>3</v>
      </c>
      <c r="R1568" s="427">
        <f t="shared" si="117"/>
        <v>0.27</v>
      </c>
      <c r="S1568" s="323"/>
      <c r="T1568" s="309"/>
      <c r="U1568" s="309"/>
      <c r="V1568" s="319" t="s">
        <v>979</v>
      </c>
      <c r="W1568" s="444" t="str">
        <f t="shared" si="114"/>
        <v/>
      </c>
      <c r="X1568" s="286"/>
      <c r="Y1568" s="286"/>
      <c r="Z1568" s="30"/>
    </row>
    <row r="1569" spans="1:26" ht="15" hidden="1" customHeight="1" x14ac:dyDescent="0.2">
      <c r="A1569" s="384"/>
      <c r="B1569" s="384"/>
      <c r="C1569" s="433"/>
      <c r="D1569" s="43" t="s">
        <v>2372</v>
      </c>
      <c r="E1569" s="499" t="s">
        <v>2582</v>
      </c>
      <c r="F1569" s="319">
        <v>1</v>
      </c>
      <c r="G1569" s="43" t="s">
        <v>2491</v>
      </c>
      <c r="H1569" s="499"/>
      <c r="I1569" s="481" t="s">
        <v>990</v>
      </c>
      <c r="J1569" s="442" t="s">
        <v>1428</v>
      </c>
      <c r="K1569" s="442">
        <v>4</v>
      </c>
      <c r="L1569" s="482" t="s">
        <v>3456</v>
      </c>
      <c r="M1569" s="442">
        <v>1100</v>
      </c>
      <c r="N1569" s="483"/>
      <c r="O1569" s="434">
        <v>6.29</v>
      </c>
      <c r="P1569" s="323">
        <f t="shared" si="115"/>
        <v>25.16</v>
      </c>
      <c r="Q1569" s="319">
        <f t="shared" si="116"/>
        <v>4</v>
      </c>
      <c r="R1569" s="427">
        <f t="shared" si="117"/>
        <v>25.16</v>
      </c>
      <c r="S1569" s="323"/>
      <c r="T1569" s="309"/>
      <c r="U1569" s="309"/>
      <c r="V1569" s="319" t="s">
        <v>990</v>
      </c>
      <c r="W1569" s="444" t="str">
        <f t="shared" si="114"/>
        <v/>
      </c>
      <c r="X1569" s="286"/>
      <c r="Y1569" s="286"/>
      <c r="Z1569" s="30"/>
    </row>
    <row r="1570" spans="1:26" ht="15" hidden="1" customHeight="1" x14ac:dyDescent="0.2">
      <c r="A1570" s="384"/>
      <c r="B1570" s="384"/>
      <c r="C1570" s="433"/>
      <c r="D1570" s="43" t="s">
        <v>2372</v>
      </c>
      <c r="E1570" s="499" t="s">
        <v>2582</v>
      </c>
      <c r="F1570" s="319">
        <v>1</v>
      </c>
      <c r="G1570" s="43" t="s">
        <v>2492</v>
      </c>
      <c r="H1570" s="499"/>
      <c r="I1570" s="481" t="s">
        <v>979</v>
      </c>
      <c r="J1570" s="442" t="s">
        <v>1428</v>
      </c>
      <c r="K1570" s="442">
        <v>3</v>
      </c>
      <c r="L1570" s="482" t="s">
        <v>3456</v>
      </c>
      <c r="M1570" s="442">
        <v>414</v>
      </c>
      <c r="N1570" s="483"/>
      <c r="O1570" s="434">
        <v>0.98</v>
      </c>
      <c r="P1570" s="323">
        <f t="shared" si="115"/>
        <v>2.94</v>
      </c>
      <c r="Q1570" s="319">
        <f t="shared" si="116"/>
        <v>3</v>
      </c>
      <c r="R1570" s="427">
        <f t="shared" si="117"/>
        <v>2.94</v>
      </c>
      <c r="S1570" s="323"/>
      <c r="T1570" s="309"/>
      <c r="U1570" s="309"/>
      <c r="V1570" s="319" t="s">
        <v>979</v>
      </c>
      <c r="W1570" s="444" t="str">
        <f t="shared" si="114"/>
        <v/>
      </c>
      <c r="X1570" s="286"/>
      <c r="Y1570" s="286"/>
      <c r="Z1570" s="30"/>
    </row>
    <row r="1571" spans="1:26" ht="15" hidden="1" customHeight="1" x14ac:dyDescent="0.2">
      <c r="A1571" s="384"/>
      <c r="B1571" s="384"/>
      <c r="C1571" s="433"/>
      <c r="D1571" s="43" t="s">
        <v>2373</v>
      </c>
      <c r="E1571" s="499" t="s">
        <v>2582</v>
      </c>
      <c r="F1571" s="319">
        <v>1</v>
      </c>
      <c r="G1571" s="43" t="s">
        <v>2493</v>
      </c>
      <c r="H1571" s="499"/>
      <c r="I1571" s="481" t="s">
        <v>990</v>
      </c>
      <c r="J1571" s="442" t="s">
        <v>1428</v>
      </c>
      <c r="K1571" s="442">
        <v>1</v>
      </c>
      <c r="L1571" s="482" t="s">
        <v>3456</v>
      </c>
      <c r="M1571" s="442">
        <v>1113</v>
      </c>
      <c r="N1571" s="483"/>
      <c r="O1571" s="434">
        <v>6.36</v>
      </c>
      <c r="P1571" s="323">
        <f t="shared" si="115"/>
        <v>6.36</v>
      </c>
      <c r="Q1571" s="319">
        <f t="shared" si="116"/>
        <v>1</v>
      </c>
      <c r="R1571" s="427">
        <f t="shared" si="117"/>
        <v>6.36</v>
      </c>
      <c r="S1571" s="323"/>
      <c r="T1571" s="309"/>
      <c r="U1571" s="309"/>
      <c r="V1571" s="319" t="s">
        <v>990</v>
      </c>
      <c r="W1571" s="444" t="str">
        <f t="shared" si="114"/>
        <v/>
      </c>
      <c r="X1571" s="286"/>
      <c r="Y1571" s="286"/>
      <c r="Z1571" s="30"/>
    </row>
    <row r="1572" spans="1:26" ht="15" hidden="1" customHeight="1" x14ac:dyDescent="0.2">
      <c r="A1572" s="384"/>
      <c r="B1572" s="384"/>
      <c r="C1572" s="433"/>
      <c r="D1572" s="43" t="s">
        <v>2373</v>
      </c>
      <c r="E1572" s="499" t="s">
        <v>2582</v>
      </c>
      <c r="F1572" s="319">
        <v>1</v>
      </c>
      <c r="G1572" s="43" t="s">
        <v>2455</v>
      </c>
      <c r="H1572" s="499"/>
      <c r="I1572" s="481">
        <v>10</v>
      </c>
      <c r="J1572" s="442" t="s">
        <v>1428</v>
      </c>
      <c r="K1572" s="442">
        <v>2</v>
      </c>
      <c r="L1572" s="482" t="s">
        <v>3461</v>
      </c>
      <c r="M1572" s="442">
        <v>81</v>
      </c>
      <c r="N1572" s="483"/>
      <c r="O1572" s="434">
        <v>0.57999999999999996</v>
      </c>
      <c r="P1572" s="323">
        <f t="shared" si="115"/>
        <v>1.1599999999999999</v>
      </c>
      <c r="Q1572" s="319">
        <f t="shared" si="116"/>
        <v>2</v>
      </c>
      <c r="R1572" s="427">
        <f t="shared" si="117"/>
        <v>1.1599999999999999</v>
      </c>
      <c r="S1572" s="323"/>
      <c r="T1572" s="309"/>
      <c r="U1572" s="309"/>
      <c r="V1572" s="319" t="s">
        <v>1427</v>
      </c>
      <c r="W1572" s="444" t="str">
        <f t="shared" si="114"/>
        <v>10</v>
      </c>
      <c r="X1572" s="286"/>
      <c r="Y1572" s="286"/>
      <c r="Z1572" s="30"/>
    </row>
    <row r="1573" spans="1:26" ht="15" hidden="1" customHeight="1" x14ac:dyDescent="0.2">
      <c r="A1573" s="384"/>
      <c r="B1573" s="384"/>
      <c r="C1573" s="433"/>
      <c r="D1573" s="43" t="s">
        <v>2373</v>
      </c>
      <c r="E1573" s="499" t="s">
        <v>2582</v>
      </c>
      <c r="F1573" s="319">
        <v>1</v>
      </c>
      <c r="G1573" s="43" t="s">
        <v>2494</v>
      </c>
      <c r="H1573" s="499"/>
      <c r="I1573" s="481" t="s">
        <v>979</v>
      </c>
      <c r="J1573" s="442" t="s">
        <v>1428</v>
      </c>
      <c r="K1573" s="442">
        <v>2</v>
      </c>
      <c r="L1573" s="482" t="s">
        <v>3456</v>
      </c>
      <c r="M1573" s="442">
        <v>105</v>
      </c>
      <c r="N1573" s="483"/>
      <c r="O1573" s="434">
        <v>0.25</v>
      </c>
      <c r="P1573" s="323">
        <f t="shared" si="115"/>
        <v>0.5</v>
      </c>
      <c r="Q1573" s="319">
        <f t="shared" si="116"/>
        <v>2</v>
      </c>
      <c r="R1573" s="427">
        <f t="shared" si="117"/>
        <v>0.5</v>
      </c>
      <c r="S1573" s="323"/>
      <c r="T1573" s="309"/>
      <c r="U1573" s="309"/>
      <c r="V1573" s="319" t="s">
        <v>979</v>
      </c>
      <c r="W1573" s="444" t="str">
        <f t="shared" si="114"/>
        <v/>
      </c>
      <c r="X1573" s="286"/>
      <c r="Y1573" s="286"/>
      <c r="Z1573" s="30"/>
    </row>
    <row r="1574" spans="1:26" ht="15" hidden="1" customHeight="1" x14ac:dyDescent="0.2">
      <c r="A1574" s="384"/>
      <c r="B1574" s="384"/>
      <c r="C1574" s="433"/>
      <c r="D1574" s="43" t="s">
        <v>2373</v>
      </c>
      <c r="E1574" s="499" t="s">
        <v>2582</v>
      </c>
      <c r="F1574" s="319">
        <v>1</v>
      </c>
      <c r="G1574" s="43" t="s">
        <v>2495</v>
      </c>
      <c r="H1574" s="499"/>
      <c r="I1574" s="481" t="s">
        <v>979</v>
      </c>
      <c r="J1574" s="442" t="s">
        <v>1428</v>
      </c>
      <c r="K1574" s="442">
        <v>3</v>
      </c>
      <c r="L1574" s="482" t="s">
        <v>3456</v>
      </c>
      <c r="M1574" s="442">
        <v>623</v>
      </c>
      <c r="N1574" s="483"/>
      <c r="O1574" s="434">
        <v>1.47</v>
      </c>
      <c r="P1574" s="323">
        <f t="shared" si="115"/>
        <v>4.41</v>
      </c>
      <c r="Q1574" s="319">
        <f t="shared" si="116"/>
        <v>3</v>
      </c>
      <c r="R1574" s="427">
        <f t="shared" si="117"/>
        <v>4.41</v>
      </c>
      <c r="S1574" s="323"/>
      <c r="T1574" s="309"/>
      <c r="U1574" s="309"/>
      <c r="V1574" s="319" t="s">
        <v>979</v>
      </c>
      <c r="W1574" s="444" t="str">
        <f t="shared" si="114"/>
        <v/>
      </c>
      <c r="X1574" s="286"/>
      <c r="Y1574" s="286"/>
      <c r="Z1574" s="30"/>
    </row>
    <row r="1575" spans="1:26" ht="15" hidden="1" customHeight="1" x14ac:dyDescent="0.2">
      <c r="A1575" s="384"/>
      <c r="B1575" s="384"/>
      <c r="C1575" s="433"/>
      <c r="D1575" s="43" t="s">
        <v>2373</v>
      </c>
      <c r="E1575" s="499" t="s">
        <v>2582</v>
      </c>
      <c r="F1575" s="319">
        <v>1</v>
      </c>
      <c r="G1575" s="43" t="s">
        <v>2486</v>
      </c>
      <c r="H1575" s="499"/>
      <c r="I1575" s="481" t="s">
        <v>979</v>
      </c>
      <c r="J1575" s="442" t="s">
        <v>1428</v>
      </c>
      <c r="K1575" s="442">
        <v>3</v>
      </c>
      <c r="L1575" s="482" t="s">
        <v>3456</v>
      </c>
      <c r="M1575" s="442">
        <v>290</v>
      </c>
      <c r="N1575" s="483"/>
      <c r="O1575" s="434">
        <v>0.69</v>
      </c>
      <c r="P1575" s="323">
        <f t="shared" si="115"/>
        <v>2.0699999999999998</v>
      </c>
      <c r="Q1575" s="319">
        <f t="shared" si="116"/>
        <v>3</v>
      </c>
      <c r="R1575" s="427">
        <f t="shared" si="117"/>
        <v>2.0699999999999998</v>
      </c>
      <c r="S1575" s="323"/>
      <c r="T1575" s="309"/>
      <c r="U1575" s="309"/>
      <c r="V1575" s="319" t="s">
        <v>979</v>
      </c>
      <c r="W1575" s="444" t="str">
        <f t="shared" si="114"/>
        <v/>
      </c>
      <c r="X1575" s="286"/>
      <c r="Y1575" s="286"/>
      <c r="Z1575" s="30"/>
    </row>
    <row r="1576" spans="1:26" ht="15" hidden="1" customHeight="1" x14ac:dyDescent="0.2">
      <c r="A1576" s="384"/>
      <c r="B1576" s="384"/>
      <c r="C1576" s="433"/>
      <c r="D1576" s="43" t="s">
        <v>2373</v>
      </c>
      <c r="E1576" s="499" t="s">
        <v>2582</v>
      </c>
      <c r="F1576" s="319">
        <v>1</v>
      </c>
      <c r="G1576" s="43" t="s">
        <v>2496</v>
      </c>
      <c r="H1576" s="499"/>
      <c r="I1576" s="481" t="s">
        <v>979</v>
      </c>
      <c r="J1576" s="442" t="s">
        <v>1428</v>
      </c>
      <c r="K1576" s="442">
        <v>1</v>
      </c>
      <c r="L1576" s="482" t="s">
        <v>3456</v>
      </c>
      <c r="M1576" s="442">
        <v>110</v>
      </c>
      <c r="N1576" s="483"/>
      <c r="O1576" s="434">
        <v>0.26</v>
      </c>
      <c r="P1576" s="323">
        <f t="shared" si="115"/>
        <v>0.26</v>
      </c>
      <c r="Q1576" s="319">
        <f t="shared" si="116"/>
        <v>1</v>
      </c>
      <c r="R1576" s="427">
        <f t="shared" si="117"/>
        <v>0.26</v>
      </c>
      <c r="S1576" s="323"/>
      <c r="T1576" s="309"/>
      <c r="U1576" s="309"/>
      <c r="V1576" s="319" t="s">
        <v>979</v>
      </c>
      <c r="W1576" s="444" t="str">
        <f t="shared" si="114"/>
        <v/>
      </c>
      <c r="X1576" s="286"/>
      <c r="Y1576" s="286"/>
      <c r="Z1576" s="30"/>
    </row>
    <row r="1577" spans="1:26" ht="15" hidden="1" customHeight="1" x14ac:dyDescent="0.2">
      <c r="A1577" s="384"/>
      <c r="B1577" s="384"/>
      <c r="C1577" s="433"/>
      <c r="D1577" s="43" t="s">
        <v>2373</v>
      </c>
      <c r="E1577" s="499" t="s">
        <v>2582</v>
      </c>
      <c r="F1577" s="319">
        <v>1</v>
      </c>
      <c r="G1577" s="43" t="s">
        <v>2491</v>
      </c>
      <c r="H1577" s="499"/>
      <c r="I1577" s="481" t="s">
        <v>990</v>
      </c>
      <c r="J1577" s="442" t="s">
        <v>1428</v>
      </c>
      <c r="K1577" s="442">
        <v>2</v>
      </c>
      <c r="L1577" s="482" t="s">
        <v>3456</v>
      </c>
      <c r="M1577" s="442">
        <v>1100</v>
      </c>
      <c r="N1577" s="483"/>
      <c r="O1577" s="434">
        <v>6.29</v>
      </c>
      <c r="P1577" s="323">
        <f t="shared" si="115"/>
        <v>12.58</v>
      </c>
      <c r="Q1577" s="319">
        <f t="shared" si="116"/>
        <v>2</v>
      </c>
      <c r="R1577" s="427">
        <f t="shared" si="117"/>
        <v>12.58</v>
      </c>
      <c r="S1577" s="323"/>
      <c r="T1577" s="309"/>
      <c r="U1577" s="309"/>
      <c r="V1577" s="319" t="s">
        <v>990</v>
      </c>
      <c r="W1577" s="444" t="str">
        <f t="shared" si="114"/>
        <v/>
      </c>
      <c r="X1577" s="286"/>
      <c r="Y1577" s="286"/>
      <c r="Z1577" s="30"/>
    </row>
    <row r="1578" spans="1:26" ht="15" hidden="1" customHeight="1" x14ac:dyDescent="0.2">
      <c r="A1578" s="384"/>
      <c r="B1578" s="384"/>
      <c r="C1578" s="433"/>
      <c r="D1578" s="43" t="s">
        <v>2374</v>
      </c>
      <c r="E1578" s="499" t="s">
        <v>2582</v>
      </c>
      <c r="F1578" s="319">
        <v>1</v>
      </c>
      <c r="G1578" s="43" t="s">
        <v>2497</v>
      </c>
      <c r="H1578" s="499"/>
      <c r="I1578" s="481" t="s">
        <v>2332</v>
      </c>
      <c r="J1578" s="442" t="s">
        <v>2100</v>
      </c>
      <c r="K1578" s="442">
        <v>1</v>
      </c>
      <c r="L1578" s="482" t="s">
        <v>3456</v>
      </c>
      <c r="M1578" s="442">
        <v>2533</v>
      </c>
      <c r="N1578" s="483"/>
      <c r="O1578" s="434">
        <v>64.040000000000006</v>
      </c>
      <c r="P1578" s="323">
        <f t="shared" si="115"/>
        <v>64.040000000000006</v>
      </c>
      <c r="Q1578" s="319">
        <f t="shared" si="116"/>
        <v>1</v>
      </c>
      <c r="R1578" s="427">
        <f t="shared" si="117"/>
        <v>64.040000000000006</v>
      </c>
      <c r="S1578" s="323"/>
      <c r="T1578" s="309"/>
      <c r="U1578" s="309"/>
      <c r="V1578" s="319" t="s">
        <v>2332</v>
      </c>
      <c r="W1578" s="444" t="str">
        <f t="shared" si="114"/>
        <v/>
      </c>
      <c r="X1578" s="286"/>
      <c r="Y1578" s="286"/>
      <c r="Z1578" s="30"/>
    </row>
    <row r="1579" spans="1:26" ht="15" hidden="1" customHeight="1" x14ac:dyDescent="0.2">
      <c r="A1579" s="384"/>
      <c r="B1579" s="384"/>
      <c r="C1579" s="433"/>
      <c r="D1579" s="43" t="s">
        <v>2374</v>
      </c>
      <c r="E1579" s="499" t="s">
        <v>2582</v>
      </c>
      <c r="F1579" s="319">
        <v>1</v>
      </c>
      <c r="G1579" s="43" t="s">
        <v>2443</v>
      </c>
      <c r="H1579" s="499"/>
      <c r="I1579" s="481">
        <v>8</v>
      </c>
      <c r="J1579" s="442" t="s">
        <v>1428</v>
      </c>
      <c r="K1579" s="442">
        <v>3</v>
      </c>
      <c r="L1579" s="482" t="s">
        <v>3452</v>
      </c>
      <c r="M1579" s="442">
        <v>177</v>
      </c>
      <c r="N1579" s="483"/>
      <c r="O1579" s="434">
        <v>0.67</v>
      </c>
      <c r="P1579" s="323">
        <f t="shared" si="115"/>
        <v>2.0100000000000002</v>
      </c>
      <c r="Q1579" s="319">
        <f t="shared" si="116"/>
        <v>3</v>
      </c>
      <c r="R1579" s="427">
        <f t="shared" si="117"/>
        <v>2.0100000000000002</v>
      </c>
      <c r="S1579" s="323"/>
      <c r="T1579" s="309"/>
      <c r="U1579" s="309"/>
      <c r="V1579" s="319" t="s">
        <v>3449</v>
      </c>
      <c r="W1579" s="444" t="str">
        <f t="shared" si="114"/>
        <v>8</v>
      </c>
      <c r="X1579" s="286"/>
      <c r="Y1579" s="286"/>
      <c r="Z1579" s="30"/>
    </row>
    <row r="1580" spans="1:26" ht="15" hidden="1" customHeight="1" x14ac:dyDescent="0.2">
      <c r="A1580" s="384"/>
      <c r="B1580" s="384"/>
      <c r="C1580" s="433"/>
      <c r="D1580" s="43" t="s">
        <v>2374</v>
      </c>
      <c r="E1580" s="499" t="s">
        <v>2582</v>
      </c>
      <c r="F1580" s="319">
        <v>1</v>
      </c>
      <c r="G1580" s="43" t="s">
        <v>2446</v>
      </c>
      <c r="H1580" s="499"/>
      <c r="I1580" s="481">
        <v>8</v>
      </c>
      <c r="J1580" s="442" t="s">
        <v>1428</v>
      </c>
      <c r="K1580" s="442">
        <v>4</v>
      </c>
      <c r="L1580" s="482" t="s">
        <v>3452</v>
      </c>
      <c r="M1580" s="442">
        <v>177</v>
      </c>
      <c r="N1580" s="483"/>
      <c r="O1580" s="434">
        <v>0.67</v>
      </c>
      <c r="P1580" s="323">
        <f t="shared" si="115"/>
        <v>2.68</v>
      </c>
      <c r="Q1580" s="319">
        <f t="shared" si="116"/>
        <v>4</v>
      </c>
      <c r="R1580" s="427">
        <f t="shared" si="117"/>
        <v>2.68</v>
      </c>
      <c r="S1580" s="323"/>
      <c r="T1580" s="309"/>
      <c r="U1580" s="309"/>
      <c r="V1580" s="319" t="s">
        <v>3449</v>
      </c>
      <c r="W1580" s="444" t="str">
        <f t="shared" si="114"/>
        <v>8</v>
      </c>
      <c r="X1580" s="286"/>
      <c r="Y1580" s="286"/>
      <c r="Z1580" s="30"/>
    </row>
    <row r="1581" spans="1:26" ht="15" hidden="1" customHeight="1" x14ac:dyDescent="0.2">
      <c r="A1581" s="384"/>
      <c r="B1581" s="384"/>
      <c r="C1581" s="433"/>
      <c r="D1581" s="43" t="s">
        <v>2375</v>
      </c>
      <c r="E1581" s="499" t="s">
        <v>2582</v>
      </c>
      <c r="F1581" s="319">
        <v>1</v>
      </c>
      <c r="G1581" s="43" t="s">
        <v>2498</v>
      </c>
      <c r="H1581" s="499"/>
      <c r="I1581" s="481" t="s">
        <v>2332</v>
      </c>
      <c r="J1581" s="442" t="s">
        <v>2100</v>
      </c>
      <c r="K1581" s="442">
        <v>1</v>
      </c>
      <c r="L1581" s="482" t="s">
        <v>3456</v>
      </c>
      <c r="M1581" s="442">
        <v>2077</v>
      </c>
      <c r="N1581" s="483"/>
      <c r="O1581" s="434">
        <v>52.51</v>
      </c>
      <c r="P1581" s="323">
        <f t="shared" si="115"/>
        <v>52.51</v>
      </c>
      <c r="Q1581" s="319">
        <f t="shared" si="116"/>
        <v>1</v>
      </c>
      <c r="R1581" s="427">
        <f t="shared" si="117"/>
        <v>52.51</v>
      </c>
      <c r="S1581" s="323"/>
      <c r="T1581" s="309"/>
      <c r="U1581" s="309"/>
      <c r="V1581" s="319" t="s">
        <v>2332</v>
      </c>
      <c r="W1581" s="444" t="str">
        <f t="shared" si="114"/>
        <v/>
      </c>
      <c r="X1581" s="286"/>
      <c r="Y1581" s="286"/>
      <c r="Z1581" s="30"/>
    </row>
    <row r="1582" spans="1:26" ht="15" hidden="1" customHeight="1" x14ac:dyDescent="0.2">
      <c r="A1582" s="384"/>
      <c r="B1582" s="384"/>
      <c r="C1582" s="433"/>
      <c r="D1582" s="43" t="s">
        <v>2375</v>
      </c>
      <c r="E1582" s="499" t="s">
        <v>2582</v>
      </c>
      <c r="F1582" s="319">
        <v>1</v>
      </c>
      <c r="G1582" s="43" t="s">
        <v>2443</v>
      </c>
      <c r="H1582" s="499"/>
      <c r="I1582" s="481">
        <v>8</v>
      </c>
      <c r="J1582" s="442" t="s">
        <v>1428</v>
      </c>
      <c r="K1582" s="442">
        <v>2</v>
      </c>
      <c r="L1582" s="482" t="s">
        <v>3452</v>
      </c>
      <c r="M1582" s="442">
        <v>177</v>
      </c>
      <c r="N1582" s="483"/>
      <c r="O1582" s="434">
        <v>0.67</v>
      </c>
      <c r="P1582" s="323">
        <f t="shared" si="115"/>
        <v>1.34</v>
      </c>
      <c r="Q1582" s="319">
        <f t="shared" si="116"/>
        <v>2</v>
      </c>
      <c r="R1582" s="427">
        <f t="shared" si="117"/>
        <v>1.34</v>
      </c>
      <c r="S1582" s="323"/>
      <c r="T1582" s="309"/>
      <c r="U1582" s="309"/>
      <c r="V1582" s="319" t="s">
        <v>3449</v>
      </c>
      <c r="W1582" s="444" t="str">
        <f t="shared" si="114"/>
        <v>8</v>
      </c>
      <c r="X1582" s="286"/>
      <c r="Y1582" s="286"/>
      <c r="Z1582" s="30"/>
    </row>
    <row r="1583" spans="1:26" ht="15" hidden="1" customHeight="1" x14ac:dyDescent="0.2">
      <c r="A1583" s="384"/>
      <c r="B1583" s="384"/>
      <c r="C1583" s="433"/>
      <c r="D1583" s="43" t="s">
        <v>2375</v>
      </c>
      <c r="E1583" s="499" t="s">
        <v>2582</v>
      </c>
      <c r="F1583" s="319">
        <v>1</v>
      </c>
      <c r="G1583" s="43" t="s">
        <v>2446</v>
      </c>
      <c r="H1583" s="499"/>
      <c r="I1583" s="481">
        <v>8</v>
      </c>
      <c r="J1583" s="442" t="s">
        <v>1428</v>
      </c>
      <c r="K1583" s="442">
        <v>2</v>
      </c>
      <c r="L1583" s="482" t="s">
        <v>3452</v>
      </c>
      <c r="M1583" s="442">
        <v>177</v>
      </c>
      <c r="N1583" s="483"/>
      <c r="O1583" s="434">
        <v>0.67</v>
      </c>
      <c r="P1583" s="323">
        <f t="shared" si="115"/>
        <v>1.34</v>
      </c>
      <c r="Q1583" s="319">
        <f t="shared" si="116"/>
        <v>2</v>
      </c>
      <c r="R1583" s="427">
        <f t="shared" si="117"/>
        <v>1.34</v>
      </c>
      <c r="S1583" s="323"/>
      <c r="T1583" s="309"/>
      <c r="U1583" s="309"/>
      <c r="V1583" s="319" t="s">
        <v>3449</v>
      </c>
      <c r="W1583" s="444" t="str">
        <f t="shared" si="114"/>
        <v>8</v>
      </c>
      <c r="X1583" s="286"/>
      <c r="Y1583" s="286"/>
      <c r="Z1583" s="30"/>
    </row>
    <row r="1584" spans="1:26" ht="15" hidden="1" customHeight="1" x14ac:dyDescent="0.2">
      <c r="A1584" s="384"/>
      <c r="B1584" s="384"/>
      <c r="C1584" s="433"/>
      <c r="D1584" s="43" t="s">
        <v>2376</v>
      </c>
      <c r="E1584" s="499" t="s">
        <v>2582</v>
      </c>
      <c r="F1584" s="319">
        <v>1</v>
      </c>
      <c r="G1584" s="43" t="s">
        <v>2499</v>
      </c>
      <c r="H1584" s="499"/>
      <c r="I1584" s="481" t="s">
        <v>553</v>
      </c>
      <c r="J1584" s="442" t="s">
        <v>1428</v>
      </c>
      <c r="K1584" s="442">
        <v>1</v>
      </c>
      <c r="L1584" s="482" t="s">
        <v>3456</v>
      </c>
      <c r="M1584" s="442">
        <v>1259</v>
      </c>
      <c r="N1584" s="483"/>
      <c r="O1584" s="434">
        <v>31.05</v>
      </c>
      <c r="P1584" s="323">
        <f t="shared" si="115"/>
        <v>31.05</v>
      </c>
      <c r="Q1584" s="319">
        <f t="shared" si="116"/>
        <v>1</v>
      </c>
      <c r="R1584" s="427">
        <f t="shared" si="117"/>
        <v>31.05</v>
      </c>
      <c r="S1584" s="323"/>
      <c r="T1584" s="309"/>
      <c r="U1584" s="309"/>
      <c r="V1584" s="319" t="s">
        <v>553</v>
      </c>
      <c r="W1584" s="444" t="str">
        <f t="shared" si="114"/>
        <v/>
      </c>
      <c r="X1584" s="286"/>
      <c r="Y1584" s="286"/>
      <c r="Z1584" s="30"/>
    </row>
    <row r="1585" spans="1:26" ht="15" hidden="1" customHeight="1" x14ac:dyDescent="0.2">
      <c r="A1585" s="384"/>
      <c r="B1585" s="384"/>
      <c r="C1585" s="433"/>
      <c r="D1585" s="43" t="s">
        <v>2376</v>
      </c>
      <c r="E1585" s="499" t="s">
        <v>2582</v>
      </c>
      <c r="F1585" s="319">
        <v>1</v>
      </c>
      <c r="G1585" s="43" t="s">
        <v>2500</v>
      </c>
      <c r="H1585" s="499"/>
      <c r="I1585" s="481">
        <v>8</v>
      </c>
      <c r="J1585" s="442" t="s">
        <v>1428</v>
      </c>
      <c r="K1585" s="442">
        <v>2</v>
      </c>
      <c r="L1585" s="482" t="s">
        <v>3528</v>
      </c>
      <c r="M1585" s="442">
        <v>939</v>
      </c>
      <c r="N1585" s="483"/>
      <c r="O1585" s="434">
        <v>7.84</v>
      </c>
      <c r="P1585" s="323">
        <f t="shared" si="115"/>
        <v>15.68</v>
      </c>
      <c r="Q1585" s="319">
        <f t="shared" si="116"/>
        <v>2</v>
      </c>
      <c r="R1585" s="427">
        <f t="shared" si="117"/>
        <v>15.68</v>
      </c>
      <c r="S1585" s="323"/>
      <c r="T1585" s="309"/>
      <c r="U1585" s="309"/>
      <c r="V1585" s="319" t="s">
        <v>3449</v>
      </c>
      <c r="W1585" s="444" t="str">
        <f t="shared" si="114"/>
        <v>8</v>
      </c>
      <c r="X1585" s="286"/>
      <c r="Y1585" s="286"/>
      <c r="Z1585" s="30"/>
    </row>
    <row r="1586" spans="1:26" ht="15" hidden="1" customHeight="1" x14ac:dyDescent="0.2">
      <c r="A1586" s="384"/>
      <c r="B1586" s="384"/>
      <c r="C1586" s="433"/>
      <c r="D1586" s="43" t="s">
        <v>2376</v>
      </c>
      <c r="E1586" s="499" t="s">
        <v>2582</v>
      </c>
      <c r="F1586" s="319">
        <v>1</v>
      </c>
      <c r="G1586" s="43" t="s">
        <v>2501</v>
      </c>
      <c r="H1586" s="499"/>
      <c r="I1586" s="481">
        <v>12</v>
      </c>
      <c r="J1586" s="442" t="s">
        <v>1428</v>
      </c>
      <c r="K1586" s="442">
        <v>1</v>
      </c>
      <c r="L1586" s="482" t="s">
        <v>3465</v>
      </c>
      <c r="M1586" s="442">
        <v>200</v>
      </c>
      <c r="N1586" s="483"/>
      <c r="O1586" s="434">
        <v>3.77</v>
      </c>
      <c r="P1586" s="323">
        <f t="shared" si="115"/>
        <v>3.77</v>
      </c>
      <c r="Q1586" s="319">
        <f t="shared" si="116"/>
        <v>1</v>
      </c>
      <c r="R1586" s="427">
        <f t="shared" si="117"/>
        <v>3.77</v>
      </c>
      <c r="S1586" s="323"/>
      <c r="T1586" s="309"/>
      <c r="U1586" s="309"/>
      <c r="V1586" s="319" t="s">
        <v>3445</v>
      </c>
      <c r="W1586" s="444" t="str">
        <f t="shared" si="114"/>
        <v>12</v>
      </c>
      <c r="X1586" s="286"/>
      <c r="Y1586" s="286"/>
      <c r="Z1586" s="30"/>
    </row>
    <row r="1587" spans="1:26" ht="15" hidden="1" customHeight="1" x14ac:dyDescent="0.2">
      <c r="A1587" s="384"/>
      <c r="B1587" s="384"/>
      <c r="C1587" s="433"/>
      <c r="D1587" s="43" t="s">
        <v>2376</v>
      </c>
      <c r="E1587" s="499" t="s">
        <v>2582</v>
      </c>
      <c r="F1587" s="319">
        <v>1</v>
      </c>
      <c r="G1587" s="43" t="s">
        <v>2502</v>
      </c>
      <c r="H1587" s="499"/>
      <c r="I1587" s="481">
        <v>10</v>
      </c>
      <c r="J1587" s="442" t="s">
        <v>1428</v>
      </c>
      <c r="K1587" s="442">
        <v>1</v>
      </c>
      <c r="L1587" s="482" t="s">
        <v>3540</v>
      </c>
      <c r="M1587" s="442">
        <v>120</v>
      </c>
      <c r="N1587" s="483"/>
      <c r="O1587" s="434">
        <v>1.07</v>
      </c>
      <c r="P1587" s="323">
        <f t="shared" si="115"/>
        <v>1.07</v>
      </c>
      <c r="Q1587" s="319">
        <f t="shared" si="116"/>
        <v>1</v>
      </c>
      <c r="R1587" s="427">
        <f t="shared" si="117"/>
        <v>1.07</v>
      </c>
      <c r="S1587" s="323"/>
      <c r="T1587" s="309"/>
      <c r="U1587" s="309"/>
      <c r="V1587" s="319" t="s">
        <v>1427</v>
      </c>
      <c r="W1587" s="444" t="str">
        <f t="shared" si="114"/>
        <v>10</v>
      </c>
      <c r="X1587" s="286"/>
      <c r="Y1587" s="286"/>
      <c r="Z1587" s="30"/>
    </row>
    <row r="1588" spans="1:26" ht="15" hidden="1" customHeight="1" x14ac:dyDescent="0.2">
      <c r="A1588" s="384"/>
      <c r="B1588" s="384"/>
      <c r="C1588" s="433"/>
      <c r="D1588" s="43" t="s">
        <v>2376</v>
      </c>
      <c r="E1588" s="499" t="s">
        <v>2582</v>
      </c>
      <c r="F1588" s="319">
        <v>1</v>
      </c>
      <c r="G1588" s="43" t="s">
        <v>2503</v>
      </c>
      <c r="H1588" s="499"/>
      <c r="I1588" s="481">
        <v>10</v>
      </c>
      <c r="J1588" s="442" t="s">
        <v>1428</v>
      </c>
      <c r="K1588" s="442">
        <v>1</v>
      </c>
      <c r="L1588" s="482" t="s">
        <v>3451</v>
      </c>
      <c r="M1588" s="442">
        <v>143</v>
      </c>
      <c r="N1588" s="483"/>
      <c r="O1588" s="434">
        <v>1.68</v>
      </c>
      <c r="P1588" s="323">
        <f t="shared" si="115"/>
        <v>1.68</v>
      </c>
      <c r="Q1588" s="319">
        <f t="shared" si="116"/>
        <v>1</v>
      </c>
      <c r="R1588" s="427">
        <f t="shared" si="117"/>
        <v>1.68</v>
      </c>
      <c r="S1588" s="323"/>
      <c r="T1588" s="309"/>
      <c r="U1588" s="309"/>
      <c r="V1588" s="319" t="s">
        <v>1427</v>
      </c>
      <c r="W1588" s="444" t="str">
        <f t="shared" si="114"/>
        <v>10</v>
      </c>
      <c r="X1588" s="286"/>
      <c r="Y1588" s="286"/>
      <c r="Z1588" s="30"/>
    </row>
    <row r="1589" spans="1:26" ht="15" hidden="1" customHeight="1" x14ac:dyDescent="0.2">
      <c r="A1589" s="384"/>
      <c r="B1589" s="384"/>
      <c r="C1589" s="433"/>
      <c r="D1589" s="43" t="s">
        <v>2376</v>
      </c>
      <c r="E1589" s="499" t="s">
        <v>2582</v>
      </c>
      <c r="F1589" s="319">
        <v>1</v>
      </c>
      <c r="G1589" s="43" t="s">
        <v>2403</v>
      </c>
      <c r="H1589" s="499"/>
      <c r="I1589" s="481">
        <v>8</v>
      </c>
      <c r="J1589" s="442" t="s">
        <v>1428</v>
      </c>
      <c r="K1589" s="442">
        <v>2</v>
      </c>
      <c r="L1589" s="482" t="s">
        <v>3533</v>
      </c>
      <c r="M1589" s="442">
        <v>116</v>
      </c>
      <c r="N1589" s="483"/>
      <c r="O1589" s="434">
        <v>0.49</v>
      </c>
      <c r="P1589" s="323">
        <f t="shared" si="115"/>
        <v>0.98</v>
      </c>
      <c r="Q1589" s="319">
        <f t="shared" si="116"/>
        <v>2</v>
      </c>
      <c r="R1589" s="427">
        <f t="shared" si="117"/>
        <v>0.98</v>
      </c>
      <c r="S1589" s="323"/>
      <c r="T1589" s="309"/>
      <c r="U1589" s="309"/>
      <c r="V1589" s="319" t="s">
        <v>3449</v>
      </c>
      <c r="W1589" s="444" t="str">
        <f t="shared" si="114"/>
        <v>8</v>
      </c>
      <c r="X1589" s="286"/>
      <c r="Y1589" s="286"/>
      <c r="Z1589" s="30"/>
    </row>
    <row r="1590" spans="1:26" ht="15" hidden="1" customHeight="1" x14ac:dyDescent="0.2">
      <c r="A1590" s="384"/>
      <c r="B1590" s="384"/>
      <c r="C1590" s="433"/>
      <c r="D1590" s="43" t="s">
        <v>2377</v>
      </c>
      <c r="E1590" s="499" t="s">
        <v>2582</v>
      </c>
      <c r="F1590" s="319">
        <v>2</v>
      </c>
      <c r="G1590" s="43" t="s">
        <v>2504</v>
      </c>
      <c r="H1590" s="499"/>
      <c r="I1590" s="481" t="s">
        <v>853</v>
      </c>
      <c r="J1590" s="442" t="s">
        <v>1428</v>
      </c>
      <c r="K1590" s="442">
        <v>1</v>
      </c>
      <c r="L1590" s="482" t="s">
        <v>3456</v>
      </c>
      <c r="M1590" s="442">
        <v>298</v>
      </c>
      <c r="N1590" s="483"/>
      <c r="O1590" s="434">
        <v>2.42</v>
      </c>
      <c r="P1590" s="323">
        <f t="shared" si="115"/>
        <v>2.42</v>
      </c>
      <c r="Q1590" s="319">
        <f t="shared" si="116"/>
        <v>2</v>
      </c>
      <c r="R1590" s="427">
        <f t="shared" si="117"/>
        <v>4.84</v>
      </c>
      <c r="S1590" s="323"/>
      <c r="T1590" s="309"/>
      <c r="U1590" s="309"/>
      <c r="V1590" s="319" t="s">
        <v>853</v>
      </c>
      <c r="W1590" s="444" t="str">
        <f t="shared" si="114"/>
        <v/>
      </c>
      <c r="X1590" s="286"/>
      <c r="Y1590" s="286"/>
      <c r="Z1590" s="30"/>
    </row>
    <row r="1591" spans="1:26" ht="15" hidden="1" customHeight="1" x14ac:dyDescent="0.2">
      <c r="A1591" s="384"/>
      <c r="B1591" s="384"/>
      <c r="C1591" s="433"/>
      <c r="D1591" s="43" t="s">
        <v>2377</v>
      </c>
      <c r="E1591" s="499" t="s">
        <v>2582</v>
      </c>
      <c r="F1591" s="319">
        <v>2</v>
      </c>
      <c r="G1591" s="43" t="s">
        <v>2421</v>
      </c>
      <c r="H1591" s="499"/>
      <c r="I1591" s="481">
        <v>10</v>
      </c>
      <c r="J1591" s="442" t="s">
        <v>1428</v>
      </c>
      <c r="K1591" s="442">
        <v>2</v>
      </c>
      <c r="L1591" s="482" t="s">
        <v>3463</v>
      </c>
      <c r="M1591" s="442">
        <v>175</v>
      </c>
      <c r="N1591" s="483"/>
      <c r="O1591" s="434">
        <v>1.17</v>
      </c>
      <c r="P1591" s="323">
        <f t="shared" si="115"/>
        <v>2.34</v>
      </c>
      <c r="Q1591" s="319">
        <f t="shared" si="116"/>
        <v>4</v>
      </c>
      <c r="R1591" s="427">
        <f t="shared" si="117"/>
        <v>4.68</v>
      </c>
      <c r="S1591" s="323"/>
      <c r="T1591" s="309"/>
      <c r="U1591" s="309"/>
      <c r="V1591" s="319" t="s">
        <v>1427</v>
      </c>
      <c r="W1591" s="444" t="str">
        <f t="shared" si="114"/>
        <v>10</v>
      </c>
      <c r="X1591" s="286"/>
      <c r="Y1591" s="286"/>
      <c r="Z1591" s="30"/>
    </row>
    <row r="1592" spans="1:26" ht="15" hidden="1" customHeight="1" x14ac:dyDescent="0.2">
      <c r="A1592" s="384"/>
      <c r="B1592" s="384"/>
      <c r="C1592" s="433"/>
      <c r="D1592" s="43" t="s">
        <v>2377</v>
      </c>
      <c r="E1592" s="499" t="s">
        <v>2582</v>
      </c>
      <c r="F1592" s="319">
        <v>2</v>
      </c>
      <c r="G1592" s="43" t="s">
        <v>2422</v>
      </c>
      <c r="H1592" s="499"/>
      <c r="I1592" s="481">
        <v>5</v>
      </c>
      <c r="J1592" s="442" t="s">
        <v>1428</v>
      </c>
      <c r="K1592" s="442">
        <v>4</v>
      </c>
      <c r="L1592" s="482" t="s">
        <v>3509</v>
      </c>
      <c r="M1592" s="442">
        <v>50</v>
      </c>
      <c r="N1592" s="483"/>
      <c r="O1592" s="434">
        <v>0.04</v>
      </c>
      <c r="P1592" s="323">
        <f t="shared" si="115"/>
        <v>0.16</v>
      </c>
      <c r="Q1592" s="319">
        <f t="shared" si="116"/>
        <v>8</v>
      </c>
      <c r="R1592" s="427">
        <f t="shared" si="117"/>
        <v>0.32</v>
      </c>
      <c r="S1592" s="323"/>
      <c r="T1592" s="309"/>
      <c r="U1592" s="309"/>
      <c r="V1592" s="319" t="s">
        <v>3448</v>
      </c>
      <c r="W1592" s="444" t="str">
        <f t="shared" si="114"/>
        <v>5</v>
      </c>
      <c r="X1592" s="286"/>
      <c r="Y1592" s="286"/>
      <c r="Z1592" s="30"/>
    </row>
    <row r="1593" spans="1:26" ht="15" hidden="1" customHeight="1" x14ac:dyDescent="0.2">
      <c r="A1593" s="384"/>
      <c r="B1593" s="384"/>
      <c r="C1593" s="433"/>
      <c r="D1593" s="43" t="s">
        <v>2378</v>
      </c>
      <c r="E1593" s="499" t="s">
        <v>2582</v>
      </c>
      <c r="F1593" s="319">
        <v>1</v>
      </c>
      <c r="G1593" s="43" t="s">
        <v>2505</v>
      </c>
      <c r="H1593" s="499"/>
      <c r="I1593" s="481" t="s">
        <v>553</v>
      </c>
      <c r="J1593" s="442" t="s">
        <v>1428</v>
      </c>
      <c r="K1593" s="442">
        <v>1</v>
      </c>
      <c r="L1593" s="482" t="s">
        <v>3456</v>
      </c>
      <c r="M1593" s="442">
        <v>1183</v>
      </c>
      <c r="N1593" s="483"/>
      <c r="O1593" s="434">
        <v>29.18</v>
      </c>
      <c r="P1593" s="323">
        <f t="shared" si="115"/>
        <v>29.18</v>
      </c>
      <c r="Q1593" s="319">
        <f t="shared" si="116"/>
        <v>1</v>
      </c>
      <c r="R1593" s="427">
        <f t="shared" si="117"/>
        <v>29.18</v>
      </c>
      <c r="S1593" s="323"/>
      <c r="T1593" s="309"/>
      <c r="U1593" s="309"/>
      <c r="V1593" s="319" t="s">
        <v>553</v>
      </c>
      <c r="W1593" s="444" t="str">
        <f t="shared" si="114"/>
        <v/>
      </c>
      <c r="X1593" s="286"/>
      <c r="Y1593" s="286"/>
      <c r="Z1593" s="30"/>
    </row>
    <row r="1594" spans="1:26" ht="15" hidden="1" customHeight="1" x14ac:dyDescent="0.2">
      <c r="A1594" s="384"/>
      <c r="B1594" s="384"/>
      <c r="C1594" s="433"/>
      <c r="D1594" s="43" t="s">
        <v>2378</v>
      </c>
      <c r="E1594" s="499" t="s">
        <v>2582</v>
      </c>
      <c r="F1594" s="319">
        <v>1</v>
      </c>
      <c r="G1594" s="43" t="s">
        <v>2393</v>
      </c>
      <c r="H1594" s="499"/>
      <c r="I1594" s="481">
        <v>8</v>
      </c>
      <c r="J1594" s="442" t="s">
        <v>1428</v>
      </c>
      <c r="K1594" s="442">
        <v>1</v>
      </c>
      <c r="L1594" s="482" t="s">
        <v>3528</v>
      </c>
      <c r="M1594" s="442">
        <v>660</v>
      </c>
      <c r="N1594" s="483"/>
      <c r="O1594" s="434">
        <v>5.51</v>
      </c>
      <c r="P1594" s="323">
        <f t="shared" si="115"/>
        <v>5.51</v>
      </c>
      <c r="Q1594" s="319">
        <f t="shared" si="116"/>
        <v>1</v>
      </c>
      <c r="R1594" s="427">
        <f t="shared" si="117"/>
        <v>5.51</v>
      </c>
      <c r="S1594" s="323"/>
      <c r="T1594" s="309"/>
      <c r="U1594" s="309"/>
      <c r="V1594" s="319" t="s">
        <v>3449</v>
      </c>
      <c r="W1594" s="444" t="str">
        <f t="shared" si="114"/>
        <v>8</v>
      </c>
      <c r="X1594" s="286"/>
      <c r="Y1594" s="286"/>
      <c r="Z1594" s="30"/>
    </row>
    <row r="1595" spans="1:26" ht="15" hidden="1" customHeight="1" x14ac:dyDescent="0.2">
      <c r="A1595" s="384"/>
      <c r="B1595" s="384"/>
      <c r="C1595" s="433"/>
      <c r="D1595" s="43" t="s">
        <v>2378</v>
      </c>
      <c r="E1595" s="499" t="s">
        <v>2582</v>
      </c>
      <c r="F1595" s="319">
        <v>1</v>
      </c>
      <c r="G1595" s="43" t="s">
        <v>2506</v>
      </c>
      <c r="H1595" s="499"/>
      <c r="I1595" s="481">
        <v>8</v>
      </c>
      <c r="J1595" s="442" t="s">
        <v>1428</v>
      </c>
      <c r="K1595" s="442">
        <v>1</v>
      </c>
      <c r="L1595" s="482" t="s">
        <v>3528</v>
      </c>
      <c r="M1595" s="442">
        <v>645</v>
      </c>
      <c r="N1595" s="483"/>
      <c r="O1595" s="434">
        <v>5.39</v>
      </c>
      <c r="P1595" s="323">
        <f t="shared" si="115"/>
        <v>5.39</v>
      </c>
      <c r="Q1595" s="319">
        <f t="shared" si="116"/>
        <v>1</v>
      </c>
      <c r="R1595" s="427">
        <f t="shared" si="117"/>
        <v>5.39</v>
      </c>
      <c r="S1595" s="323"/>
      <c r="T1595" s="309"/>
      <c r="U1595" s="309"/>
      <c r="V1595" s="319" t="s">
        <v>3449</v>
      </c>
      <c r="W1595" s="444" t="str">
        <f t="shared" si="114"/>
        <v>8</v>
      </c>
      <c r="X1595" s="286"/>
      <c r="Y1595" s="286"/>
      <c r="Z1595" s="30"/>
    </row>
    <row r="1596" spans="1:26" ht="15" hidden="1" customHeight="1" x14ac:dyDescent="0.2">
      <c r="A1596" s="384"/>
      <c r="B1596" s="384"/>
      <c r="C1596" s="433"/>
      <c r="D1596" s="43" t="s">
        <v>2378</v>
      </c>
      <c r="E1596" s="499" t="s">
        <v>2582</v>
      </c>
      <c r="F1596" s="319">
        <v>1</v>
      </c>
      <c r="G1596" s="43" t="s">
        <v>2414</v>
      </c>
      <c r="H1596" s="499"/>
      <c r="I1596" s="481">
        <v>8</v>
      </c>
      <c r="J1596" s="442" t="s">
        <v>1428</v>
      </c>
      <c r="K1596" s="442">
        <v>2</v>
      </c>
      <c r="L1596" s="482" t="s">
        <v>3452</v>
      </c>
      <c r="M1596" s="442">
        <v>116</v>
      </c>
      <c r="N1596" s="483"/>
      <c r="O1596" s="434">
        <v>0.44</v>
      </c>
      <c r="P1596" s="323">
        <f t="shared" si="115"/>
        <v>0.88</v>
      </c>
      <c r="Q1596" s="319">
        <f t="shared" si="116"/>
        <v>2</v>
      </c>
      <c r="R1596" s="427">
        <f t="shared" si="117"/>
        <v>0.88</v>
      </c>
      <c r="S1596" s="323"/>
      <c r="T1596" s="309"/>
      <c r="U1596" s="309"/>
      <c r="V1596" s="319" t="s">
        <v>3449</v>
      </c>
      <c r="W1596" s="444" t="str">
        <f t="shared" si="114"/>
        <v>8</v>
      </c>
      <c r="X1596" s="286"/>
      <c r="Y1596" s="286"/>
      <c r="Z1596" s="30"/>
    </row>
    <row r="1597" spans="1:26" ht="15" hidden="1" customHeight="1" x14ac:dyDescent="0.2">
      <c r="A1597" s="384"/>
      <c r="B1597" s="384"/>
      <c r="C1597" s="433"/>
      <c r="D1597" s="43" t="s">
        <v>2378</v>
      </c>
      <c r="E1597" s="499" t="s">
        <v>2582</v>
      </c>
      <c r="F1597" s="319">
        <v>1</v>
      </c>
      <c r="G1597" s="43" t="s">
        <v>2397</v>
      </c>
      <c r="H1597" s="499"/>
      <c r="I1597" s="481">
        <v>12</v>
      </c>
      <c r="J1597" s="442" t="s">
        <v>1428</v>
      </c>
      <c r="K1597" s="442">
        <v>2</v>
      </c>
      <c r="L1597" s="482" t="s">
        <v>3531</v>
      </c>
      <c r="M1597" s="442">
        <v>176</v>
      </c>
      <c r="N1597" s="483"/>
      <c r="O1597" s="434">
        <v>2.77</v>
      </c>
      <c r="P1597" s="323">
        <f t="shared" si="115"/>
        <v>5.54</v>
      </c>
      <c r="Q1597" s="319">
        <f t="shared" si="116"/>
        <v>2</v>
      </c>
      <c r="R1597" s="427">
        <f t="shared" si="117"/>
        <v>5.54</v>
      </c>
      <c r="S1597" s="323"/>
      <c r="T1597" s="309"/>
      <c r="U1597" s="309"/>
      <c r="V1597" s="319" t="s">
        <v>3445</v>
      </c>
      <c r="W1597" s="444" t="str">
        <f t="shared" si="114"/>
        <v>12</v>
      </c>
      <c r="X1597" s="286"/>
      <c r="Y1597" s="286"/>
      <c r="Z1597" s="30"/>
    </row>
    <row r="1598" spans="1:26" ht="15" hidden="1" customHeight="1" x14ac:dyDescent="0.2">
      <c r="A1598" s="384"/>
      <c r="B1598" s="384"/>
      <c r="C1598" s="433"/>
      <c r="D1598" s="43" t="s">
        <v>2378</v>
      </c>
      <c r="E1598" s="499" t="s">
        <v>2582</v>
      </c>
      <c r="F1598" s="319">
        <v>1</v>
      </c>
      <c r="G1598" s="43" t="s">
        <v>2507</v>
      </c>
      <c r="H1598" s="499"/>
      <c r="I1598" s="481">
        <v>10</v>
      </c>
      <c r="J1598" s="442" t="s">
        <v>1428</v>
      </c>
      <c r="K1598" s="442">
        <v>1</v>
      </c>
      <c r="L1598" s="482" t="s">
        <v>3459</v>
      </c>
      <c r="M1598" s="442">
        <v>85</v>
      </c>
      <c r="N1598" s="483"/>
      <c r="O1598" s="434">
        <v>0.53</v>
      </c>
      <c r="P1598" s="323">
        <f t="shared" si="115"/>
        <v>0.53</v>
      </c>
      <c r="Q1598" s="319">
        <f t="shared" si="116"/>
        <v>1</v>
      </c>
      <c r="R1598" s="427">
        <f t="shared" si="117"/>
        <v>0.53</v>
      </c>
      <c r="S1598" s="323"/>
      <c r="T1598" s="309"/>
      <c r="U1598" s="309"/>
      <c r="V1598" s="319" t="s">
        <v>1427</v>
      </c>
      <c r="W1598" s="444" t="str">
        <f t="shared" si="114"/>
        <v>10</v>
      </c>
      <c r="X1598" s="286"/>
      <c r="Y1598" s="286"/>
      <c r="Z1598" s="30"/>
    </row>
    <row r="1599" spans="1:26" ht="15" hidden="1" customHeight="1" x14ac:dyDescent="0.2">
      <c r="A1599" s="384"/>
      <c r="B1599" s="384"/>
      <c r="C1599" s="433"/>
      <c r="D1599" s="43" t="s">
        <v>2378</v>
      </c>
      <c r="E1599" s="499" t="s">
        <v>2582</v>
      </c>
      <c r="F1599" s="319">
        <v>1</v>
      </c>
      <c r="G1599" s="43" t="s">
        <v>2415</v>
      </c>
      <c r="H1599" s="499"/>
      <c r="I1599" s="481">
        <v>10</v>
      </c>
      <c r="J1599" s="442" t="s">
        <v>1428</v>
      </c>
      <c r="K1599" s="442">
        <v>1</v>
      </c>
      <c r="L1599" s="482" t="s">
        <v>3466</v>
      </c>
      <c r="M1599" s="442">
        <v>165</v>
      </c>
      <c r="N1599" s="483"/>
      <c r="O1599" s="434">
        <v>1.56</v>
      </c>
      <c r="P1599" s="323">
        <f t="shared" si="115"/>
        <v>1.56</v>
      </c>
      <c r="Q1599" s="319">
        <f t="shared" si="116"/>
        <v>1</v>
      </c>
      <c r="R1599" s="427">
        <f t="shared" si="117"/>
        <v>1.56</v>
      </c>
      <c r="S1599" s="323"/>
      <c r="T1599" s="309"/>
      <c r="U1599" s="309"/>
      <c r="V1599" s="319" t="s">
        <v>1427</v>
      </c>
      <c r="W1599" s="444" t="str">
        <f t="shared" si="114"/>
        <v>10</v>
      </c>
      <c r="X1599" s="286"/>
      <c r="Y1599" s="286"/>
      <c r="Z1599" s="30"/>
    </row>
    <row r="1600" spans="1:26" ht="15" hidden="1" customHeight="1" x14ac:dyDescent="0.2">
      <c r="A1600" s="384"/>
      <c r="B1600" s="384"/>
      <c r="C1600" s="433"/>
      <c r="D1600" s="43" t="s">
        <v>2378</v>
      </c>
      <c r="E1600" s="499" t="s">
        <v>2582</v>
      </c>
      <c r="F1600" s="319">
        <v>1</v>
      </c>
      <c r="G1600" s="43" t="s">
        <v>2399</v>
      </c>
      <c r="H1600" s="499"/>
      <c r="I1600" s="481">
        <v>12</v>
      </c>
      <c r="J1600" s="442" t="s">
        <v>1428</v>
      </c>
      <c r="K1600" s="442">
        <v>2</v>
      </c>
      <c r="L1600" s="482" t="s">
        <v>3532</v>
      </c>
      <c r="M1600" s="442">
        <v>200</v>
      </c>
      <c r="N1600" s="483"/>
      <c r="O1600" s="434">
        <v>2.56</v>
      </c>
      <c r="P1600" s="323">
        <f t="shared" si="115"/>
        <v>5.12</v>
      </c>
      <c r="Q1600" s="319">
        <f t="shared" si="116"/>
        <v>2</v>
      </c>
      <c r="R1600" s="427">
        <f t="shared" si="117"/>
        <v>5.12</v>
      </c>
      <c r="S1600" s="323"/>
      <c r="T1600" s="309"/>
      <c r="U1600" s="309"/>
      <c r="V1600" s="319" t="s">
        <v>3445</v>
      </c>
      <c r="W1600" s="444" t="str">
        <f t="shared" si="114"/>
        <v>12</v>
      </c>
      <c r="X1600" s="286"/>
      <c r="Y1600" s="286"/>
      <c r="Z1600" s="30"/>
    </row>
    <row r="1601" spans="1:26" ht="15" hidden="1" customHeight="1" x14ac:dyDescent="0.2">
      <c r="A1601" s="384"/>
      <c r="B1601" s="384"/>
      <c r="C1601" s="433"/>
      <c r="D1601" s="43" t="s">
        <v>2378</v>
      </c>
      <c r="E1601" s="499" t="s">
        <v>2582</v>
      </c>
      <c r="F1601" s="319">
        <v>1</v>
      </c>
      <c r="G1601" s="43" t="s">
        <v>2400</v>
      </c>
      <c r="H1601" s="499"/>
      <c r="I1601" s="481">
        <v>12</v>
      </c>
      <c r="J1601" s="442" t="s">
        <v>1428</v>
      </c>
      <c r="K1601" s="442">
        <v>4</v>
      </c>
      <c r="L1601" s="482" t="s">
        <v>3531</v>
      </c>
      <c r="M1601" s="442">
        <v>136</v>
      </c>
      <c r="N1601" s="483"/>
      <c r="O1601" s="434">
        <v>2.14</v>
      </c>
      <c r="P1601" s="323">
        <f t="shared" si="115"/>
        <v>8.56</v>
      </c>
      <c r="Q1601" s="319">
        <f t="shared" si="116"/>
        <v>4</v>
      </c>
      <c r="R1601" s="427">
        <f t="shared" si="117"/>
        <v>8.56</v>
      </c>
      <c r="S1601" s="323"/>
      <c r="T1601" s="309"/>
      <c r="U1601" s="309"/>
      <c r="V1601" s="319" t="s">
        <v>3445</v>
      </c>
      <c r="W1601" s="444" t="str">
        <f t="shared" si="114"/>
        <v>12</v>
      </c>
      <c r="X1601" s="286"/>
      <c r="Y1601" s="286"/>
      <c r="Z1601" s="30"/>
    </row>
    <row r="1602" spans="1:26" ht="15" hidden="1" customHeight="1" x14ac:dyDescent="0.2">
      <c r="A1602" s="384"/>
      <c r="B1602" s="384"/>
      <c r="C1602" s="433"/>
      <c r="D1602" s="43" t="s">
        <v>2378</v>
      </c>
      <c r="E1602" s="499" t="s">
        <v>2582</v>
      </c>
      <c r="F1602" s="319">
        <v>1</v>
      </c>
      <c r="G1602" s="43" t="s">
        <v>2403</v>
      </c>
      <c r="H1602" s="499"/>
      <c r="I1602" s="481">
        <v>8</v>
      </c>
      <c r="J1602" s="442" t="s">
        <v>1428</v>
      </c>
      <c r="K1602" s="442">
        <v>2</v>
      </c>
      <c r="L1602" s="482" t="s">
        <v>3533</v>
      </c>
      <c r="M1602" s="442">
        <v>116</v>
      </c>
      <c r="N1602" s="483"/>
      <c r="O1602" s="434">
        <v>0.49</v>
      </c>
      <c r="P1602" s="323">
        <f t="shared" si="115"/>
        <v>0.98</v>
      </c>
      <c r="Q1602" s="319">
        <f t="shared" si="116"/>
        <v>2</v>
      </c>
      <c r="R1602" s="427">
        <f t="shared" si="117"/>
        <v>0.98</v>
      </c>
      <c r="S1602" s="323"/>
      <c r="T1602" s="309"/>
      <c r="U1602" s="309"/>
      <c r="V1602" s="319" t="s">
        <v>3449</v>
      </c>
      <c r="W1602" s="444" t="str">
        <f t="shared" si="114"/>
        <v>8</v>
      </c>
      <c r="X1602" s="286"/>
      <c r="Y1602" s="286"/>
      <c r="Z1602" s="30"/>
    </row>
    <row r="1603" spans="1:26" ht="15" hidden="1" customHeight="1" x14ac:dyDescent="0.2">
      <c r="A1603" s="384"/>
      <c r="B1603" s="384"/>
      <c r="C1603" s="433"/>
      <c r="D1603" s="43" t="s">
        <v>2378</v>
      </c>
      <c r="E1603" s="499" t="s">
        <v>2582</v>
      </c>
      <c r="F1603" s="319">
        <v>1</v>
      </c>
      <c r="G1603" s="43" t="s">
        <v>2508</v>
      </c>
      <c r="H1603" s="499"/>
      <c r="I1603" s="481">
        <v>12</v>
      </c>
      <c r="J1603" s="442" t="s">
        <v>1428</v>
      </c>
      <c r="K1603" s="442">
        <v>1</v>
      </c>
      <c r="L1603" s="482" t="s">
        <v>3541</v>
      </c>
      <c r="M1603" s="442">
        <v>200</v>
      </c>
      <c r="N1603" s="483"/>
      <c r="O1603" s="434">
        <v>3.58</v>
      </c>
      <c r="P1603" s="323">
        <f t="shared" si="115"/>
        <v>3.58</v>
      </c>
      <c r="Q1603" s="319">
        <f t="shared" si="116"/>
        <v>1</v>
      </c>
      <c r="R1603" s="427">
        <f t="shared" si="117"/>
        <v>3.58</v>
      </c>
      <c r="S1603" s="323"/>
      <c r="T1603" s="309"/>
      <c r="U1603" s="309"/>
      <c r="V1603" s="319" t="s">
        <v>3445</v>
      </c>
      <c r="W1603" s="444" t="str">
        <f t="shared" si="114"/>
        <v>12</v>
      </c>
      <c r="X1603" s="286"/>
      <c r="Y1603" s="286"/>
      <c r="Z1603" s="30"/>
    </row>
    <row r="1604" spans="1:26" ht="15" hidden="1" customHeight="1" x14ac:dyDescent="0.2">
      <c r="A1604" s="384"/>
      <c r="B1604" s="384"/>
      <c r="C1604" s="433"/>
      <c r="D1604" s="43" t="s">
        <v>2379</v>
      </c>
      <c r="E1604" s="499" t="s">
        <v>2582</v>
      </c>
      <c r="F1604" s="319">
        <v>1</v>
      </c>
      <c r="G1604" s="43" t="s">
        <v>2509</v>
      </c>
      <c r="H1604" s="499"/>
      <c r="I1604" s="481" t="s">
        <v>2332</v>
      </c>
      <c r="J1604" s="442" t="s">
        <v>2100</v>
      </c>
      <c r="K1604" s="442">
        <v>1</v>
      </c>
      <c r="L1604" s="482" t="s">
        <v>3456</v>
      </c>
      <c r="M1604" s="442">
        <v>3705</v>
      </c>
      <c r="N1604" s="483"/>
      <c r="O1604" s="434">
        <v>93.65</v>
      </c>
      <c r="P1604" s="323">
        <f t="shared" si="115"/>
        <v>93.65</v>
      </c>
      <c r="Q1604" s="319">
        <f t="shared" si="116"/>
        <v>1</v>
      </c>
      <c r="R1604" s="427">
        <f t="shared" si="117"/>
        <v>93.65</v>
      </c>
      <c r="S1604" s="323"/>
      <c r="T1604" s="309"/>
      <c r="U1604" s="309"/>
      <c r="V1604" s="319" t="s">
        <v>2332</v>
      </c>
      <c r="W1604" s="444" t="str">
        <f t="shared" si="114"/>
        <v/>
      </c>
      <c r="X1604" s="286"/>
      <c r="Y1604" s="286"/>
      <c r="Z1604" s="30"/>
    </row>
    <row r="1605" spans="1:26" ht="15" hidden="1" customHeight="1" x14ac:dyDescent="0.2">
      <c r="A1605" s="384"/>
      <c r="B1605" s="384"/>
      <c r="C1605" s="433"/>
      <c r="D1605" s="43" t="s">
        <v>2379</v>
      </c>
      <c r="E1605" s="499" t="s">
        <v>2582</v>
      </c>
      <c r="F1605" s="319">
        <v>1</v>
      </c>
      <c r="G1605" s="43" t="s">
        <v>2510</v>
      </c>
      <c r="H1605" s="499"/>
      <c r="I1605" s="481">
        <v>10</v>
      </c>
      <c r="J1605" s="442" t="s">
        <v>1428</v>
      </c>
      <c r="K1605" s="442">
        <v>2</v>
      </c>
      <c r="L1605" s="482" t="s">
        <v>3462</v>
      </c>
      <c r="M1605" s="442">
        <v>153</v>
      </c>
      <c r="N1605" s="483"/>
      <c r="O1605" s="434">
        <v>1.32</v>
      </c>
      <c r="P1605" s="323">
        <f t="shared" si="115"/>
        <v>2.64</v>
      </c>
      <c r="Q1605" s="319">
        <f t="shared" si="116"/>
        <v>2</v>
      </c>
      <c r="R1605" s="427">
        <f t="shared" si="117"/>
        <v>2.64</v>
      </c>
      <c r="S1605" s="323"/>
      <c r="T1605" s="309"/>
      <c r="U1605" s="309"/>
      <c r="V1605" s="319" t="s">
        <v>1427</v>
      </c>
      <c r="W1605" s="444" t="str">
        <f t="shared" si="114"/>
        <v>10</v>
      </c>
      <c r="X1605" s="286"/>
      <c r="Y1605" s="286"/>
      <c r="Z1605" s="30"/>
    </row>
    <row r="1606" spans="1:26" ht="15" hidden="1" customHeight="1" x14ac:dyDescent="0.2">
      <c r="A1606" s="384"/>
      <c r="B1606" s="384"/>
      <c r="C1606" s="433"/>
      <c r="D1606" s="43" t="s">
        <v>2379</v>
      </c>
      <c r="E1606" s="499" t="s">
        <v>2582</v>
      </c>
      <c r="F1606" s="319">
        <v>1</v>
      </c>
      <c r="G1606" s="43" t="s">
        <v>2442</v>
      </c>
      <c r="H1606" s="499"/>
      <c r="I1606" s="481">
        <v>10</v>
      </c>
      <c r="J1606" s="442" t="s">
        <v>1428</v>
      </c>
      <c r="K1606" s="442">
        <v>2</v>
      </c>
      <c r="L1606" s="482" t="s">
        <v>3522</v>
      </c>
      <c r="M1606" s="442">
        <v>200</v>
      </c>
      <c r="N1606" s="483"/>
      <c r="O1606" s="434">
        <v>1.22</v>
      </c>
      <c r="P1606" s="323">
        <f t="shared" si="115"/>
        <v>2.44</v>
      </c>
      <c r="Q1606" s="319">
        <f t="shared" si="116"/>
        <v>2</v>
      </c>
      <c r="R1606" s="427">
        <f t="shared" si="117"/>
        <v>2.44</v>
      </c>
      <c r="S1606" s="323"/>
      <c r="T1606" s="309"/>
      <c r="U1606" s="309"/>
      <c r="V1606" s="319" t="s">
        <v>1427</v>
      </c>
      <c r="W1606" s="444" t="str">
        <f t="shared" si="114"/>
        <v>10</v>
      </c>
      <c r="X1606" s="286"/>
      <c r="Y1606" s="286"/>
      <c r="Z1606" s="30"/>
    </row>
    <row r="1607" spans="1:26" ht="15" hidden="1" customHeight="1" x14ac:dyDescent="0.2">
      <c r="A1607" s="384"/>
      <c r="B1607" s="384"/>
      <c r="C1607" s="433"/>
      <c r="D1607" s="43" t="s">
        <v>2379</v>
      </c>
      <c r="E1607" s="499" t="s">
        <v>2582</v>
      </c>
      <c r="F1607" s="319">
        <v>1</v>
      </c>
      <c r="G1607" s="43" t="s">
        <v>2511</v>
      </c>
      <c r="H1607" s="499"/>
      <c r="I1607" s="481" t="s">
        <v>2332</v>
      </c>
      <c r="J1607" s="442" t="s">
        <v>2100</v>
      </c>
      <c r="K1607" s="442">
        <v>1</v>
      </c>
      <c r="L1607" s="482" t="s">
        <v>3456</v>
      </c>
      <c r="M1607" s="442">
        <v>800</v>
      </c>
      <c r="N1607" s="483"/>
      <c r="O1607" s="434">
        <v>20.23</v>
      </c>
      <c r="P1607" s="323">
        <f t="shared" si="115"/>
        <v>20.23</v>
      </c>
      <c r="Q1607" s="319">
        <f t="shared" si="116"/>
        <v>1</v>
      </c>
      <c r="R1607" s="427">
        <f t="shared" si="117"/>
        <v>20.23</v>
      </c>
      <c r="S1607" s="323"/>
      <c r="T1607" s="309"/>
      <c r="U1607" s="309"/>
      <c r="V1607" s="319" t="s">
        <v>2332</v>
      </c>
      <c r="W1607" s="444" t="str">
        <f t="shared" si="114"/>
        <v/>
      </c>
      <c r="X1607" s="286"/>
      <c r="Y1607" s="286"/>
      <c r="Z1607" s="30"/>
    </row>
    <row r="1608" spans="1:26" ht="15" hidden="1" customHeight="1" x14ac:dyDescent="0.2">
      <c r="A1608" s="384"/>
      <c r="B1608" s="384"/>
      <c r="C1608" s="433"/>
      <c r="D1608" s="43" t="s">
        <v>2379</v>
      </c>
      <c r="E1608" s="499" t="s">
        <v>2582</v>
      </c>
      <c r="F1608" s="319">
        <v>1</v>
      </c>
      <c r="G1608" s="43" t="s">
        <v>2512</v>
      </c>
      <c r="H1608" s="499"/>
      <c r="I1608" s="481" t="s">
        <v>2332</v>
      </c>
      <c r="J1608" s="442" t="s">
        <v>2100</v>
      </c>
      <c r="K1608" s="442">
        <v>1</v>
      </c>
      <c r="L1608" s="482" t="s">
        <v>3456</v>
      </c>
      <c r="M1608" s="442">
        <v>114</v>
      </c>
      <c r="N1608" s="483"/>
      <c r="O1608" s="434">
        <v>2.89</v>
      </c>
      <c r="P1608" s="323">
        <f t="shared" si="115"/>
        <v>2.89</v>
      </c>
      <c r="Q1608" s="319">
        <f t="shared" si="116"/>
        <v>1</v>
      </c>
      <c r="R1608" s="427">
        <f t="shared" si="117"/>
        <v>2.89</v>
      </c>
      <c r="S1608" s="323"/>
      <c r="T1608" s="309"/>
      <c r="U1608" s="309"/>
      <c r="V1608" s="319" t="s">
        <v>2332</v>
      </c>
      <c r="W1608" s="444" t="str">
        <f t="shared" si="114"/>
        <v/>
      </c>
      <c r="X1608" s="286"/>
      <c r="Y1608" s="286"/>
      <c r="Z1608" s="30"/>
    </row>
    <row r="1609" spans="1:26" ht="15" hidden="1" customHeight="1" x14ac:dyDescent="0.2">
      <c r="A1609" s="384"/>
      <c r="B1609" s="384"/>
      <c r="C1609" s="433"/>
      <c r="D1609" s="43" t="s">
        <v>2379</v>
      </c>
      <c r="E1609" s="499" t="s">
        <v>2582</v>
      </c>
      <c r="F1609" s="319">
        <v>1</v>
      </c>
      <c r="G1609" s="43" t="s">
        <v>2446</v>
      </c>
      <c r="H1609" s="499"/>
      <c r="I1609" s="481">
        <v>8</v>
      </c>
      <c r="J1609" s="442" t="s">
        <v>1428</v>
      </c>
      <c r="K1609" s="442">
        <v>1</v>
      </c>
      <c r="L1609" s="482" t="s">
        <v>3452</v>
      </c>
      <c r="M1609" s="442">
        <v>177</v>
      </c>
      <c r="N1609" s="483"/>
      <c r="O1609" s="434">
        <v>0.67</v>
      </c>
      <c r="P1609" s="323">
        <f t="shared" si="115"/>
        <v>0.67</v>
      </c>
      <c r="Q1609" s="319">
        <f t="shared" si="116"/>
        <v>1</v>
      </c>
      <c r="R1609" s="427">
        <f t="shared" si="117"/>
        <v>0.67</v>
      </c>
      <c r="S1609" s="323"/>
      <c r="T1609" s="309"/>
      <c r="U1609" s="309"/>
      <c r="V1609" s="319" t="s">
        <v>3449</v>
      </c>
      <c r="W1609" s="444" t="str">
        <f t="shared" si="114"/>
        <v>8</v>
      </c>
      <c r="X1609" s="286"/>
      <c r="Y1609" s="286"/>
      <c r="Z1609" s="30"/>
    </row>
    <row r="1610" spans="1:26" ht="15" hidden="1" customHeight="1" x14ac:dyDescent="0.2">
      <c r="A1610" s="384"/>
      <c r="B1610" s="384"/>
      <c r="C1610" s="433"/>
      <c r="D1610" s="43" t="s">
        <v>2379</v>
      </c>
      <c r="E1610" s="499" t="s">
        <v>2582</v>
      </c>
      <c r="F1610" s="319">
        <v>1</v>
      </c>
      <c r="G1610" s="43" t="s">
        <v>2513</v>
      </c>
      <c r="H1610" s="499"/>
      <c r="I1610" s="481">
        <v>8</v>
      </c>
      <c r="J1610" s="442" t="s">
        <v>1428</v>
      </c>
      <c r="K1610" s="442">
        <v>3</v>
      </c>
      <c r="L1610" s="482" t="s">
        <v>3452</v>
      </c>
      <c r="M1610" s="442">
        <v>252</v>
      </c>
      <c r="N1610" s="483"/>
      <c r="O1610" s="434">
        <v>0.95</v>
      </c>
      <c r="P1610" s="323">
        <f t="shared" si="115"/>
        <v>2.8499999999999996</v>
      </c>
      <c r="Q1610" s="319">
        <f t="shared" si="116"/>
        <v>3</v>
      </c>
      <c r="R1610" s="427">
        <f t="shared" si="117"/>
        <v>2.8499999999999996</v>
      </c>
      <c r="S1610" s="323"/>
      <c r="T1610" s="309"/>
      <c r="U1610" s="309"/>
      <c r="V1610" s="319" t="s">
        <v>3449</v>
      </c>
      <c r="W1610" s="444" t="str">
        <f t="shared" si="114"/>
        <v>8</v>
      </c>
      <c r="X1610" s="286"/>
      <c r="Y1610" s="286"/>
      <c r="Z1610" s="30"/>
    </row>
    <row r="1611" spans="1:26" ht="15" hidden="1" customHeight="1" x14ac:dyDescent="0.2">
      <c r="A1611" s="384"/>
      <c r="B1611" s="384"/>
      <c r="C1611" s="433"/>
      <c r="D1611" s="43" t="s">
        <v>2380</v>
      </c>
      <c r="E1611" s="499" t="s">
        <v>2582</v>
      </c>
      <c r="F1611" s="319">
        <v>1</v>
      </c>
      <c r="G1611" s="43" t="s">
        <v>2514</v>
      </c>
      <c r="H1611" s="499"/>
      <c r="I1611" s="481" t="s">
        <v>2332</v>
      </c>
      <c r="J1611" s="442" t="s">
        <v>2100</v>
      </c>
      <c r="K1611" s="442">
        <v>1</v>
      </c>
      <c r="L1611" s="482" t="s">
        <v>3456</v>
      </c>
      <c r="M1611" s="442">
        <v>3705</v>
      </c>
      <c r="N1611" s="483"/>
      <c r="O1611" s="434">
        <v>93.65</v>
      </c>
      <c r="P1611" s="323">
        <f t="shared" si="115"/>
        <v>93.65</v>
      </c>
      <c r="Q1611" s="319">
        <f t="shared" si="116"/>
        <v>1</v>
      </c>
      <c r="R1611" s="427">
        <f t="shared" si="117"/>
        <v>93.65</v>
      </c>
      <c r="S1611" s="323"/>
      <c r="T1611" s="309"/>
      <c r="U1611" s="309"/>
      <c r="V1611" s="319" t="s">
        <v>2332</v>
      </c>
      <c r="W1611" s="444" t="str">
        <f t="shared" si="114"/>
        <v/>
      </c>
      <c r="X1611" s="286"/>
      <c r="Y1611" s="286"/>
      <c r="Z1611" s="30"/>
    </row>
    <row r="1612" spans="1:26" ht="15" hidden="1" customHeight="1" x14ac:dyDescent="0.2">
      <c r="A1612" s="384"/>
      <c r="B1612" s="384"/>
      <c r="C1612" s="433"/>
      <c r="D1612" s="43" t="s">
        <v>2380</v>
      </c>
      <c r="E1612" s="499" t="s">
        <v>2582</v>
      </c>
      <c r="F1612" s="319">
        <v>1</v>
      </c>
      <c r="G1612" s="43" t="s">
        <v>2510</v>
      </c>
      <c r="H1612" s="499"/>
      <c r="I1612" s="481">
        <v>10</v>
      </c>
      <c r="J1612" s="442" t="s">
        <v>1428</v>
      </c>
      <c r="K1612" s="442">
        <v>2</v>
      </c>
      <c r="L1612" s="482" t="s">
        <v>3462</v>
      </c>
      <c r="M1612" s="442">
        <v>153</v>
      </c>
      <c r="N1612" s="483"/>
      <c r="O1612" s="434">
        <v>1.32</v>
      </c>
      <c r="P1612" s="323">
        <f t="shared" si="115"/>
        <v>2.64</v>
      </c>
      <c r="Q1612" s="319">
        <f t="shared" si="116"/>
        <v>2</v>
      </c>
      <c r="R1612" s="427">
        <f t="shared" si="117"/>
        <v>2.64</v>
      </c>
      <c r="S1612" s="323"/>
      <c r="T1612" s="309"/>
      <c r="U1612" s="309"/>
      <c r="V1612" s="319" t="s">
        <v>1427</v>
      </c>
      <c r="W1612" s="444" t="str">
        <f t="shared" si="114"/>
        <v>10</v>
      </c>
      <c r="X1612" s="286"/>
      <c r="Y1612" s="286"/>
      <c r="Z1612" s="30"/>
    </row>
    <row r="1613" spans="1:26" ht="15" hidden="1" customHeight="1" x14ac:dyDescent="0.2">
      <c r="A1613" s="384"/>
      <c r="B1613" s="384"/>
      <c r="C1613" s="433"/>
      <c r="D1613" s="43" t="s">
        <v>2380</v>
      </c>
      <c r="E1613" s="499" t="s">
        <v>2582</v>
      </c>
      <c r="F1613" s="319">
        <v>1</v>
      </c>
      <c r="G1613" s="43" t="s">
        <v>2440</v>
      </c>
      <c r="H1613" s="499"/>
      <c r="I1613" s="481">
        <v>10</v>
      </c>
      <c r="J1613" s="442" t="s">
        <v>1428</v>
      </c>
      <c r="K1613" s="442">
        <v>1</v>
      </c>
      <c r="L1613" s="482" t="s">
        <v>3466</v>
      </c>
      <c r="M1613" s="442">
        <v>150</v>
      </c>
      <c r="N1613" s="483"/>
      <c r="O1613" s="434">
        <v>1.42</v>
      </c>
      <c r="P1613" s="323">
        <f t="shared" si="115"/>
        <v>1.42</v>
      </c>
      <c r="Q1613" s="319">
        <f t="shared" si="116"/>
        <v>1</v>
      </c>
      <c r="R1613" s="427">
        <f t="shared" si="117"/>
        <v>1.42</v>
      </c>
      <c r="S1613" s="323"/>
      <c r="T1613" s="309"/>
      <c r="U1613" s="309"/>
      <c r="V1613" s="319" t="s">
        <v>1427</v>
      </c>
      <c r="W1613" s="444" t="str">
        <f t="shared" si="114"/>
        <v>10</v>
      </c>
      <c r="X1613" s="286"/>
      <c r="Y1613" s="286"/>
      <c r="Z1613" s="30"/>
    </row>
    <row r="1614" spans="1:26" ht="15" hidden="1" customHeight="1" x14ac:dyDescent="0.2">
      <c r="A1614" s="384"/>
      <c r="B1614" s="384"/>
      <c r="C1614" s="433"/>
      <c r="D1614" s="43" t="s">
        <v>2380</v>
      </c>
      <c r="E1614" s="499" t="s">
        <v>2582</v>
      </c>
      <c r="F1614" s="319">
        <v>1</v>
      </c>
      <c r="G1614" s="43" t="s">
        <v>2442</v>
      </c>
      <c r="H1614" s="499"/>
      <c r="I1614" s="481">
        <v>10</v>
      </c>
      <c r="J1614" s="442" t="s">
        <v>1428</v>
      </c>
      <c r="K1614" s="442">
        <v>1</v>
      </c>
      <c r="L1614" s="482" t="s">
        <v>3522</v>
      </c>
      <c r="M1614" s="442">
        <v>200</v>
      </c>
      <c r="N1614" s="483"/>
      <c r="O1614" s="434">
        <v>1.22</v>
      </c>
      <c r="P1614" s="323">
        <f t="shared" si="115"/>
        <v>1.22</v>
      </c>
      <c r="Q1614" s="319">
        <f t="shared" si="116"/>
        <v>1</v>
      </c>
      <c r="R1614" s="427">
        <f t="shared" si="117"/>
        <v>1.22</v>
      </c>
      <c r="S1614" s="323"/>
      <c r="T1614" s="309"/>
      <c r="U1614" s="309"/>
      <c r="V1614" s="319" t="s">
        <v>1427</v>
      </c>
      <c r="W1614" s="444" t="str">
        <f t="shared" si="114"/>
        <v>10</v>
      </c>
      <c r="X1614" s="286"/>
      <c r="Y1614" s="286"/>
      <c r="Z1614" s="30"/>
    </row>
    <row r="1615" spans="1:26" ht="15" hidden="1" customHeight="1" x14ac:dyDescent="0.2">
      <c r="A1615" s="384"/>
      <c r="B1615" s="384"/>
      <c r="C1615" s="433"/>
      <c r="D1615" s="43" t="s">
        <v>2380</v>
      </c>
      <c r="E1615" s="499" t="s">
        <v>2582</v>
      </c>
      <c r="F1615" s="319">
        <v>1</v>
      </c>
      <c r="G1615" s="43" t="s">
        <v>2515</v>
      </c>
      <c r="H1615" s="499"/>
      <c r="I1615" s="481">
        <v>10</v>
      </c>
      <c r="J1615" s="442" t="s">
        <v>1428</v>
      </c>
      <c r="K1615" s="442">
        <v>1</v>
      </c>
      <c r="L1615" s="482" t="s">
        <v>3522</v>
      </c>
      <c r="M1615" s="442">
        <v>200</v>
      </c>
      <c r="N1615" s="483"/>
      <c r="O1615" s="434">
        <v>1.22</v>
      </c>
      <c r="P1615" s="323">
        <f t="shared" si="115"/>
        <v>1.22</v>
      </c>
      <c r="Q1615" s="319">
        <f t="shared" si="116"/>
        <v>1</v>
      </c>
      <c r="R1615" s="427">
        <f t="shared" si="117"/>
        <v>1.22</v>
      </c>
      <c r="S1615" s="323"/>
      <c r="T1615" s="309"/>
      <c r="U1615" s="309"/>
      <c r="V1615" s="319" t="s">
        <v>1427</v>
      </c>
      <c r="W1615" s="444" t="str">
        <f t="shared" ref="W1615:W1678" si="118">(SUBSTITUTE(I1615,V1615,""))</f>
        <v>10</v>
      </c>
      <c r="X1615" s="286"/>
      <c r="Y1615" s="286"/>
      <c r="Z1615" s="30"/>
    </row>
    <row r="1616" spans="1:26" ht="15" hidden="1" customHeight="1" x14ac:dyDescent="0.2">
      <c r="A1616" s="384"/>
      <c r="B1616" s="384"/>
      <c r="C1616" s="433"/>
      <c r="D1616" s="43" t="s">
        <v>2380</v>
      </c>
      <c r="E1616" s="499" t="s">
        <v>2582</v>
      </c>
      <c r="F1616" s="319">
        <v>1</v>
      </c>
      <c r="G1616" s="43" t="s">
        <v>2443</v>
      </c>
      <c r="H1616" s="499"/>
      <c r="I1616" s="481">
        <v>8</v>
      </c>
      <c r="J1616" s="442" t="s">
        <v>1428</v>
      </c>
      <c r="K1616" s="442">
        <v>2</v>
      </c>
      <c r="L1616" s="482" t="s">
        <v>3452</v>
      </c>
      <c r="M1616" s="442">
        <v>177</v>
      </c>
      <c r="N1616" s="483"/>
      <c r="O1616" s="434">
        <v>0.67</v>
      </c>
      <c r="P1616" s="323">
        <f t="shared" si="115"/>
        <v>1.34</v>
      </c>
      <c r="Q1616" s="319">
        <f t="shared" si="116"/>
        <v>2</v>
      </c>
      <c r="R1616" s="427">
        <f t="shared" si="117"/>
        <v>1.34</v>
      </c>
      <c r="S1616" s="323"/>
      <c r="T1616" s="309"/>
      <c r="U1616" s="309"/>
      <c r="V1616" s="319" t="s">
        <v>3449</v>
      </c>
      <c r="W1616" s="444" t="str">
        <f t="shared" si="118"/>
        <v>8</v>
      </c>
      <c r="X1616" s="286"/>
      <c r="Y1616" s="286"/>
      <c r="Z1616" s="30"/>
    </row>
    <row r="1617" spans="1:26" ht="15" hidden="1" customHeight="1" x14ac:dyDescent="0.2">
      <c r="A1617" s="384"/>
      <c r="B1617" s="384"/>
      <c r="C1617" s="433"/>
      <c r="D1617" s="43" t="s">
        <v>2380</v>
      </c>
      <c r="E1617" s="499" t="s">
        <v>2582</v>
      </c>
      <c r="F1617" s="319">
        <v>1</v>
      </c>
      <c r="G1617" s="43" t="s">
        <v>2516</v>
      </c>
      <c r="H1617" s="499"/>
      <c r="I1617" s="481" t="s">
        <v>2332</v>
      </c>
      <c r="J1617" s="442" t="s">
        <v>2100</v>
      </c>
      <c r="K1617" s="442">
        <v>1</v>
      </c>
      <c r="L1617" s="482" t="s">
        <v>3456</v>
      </c>
      <c r="M1617" s="442">
        <v>114</v>
      </c>
      <c r="N1617" s="483"/>
      <c r="O1617" s="434">
        <v>2.89</v>
      </c>
      <c r="P1617" s="323">
        <f t="shared" si="115"/>
        <v>2.89</v>
      </c>
      <c r="Q1617" s="319">
        <f t="shared" si="116"/>
        <v>1</v>
      </c>
      <c r="R1617" s="427">
        <f t="shared" si="117"/>
        <v>2.89</v>
      </c>
      <c r="S1617" s="323"/>
      <c r="T1617" s="309"/>
      <c r="U1617" s="309"/>
      <c r="V1617" s="319" t="s">
        <v>2332</v>
      </c>
      <c r="W1617" s="444" t="str">
        <f t="shared" si="118"/>
        <v/>
      </c>
      <c r="X1617" s="286"/>
      <c r="Y1617" s="286"/>
      <c r="Z1617" s="30"/>
    </row>
    <row r="1618" spans="1:26" ht="15" hidden="1" customHeight="1" x14ac:dyDescent="0.2">
      <c r="A1618" s="384"/>
      <c r="B1618" s="384"/>
      <c r="C1618" s="433"/>
      <c r="D1618" s="43" t="s">
        <v>2380</v>
      </c>
      <c r="E1618" s="499" t="s">
        <v>2582</v>
      </c>
      <c r="F1618" s="319">
        <v>1</v>
      </c>
      <c r="G1618" s="43" t="s">
        <v>2517</v>
      </c>
      <c r="H1618" s="499"/>
      <c r="I1618" s="481" t="s">
        <v>2332</v>
      </c>
      <c r="J1618" s="442" t="s">
        <v>2100</v>
      </c>
      <c r="K1618" s="442">
        <v>1</v>
      </c>
      <c r="L1618" s="482" t="s">
        <v>3456</v>
      </c>
      <c r="M1618" s="442">
        <v>800</v>
      </c>
      <c r="N1618" s="483"/>
      <c r="O1618" s="434">
        <v>20.23</v>
      </c>
      <c r="P1618" s="323">
        <f t="shared" si="115"/>
        <v>20.23</v>
      </c>
      <c r="Q1618" s="319">
        <f t="shared" si="116"/>
        <v>1</v>
      </c>
      <c r="R1618" s="427">
        <f t="shared" si="117"/>
        <v>20.23</v>
      </c>
      <c r="S1618" s="323"/>
      <c r="T1618" s="309"/>
      <c r="U1618" s="309"/>
      <c r="V1618" s="319" t="s">
        <v>2332</v>
      </c>
      <c r="W1618" s="444" t="str">
        <f t="shared" si="118"/>
        <v/>
      </c>
      <c r="X1618" s="286"/>
      <c r="Y1618" s="286"/>
      <c r="Z1618" s="30"/>
    </row>
    <row r="1619" spans="1:26" ht="15" hidden="1" customHeight="1" x14ac:dyDescent="0.2">
      <c r="A1619" s="384"/>
      <c r="B1619" s="384"/>
      <c r="C1619" s="433"/>
      <c r="D1619" s="43" t="s">
        <v>2380</v>
      </c>
      <c r="E1619" s="499" t="s">
        <v>2582</v>
      </c>
      <c r="F1619" s="319">
        <v>1</v>
      </c>
      <c r="G1619" s="43" t="s">
        <v>2446</v>
      </c>
      <c r="H1619" s="499"/>
      <c r="I1619" s="481">
        <v>8</v>
      </c>
      <c r="J1619" s="442" t="s">
        <v>1428</v>
      </c>
      <c r="K1619" s="442">
        <v>1</v>
      </c>
      <c r="L1619" s="482" t="s">
        <v>3452</v>
      </c>
      <c r="M1619" s="442">
        <v>177</v>
      </c>
      <c r="N1619" s="483"/>
      <c r="O1619" s="434">
        <v>0.67</v>
      </c>
      <c r="P1619" s="323">
        <f t="shared" si="115"/>
        <v>0.67</v>
      </c>
      <c r="Q1619" s="319">
        <f t="shared" si="116"/>
        <v>1</v>
      </c>
      <c r="R1619" s="427">
        <f t="shared" si="117"/>
        <v>0.67</v>
      </c>
      <c r="S1619" s="323"/>
      <c r="T1619" s="309"/>
      <c r="U1619" s="309"/>
      <c r="V1619" s="319" t="s">
        <v>3449</v>
      </c>
      <c r="W1619" s="444" t="str">
        <f t="shared" si="118"/>
        <v>8</v>
      </c>
      <c r="X1619" s="286"/>
      <c r="Y1619" s="286"/>
      <c r="Z1619" s="30"/>
    </row>
    <row r="1620" spans="1:26" ht="15" hidden="1" customHeight="1" x14ac:dyDescent="0.2">
      <c r="A1620" s="384"/>
      <c r="B1620" s="384"/>
      <c r="C1620" s="433"/>
      <c r="D1620" s="43" t="s">
        <v>2380</v>
      </c>
      <c r="E1620" s="499" t="s">
        <v>2582</v>
      </c>
      <c r="F1620" s="319">
        <v>1</v>
      </c>
      <c r="G1620" s="43" t="s">
        <v>2518</v>
      </c>
      <c r="H1620" s="499"/>
      <c r="I1620" s="481">
        <v>8</v>
      </c>
      <c r="J1620" s="442" t="s">
        <v>1428</v>
      </c>
      <c r="K1620" s="442">
        <v>3</v>
      </c>
      <c r="L1620" s="482" t="s">
        <v>3452</v>
      </c>
      <c r="M1620" s="442">
        <v>252</v>
      </c>
      <c r="N1620" s="483"/>
      <c r="O1620" s="434">
        <v>0.95</v>
      </c>
      <c r="P1620" s="323">
        <f t="shared" si="115"/>
        <v>2.8499999999999996</v>
      </c>
      <c r="Q1620" s="319">
        <f t="shared" si="116"/>
        <v>3</v>
      </c>
      <c r="R1620" s="427">
        <f t="shared" si="117"/>
        <v>2.8499999999999996</v>
      </c>
      <c r="S1620" s="323"/>
      <c r="T1620" s="309"/>
      <c r="U1620" s="309"/>
      <c r="V1620" s="319" t="s">
        <v>3449</v>
      </c>
      <c r="W1620" s="444" t="str">
        <f t="shared" si="118"/>
        <v>8</v>
      </c>
      <c r="X1620" s="286"/>
      <c r="Y1620" s="286"/>
      <c r="Z1620" s="30"/>
    </row>
    <row r="1621" spans="1:26" ht="15" hidden="1" customHeight="1" x14ac:dyDescent="0.2">
      <c r="A1621" s="384"/>
      <c r="B1621" s="384"/>
      <c r="C1621" s="433"/>
      <c r="D1621" s="43" t="s">
        <v>2381</v>
      </c>
      <c r="E1621" s="499" t="s">
        <v>2582</v>
      </c>
      <c r="F1621" s="319">
        <v>1</v>
      </c>
      <c r="G1621" s="43" t="s">
        <v>2519</v>
      </c>
      <c r="H1621" s="499"/>
      <c r="I1621" s="481" t="s">
        <v>553</v>
      </c>
      <c r="J1621" s="442" t="s">
        <v>1428</v>
      </c>
      <c r="K1621" s="442">
        <v>1</v>
      </c>
      <c r="L1621" s="482" t="s">
        <v>3456</v>
      </c>
      <c r="M1621" s="442">
        <v>1183</v>
      </c>
      <c r="N1621" s="483"/>
      <c r="O1621" s="434">
        <v>29.18</v>
      </c>
      <c r="P1621" s="323">
        <f t="shared" si="115"/>
        <v>29.18</v>
      </c>
      <c r="Q1621" s="319">
        <f t="shared" si="116"/>
        <v>1</v>
      </c>
      <c r="R1621" s="427">
        <f t="shared" si="117"/>
        <v>29.18</v>
      </c>
      <c r="S1621" s="323"/>
      <c r="T1621" s="309"/>
      <c r="U1621" s="309"/>
      <c r="V1621" s="319" t="s">
        <v>553</v>
      </c>
      <c r="W1621" s="444" t="str">
        <f t="shared" si="118"/>
        <v/>
      </c>
      <c r="X1621" s="286"/>
      <c r="Y1621" s="286"/>
      <c r="Z1621" s="30"/>
    </row>
    <row r="1622" spans="1:26" ht="15" hidden="1" customHeight="1" x14ac:dyDescent="0.2">
      <c r="A1622" s="384"/>
      <c r="B1622" s="384"/>
      <c r="C1622" s="433"/>
      <c r="D1622" s="43" t="s">
        <v>2381</v>
      </c>
      <c r="E1622" s="499" t="s">
        <v>2582</v>
      </c>
      <c r="F1622" s="319">
        <v>1</v>
      </c>
      <c r="G1622" s="43" t="s">
        <v>2393</v>
      </c>
      <c r="H1622" s="499"/>
      <c r="I1622" s="481">
        <v>8</v>
      </c>
      <c r="J1622" s="442" t="s">
        <v>1428</v>
      </c>
      <c r="K1622" s="442">
        <v>1</v>
      </c>
      <c r="L1622" s="482" t="s">
        <v>3528</v>
      </c>
      <c r="M1622" s="442">
        <v>660</v>
      </c>
      <c r="N1622" s="483"/>
      <c r="O1622" s="434">
        <v>5.51</v>
      </c>
      <c r="P1622" s="323">
        <f t="shared" si="115"/>
        <v>5.51</v>
      </c>
      <c r="Q1622" s="319">
        <f t="shared" si="116"/>
        <v>1</v>
      </c>
      <c r="R1622" s="427">
        <f t="shared" si="117"/>
        <v>5.51</v>
      </c>
      <c r="S1622" s="323"/>
      <c r="T1622" s="309"/>
      <c r="U1622" s="309"/>
      <c r="V1622" s="319" t="s">
        <v>3449</v>
      </c>
      <c r="W1622" s="444" t="str">
        <f t="shared" si="118"/>
        <v>8</v>
      </c>
      <c r="X1622" s="286"/>
      <c r="Y1622" s="286"/>
      <c r="Z1622" s="30"/>
    </row>
    <row r="1623" spans="1:26" ht="15" hidden="1" customHeight="1" x14ac:dyDescent="0.2">
      <c r="A1623" s="384"/>
      <c r="B1623" s="384"/>
      <c r="C1623" s="433"/>
      <c r="D1623" s="43" t="s">
        <v>2381</v>
      </c>
      <c r="E1623" s="499" t="s">
        <v>2582</v>
      </c>
      <c r="F1623" s="319">
        <v>1</v>
      </c>
      <c r="G1623" s="43" t="s">
        <v>2506</v>
      </c>
      <c r="H1623" s="499"/>
      <c r="I1623" s="481">
        <v>8</v>
      </c>
      <c r="J1623" s="442" t="s">
        <v>1428</v>
      </c>
      <c r="K1623" s="442">
        <v>1</v>
      </c>
      <c r="L1623" s="482" t="s">
        <v>3528</v>
      </c>
      <c r="M1623" s="442">
        <v>645</v>
      </c>
      <c r="N1623" s="483"/>
      <c r="O1623" s="434">
        <v>5.39</v>
      </c>
      <c r="P1623" s="323">
        <f t="shared" si="115"/>
        <v>5.39</v>
      </c>
      <c r="Q1623" s="319">
        <f t="shared" si="116"/>
        <v>1</v>
      </c>
      <c r="R1623" s="427">
        <f t="shared" si="117"/>
        <v>5.39</v>
      </c>
      <c r="S1623" s="323"/>
      <c r="T1623" s="309"/>
      <c r="U1623" s="309"/>
      <c r="V1623" s="319" t="s">
        <v>3449</v>
      </c>
      <c r="W1623" s="444" t="str">
        <f t="shared" si="118"/>
        <v>8</v>
      </c>
      <c r="X1623" s="286"/>
      <c r="Y1623" s="286"/>
      <c r="Z1623" s="30"/>
    </row>
    <row r="1624" spans="1:26" ht="15" hidden="1" customHeight="1" x14ac:dyDescent="0.2">
      <c r="A1624" s="384"/>
      <c r="B1624" s="384"/>
      <c r="C1624" s="433"/>
      <c r="D1624" s="43" t="s">
        <v>2381</v>
      </c>
      <c r="E1624" s="499" t="s">
        <v>2582</v>
      </c>
      <c r="F1624" s="319">
        <v>1</v>
      </c>
      <c r="G1624" s="43" t="s">
        <v>2501</v>
      </c>
      <c r="H1624" s="499"/>
      <c r="I1624" s="481">
        <v>12</v>
      </c>
      <c r="J1624" s="442" t="s">
        <v>1428</v>
      </c>
      <c r="K1624" s="442">
        <v>1</v>
      </c>
      <c r="L1624" s="482" t="s">
        <v>3465</v>
      </c>
      <c r="M1624" s="442">
        <v>200</v>
      </c>
      <c r="N1624" s="483"/>
      <c r="O1624" s="434">
        <v>3.77</v>
      </c>
      <c r="P1624" s="323">
        <f t="shared" si="115"/>
        <v>3.77</v>
      </c>
      <c r="Q1624" s="319">
        <f t="shared" si="116"/>
        <v>1</v>
      </c>
      <c r="R1624" s="427">
        <f t="shared" si="117"/>
        <v>3.77</v>
      </c>
      <c r="S1624" s="323"/>
      <c r="T1624" s="309"/>
      <c r="U1624" s="309"/>
      <c r="V1624" s="319" t="s">
        <v>3445</v>
      </c>
      <c r="W1624" s="444" t="str">
        <f t="shared" si="118"/>
        <v>12</v>
      </c>
      <c r="X1624" s="286"/>
      <c r="Y1624" s="286"/>
      <c r="Z1624" s="30"/>
    </row>
    <row r="1625" spans="1:26" ht="15" hidden="1" customHeight="1" x14ac:dyDescent="0.2">
      <c r="A1625" s="384"/>
      <c r="B1625" s="384"/>
      <c r="C1625" s="433"/>
      <c r="D1625" s="43" t="s">
        <v>2381</v>
      </c>
      <c r="E1625" s="499" t="s">
        <v>2582</v>
      </c>
      <c r="F1625" s="319">
        <v>1</v>
      </c>
      <c r="G1625" s="43" t="s">
        <v>2520</v>
      </c>
      <c r="H1625" s="499"/>
      <c r="I1625" s="481">
        <v>10</v>
      </c>
      <c r="J1625" s="442" t="s">
        <v>1428</v>
      </c>
      <c r="K1625" s="442">
        <v>1</v>
      </c>
      <c r="L1625" s="482" t="s">
        <v>3473</v>
      </c>
      <c r="M1625" s="442">
        <v>173</v>
      </c>
      <c r="N1625" s="483"/>
      <c r="O1625" s="434">
        <v>1.77</v>
      </c>
      <c r="P1625" s="323">
        <f t="shared" si="115"/>
        <v>1.77</v>
      </c>
      <c r="Q1625" s="319">
        <f t="shared" si="116"/>
        <v>1</v>
      </c>
      <c r="R1625" s="427">
        <f t="shared" si="117"/>
        <v>1.77</v>
      </c>
      <c r="S1625" s="323"/>
      <c r="T1625" s="309"/>
      <c r="U1625" s="309"/>
      <c r="V1625" s="319" t="s">
        <v>1427</v>
      </c>
      <c r="W1625" s="444" t="str">
        <f t="shared" si="118"/>
        <v>10</v>
      </c>
      <c r="X1625" s="286"/>
      <c r="Y1625" s="286"/>
      <c r="Z1625" s="30"/>
    </row>
    <row r="1626" spans="1:26" ht="15" hidden="1" customHeight="1" x14ac:dyDescent="0.2">
      <c r="A1626" s="384"/>
      <c r="B1626" s="384"/>
      <c r="C1626" s="433"/>
      <c r="D1626" s="43" t="s">
        <v>2381</v>
      </c>
      <c r="E1626" s="499" t="s">
        <v>2582</v>
      </c>
      <c r="F1626" s="319">
        <v>1</v>
      </c>
      <c r="G1626" s="43" t="s">
        <v>2414</v>
      </c>
      <c r="H1626" s="499"/>
      <c r="I1626" s="481">
        <v>8</v>
      </c>
      <c r="J1626" s="442" t="s">
        <v>1428</v>
      </c>
      <c r="K1626" s="442">
        <v>4</v>
      </c>
      <c r="L1626" s="482" t="s">
        <v>3452</v>
      </c>
      <c r="M1626" s="442">
        <v>116</v>
      </c>
      <c r="N1626" s="483"/>
      <c r="O1626" s="434">
        <v>0.44</v>
      </c>
      <c r="P1626" s="323">
        <f t="shared" si="115"/>
        <v>1.76</v>
      </c>
      <c r="Q1626" s="319">
        <f t="shared" si="116"/>
        <v>4</v>
      </c>
      <c r="R1626" s="427">
        <f t="shared" si="117"/>
        <v>1.76</v>
      </c>
      <c r="S1626" s="323"/>
      <c r="T1626" s="309"/>
      <c r="U1626" s="309"/>
      <c r="V1626" s="319" t="s">
        <v>3449</v>
      </c>
      <c r="W1626" s="444" t="str">
        <f t="shared" si="118"/>
        <v>8</v>
      </c>
      <c r="X1626" s="286"/>
      <c r="Y1626" s="286"/>
      <c r="Z1626" s="30"/>
    </row>
    <row r="1627" spans="1:26" ht="15" hidden="1" customHeight="1" x14ac:dyDescent="0.2">
      <c r="A1627" s="384"/>
      <c r="B1627" s="384"/>
      <c r="C1627" s="433"/>
      <c r="D1627" s="43" t="s">
        <v>2381</v>
      </c>
      <c r="E1627" s="499" t="s">
        <v>2582</v>
      </c>
      <c r="F1627" s="319">
        <v>1</v>
      </c>
      <c r="G1627" s="43" t="s">
        <v>2397</v>
      </c>
      <c r="H1627" s="499"/>
      <c r="I1627" s="481">
        <v>12</v>
      </c>
      <c r="J1627" s="442" t="s">
        <v>1428</v>
      </c>
      <c r="K1627" s="442">
        <v>1</v>
      </c>
      <c r="L1627" s="482" t="s">
        <v>3531</v>
      </c>
      <c r="M1627" s="442">
        <v>176</v>
      </c>
      <c r="N1627" s="483"/>
      <c r="O1627" s="434">
        <v>2.77</v>
      </c>
      <c r="P1627" s="323">
        <f t="shared" si="115"/>
        <v>2.77</v>
      </c>
      <c r="Q1627" s="319">
        <f t="shared" si="116"/>
        <v>1</v>
      </c>
      <c r="R1627" s="427">
        <f t="shared" si="117"/>
        <v>2.77</v>
      </c>
      <c r="S1627" s="323"/>
      <c r="T1627" s="309"/>
      <c r="U1627" s="309"/>
      <c r="V1627" s="319" t="s">
        <v>3445</v>
      </c>
      <c r="W1627" s="444" t="str">
        <f t="shared" si="118"/>
        <v>12</v>
      </c>
      <c r="X1627" s="286"/>
      <c r="Y1627" s="286"/>
      <c r="Z1627" s="30"/>
    </row>
    <row r="1628" spans="1:26" ht="15" hidden="1" customHeight="1" x14ac:dyDescent="0.2">
      <c r="A1628" s="384"/>
      <c r="B1628" s="384"/>
      <c r="C1628" s="433"/>
      <c r="D1628" s="43" t="s">
        <v>2381</v>
      </c>
      <c r="E1628" s="499" t="s">
        <v>2582</v>
      </c>
      <c r="F1628" s="319">
        <v>1</v>
      </c>
      <c r="G1628" s="43" t="s">
        <v>2507</v>
      </c>
      <c r="H1628" s="499"/>
      <c r="I1628" s="481">
        <v>10</v>
      </c>
      <c r="J1628" s="442" t="s">
        <v>1428</v>
      </c>
      <c r="K1628" s="442">
        <v>1</v>
      </c>
      <c r="L1628" s="482" t="s">
        <v>3459</v>
      </c>
      <c r="M1628" s="442">
        <v>85</v>
      </c>
      <c r="N1628" s="483"/>
      <c r="O1628" s="434">
        <v>0.53</v>
      </c>
      <c r="P1628" s="323">
        <f t="shared" si="115"/>
        <v>0.53</v>
      </c>
      <c r="Q1628" s="319">
        <f t="shared" si="116"/>
        <v>1</v>
      </c>
      <c r="R1628" s="427">
        <f t="shared" si="117"/>
        <v>0.53</v>
      </c>
      <c r="S1628" s="323"/>
      <c r="T1628" s="309"/>
      <c r="U1628" s="309"/>
      <c r="V1628" s="319" t="s">
        <v>1427</v>
      </c>
      <c r="W1628" s="444" t="str">
        <f t="shared" si="118"/>
        <v>10</v>
      </c>
      <c r="X1628" s="286"/>
      <c r="Y1628" s="286"/>
      <c r="Z1628" s="30"/>
    </row>
    <row r="1629" spans="1:26" ht="15" hidden="1" customHeight="1" x14ac:dyDescent="0.2">
      <c r="A1629" s="384"/>
      <c r="B1629" s="384"/>
      <c r="C1629" s="433"/>
      <c r="D1629" s="43" t="s">
        <v>2381</v>
      </c>
      <c r="E1629" s="499" t="s">
        <v>2582</v>
      </c>
      <c r="F1629" s="319">
        <v>1</v>
      </c>
      <c r="G1629" s="43" t="s">
        <v>2399</v>
      </c>
      <c r="H1629" s="499"/>
      <c r="I1629" s="481">
        <v>12</v>
      </c>
      <c r="J1629" s="442" t="s">
        <v>1428</v>
      </c>
      <c r="K1629" s="442">
        <v>1</v>
      </c>
      <c r="L1629" s="482" t="s">
        <v>3532</v>
      </c>
      <c r="M1629" s="442">
        <v>200</v>
      </c>
      <c r="N1629" s="483"/>
      <c r="O1629" s="434">
        <v>2.56</v>
      </c>
      <c r="P1629" s="323">
        <f t="shared" ref="P1629:P1692" si="119">O1629*K1629</f>
        <v>2.56</v>
      </c>
      <c r="Q1629" s="319">
        <f t="shared" ref="Q1629:Q1692" si="120">K1629*F1629</f>
        <v>1</v>
      </c>
      <c r="R1629" s="427">
        <f t="shared" ref="R1629:R1692" si="121">Q1629*O1629</f>
        <v>2.56</v>
      </c>
      <c r="S1629" s="323"/>
      <c r="T1629" s="309"/>
      <c r="U1629" s="309"/>
      <c r="V1629" s="319" t="s">
        <v>3445</v>
      </c>
      <c r="W1629" s="444" t="str">
        <f t="shared" si="118"/>
        <v>12</v>
      </c>
      <c r="X1629" s="286"/>
      <c r="Y1629" s="286"/>
      <c r="Z1629" s="30"/>
    </row>
    <row r="1630" spans="1:26" ht="15" hidden="1" customHeight="1" x14ac:dyDescent="0.2">
      <c r="A1630" s="384"/>
      <c r="B1630" s="384"/>
      <c r="C1630" s="433"/>
      <c r="D1630" s="43" t="s">
        <v>2381</v>
      </c>
      <c r="E1630" s="499" t="s">
        <v>2582</v>
      </c>
      <c r="F1630" s="319">
        <v>1</v>
      </c>
      <c r="G1630" s="43" t="s">
        <v>2400</v>
      </c>
      <c r="H1630" s="499"/>
      <c r="I1630" s="481">
        <v>12</v>
      </c>
      <c r="J1630" s="442" t="s">
        <v>1428</v>
      </c>
      <c r="K1630" s="442">
        <v>2</v>
      </c>
      <c r="L1630" s="482" t="s">
        <v>3531</v>
      </c>
      <c r="M1630" s="442">
        <v>136</v>
      </c>
      <c r="N1630" s="483"/>
      <c r="O1630" s="434">
        <v>2.14</v>
      </c>
      <c r="P1630" s="323">
        <f t="shared" si="119"/>
        <v>4.28</v>
      </c>
      <c r="Q1630" s="319">
        <f t="shared" si="120"/>
        <v>2</v>
      </c>
      <c r="R1630" s="427">
        <f t="shared" si="121"/>
        <v>4.28</v>
      </c>
      <c r="S1630" s="323"/>
      <c r="T1630" s="309"/>
      <c r="U1630" s="309"/>
      <c r="V1630" s="319" t="s">
        <v>3445</v>
      </c>
      <c r="W1630" s="444" t="str">
        <f t="shared" si="118"/>
        <v>12</v>
      </c>
      <c r="X1630" s="286"/>
      <c r="Y1630" s="286"/>
      <c r="Z1630" s="30"/>
    </row>
    <row r="1631" spans="1:26" ht="15" hidden="1" customHeight="1" x14ac:dyDescent="0.2">
      <c r="A1631" s="384"/>
      <c r="B1631" s="384"/>
      <c r="C1631" s="433"/>
      <c r="D1631" s="43" t="s">
        <v>2381</v>
      </c>
      <c r="E1631" s="499" t="s">
        <v>2582</v>
      </c>
      <c r="F1631" s="319">
        <v>1</v>
      </c>
      <c r="G1631" s="43" t="s">
        <v>2403</v>
      </c>
      <c r="H1631" s="499"/>
      <c r="I1631" s="481">
        <v>8</v>
      </c>
      <c r="J1631" s="442" t="s">
        <v>1428</v>
      </c>
      <c r="K1631" s="442">
        <v>2</v>
      </c>
      <c r="L1631" s="482" t="s">
        <v>3533</v>
      </c>
      <c r="M1631" s="442">
        <v>116</v>
      </c>
      <c r="N1631" s="483"/>
      <c r="O1631" s="434">
        <v>0.49</v>
      </c>
      <c r="P1631" s="323">
        <f t="shared" si="119"/>
        <v>0.98</v>
      </c>
      <c r="Q1631" s="319">
        <f t="shared" si="120"/>
        <v>2</v>
      </c>
      <c r="R1631" s="427">
        <f t="shared" si="121"/>
        <v>0.98</v>
      </c>
      <c r="S1631" s="323"/>
      <c r="T1631" s="309"/>
      <c r="U1631" s="309"/>
      <c r="V1631" s="319" t="s">
        <v>3449</v>
      </c>
      <c r="W1631" s="444" t="str">
        <f t="shared" si="118"/>
        <v>8</v>
      </c>
      <c r="X1631" s="286"/>
      <c r="Y1631" s="286"/>
      <c r="Z1631" s="30"/>
    </row>
    <row r="1632" spans="1:26" ht="15" hidden="1" customHeight="1" x14ac:dyDescent="0.2">
      <c r="A1632" s="384"/>
      <c r="B1632" s="384"/>
      <c r="C1632" s="433"/>
      <c r="D1632" s="43" t="s">
        <v>2382</v>
      </c>
      <c r="E1632" s="499" t="s">
        <v>2582</v>
      </c>
      <c r="F1632" s="319">
        <v>1</v>
      </c>
      <c r="G1632" s="43" t="s">
        <v>2521</v>
      </c>
      <c r="H1632" s="499"/>
      <c r="I1632" s="481" t="s">
        <v>2332</v>
      </c>
      <c r="J1632" s="442" t="s">
        <v>2100</v>
      </c>
      <c r="K1632" s="442">
        <v>1</v>
      </c>
      <c r="L1632" s="482" t="s">
        <v>3456</v>
      </c>
      <c r="M1632" s="442">
        <v>912</v>
      </c>
      <c r="N1632" s="483"/>
      <c r="O1632" s="434">
        <v>23.05</v>
      </c>
      <c r="P1632" s="323">
        <f t="shared" si="119"/>
        <v>23.05</v>
      </c>
      <c r="Q1632" s="319">
        <f t="shared" si="120"/>
        <v>1</v>
      </c>
      <c r="R1632" s="427">
        <f t="shared" si="121"/>
        <v>23.05</v>
      </c>
      <c r="S1632" s="323"/>
      <c r="T1632" s="309"/>
      <c r="U1632" s="309"/>
      <c r="V1632" s="319" t="s">
        <v>2332</v>
      </c>
      <c r="W1632" s="444" t="str">
        <f t="shared" si="118"/>
        <v/>
      </c>
      <c r="X1632" s="286"/>
      <c r="Y1632" s="286"/>
      <c r="Z1632" s="30"/>
    </row>
    <row r="1633" spans="1:26" ht="15" hidden="1" customHeight="1" x14ac:dyDescent="0.2">
      <c r="A1633" s="384"/>
      <c r="B1633" s="384"/>
      <c r="C1633" s="433"/>
      <c r="D1633" s="43" t="s">
        <v>2382</v>
      </c>
      <c r="E1633" s="499" t="s">
        <v>2582</v>
      </c>
      <c r="F1633" s="319">
        <v>1</v>
      </c>
      <c r="G1633" s="43" t="s">
        <v>2442</v>
      </c>
      <c r="H1633" s="499"/>
      <c r="I1633" s="481">
        <v>10</v>
      </c>
      <c r="J1633" s="442" t="s">
        <v>1428</v>
      </c>
      <c r="K1633" s="442">
        <v>1</v>
      </c>
      <c r="L1633" s="482" t="s">
        <v>3522</v>
      </c>
      <c r="M1633" s="442">
        <v>200</v>
      </c>
      <c r="N1633" s="483"/>
      <c r="O1633" s="434">
        <v>1.22</v>
      </c>
      <c r="P1633" s="323">
        <f t="shared" si="119"/>
        <v>1.22</v>
      </c>
      <c r="Q1633" s="319">
        <f t="shared" si="120"/>
        <v>1</v>
      </c>
      <c r="R1633" s="427">
        <f t="shared" si="121"/>
        <v>1.22</v>
      </c>
      <c r="S1633" s="323"/>
      <c r="T1633" s="309"/>
      <c r="U1633" s="309"/>
      <c r="V1633" s="319" t="s">
        <v>1427</v>
      </c>
      <c r="W1633" s="444" t="str">
        <f t="shared" si="118"/>
        <v>10</v>
      </c>
      <c r="X1633" s="286"/>
      <c r="Y1633" s="286"/>
      <c r="Z1633" s="30"/>
    </row>
    <row r="1634" spans="1:26" ht="15" hidden="1" customHeight="1" x14ac:dyDescent="0.2">
      <c r="A1634" s="384"/>
      <c r="B1634" s="384"/>
      <c r="C1634" s="433"/>
      <c r="D1634" s="43" t="s">
        <v>2382</v>
      </c>
      <c r="E1634" s="499" t="s">
        <v>2582</v>
      </c>
      <c r="F1634" s="319">
        <v>1</v>
      </c>
      <c r="G1634" s="43" t="s">
        <v>2522</v>
      </c>
      <c r="H1634" s="499"/>
      <c r="I1634" s="481">
        <v>8</v>
      </c>
      <c r="J1634" s="442" t="s">
        <v>1428</v>
      </c>
      <c r="K1634" s="442">
        <v>1</v>
      </c>
      <c r="L1634" s="482" t="s">
        <v>3465</v>
      </c>
      <c r="M1634" s="442">
        <v>255</v>
      </c>
      <c r="N1634" s="483"/>
      <c r="O1634" s="434">
        <v>3.21</v>
      </c>
      <c r="P1634" s="323">
        <f t="shared" si="119"/>
        <v>3.21</v>
      </c>
      <c r="Q1634" s="319">
        <f t="shared" si="120"/>
        <v>1</v>
      </c>
      <c r="R1634" s="427">
        <f t="shared" si="121"/>
        <v>3.21</v>
      </c>
      <c r="S1634" s="323"/>
      <c r="T1634" s="309"/>
      <c r="U1634" s="309"/>
      <c r="V1634" s="319" t="s">
        <v>3449</v>
      </c>
      <c r="W1634" s="444" t="str">
        <f t="shared" si="118"/>
        <v>8</v>
      </c>
      <c r="X1634" s="286"/>
      <c r="Y1634" s="286"/>
      <c r="Z1634" s="30"/>
    </row>
    <row r="1635" spans="1:26" ht="15" hidden="1" customHeight="1" x14ac:dyDescent="0.2">
      <c r="A1635" s="384"/>
      <c r="B1635" s="384"/>
      <c r="C1635" s="433"/>
      <c r="D1635" s="43" t="s">
        <v>2382</v>
      </c>
      <c r="E1635" s="499" t="s">
        <v>2582</v>
      </c>
      <c r="F1635" s="319">
        <v>1</v>
      </c>
      <c r="G1635" s="43" t="s">
        <v>2443</v>
      </c>
      <c r="H1635" s="499"/>
      <c r="I1635" s="481">
        <v>8</v>
      </c>
      <c r="J1635" s="442" t="s">
        <v>1428</v>
      </c>
      <c r="K1635" s="442">
        <v>1</v>
      </c>
      <c r="L1635" s="482" t="s">
        <v>3452</v>
      </c>
      <c r="M1635" s="442">
        <v>177</v>
      </c>
      <c r="N1635" s="483"/>
      <c r="O1635" s="434">
        <v>0.67</v>
      </c>
      <c r="P1635" s="323">
        <f t="shared" si="119"/>
        <v>0.67</v>
      </c>
      <c r="Q1635" s="319">
        <f t="shared" si="120"/>
        <v>1</v>
      </c>
      <c r="R1635" s="427">
        <f t="shared" si="121"/>
        <v>0.67</v>
      </c>
      <c r="S1635" s="323"/>
      <c r="T1635" s="309"/>
      <c r="U1635" s="309"/>
      <c r="V1635" s="319" t="s">
        <v>3449</v>
      </c>
      <c r="W1635" s="444" t="str">
        <f t="shared" si="118"/>
        <v>8</v>
      </c>
      <c r="X1635" s="286"/>
      <c r="Y1635" s="286"/>
      <c r="Z1635" s="30"/>
    </row>
    <row r="1636" spans="1:26" ht="15" hidden="1" customHeight="1" x14ac:dyDescent="0.2">
      <c r="A1636" s="384"/>
      <c r="B1636" s="384"/>
      <c r="C1636" s="433"/>
      <c r="D1636" s="43" t="s">
        <v>2382</v>
      </c>
      <c r="E1636" s="499" t="s">
        <v>2582</v>
      </c>
      <c r="F1636" s="319">
        <v>1</v>
      </c>
      <c r="G1636" s="43" t="s">
        <v>2523</v>
      </c>
      <c r="H1636" s="499"/>
      <c r="I1636" s="481" t="s">
        <v>2332</v>
      </c>
      <c r="J1636" s="442" t="s">
        <v>2100</v>
      </c>
      <c r="K1636" s="442">
        <v>1</v>
      </c>
      <c r="L1636" s="482" t="s">
        <v>3456</v>
      </c>
      <c r="M1636" s="442">
        <v>255</v>
      </c>
      <c r="N1636" s="483"/>
      <c r="O1636" s="434">
        <v>6.46</v>
      </c>
      <c r="P1636" s="323">
        <f t="shared" si="119"/>
        <v>6.46</v>
      </c>
      <c r="Q1636" s="319">
        <f t="shared" si="120"/>
        <v>1</v>
      </c>
      <c r="R1636" s="427">
        <f t="shared" si="121"/>
        <v>6.46</v>
      </c>
      <c r="S1636" s="323"/>
      <c r="T1636" s="309"/>
      <c r="U1636" s="309"/>
      <c r="V1636" s="319" t="s">
        <v>2332</v>
      </c>
      <c r="W1636" s="444" t="str">
        <f t="shared" si="118"/>
        <v/>
      </c>
      <c r="X1636" s="286"/>
      <c r="Y1636" s="286"/>
      <c r="Z1636" s="30"/>
    </row>
    <row r="1637" spans="1:26" ht="15" hidden="1" customHeight="1" x14ac:dyDescent="0.2">
      <c r="A1637" s="384"/>
      <c r="B1637" s="384"/>
      <c r="C1637" s="433"/>
      <c r="D1637" s="43" t="s">
        <v>2382</v>
      </c>
      <c r="E1637" s="499" t="s">
        <v>2582</v>
      </c>
      <c r="F1637" s="319">
        <v>1</v>
      </c>
      <c r="G1637" s="43" t="s">
        <v>2524</v>
      </c>
      <c r="H1637" s="499"/>
      <c r="I1637" s="481" t="s">
        <v>2332</v>
      </c>
      <c r="J1637" s="442" t="s">
        <v>2100</v>
      </c>
      <c r="K1637" s="442">
        <v>1</v>
      </c>
      <c r="L1637" s="482" t="s">
        <v>3456</v>
      </c>
      <c r="M1637" s="442">
        <v>161</v>
      </c>
      <c r="N1637" s="483"/>
      <c r="O1637" s="434">
        <v>4.08</v>
      </c>
      <c r="P1637" s="323">
        <f t="shared" si="119"/>
        <v>4.08</v>
      </c>
      <c r="Q1637" s="319">
        <f t="shared" si="120"/>
        <v>1</v>
      </c>
      <c r="R1637" s="427">
        <f t="shared" si="121"/>
        <v>4.08</v>
      </c>
      <c r="S1637" s="323"/>
      <c r="T1637" s="309"/>
      <c r="U1637" s="309"/>
      <c r="V1637" s="319" t="s">
        <v>2332</v>
      </c>
      <c r="W1637" s="444" t="str">
        <f t="shared" si="118"/>
        <v/>
      </c>
      <c r="X1637" s="286"/>
      <c r="Y1637" s="286"/>
      <c r="Z1637" s="30"/>
    </row>
    <row r="1638" spans="1:26" ht="15" hidden="1" customHeight="1" x14ac:dyDescent="0.2">
      <c r="A1638" s="384"/>
      <c r="B1638" s="384"/>
      <c r="C1638" s="433"/>
      <c r="D1638" s="43" t="s">
        <v>2382</v>
      </c>
      <c r="E1638" s="499" t="s">
        <v>2582</v>
      </c>
      <c r="F1638" s="319">
        <v>1</v>
      </c>
      <c r="G1638" s="43" t="s">
        <v>2525</v>
      </c>
      <c r="H1638" s="499"/>
      <c r="I1638" s="481">
        <v>8</v>
      </c>
      <c r="J1638" s="442" t="s">
        <v>1428</v>
      </c>
      <c r="K1638" s="442">
        <v>1</v>
      </c>
      <c r="L1638" s="482" t="s">
        <v>3452</v>
      </c>
      <c r="M1638" s="442">
        <v>278</v>
      </c>
      <c r="N1638" s="483"/>
      <c r="O1638" s="434">
        <v>1.05</v>
      </c>
      <c r="P1638" s="323">
        <f t="shared" si="119"/>
        <v>1.05</v>
      </c>
      <c r="Q1638" s="319">
        <f t="shared" si="120"/>
        <v>1</v>
      </c>
      <c r="R1638" s="427">
        <f t="shared" si="121"/>
        <v>1.05</v>
      </c>
      <c r="S1638" s="323"/>
      <c r="T1638" s="309"/>
      <c r="U1638" s="309"/>
      <c r="V1638" s="319" t="s">
        <v>3449</v>
      </c>
      <c r="W1638" s="444" t="str">
        <f t="shared" si="118"/>
        <v>8</v>
      </c>
      <c r="X1638" s="286"/>
      <c r="Y1638" s="286"/>
      <c r="Z1638" s="30"/>
    </row>
    <row r="1639" spans="1:26" ht="15" hidden="1" customHeight="1" x14ac:dyDescent="0.2">
      <c r="A1639" s="384"/>
      <c r="B1639" s="384"/>
      <c r="C1639" s="433"/>
      <c r="D1639" s="43" t="s">
        <v>2382</v>
      </c>
      <c r="E1639" s="499" t="s">
        <v>2582</v>
      </c>
      <c r="F1639" s="319">
        <v>1</v>
      </c>
      <c r="G1639" s="43" t="s">
        <v>2526</v>
      </c>
      <c r="H1639" s="499"/>
      <c r="I1639" s="481">
        <v>10</v>
      </c>
      <c r="J1639" s="442" t="s">
        <v>1428</v>
      </c>
      <c r="K1639" s="442">
        <v>1</v>
      </c>
      <c r="L1639" s="482" t="s">
        <v>3466</v>
      </c>
      <c r="M1639" s="442">
        <v>160</v>
      </c>
      <c r="N1639" s="483"/>
      <c r="O1639" s="434">
        <v>1.5</v>
      </c>
      <c r="P1639" s="323">
        <f t="shared" si="119"/>
        <v>1.5</v>
      </c>
      <c r="Q1639" s="319">
        <f t="shared" si="120"/>
        <v>1</v>
      </c>
      <c r="R1639" s="427">
        <f t="shared" si="121"/>
        <v>1.5</v>
      </c>
      <c r="S1639" s="323"/>
      <c r="T1639" s="309"/>
      <c r="U1639" s="309"/>
      <c r="V1639" s="319" t="s">
        <v>1427</v>
      </c>
      <c r="W1639" s="444" t="str">
        <f t="shared" si="118"/>
        <v>10</v>
      </c>
      <c r="X1639" s="286"/>
      <c r="Y1639" s="286"/>
      <c r="Z1639" s="30"/>
    </row>
    <row r="1640" spans="1:26" ht="15" hidden="1" customHeight="1" x14ac:dyDescent="0.2">
      <c r="A1640" s="384"/>
      <c r="B1640" s="384"/>
      <c r="C1640" s="433"/>
      <c r="D1640" s="43" t="s">
        <v>2382</v>
      </c>
      <c r="E1640" s="499" t="s">
        <v>2582</v>
      </c>
      <c r="F1640" s="319">
        <v>1</v>
      </c>
      <c r="G1640" s="43" t="s">
        <v>2446</v>
      </c>
      <c r="H1640" s="499"/>
      <c r="I1640" s="481">
        <v>8</v>
      </c>
      <c r="J1640" s="442" t="s">
        <v>1428</v>
      </c>
      <c r="K1640" s="442">
        <v>1</v>
      </c>
      <c r="L1640" s="482" t="s">
        <v>3452</v>
      </c>
      <c r="M1640" s="442">
        <v>177</v>
      </c>
      <c r="N1640" s="483"/>
      <c r="O1640" s="434">
        <v>0.67</v>
      </c>
      <c r="P1640" s="323">
        <f t="shared" si="119"/>
        <v>0.67</v>
      </c>
      <c r="Q1640" s="319">
        <f t="shared" si="120"/>
        <v>1</v>
      </c>
      <c r="R1640" s="427">
        <f t="shared" si="121"/>
        <v>0.67</v>
      </c>
      <c r="S1640" s="323"/>
      <c r="T1640" s="309"/>
      <c r="U1640" s="309"/>
      <c r="V1640" s="319" t="s">
        <v>3449</v>
      </c>
      <c r="W1640" s="444" t="str">
        <f t="shared" si="118"/>
        <v>8</v>
      </c>
      <c r="X1640" s="286"/>
      <c r="Y1640" s="286"/>
      <c r="Z1640" s="30"/>
    </row>
    <row r="1641" spans="1:26" ht="15" hidden="1" customHeight="1" x14ac:dyDescent="0.2">
      <c r="A1641" s="384"/>
      <c r="B1641" s="384"/>
      <c r="C1641" s="433"/>
      <c r="D1641" s="43" t="s">
        <v>2383</v>
      </c>
      <c r="E1641" s="499" t="s">
        <v>2582</v>
      </c>
      <c r="F1641" s="319">
        <v>1</v>
      </c>
      <c r="G1641" s="43" t="s">
        <v>2527</v>
      </c>
      <c r="H1641" s="499"/>
      <c r="I1641" s="481" t="s">
        <v>2332</v>
      </c>
      <c r="J1641" s="442" t="s">
        <v>2100</v>
      </c>
      <c r="K1641" s="442">
        <v>1</v>
      </c>
      <c r="L1641" s="482" t="s">
        <v>3456</v>
      </c>
      <c r="M1641" s="442">
        <v>912</v>
      </c>
      <c r="N1641" s="483"/>
      <c r="O1641" s="434">
        <v>23.05</v>
      </c>
      <c r="P1641" s="323">
        <f t="shared" si="119"/>
        <v>23.05</v>
      </c>
      <c r="Q1641" s="319">
        <f t="shared" si="120"/>
        <v>1</v>
      </c>
      <c r="R1641" s="427">
        <f t="shared" si="121"/>
        <v>23.05</v>
      </c>
      <c r="S1641" s="323"/>
      <c r="T1641" s="309"/>
      <c r="U1641" s="309"/>
      <c r="V1641" s="319" t="s">
        <v>2332</v>
      </c>
      <c r="W1641" s="444" t="str">
        <f t="shared" si="118"/>
        <v/>
      </c>
      <c r="X1641" s="286"/>
      <c r="Y1641" s="286"/>
      <c r="Z1641" s="30"/>
    </row>
    <row r="1642" spans="1:26" ht="15" hidden="1" customHeight="1" x14ac:dyDescent="0.2">
      <c r="A1642" s="384"/>
      <c r="B1642" s="384"/>
      <c r="C1642" s="433"/>
      <c r="D1642" s="43" t="s">
        <v>2383</v>
      </c>
      <c r="E1642" s="499" t="s">
        <v>2582</v>
      </c>
      <c r="F1642" s="319">
        <v>1</v>
      </c>
      <c r="G1642" s="43" t="s">
        <v>2442</v>
      </c>
      <c r="H1642" s="499"/>
      <c r="I1642" s="481">
        <v>10</v>
      </c>
      <c r="J1642" s="442" t="s">
        <v>1428</v>
      </c>
      <c r="K1642" s="442">
        <v>1</v>
      </c>
      <c r="L1642" s="482" t="s">
        <v>3522</v>
      </c>
      <c r="M1642" s="442">
        <v>200</v>
      </c>
      <c r="N1642" s="483"/>
      <c r="O1642" s="434">
        <v>1.22</v>
      </c>
      <c r="P1642" s="323">
        <f t="shared" si="119"/>
        <v>1.22</v>
      </c>
      <c r="Q1642" s="319">
        <f t="shared" si="120"/>
        <v>1</v>
      </c>
      <c r="R1642" s="427">
        <f t="shared" si="121"/>
        <v>1.22</v>
      </c>
      <c r="S1642" s="323"/>
      <c r="T1642" s="309"/>
      <c r="U1642" s="309"/>
      <c r="V1642" s="319" t="s">
        <v>1427</v>
      </c>
      <c r="W1642" s="444" t="str">
        <f t="shared" si="118"/>
        <v>10</v>
      </c>
      <c r="X1642" s="286"/>
      <c r="Y1642" s="286"/>
      <c r="Z1642" s="30"/>
    </row>
    <row r="1643" spans="1:26" ht="15" hidden="1" customHeight="1" x14ac:dyDescent="0.2">
      <c r="A1643" s="384"/>
      <c r="B1643" s="384"/>
      <c r="C1643" s="433"/>
      <c r="D1643" s="43" t="s">
        <v>2383</v>
      </c>
      <c r="E1643" s="499" t="s">
        <v>2582</v>
      </c>
      <c r="F1643" s="319">
        <v>1</v>
      </c>
      <c r="G1643" s="43" t="s">
        <v>2522</v>
      </c>
      <c r="H1643" s="499"/>
      <c r="I1643" s="481">
        <v>8</v>
      </c>
      <c r="J1643" s="442" t="s">
        <v>1428</v>
      </c>
      <c r="K1643" s="442">
        <v>1</v>
      </c>
      <c r="L1643" s="482" t="s">
        <v>3465</v>
      </c>
      <c r="M1643" s="442">
        <v>255</v>
      </c>
      <c r="N1643" s="483"/>
      <c r="O1643" s="434">
        <v>3.21</v>
      </c>
      <c r="P1643" s="323">
        <f t="shared" si="119"/>
        <v>3.21</v>
      </c>
      <c r="Q1643" s="319">
        <f t="shared" si="120"/>
        <v>1</v>
      </c>
      <c r="R1643" s="427">
        <f t="shared" si="121"/>
        <v>3.21</v>
      </c>
      <c r="S1643" s="323"/>
      <c r="T1643" s="309"/>
      <c r="U1643" s="309"/>
      <c r="V1643" s="319" t="s">
        <v>3449</v>
      </c>
      <c r="W1643" s="444" t="str">
        <f t="shared" si="118"/>
        <v>8</v>
      </c>
      <c r="X1643" s="286"/>
      <c r="Y1643" s="286"/>
      <c r="Z1643" s="30"/>
    </row>
    <row r="1644" spans="1:26" ht="15" hidden="1" customHeight="1" x14ac:dyDescent="0.2">
      <c r="A1644" s="384"/>
      <c r="B1644" s="384"/>
      <c r="C1644" s="433"/>
      <c r="D1644" s="43" t="s">
        <v>2383</v>
      </c>
      <c r="E1644" s="499" t="s">
        <v>2582</v>
      </c>
      <c r="F1644" s="319">
        <v>1</v>
      </c>
      <c r="G1644" s="43" t="s">
        <v>2528</v>
      </c>
      <c r="H1644" s="499"/>
      <c r="I1644" s="481" t="s">
        <v>2332</v>
      </c>
      <c r="J1644" s="442" t="s">
        <v>2100</v>
      </c>
      <c r="K1644" s="442">
        <v>1</v>
      </c>
      <c r="L1644" s="482" t="s">
        <v>3456</v>
      </c>
      <c r="M1644" s="442">
        <v>255</v>
      </c>
      <c r="N1644" s="483"/>
      <c r="O1644" s="434">
        <v>6.46</v>
      </c>
      <c r="P1644" s="323">
        <f t="shared" si="119"/>
        <v>6.46</v>
      </c>
      <c r="Q1644" s="319">
        <f t="shared" si="120"/>
        <v>1</v>
      </c>
      <c r="R1644" s="427">
        <f t="shared" si="121"/>
        <v>6.46</v>
      </c>
      <c r="S1644" s="323"/>
      <c r="T1644" s="309"/>
      <c r="U1644" s="309"/>
      <c r="V1644" s="319" t="s">
        <v>2332</v>
      </c>
      <c r="W1644" s="444" t="str">
        <f t="shared" si="118"/>
        <v/>
      </c>
      <c r="X1644" s="286"/>
      <c r="Y1644" s="286"/>
      <c r="Z1644" s="30"/>
    </row>
    <row r="1645" spans="1:26" ht="15" hidden="1" customHeight="1" x14ac:dyDescent="0.2">
      <c r="A1645" s="384"/>
      <c r="B1645" s="384"/>
      <c r="C1645" s="433"/>
      <c r="D1645" s="43" t="s">
        <v>2383</v>
      </c>
      <c r="E1645" s="499" t="s">
        <v>2582</v>
      </c>
      <c r="F1645" s="319">
        <v>1</v>
      </c>
      <c r="G1645" s="43" t="s">
        <v>2529</v>
      </c>
      <c r="H1645" s="499"/>
      <c r="I1645" s="481" t="s">
        <v>2332</v>
      </c>
      <c r="J1645" s="442" t="s">
        <v>2100</v>
      </c>
      <c r="K1645" s="442">
        <v>1</v>
      </c>
      <c r="L1645" s="482" t="s">
        <v>3456</v>
      </c>
      <c r="M1645" s="442">
        <v>161</v>
      </c>
      <c r="N1645" s="483"/>
      <c r="O1645" s="434">
        <v>4.08</v>
      </c>
      <c r="P1645" s="323">
        <f t="shared" si="119"/>
        <v>4.08</v>
      </c>
      <c r="Q1645" s="319">
        <f t="shared" si="120"/>
        <v>1</v>
      </c>
      <c r="R1645" s="427">
        <f t="shared" si="121"/>
        <v>4.08</v>
      </c>
      <c r="S1645" s="323"/>
      <c r="T1645" s="309"/>
      <c r="U1645" s="309"/>
      <c r="V1645" s="319" t="s">
        <v>2332</v>
      </c>
      <c r="W1645" s="444" t="str">
        <f t="shared" si="118"/>
        <v/>
      </c>
      <c r="X1645" s="286"/>
      <c r="Y1645" s="286"/>
      <c r="Z1645" s="30"/>
    </row>
    <row r="1646" spans="1:26" ht="15" hidden="1" customHeight="1" x14ac:dyDescent="0.2">
      <c r="A1646" s="384"/>
      <c r="B1646" s="384"/>
      <c r="C1646" s="433"/>
      <c r="D1646" s="43" t="s">
        <v>2383</v>
      </c>
      <c r="E1646" s="499" t="s">
        <v>2582</v>
      </c>
      <c r="F1646" s="319">
        <v>1</v>
      </c>
      <c r="G1646" s="43" t="s">
        <v>2526</v>
      </c>
      <c r="H1646" s="499"/>
      <c r="I1646" s="481">
        <v>10</v>
      </c>
      <c r="J1646" s="442" t="s">
        <v>1428</v>
      </c>
      <c r="K1646" s="442">
        <v>1</v>
      </c>
      <c r="L1646" s="482" t="s">
        <v>3466</v>
      </c>
      <c r="M1646" s="442">
        <v>160</v>
      </c>
      <c r="N1646" s="483"/>
      <c r="O1646" s="434">
        <v>1.5</v>
      </c>
      <c r="P1646" s="323">
        <f t="shared" si="119"/>
        <v>1.5</v>
      </c>
      <c r="Q1646" s="319">
        <f t="shared" si="120"/>
        <v>1</v>
      </c>
      <c r="R1646" s="427">
        <f t="shared" si="121"/>
        <v>1.5</v>
      </c>
      <c r="S1646" s="323"/>
      <c r="T1646" s="309"/>
      <c r="U1646" s="309"/>
      <c r="V1646" s="319" t="s">
        <v>1427</v>
      </c>
      <c r="W1646" s="444" t="str">
        <f t="shared" si="118"/>
        <v>10</v>
      </c>
      <c r="X1646" s="286"/>
      <c r="Y1646" s="286"/>
      <c r="Z1646" s="30"/>
    </row>
    <row r="1647" spans="1:26" ht="15" hidden="1" customHeight="1" x14ac:dyDescent="0.2">
      <c r="A1647" s="384"/>
      <c r="B1647" s="384"/>
      <c r="C1647" s="433"/>
      <c r="D1647" s="43" t="s">
        <v>2383</v>
      </c>
      <c r="E1647" s="499" t="s">
        <v>2582</v>
      </c>
      <c r="F1647" s="319">
        <v>1</v>
      </c>
      <c r="G1647" s="43" t="s">
        <v>2446</v>
      </c>
      <c r="H1647" s="499"/>
      <c r="I1647" s="481">
        <v>8</v>
      </c>
      <c r="J1647" s="442" t="s">
        <v>1428</v>
      </c>
      <c r="K1647" s="442">
        <v>1</v>
      </c>
      <c r="L1647" s="482" t="s">
        <v>3452</v>
      </c>
      <c r="M1647" s="442">
        <v>177</v>
      </c>
      <c r="N1647" s="483"/>
      <c r="O1647" s="434">
        <v>0.67</v>
      </c>
      <c r="P1647" s="323">
        <f t="shared" si="119"/>
        <v>0.67</v>
      </c>
      <c r="Q1647" s="319">
        <f t="shared" si="120"/>
        <v>1</v>
      </c>
      <c r="R1647" s="427">
        <f t="shared" si="121"/>
        <v>0.67</v>
      </c>
      <c r="S1647" s="323"/>
      <c r="T1647" s="309"/>
      <c r="U1647" s="309"/>
      <c r="V1647" s="319" t="s">
        <v>3449</v>
      </c>
      <c r="W1647" s="444" t="str">
        <f t="shared" si="118"/>
        <v>8</v>
      </c>
      <c r="X1647" s="286"/>
      <c r="Y1647" s="286"/>
      <c r="Z1647" s="30"/>
    </row>
    <row r="1648" spans="1:26" ht="15" hidden="1" customHeight="1" x14ac:dyDescent="0.2">
      <c r="A1648" s="384"/>
      <c r="B1648" s="384"/>
      <c r="C1648" s="433"/>
      <c r="D1648" s="43" t="s">
        <v>2383</v>
      </c>
      <c r="E1648" s="499" t="s">
        <v>2582</v>
      </c>
      <c r="F1648" s="319">
        <v>1</v>
      </c>
      <c r="G1648" s="43" t="s">
        <v>2530</v>
      </c>
      <c r="H1648" s="499"/>
      <c r="I1648" s="481">
        <v>8</v>
      </c>
      <c r="J1648" s="442" t="s">
        <v>1428</v>
      </c>
      <c r="K1648" s="442">
        <v>2</v>
      </c>
      <c r="L1648" s="482" t="s">
        <v>3452</v>
      </c>
      <c r="M1648" s="442">
        <v>278</v>
      </c>
      <c r="N1648" s="483"/>
      <c r="O1648" s="434">
        <v>1.05</v>
      </c>
      <c r="P1648" s="323">
        <f t="shared" si="119"/>
        <v>2.1</v>
      </c>
      <c r="Q1648" s="319">
        <f t="shared" si="120"/>
        <v>2</v>
      </c>
      <c r="R1648" s="427">
        <f t="shared" si="121"/>
        <v>2.1</v>
      </c>
      <c r="S1648" s="323"/>
      <c r="T1648" s="309"/>
      <c r="U1648" s="309"/>
      <c r="V1648" s="319" t="s">
        <v>3449</v>
      </c>
      <c r="W1648" s="444" t="str">
        <f t="shared" si="118"/>
        <v>8</v>
      </c>
      <c r="X1648" s="286"/>
      <c r="Y1648" s="286"/>
      <c r="Z1648" s="30"/>
    </row>
    <row r="1649" spans="1:26" ht="15" hidden="1" customHeight="1" x14ac:dyDescent="0.2">
      <c r="A1649" s="384"/>
      <c r="B1649" s="384"/>
      <c r="C1649" s="433"/>
      <c r="D1649" s="43" t="s">
        <v>2384</v>
      </c>
      <c r="E1649" s="499" t="s">
        <v>2582</v>
      </c>
      <c r="F1649" s="319">
        <v>1</v>
      </c>
      <c r="G1649" s="43" t="s">
        <v>2531</v>
      </c>
      <c r="H1649" s="499"/>
      <c r="I1649" s="481" t="s">
        <v>565</v>
      </c>
      <c r="J1649" s="442" t="s">
        <v>1428</v>
      </c>
      <c r="K1649" s="442">
        <v>1</v>
      </c>
      <c r="L1649" s="482" t="s">
        <v>3456</v>
      </c>
      <c r="M1649" s="442">
        <v>726</v>
      </c>
      <c r="N1649" s="483"/>
      <c r="O1649" s="434">
        <v>16.239999999999998</v>
      </c>
      <c r="P1649" s="323">
        <f t="shared" si="119"/>
        <v>16.239999999999998</v>
      </c>
      <c r="Q1649" s="319">
        <f t="shared" si="120"/>
        <v>1</v>
      </c>
      <c r="R1649" s="427">
        <f t="shared" si="121"/>
        <v>16.239999999999998</v>
      </c>
      <c r="S1649" s="323"/>
      <c r="T1649" s="309"/>
      <c r="U1649" s="309"/>
      <c r="V1649" s="319" t="s">
        <v>565</v>
      </c>
      <c r="W1649" s="444" t="str">
        <f t="shared" si="118"/>
        <v/>
      </c>
      <c r="X1649" s="286"/>
      <c r="Y1649" s="286"/>
      <c r="Z1649" s="30"/>
    </row>
    <row r="1650" spans="1:26" ht="15" hidden="1" customHeight="1" x14ac:dyDescent="0.2">
      <c r="A1650" s="384"/>
      <c r="B1650" s="384"/>
      <c r="C1650" s="433"/>
      <c r="D1650" s="43" t="s">
        <v>2384</v>
      </c>
      <c r="E1650" s="499" t="s">
        <v>2582</v>
      </c>
      <c r="F1650" s="319">
        <v>1</v>
      </c>
      <c r="G1650" s="43" t="s">
        <v>2532</v>
      </c>
      <c r="H1650" s="499"/>
      <c r="I1650" s="481">
        <v>10</v>
      </c>
      <c r="J1650" s="442" t="s">
        <v>1428</v>
      </c>
      <c r="K1650" s="442">
        <v>1</v>
      </c>
      <c r="L1650" s="482" t="s">
        <v>3524</v>
      </c>
      <c r="M1650" s="442">
        <v>140</v>
      </c>
      <c r="N1650" s="483"/>
      <c r="O1650" s="434">
        <v>1.36</v>
      </c>
      <c r="P1650" s="323">
        <f t="shared" si="119"/>
        <v>1.36</v>
      </c>
      <c r="Q1650" s="319">
        <f t="shared" si="120"/>
        <v>1</v>
      </c>
      <c r="R1650" s="427">
        <f t="shared" si="121"/>
        <v>1.36</v>
      </c>
      <c r="S1650" s="323"/>
      <c r="T1650" s="309"/>
      <c r="U1650" s="309"/>
      <c r="V1650" s="319" t="s">
        <v>1427</v>
      </c>
      <c r="W1650" s="444" t="str">
        <f t="shared" si="118"/>
        <v>10</v>
      </c>
      <c r="X1650" s="286"/>
      <c r="Y1650" s="286"/>
      <c r="Z1650" s="30"/>
    </row>
    <row r="1651" spans="1:26" ht="15" hidden="1" customHeight="1" x14ac:dyDescent="0.2">
      <c r="A1651" s="384"/>
      <c r="B1651" s="384"/>
      <c r="C1651" s="433"/>
      <c r="D1651" s="43" t="s">
        <v>2384</v>
      </c>
      <c r="E1651" s="499" t="s">
        <v>2582</v>
      </c>
      <c r="F1651" s="319">
        <v>1</v>
      </c>
      <c r="G1651" s="43" t="s">
        <v>2533</v>
      </c>
      <c r="H1651" s="499"/>
      <c r="I1651" s="481">
        <v>10</v>
      </c>
      <c r="J1651" s="442" t="s">
        <v>1428</v>
      </c>
      <c r="K1651" s="442">
        <v>2</v>
      </c>
      <c r="L1651" s="482" t="s">
        <v>3516</v>
      </c>
      <c r="M1651" s="442">
        <v>145</v>
      </c>
      <c r="N1651" s="483"/>
      <c r="O1651" s="434">
        <v>1.23</v>
      </c>
      <c r="P1651" s="323">
        <f t="shared" si="119"/>
        <v>2.46</v>
      </c>
      <c r="Q1651" s="319">
        <f t="shared" si="120"/>
        <v>2</v>
      </c>
      <c r="R1651" s="427">
        <f t="shared" si="121"/>
        <v>2.46</v>
      </c>
      <c r="S1651" s="323"/>
      <c r="T1651" s="309"/>
      <c r="U1651" s="309"/>
      <c r="V1651" s="319" t="s">
        <v>1427</v>
      </c>
      <c r="W1651" s="444" t="str">
        <f t="shared" si="118"/>
        <v>10</v>
      </c>
      <c r="X1651" s="286"/>
      <c r="Y1651" s="286"/>
      <c r="Z1651" s="30"/>
    </row>
    <row r="1652" spans="1:26" ht="15" hidden="1" customHeight="1" x14ac:dyDescent="0.2">
      <c r="A1652" s="384"/>
      <c r="B1652" s="384"/>
      <c r="C1652" s="433"/>
      <c r="D1652" s="43" t="s">
        <v>2384</v>
      </c>
      <c r="E1652" s="499" t="s">
        <v>2582</v>
      </c>
      <c r="F1652" s="319">
        <v>1</v>
      </c>
      <c r="G1652" s="43" t="s">
        <v>2534</v>
      </c>
      <c r="H1652" s="499"/>
      <c r="I1652" s="481">
        <v>10</v>
      </c>
      <c r="J1652" s="442" t="s">
        <v>1428</v>
      </c>
      <c r="K1652" s="442">
        <v>2</v>
      </c>
      <c r="L1652" s="482" t="s">
        <v>3460</v>
      </c>
      <c r="M1652" s="442">
        <v>200</v>
      </c>
      <c r="N1652" s="483"/>
      <c r="O1652" s="434">
        <v>1.57</v>
      </c>
      <c r="P1652" s="323">
        <f t="shared" si="119"/>
        <v>3.14</v>
      </c>
      <c r="Q1652" s="319">
        <f t="shared" si="120"/>
        <v>2</v>
      </c>
      <c r="R1652" s="427">
        <f t="shared" si="121"/>
        <v>3.14</v>
      </c>
      <c r="S1652" s="323"/>
      <c r="T1652" s="309"/>
      <c r="U1652" s="309"/>
      <c r="V1652" s="319" t="s">
        <v>1427</v>
      </c>
      <c r="W1652" s="444" t="str">
        <f t="shared" si="118"/>
        <v>10</v>
      </c>
      <c r="X1652" s="286"/>
      <c r="Y1652" s="286"/>
      <c r="Z1652" s="30"/>
    </row>
    <row r="1653" spans="1:26" ht="15" hidden="1" customHeight="1" x14ac:dyDescent="0.2">
      <c r="A1653" s="384"/>
      <c r="B1653" s="384"/>
      <c r="C1653" s="433"/>
      <c r="D1653" s="43" t="s">
        <v>2384</v>
      </c>
      <c r="E1653" s="499" t="s">
        <v>2582</v>
      </c>
      <c r="F1653" s="319">
        <v>1</v>
      </c>
      <c r="G1653" s="43" t="s">
        <v>2535</v>
      </c>
      <c r="H1653" s="499"/>
      <c r="I1653" s="481">
        <v>8</v>
      </c>
      <c r="J1653" s="442" t="s">
        <v>1428</v>
      </c>
      <c r="K1653" s="442">
        <v>2</v>
      </c>
      <c r="L1653" s="482" t="s">
        <v>3452</v>
      </c>
      <c r="M1653" s="442">
        <v>183</v>
      </c>
      <c r="N1653" s="483"/>
      <c r="O1653" s="434">
        <v>0.69</v>
      </c>
      <c r="P1653" s="323">
        <f t="shared" si="119"/>
        <v>1.38</v>
      </c>
      <c r="Q1653" s="319">
        <f t="shared" si="120"/>
        <v>2</v>
      </c>
      <c r="R1653" s="427">
        <f t="shared" si="121"/>
        <v>1.38</v>
      </c>
      <c r="S1653" s="323"/>
      <c r="T1653" s="309"/>
      <c r="U1653" s="309"/>
      <c r="V1653" s="319" t="s">
        <v>3449</v>
      </c>
      <c r="W1653" s="444" t="str">
        <f t="shared" si="118"/>
        <v>8</v>
      </c>
      <c r="X1653" s="286"/>
      <c r="Y1653" s="286"/>
      <c r="Z1653" s="30"/>
    </row>
    <row r="1654" spans="1:26" ht="15" hidden="1" customHeight="1" x14ac:dyDescent="0.2">
      <c r="A1654" s="384"/>
      <c r="B1654" s="384"/>
      <c r="C1654" s="433"/>
      <c r="D1654" s="43" t="s">
        <v>2385</v>
      </c>
      <c r="E1654" s="499" t="s">
        <v>2582</v>
      </c>
      <c r="F1654" s="319">
        <v>1</v>
      </c>
      <c r="G1654" s="43" t="s">
        <v>2531</v>
      </c>
      <c r="H1654" s="499"/>
      <c r="I1654" s="481" t="s">
        <v>565</v>
      </c>
      <c r="J1654" s="442" t="s">
        <v>1428</v>
      </c>
      <c r="K1654" s="442">
        <v>1</v>
      </c>
      <c r="L1654" s="482" t="s">
        <v>3456</v>
      </c>
      <c r="M1654" s="442">
        <v>726</v>
      </c>
      <c r="N1654" s="483"/>
      <c r="O1654" s="434">
        <v>16.239999999999998</v>
      </c>
      <c r="P1654" s="323">
        <f t="shared" si="119"/>
        <v>16.239999999999998</v>
      </c>
      <c r="Q1654" s="319">
        <f t="shared" si="120"/>
        <v>1</v>
      </c>
      <c r="R1654" s="427">
        <f t="shared" si="121"/>
        <v>16.239999999999998</v>
      </c>
      <c r="S1654" s="323"/>
      <c r="T1654" s="309"/>
      <c r="U1654" s="309"/>
      <c r="V1654" s="319" t="s">
        <v>565</v>
      </c>
      <c r="W1654" s="444" t="str">
        <f t="shared" si="118"/>
        <v/>
      </c>
      <c r="X1654" s="286"/>
      <c r="Y1654" s="286"/>
      <c r="Z1654" s="30"/>
    </row>
    <row r="1655" spans="1:26" ht="15" hidden="1" customHeight="1" x14ac:dyDescent="0.2">
      <c r="A1655" s="384"/>
      <c r="B1655" s="384"/>
      <c r="C1655" s="433"/>
      <c r="D1655" s="43" t="s">
        <v>2385</v>
      </c>
      <c r="E1655" s="499" t="s">
        <v>2582</v>
      </c>
      <c r="F1655" s="319">
        <v>1</v>
      </c>
      <c r="G1655" s="43" t="s">
        <v>2532</v>
      </c>
      <c r="H1655" s="499"/>
      <c r="I1655" s="481">
        <v>10</v>
      </c>
      <c r="J1655" s="442" t="s">
        <v>1428</v>
      </c>
      <c r="K1655" s="442">
        <v>1</v>
      </c>
      <c r="L1655" s="482" t="s">
        <v>3524</v>
      </c>
      <c r="M1655" s="442">
        <v>140</v>
      </c>
      <c r="N1655" s="483"/>
      <c r="O1655" s="434">
        <v>1.36</v>
      </c>
      <c r="P1655" s="323">
        <f t="shared" si="119"/>
        <v>1.36</v>
      </c>
      <c r="Q1655" s="319">
        <f t="shared" si="120"/>
        <v>1</v>
      </c>
      <c r="R1655" s="427">
        <f t="shared" si="121"/>
        <v>1.36</v>
      </c>
      <c r="S1655" s="323"/>
      <c r="T1655" s="309"/>
      <c r="U1655" s="309"/>
      <c r="V1655" s="319" t="s">
        <v>1427</v>
      </c>
      <c r="W1655" s="444" t="str">
        <f t="shared" si="118"/>
        <v>10</v>
      </c>
      <c r="X1655" s="286"/>
      <c r="Y1655" s="286"/>
      <c r="Z1655" s="30"/>
    </row>
    <row r="1656" spans="1:26" ht="15" hidden="1" customHeight="1" x14ac:dyDescent="0.2">
      <c r="A1656" s="384"/>
      <c r="B1656" s="384"/>
      <c r="C1656" s="433"/>
      <c r="D1656" s="43" t="s">
        <v>2385</v>
      </c>
      <c r="E1656" s="499" t="s">
        <v>2582</v>
      </c>
      <c r="F1656" s="319">
        <v>1</v>
      </c>
      <c r="G1656" s="43" t="s">
        <v>2533</v>
      </c>
      <c r="H1656" s="499"/>
      <c r="I1656" s="481">
        <v>10</v>
      </c>
      <c r="J1656" s="442" t="s">
        <v>1428</v>
      </c>
      <c r="K1656" s="442">
        <v>2</v>
      </c>
      <c r="L1656" s="482" t="s">
        <v>3516</v>
      </c>
      <c r="M1656" s="442">
        <v>145</v>
      </c>
      <c r="N1656" s="483"/>
      <c r="O1656" s="434">
        <v>1.23</v>
      </c>
      <c r="P1656" s="323">
        <f t="shared" si="119"/>
        <v>2.46</v>
      </c>
      <c r="Q1656" s="319">
        <f t="shared" si="120"/>
        <v>2</v>
      </c>
      <c r="R1656" s="427">
        <f t="shared" si="121"/>
        <v>2.46</v>
      </c>
      <c r="S1656" s="323"/>
      <c r="T1656" s="309"/>
      <c r="U1656" s="309"/>
      <c r="V1656" s="319" t="s">
        <v>1427</v>
      </c>
      <c r="W1656" s="444" t="str">
        <f t="shared" si="118"/>
        <v>10</v>
      </c>
      <c r="X1656" s="286"/>
      <c r="Y1656" s="286"/>
      <c r="Z1656" s="30"/>
    </row>
    <row r="1657" spans="1:26" ht="15" hidden="1" customHeight="1" x14ac:dyDescent="0.2">
      <c r="A1657" s="384"/>
      <c r="B1657" s="384"/>
      <c r="C1657" s="433"/>
      <c r="D1657" s="43" t="s">
        <v>2385</v>
      </c>
      <c r="E1657" s="499" t="s">
        <v>2582</v>
      </c>
      <c r="F1657" s="319">
        <v>1</v>
      </c>
      <c r="G1657" s="43" t="s">
        <v>2536</v>
      </c>
      <c r="H1657" s="499"/>
      <c r="I1657" s="481">
        <v>10</v>
      </c>
      <c r="J1657" s="442" t="s">
        <v>1428</v>
      </c>
      <c r="K1657" s="442">
        <v>2</v>
      </c>
      <c r="L1657" s="482" t="s">
        <v>3469</v>
      </c>
      <c r="M1657" s="442">
        <v>200</v>
      </c>
      <c r="N1657" s="483"/>
      <c r="O1657" s="434">
        <v>2.2000000000000002</v>
      </c>
      <c r="P1657" s="323">
        <f t="shared" si="119"/>
        <v>4.4000000000000004</v>
      </c>
      <c r="Q1657" s="319">
        <f t="shared" si="120"/>
        <v>2</v>
      </c>
      <c r="R1657" s="427">
        <f t="shared" si="121"/>
        <v>4.4000000000000004</v>
      </c>
      <c r="S1657" s="323"/>
      <c r="T1657" s="309"/>
      <c r="U1657" s="309"/>
      <c r="V1657" s="319" t="s">
        <v>1427</v>
      </c>
      <c r="W1657" s="444" t="str">
        <f t="shared" si="118"/>
        <v>10</v>
      </c>
      <c r="X1657" s="286"/>
      <c r="Y1657" s="286"/>
      <c r="Z1657" s="30"/>
    </row>
    <row r="1658" spans="1:26" ht="15" hidden="1" customHeight="1" x14ac:dyDescent="0.2">
      <c r="A1658" s="384"/>
      <c r="B1658" s="384"/>
      <c r="C1658" s="433"/>
      <c r="D1658" s="43" t="s">
        <v>2385</v>
      </c>
      <c r="E1658" s="499" t="s">
        <v>2582</v>
      </c>
      <c r="F1658" s="319">
        <v>1</v>
      </c>
      <c r="G1658" s="43" t="s">
        <v>2473</v>
      </c>
      <c r="H1658" s="499"/>
      <c r="I1658" s="481">
        <v>8</v>
      </c>
      <c r="J1658" s="442" t="s">
        <v>1428</v>
      </c>
      <c r="K1658" s="442">
        <v>2</v>
      </c>
      <c r="L1658" s="482" t="s">
        <v>3483</v>
      </c>
      <c r="M1658" s="442">
        <v>183</v>
      </c>
      <c r="N1658" s="483"/>
      <c r="O1658" s="434">
        <v>0.46</v>
      </c>
      <c r="P1658" s="323">
        <f t="shared" si="119"/>
        <v>0.92</v>
      </c>
      <c r="Q1658" s="319">
        <f t="shared" si="120"/>
        <v>2</v>
      </c>
      <c r="R1658" s="427">
        <f t="shared" si="121"/>
        <v>0.92</v>
      </c>
      <c r="S1658" s="323"/>
      <c r="T1658" s="309"/>
      <c r="U1658" s="309"/>
      <c r="V1658" s="319" t="s">
        <v>3449</v>
      </c>
      <c r="W1658" s="444" t="str">
        <f t="shared" si="118"/>
        <v>8</v>
      </c>
      <c r="X1658" s="286"/>
      <c r="Y1658" s="286"/>
      <c r="Z1658" s="30"/>
    </row>
    <row r="1659" spans="1:26" ht="15" hidden="1" customHeight="1" x14ac:dyDescent="0.2">
      <c r="A1659" s="384"/>
      <c r="B1659" s="384"/>
      <c r="C1659" s="433"/>
      <c r="D1659" s="43" t="s">
        <v>2386</v>
      </c>
      <c r="E1659" s="499" t="s">
        <v>2582</v>
      </c>
      <c r="F1659" s="319">
        <v>1</v>
      </c>
      <c r="G1659" s="43" t="s">
        <v>2531</v>
      </c>
      <c r="H1659" s="499"/>
      <c r="I1659" s="481" t="s">
        <v>565</v>
      </c>
      <c r="J1659" s="442" t="s">
        <v>1428</v>
      </c>
      <c r="K1659" s="442">
        <v>1</v>
      </c>
      <c r="L1659" s="482" t="s">
        <v>3456</v>
      </c>
      <c r="M1659" s="442">
        <v>726</v>
      </c>
      <c r="N1659" s="483"/>
      <c r="O1659" s="434">
        <v>16.239999999999998</v>
      </c>
      <c r="P1659" s="323">
        <f t="shared" si="119"/>
        <v>16.239999999999998</v>
      </c>
      <c r="Q1659" s="319">
        <f t="shared" si="120"/>
        <v>1</v>
      </c>
      <c r="R1659" s="427">
        <f t="shared" si="121"/>
        <v>16.239999999999998</v>
      </c>
      <c r="S1659" s="323"/>
      <c r="T1659" s="309"/>
      <c r="U1659" s="309"/>
      <c r="V1659" s="319" t="s">
        <v>565</v>
      </c>
      <c r="W1659" s="444" t="str">
        <f t="shared" si="118"/>
        <v/>
      </c>
      <c r="X1659" s="286"/>
      <c r="Y1659" s="286"/>
      <c r="Z1659" s="30"/>
    </row>
    <row r="1660" spans="1:26" ht="15" hidden="1" customHeight="1" x14ac:dyDescent="0.2">
      <c r="A1660" s="384"/>
      <c r="B1660" s="384"/>
      <c r="C1660" s="433"/>
      <c r="D1660" s="43" t="s">
        <v>2386</v>
      </c>
      <c r="E1660" s="499" t="s">
        <v>2582</v>
      </c>
      <c r="F1660" s="319">
        <v>1</v>
      </c>
      <c r="G1660" s="43" t="s">
        <v>2537</v>
      </c>
      <c r="H1660" s="499"/>
      <c r="I1660" s="481">
        <v>10</v>
      </c>
      <c r="J1660" s="442" t="s">
        <v>1428</v>
      </c>
      <c r="K1660" s="442">
        <v>2</v>
      </c>
      <c r="L1660" s="482" t="s">
        <v>3542</v>
      </c>
      <c r="M1660" s="442">
        <v>146</v>
      </c>
      <c r="N1660" s="483"/>
      <c r="O1660" s="434">
        <v>1.25</v>
      </c>
      <c r="P1660" s="323">
        <f t="shared" si="119"/>
        <v>2.5</v>
      </c>
      <c r="Q1660" s="319">
        <f t="shared" si="120"/>
        <v>2</v>
      </c>
      <c r="R1660" s="427">
        <f t="shared" si="121"/>
        <v>2.5</v>
      </c>
      <c r="S1660" s="323"/>
      <c r="T1660" s="309"/>
      <c r="U1660" s="309"/>
      <c r="V1660" s="319" t="s">
        <v>1427</v>
      </c>
      <c r="W1660" s="444" t="str">
        <f t="shared" si="118"/>
        <v>10</v>
      </c>
      <c r="X1660" s="286"/>
      <c r="Y1660" s="286"/>
      <c r="Z1660" s="30"/>
    </row>
    <row r="1661" spans="1:26" ht="15" hidden="1" customHeight="1" x14ac:dyDescent="0.2">
      <c r="A1661" s="384"/>
      <c r="B1661" s="384"/>
      <c r="C1661" s="433"/>
      <c r="D1661" s="43" t="s">
        <v>2386</v>
      </c>
      <c r="E1661" s="499" t="s">
        <v>2582</v>
      </c>
      <c r="F1661" s="319">
        <v>1</v>
      </c>
      <c r="G1661" s="43" t="s">
        <v>2536</v>
      </c>
      <c r="H1661" s="499"/>
      <c r="I1661" s="481">
        <v>10</v>
      </c>
      <c r="J1661" s="442" t="s">
        <v>1428</v>
      </c>
      <c r="K1661" s="442">
        <v>2</v>
      </c>
      <c r="L1661" s="482" t="s">
        <v>3469</v>
      </c>
      <c r="M1661" s="442">
        <v>200</v>
      </c>
      <c r="N1661" s="483"/>
      <c r="O1661" s="434">
        <v>2.2000000000000002</v>
      </c>
      <c r="P1661" s="323">
        <f t="shared" si="119"/>
        <v>4.4000000000000004</v>
      </c>
      <c r="Q1661" s="319">
        <f t="shared" si="120"/>
        <v>2</v>
      </c>
      <c r="R1661" s="427">
        <f t="shared" si="121"/>
        <v>4.4000000000000004</v>
      </c>
      <c r="S1661" s="323"/>
      <c r="T1661" s="309"/>
      <c r="U1661" s="309"/>
      <c r="V1661" s="319" t="s">
        <v>1427</v>
      </c>
      <c r="W1661" s="444" t="str">
        <f t="shared" si="118"/>
        <v>10</v>
      </c>
      <c r="X1661" s="286"/>
      <c r="Y1661" s="286"/>
      <c r="Z1661" s="30"/>
    </row>
    <row r="1662" spans="1:26" ht="15" hidden="1" customHeight="1" x14ac:dyDescent="0.2">
      <c r="A1662" s="384"/>
      <c r="B1662" s="384"/>
      <c r="C1662" s="433"/>
      <c r="D1662" s="43" t="s">
        <v>2386</v>
      </c>
      <c r="E1662" s="499" t="s">
        <v>2582</v>
      </c>
      <c r="F1662" s="319">
        <v>1</v>
      </c>
      <c r="G1662" s="43" t="s">
        <v>2473</v>
      </c>
      <c r="H1662" s="499"/>
      <c r="I1662" s="481">
        <v>8</v>
      </c>
      <c r="J1662" s="442" t="s">
        <v>1428</v>
      </c>
      <c r="K1662" s="442">
        <v>2</v>
      </c>
      <c r="L1662" s="482" t="s">
        <v>3483</v>
      </c>
      <c r="M1662" s="442">
        <v>183</v>
      </c>
      <c r="N1662" s="483"/>
      <c r="O1662" s="434">
        <v>0.46</v>
      </c>
      <c r="P1662" s="323">
        <f t="shared" si="119"/>
        <v>0.92</v>
      </c>
      <c r="Q1662" s="319">
        <f t="shared" si="120"/>
        <v>2</v>
      </c>
      <c r="R1662" s="427">
        <f t="shared" si="121"/>
        <v>0.92</v>
      </c>
      <c r="S1662" s="323"/>
      <c r="T1662" s="309"/>
      <c r="U1662" s="309"/>
      <c r="V1662" s="319" t="s">
        <v>3449</v>
      </c>
      <c r="W1662" s="444" t="str">
        <f t="shared" si="118"/>
        <v>8</v>
      </c>
      <c r="X1662" s="286"/>
      <c r="Y1662" s="286"/>
      <c r="Z1662" s="30"/>
    </row>
    <row r="1663" spans="1:26" ht="15" hidden="1" customHeight="1" x14ac:dyDescent="0.2">
      <c r="A1663" s="384"/>
      <c r="B1663" s="384"/>
      <c r="C1663" s="433"/>
      <c r="D1663" s="43" t="s">
        <v>2387</v>
      </c>
      <c r="E1663" s="499" t="s">
        <v>2582</v>
      </c>
      <c r="F1663" s="319">
        <v>1</v>
      </c>
      <c r="G1663" s="43" t="s">
        <v>2531</v>
      </c>
      <c r="H1663" s="499"/>
      <c r="I1663" s="481" t="s">
        <v>565</v>
      </c>
      <c r="J1663" s="442" t="s">
        <v>1428</v>
      </c>
      <c r="K1663" s="442">
        <v>1</v>
      </c>
      <c r="L1663" s="482" t="s">
        <v>3456</v>
      </c>
      <c r="M1663" s="442">
        <v>726</v>
      </c>
      <c r="N1663" s="483"/>
      <c r="O1663" s="434">
        <v>16.239999999999998</v>
      </c>
      <c r="P1663" s="323">
        <f t="shared" si="119"/>
        <v>16.239999999999998</v>
      </c>
      <c r="Q1663" s="319">
        <f t="shared" si="120"/>
        <v>1</v>
      </c>
      <c r="R1663" s="427">
        <f t="shared" si="121"/>
        <v>16.239999999999998</v>
      </c>
      <c r="S1663" s="323"/>
      <c r="T1663" s="309"/>
      <c r="U1663" s="309"/>
      <c r="V1663" s="319" t="s">
        <v>565</v>
      </c>
      <c r="W1663" s="444" t="str">
        <f t="shared" si="118"/>
        <v/>
      </c>
      <c r="X1663" s="286"/>
      <c r="Y1663" s="286"/>
      <c r="Z1663" s="30"/>
    </row>
    <row r="1664" spans="1:26" ht="15" hidden="1" customHeight="1" x14ac:dyDescent="0.2">
      <c r="A1664" s="384"/>
      <c r="B1664" s="384"/>
      <c r="C1664" s="433"/>
      <c r="D1664" s="43" t="s">
        <v>2387</v>
      </c>
      <c r="E1664" s="499" t="s">
        <v>2582</v>
      </c>
      <c r="F1664" s="319">
        <v>1</v>
      </c>
      <c r="G1664" s="43" t="s">
        <v>2532</v>
      </c>
      <c r="H1664" s="499"/>
      <c r="I1664" s="481">
        <v>10</v>
      </c>
      <c r="J1664" s="442" t="s">
        <v>1428</v>
      </c>
      <c r="K1664" s="442">
        <v>1</v>
      </c>
      <c r="L1664" s="482" t="s">
        <v>3524</v>
      </c>
      <c r="M1664" s="442">
        <v>139</v>
      </c>
      <c r="N1664" s="483"/>
      <c r="O1664" s="434">
        <v>1.35</v>
      </c>
      <c r="P1664" s="323">
        <f t="shared" si="119"/>
        <v>1.35</v>
      </c>
      <c r="Q1664" s="319">
        <f t="shared" si="120"/>
        <v>1</v>
      </c>
      <c r="R1664" s="427">
        <f t="shared" si="121"/>
        <v>1.35</v>
      </c>
      <c r="S1664" s="323"/>
      <c r="T1664" s="309"/>
      <c r="U1664" s="309"/>
      <c r="V1664" s="319" t="s">
        <v>1427</v>
      </c>
      <c r="W1664" s="444" t="str">
        <f t="shared" si="118"/>
        <v>10</v>
      </c>
      <c r="X1664" s="286"/>
      <c r="Y1664" s="286"/>
      <c r="Z1664" s="30"/>
    </row>
    <row r="1665" spans="1:26" ht="15" hidden="1" customHeight="1" x14ac:dyDescent="0.2">
      <c r="A1665" s="384"/>
      <c r="B1665" s="384"/>
      <c r="C1665" s="433"/>
      <c r="D1665" s="43" t="s">
        <v>2387</v>
      </c>
      <c r="E1665" s="499" t="s">
        <v>2582</v>
      </c>
      <c r="F1665" s="319">
        <v>1</v>
      </c>
      <c r="G1665" s="43" t="s">
        <v>2537</v>
      </c>
      <c r="H1665" s="499"/>
      <c r="I1665" s="481">
        <v>10</v>
      </c>
      <c r="J1665" s="442" t="s">
        <v>1428</v>
      </c>
      <c r="K1665" s="442">
        <v>2</v>
      </c>
      <c r="L1665" s="482" t="s">
        <v>3542</v>
      </c>
      <c r="M1665" s="442">
        <v>146</v>
      </c>
      <c r="N1665" s="483"/>
      <c r="O1665" s="434">
        <v>1.25</v>
      </c>
      <c r="P1665" s="323">
        <f t="shared" si="119"/>
        <v>2.5</v>
      </c>
      <c r="Q1665" s="319">
        <f t="shared" si="120"/>
        <v>2</v>
      </c>
      <c r="R1665" s="427">
        <f t="shared" si="121"/>
        <v>2.5</v>
      </c>
      <c r="S1665" s="323"/>
      <c r="T1665" s="309"/>
      <c r="U1665" s="309"/>
      <c r="V1665" s="319" t="s">
        <v>1427</v>
      </c>
      <c r="W1665" s="444" t="str">
        <f t="shared" si="118"/>
        <v>10</v>
      </c>
      <c r="X1665" s="286"/>
      <c r="Y1665" s="286"/>
      <c r="Z1665" s="30"/>
    </row>
    <row r="1666" spans="1:26" ht="15" hidden="1" customHeight="1" x14ac:dyDescent="0.2">
      <c r="A1666" s="384"/>
      <c r="B1666" s="384"/>
      <c r="C1666" s="433"/>
      <c r="D1666" s="43" t="s">
        <v>2387</v>
      </c>
      <c r="E1666" s="499" t="s">
        <v>2582</v>
      </c>
      <c r="F1666" s="319">
        <v>1</v>
      </c>
      <c r="G1666" s="43" t="s">
        <v>2536</v>
      </c>
      <c r="H1666" s="499"/>
      <c r="I1666" s="481">
        <v>10</v>
      </c>
      <c r="J1666" s="442" t="s">
        <v>1428</v>
      </c>
      <c r="K1666" s="442">
        <v>2</v>
      </c>
      <c r="L1666" s="482" t="s">
        <v>3469</v>
      </c>
      <c r="M1666" s="442">
        <v>200</v>
      </c>
      <c r="N1666" s="483"/>
      <c r="O1666" s="434">
        <v>2.2000000000000002</v>
      </c>
      <c r="P1666" s="323">
        <f t="shared" si="119"/>
        <v>4.4000000000000004</v>
      </c>
      <c r="Q1666" s="319">
        <f t="shared" si="120"/>
        <v>2</v>
      </c>
      <c r="R1666" s="427">
        <f t="shared" si="121"/>
        <v>4.4000000000000004</v>
      </c>
      <c r="S1666" s="323"/>
      <c r="T1666" s="309"/>
      <c r="U1666" s="309"/>
      <c r="V1666" s="319" t="s">
        <v>1427</v>
      </c>
      <c r="W1666" s="444" t="str">
        <f t="shared" si="118"/>
        <v>10</v>
      </c>
      <c r="X1666" s="286"/>
      <c r="Y1666" s="286"/>
      <c r="Z1666" s="30"/>
    </row>
    <row r="1667" spans="1:26" ht="15" hidden="1" customHeight="1" x14ac:dyDescent="0.2">
      <c r="A1667" s="384"/>
      <c r="B1667" s="384"/>
      <c r="C1667" s="433"/>
      <c r="D1667" s="43" t="s">
        <v>2387</v>
      </c>
      <c r="E1667" s="499" t="s">
        <v>2582</v>
      </c>
      <c r="F1667" s="319">
        <v>1</v>
      </c>
      <c r="G1667" s="43" t="s">
        <v>2535</v>
      </c>
      <c r="H1667" s="499"/>
      <c r="I1667" s="481">
        <v>8</v>
      </c>
      <c r="J1667" s="442" t="s">
        <v>1428</v>
      </c>
      <c r="K1667" s="442">
        <v>2</v>
      </c>
      <c r="L1667" s="482" t="s">
        <v>3452</v>
      </c>
      <c r="M1667" s="442">
        <v>183</v>
      </c>
      <c r="N1667" s="483"/>
      <c r="O1667" s="434">
        <v>0.69</v>
      </c>
      <c r="P1667" s="323">
        <f t="shared" si="119"/>
        <v>1.38</v>
      </c>
      <c r="Q1667" s="319">
        <f t="shared" si="120"/>
        <v>2</v>
      </c>
      <c r="R1667" s="427">
        <f t="shared" si="121"/>
        <v>1.38</v>
      </c>
      <c r="S1667" s="323"/>
      <c r="T1667" s="309"/>
      <c r="U1667" s="309"/>
      <c r="V1667" s="319" t="s">
        <v>3449</v>
      </c>
      <c r="W1667" s="444" t="str">
        <f t="shared" si="118"/>
        <v>8</v>
      </c>
      <c r="X1667" s="286"/>
      <c r="Y1667" s="286"/>
      <c r="Z1667" s="30"/>
    </row>
    <row r="1668" spans="1:26" ht="15" hidden="1" customHeight="1" x14ac:dyDescent="0.2">
      <c r="A1668" s="384"/>
      <c r="B1668" s="384"/>
      <c r="C1668" s="433"/>
      <c r="D1668" s="43" t="s">
        <v>2388</v>
      </c>
      <c r="E1668" s="499" t="s">
        <v>2582</v>
      </c>
      <c r="F1668" s="319">
        <v>1</v>
      </c>
      <c r="G1668" s="43" t="s">
        <v>2538</v>
      </c>
      <c r="H1668" s="499"/>
      <c r="I1668" s="481" t="s">
        <v>990</v>
      </c>
      <c r="J1668" s="442" t="s">
        <v>1428</v>
      </c>
      <c r="K1668" s="442">
        <v>1</v>
      </c>
      <c r="L1668" s="482" t="s">
        <v>3456</v>
      </c>
      <c r="M1668" s="442">
        <v>3009</v>
      </c>
      <c r="N1668" s="483"/>
      <c r="O1668" s="434">
        <v>17.190000000000001</v>
      </c>
      <c r="P1668" s="323">
        <f t="shared" si="119"/>
        <v>17.190000000000001</v>
      </c>
      <c r="Q1668" s="319">
        <f t="shared" si="120"/>
        <v>1</v>
      </c>
      <c r="R1668" s="427">
        <f t="shared" si="121"/>
        <v>17.190000000000001</v>
      </c>
      <c r="S1668" s="323"/>
      <c r="T1668" s="309"/>
      <c r="U1668" s="309"/>
      <c r="V1668" s="319" t="s">
        <v>990</v>
      </c>
      <c r="W1668" s="444" t="str">
        <f t="shared" si="118"/>
        <v/>
      </c>
      <c r="X1668" s="286"/>
      <c r="Y1668" s="286"/>
      <c r="Z1668" s="30"/>
    </row>
    <row r="1669" spans="1:26" ht="15" hidden="1" customHeight="1" x14ac:dyDescent="0.2">
      <c r="A1669" s="384"/>
      <c r="B1669" s="384"/>
      <c r="C1669" s="433"/>
      <c r="D1669" s="43" t="s">
        <v>2388</v>
      </c>
      <c r="E1669" s="499" t="s">
        <v>2582</v>
      </c>
      <c r="F1669" s="319">
        <v>1</v>
      </c>
      <c r="G1669" s="43" t="s">
        <v>2455</v>
      </c>
      <c r="H1669" s="499"/>
      <c r="I1669" s="481">
        <v>10</v>
      </c>
      <c r="J1669" s="442" t="s">
        <v>1428</v>
      </c>
      <c r="K1669" s="442">
        <v>5</v>
      </c>
      <c r="L1669" s="482" t="s">
        <v>3461</v>
      </c>
      <c r="M1669" s="442">
        <v>82</v>
      </c>
      <c r="N1669" s="483"/>
      <c r="O1669" s="434">
        <v>0.57999999999999996</v>
      </c>
      <c r="P1669" s="323">
        <f t="shared" si="119"/>
        <v>2.9</v>
      </c>
      <c r="Q1669" s="319">
        <f t="shared" si="120"/>
        <v>5</v>
      </c>
      <c r="R1669" s="427">
        <f t="shared" si="121"/>
        <v>2.9</v>
      </c>
      <c r="S1669" s="323"/>
      <c r="T1669" s="309"/>
      <c r="U1669" s="309"/>
      <c r="V1669" s="319" t="s">
        <v>1427</v>
      </c>
      <c r="W1669" s="444" t="str">
        <f t="shared" si="118"/>
        <v>10</v>
      </c>
      <c r="X1669" s="286"/>
      <c r="Y1669" s="286"/>
      <c r="Z1669" s="30"/>
    </row>
    <row r="1670" spans="1:26" ht="15" hidden="1" customHeight="1" x14ac:dyDescent="0.2">
      <c r="A1670" s="384"/>
      <c r="B1670" s="384"/>
      <c r="C1670" s="433"/>
      <c r="D1670" s="43" t="s">
        <v>2388</v>
      </c>
      <c r="E1670" s="499" t="s">
        <v>2582</v>
      </c>
      <c r="F1670" s="319">
        <v>1</v>
      </c>
      <c r="G1670" s="43" t="s">
        <v>2539</v>
      </c>
      <c r="H1670" s="499"/>
      <c r="I1670" s="481" t="s">
        <v>990</v>
      </c>
      <c r="J1670" s="442" t="s">
        <v>1428</v>
      </c>
      <c r="K1670" s="442">
        <v>1</v>
      </c>
      <c r="L1670" s="482" t="s">
        <v>3456</v>
      </c>
      <c r="M1670" s="442">
        <v>1092</v>
      </c>
      <c r="N1670" s="483"/>
      <c r="O1670" s="434">
        <v>6.24</v>
      </c>
      <c r="P1670" s="323">
        <f t="shared" si="119"/>
        <v>6.24</v>
      </c>
      <c r="Q1670" s="319">
        <f t="shared" si="120"/>
        <v>1</v>
      </c>
      <c r="R1670" s="427">
        <f t="shared" si="121"/>
        <v>6.24</v>
      </c>
      <c r="S1670" s="323"/>
      <c r="T1670" s="309"/>
      <c r="U1670" s="309"/>
      <c r="V1670" s="319" t="s">
        <v>990</v>
      </c>
      <c r="W1670" s="444" t="str">
        <f t="shared" si="118"/>
        <v/>
      </c>
      <c r="X1670" s="286"/>
      <c r="Y1670" s="286"/>
      <c r="Z1670" s="30"/>
    </row>
    <row r="1671" spans="1:26" ht="15" hidden="1" customHeight="1" x14ac:dyDescent="0.2">
      <c r="A1671" s="384"/>
      <c r="B1671" s="384"/>
      <c r="C1671" s="433"/>
      <c r="D1671" s="43" t="s">
        <v>2388</v>
      </c>
      <c r="E1671" s="499" t="s">
        <v>2582</v>
      </c>
      <c r="F1671" s="319">
        <v>1</v>
      </c>
      <c r="G1671" s="43" t="s">
        <v>2540</v>
      </c>
      <c r="H1671" s="499"/>
      <c r="I1671" s="481" t="s">
        <v>990</v>
      </c>
      <c r="J1671" s="442" t="s">
        <v>1428</v>
      </c>
      <c r="K1671" s="442">
        <v>1</v>
      </c>
      <c r="L1671" s="482" t="s">
        <v>3456</v>
      </c>
      <c r="M1671" s="442">
        <v>1097</v>
      </c>
      <c r="N1671" s="483"/>
      <c r="O1671" s="434">
        <v>6.27</v>
      </c>
      <c r="P1671" s="323">
        <f t="shared" si="119"/>
        <v>6.27</v>
      </c>
      <c r="Q1671" s="319">
        <f t="shared" si="120"/>
        <v>1</v>
      </c>
      <c r="R1671" s="427">
        <f t="shared" si="121"/>
        <v>6.27</v>
      </c>
      <c r="S1671" s="323"/>
      <c r="T1671" s="309"/>
      <c r="U1671" s="309"/>
      <c r="V1671" s="319" t="s">
        <v>990</v>
      </c>
      <c r="W1671" s="444" t="str">
        <f t="shared" si="118"/>
        <v/>
      </c>
      <c r="X1671" s="286"/>
      <c r="Y1671" s="286"/>
      <c r="Z1671" s="30"/>
    </row>
    <row r="1672" spans="1:26" ht="15" hidden="1" customHeight="1" x14ac:dyDescent="0.2">
      <c r="A1672" s="384"/>
      <c r="B1672" s="384"/>
      <c r="C1672" s="433"/>
      <c r="D1672" s="43" t="s">
        <v>2388</v>
      </c>
      <c r="E1672" s="499" t="s">
        <v>2582</v>
      </c>
      <c r="F1672" s="319">
        <v>1</v>
      </c>
      <c r="G1672" s="43" t="s">
        <v>2541</v>
      </c>
      <c r="H1672" s="499"/>
      <c r="I1672" s="481" t="s">
        <v>979</v>
      </c>
      <c r="J1672" s="442" t="s">
        <v>1428</v>
      </c>
      <c r="K1672" s="442">
        <v>3</v>
      </c>
      <c r="L1672" s="482" t="s">
        <v>3456</v>
      </c>
      <c r="M1672" s="442">
        <v>561</v>
      </c>
      <c r="N1672" s="483"/>
      <c r="O1672" s="434">
        <v>1.33</v>
      </c>
      <c r="P1672" s="323">
        <f t="shared" si="119"/>
        <v>3.99</v>
      </c>
      <c r="Q1672" s="319">
        <f t="shared" si="120"/>
        <v>3</v>
      </c>
      <c r="R1672" s="427">
        <f t="shared" si="121"/>
        <v>3.99</v>
      </c>
      <c r="S1672" s="323"/>
      <c r="T1672" s="309"/>
      <c r="U1672" s="309"/>
      <c r="V1672" s="319" t="s">
        <v>979</v>
      </c>
      <c r="W1672" s="444" t="str">
        <f t="shared" si="118"/>
        <v/>
      </c>
      <c r="X1672" s="286"/>
      <c r="Y1672" s="286"/>
      <c r="Z1672" s="30"/>
    </row>
    <row r="1673" spans="1:26" ht="15" hidden="1" customHeight="1" x14ac:dyDescent="0.2">
      <c r="A1673" s="384"/>
      <c r="B1673" s="384"/>
      <c r="C1673" s="433"/>
      <c r="D1673" s="43" t="s">
        <v>2388</v>
      </c>
      <c r="E1673" s="499" t="s">
        <v>2582</v>
      </c>
      <c r="F1673" s="319">
        <v>1</v>
      </c>
      <c r="G1673" s="43" t="s">
        <v>2542</v>
      </c>
      <c r="H1673" s="499"/>
      <c r="I1673" s="481" t="s">
        <v>990</v>
      </c>
      <c r="J1673" s="442" t="s">
        <v>1428</v>
      </c>
      <c r="K1673" s="442">
        <v>1</v>
      </c>
      <c r="L1673" s="482" t="s">
        <v>3456</v>
      </c>
      <c r="M1673" s="442">
        <v>1047</v>
      </c>
      <c r="N1673" s="483"/>
      <c r="O1673" s="434">
        <v>5.98</v>
      </c>
      <c r="P1673" s="323">
        <f t="shared" si="119"/>
        <v>5.98</v>
      </c>
      <c r="Q1673" s="319">
        <f t="shared" si="120"/>
        <v>1</v>
      </c>
      <c r="R1673" s="427">
        <f t="shared" si="121"/>
        <v>5.98</v>
      </c>
      <c r="S1673" s="323"/>
      <c r="T1673" s="309"/>
      <c r="U1673" s="309"/>
      <c r="V1673" s="319" t="s">
        <v>990</v>
      </c>
      <c r="W1673" s="444" t="str">
        <f t="shared" si="118"/>
        <v/>
      </c>
      <c r="X1673" s="286"/>
      <c r="Y1673" s="286"/>
      <c r="Z1673" s="30"/>
    </row>
    <row r="1674" spans="1:26" ht="15" hidden="1" customHeight="1" x14ac:dyDescent="0.2">
      <c r="A1674" s="384"/>
      <c r="B1674" s="384"/>
      <c r="C1674" s="433"/>
      <c r="D1674" s="43" t="s">
        <v>2388</v>
      </c>
      <c r="E1674" s="499" t="s">
        <v>2582</v>
      </c>
      <c r="F1674" s="319">
        <v>1</v>
      </c>
      <c r="G1674" s="43" t="s">
        <v>2543</v>
      </c>
      <c r="H1674" s="499"/>
      <c r="I1674" s="481" t="s">
        <v>990</v>
      </c>
      <c r="J1674" s="442" t="s">
        <v>1428</v>
      </c>
      <c r="K1674" s="442">
        <v>1</v>
      </c>
      <c r="L1674" s="482" t="s">
        <v>3456</v>
      </c>
      <c r="M1674" s="442">
        <v>118</v>
      </c>
      <c r="N1674" s="483"/>
      <c r="O1674" s="434">
        <v>0.67</v>
      </c>
      <c r="P1674" s="323">
        <f t="shared" si="119"/>
        <v>0.67</v>
      </c>
      <c r="Q1674" s="319">
        <f t="shared" si="120"/>
        <v>1</v>
      </c>
      <c r="R1674" s="427">
        <f t="shared" si="121"/>
        <v>0.67</v>
      </c>
      <c r="S1674" s="323"/>
      <c r="T1674" s="309"/>
      <c r="U1674" s="309"/>
      <c r="V1674" s="319" t="s">
        <v>990</v>
      </c>
      <c r="W1674" s="444" t="str">
        <f t="shared" si="118"/>
        <v/>
      </c>
      <c r="X1674" s="286"/>
      <c r="Y1674" s="286"/>
      <c r="Z1674" s="30"/>
    </row>
    <row r="1675" spans="1:26" ht="15" hidden="1" customHeight="1" x14ac:dyDescent="0.2">
      <c r="A1675" s="384"/>
      <c r="B1675" s="384"/>
      <c r="C1675" s="433"/>
      <c r="D1675" s="43" t="s">
        <v>2388</v>
      </c>
      <c r="E1675" s="499" t="s">
        <v>2582</v>
      </c>
      <c r="F1675" s="319">
        <v>1</v>
      </c>
      <c r="G1675" s="43" t="s">
        <v>2456</v>
      </c>
      <c r="H1675" s="499"/>
      <c r="I1675" s="481" t="s">
        <v>990</v>
      </c>
      <c r="J1675" s="442" t="s">
        <v>1428</v>
      </c>
      <c r="K1675" s="442">
        <v>3</v>
      </c>
      <c r="L1675" s="482" t="s">
        <v>3456</v>
      </c>
      <c r="M1675" s="442">
        <v>1108</v>
      </c>
      <c r="N1675" s="483"/>
      <c r="O1675" s="434">
        <v>6.33</v>
      </c>
      <c r="P1675" s="323">
        <f t="shared" si="119"/>
        <v>18.990000000000002</v>
      </c>
      <c r="Q1675" s="319">
        <f t="shared" si="120"/>
        <v>3</v>
      </c>
      <c r="R1675" s="427">
        <f t="shared" si="121"/>
        <v>18.990000000000002</v>
      </c>
      <c r="S1675" s="323"/>
      <c r="T1675" s="309"/>
      <c r="U1675" s="309"/>
      <c r="V1675" s="319" t="s">
        <v>990</v>
      </c>
      <c r="W1675" s="444" t="str">
        <f t="shared" si="118"/>
        <v/>
      </c>
      <c r="X1675" s="286"/>
      <c r="Y1675" s="286"/>
      <c r="Z1675" s="30"/>
    </row>
    <row r="1676" spans="1:26" ht="15" hidden="1" customHeight="1" x14ac:dyDescent="0.2">
      <c r="A1676" s="384"/>
      <c r="B1676" s="384"/>
      <c r="C1676" s="433"/>
      <c r="D1676" s="43" t="s">
        <v>2388</v>
      </c>
      <c r="E1676" s="499" t="s">
        <v>2582</v>
      </c>
      <c r="F1676" s="319">
        <v>1</v>
      </c>
      <c r="G1676" s="43" t="s">
        <v>2458</v>
      </c>
      <c r="H1676" s="499"/>
      <c r="I1676" s="481" t="s">
        <v>990</v>
      </c>
      <c r="J1676" s="442" t="s">
        <v>1428</v>
      </c>
      <c r="K1676" s="442">
        <v>1</v>
      </c>
      <c r="L1676" s="482" t="s">
        <v>3456</v>
      </c>
      <c r="M1676" s="442">
        <v>60</v>
      </c>
      <c r="N1676" s="483"/>
      <c r="O1676" s="434">
        <v>0.34</v>
      </c>
      <c r="P1676" s="323">
        <f t="shared" si="119"/>
        <v>0.34</v>
      </c>
      <c r="Q1676" s="319">
        <f t="shared" si="120"/>
        <v>1</v>
      </c>
      <c r="R1676" s="427">
        <f t="shared" si="121"/>
        <v>0.34</v>
      </c>
      <c r="S1676" s="323"/>
      <c r="T1676" s="309"/>
      <c r="U1676" s="309"/>
      <c r="V1676" s="319" t="s">
        <v>990</v>
      </c>
      <c r="W1676" s="444" t="str">
        <f t="shared" si="118"/>
        <v/>
      </c>
      <c r="X1676" s="286"/>
      <c r="Y1676" s="286"/>
      <c r="Z1676" s="30"/>
    </row>
    <row r="1677" spans="1:26" ht="15" hidden="1" customHeight="1" x14ac:dyDescent="0.2">
      <c r="A1677" s="384"/>
      <c r="B1677" s="384"/>
      <c r="C1677" s="433"/>
      <c r="D1677" s="43" t="s">
        <v>2388</v>
      </c>
      <c r="E1677" s="499" t="s">
        <v>2582</v>
      </c>
      <c r="F1677" s="319">
        <v>1</v>
      </c>
      <c r="G1677" s="43" t="s">
        <v>2544</v>
      </c>
      <c r="H1677" s="499"/>
      <c r="I1677" s="481" t="s">
        <v>990</v>
      </c>
      <c r="J1677" s="442" t="s">
        <v>1428</v>
      </c>
      <c r="K1677" s="442">
        <v>1</v>
      </c>
      <c r="L1677" s="482" t="s">
        <v>3456</v>
      </c>
      <c r="M1677" s="442">
        <v>670</v>
      </c>
      <c r="N1677" s="483"/>
      <c r="O1677" s="434">
        <v>3.83</v>
      </c>
      <c r="P1677" s="323">
        <f t="shared" si="119"/>
        <v>3.83</v>
      </c>
      <c r="Q1677" s="319">
        <f t="shared" si="120"/>
        <v>1</v>
      </c>
      <c r="R1677" s="427">
        <f t="shared" si="121"/>
        <v>3.83</v>
      </c>
      <c r="S1677" s="323"/>
      <c r="T1677" s="309"/>
      <c r="U1677" s="309"/>
      <c r="V1677" s="319" t="s">
        <v>990</v>
      </c>
      <c r="W1677" s="444" t="str">
        <f t="shared" si="118"/>
        <v/>
      </c>
      <c r="X1677" s="286"/>
      <c r="Y1677" s="286"/>
      <c r="Z1677" s="30"/>
    </row>
    <row r="1678" spans="1:26" ht="15" hidden="1" customHeight="1" x14ac:dyDescent="0.2">
      <c r="A1678" s="384"/>
      <c r="B1678" s="384"/>
      <c r="C1678" s="433"/>
      <c r="D1678" s="43" t="s">
        <v>2388</v>
      </c>
      <c r="E1678" s="499" t="s">
        <v>2582</v>
      </c>
      <c r="F1678" s="319">
        <v>1</v>
      </c>
      <c r="G1678" s="43" t="s">
        <v>2545</v>
      </c>
      <c r="H1678" s="499"/>
      <c r="I1678" s="481" t="s">
        <v>990</v>
      </c>
      <c r="J1678" s="442" t="s">
        <v>1428</v>
      </c>
      <c r="K1678" s="442">
        <v>1</v>
      </c>
      <c r="L1678" s="482" t="s">
        <v>3456</v>
      </c>
      <c r="M1678" s="442">
        <v>161</v>
      </c>
      <c r="N1678" s="483"/>
      <c r="O1678" s="434">
        <v>0.92</v>
      </c>
      <c r="P1678" s="323">
        <f t="shared" si="119"/>
        <v>0.92</v>
      </c>
      <c r="Q1678" s="319">
        <f t="shared" si="120"/>
        <v>1</v>
      </c>
      <c r="R1678" s="427">
        <f t="shared" si="121"/>
        <v>0.92</v>
      </c>
      <c r="S1678" s="323"/>
      <c r="T1678" s="309"/>
      <c r="U1678" s="309"/>
      <c r="V1678" s="319" t="s">
        <v>990</v>
      </c>
      <c r="W1678" s="444" t="str">
        <f t="shared" si="118"/>
        <v/>
      </c>
      <c r="X1678" s="286"/>
      <c r="Y1678" s="286"/>
      <c r="Z1678" s="30"/>
    </row>
    <row r="1679" spans="1:26" ht="15" hidden="1" customHeight="1" x14ac:dyDescent="0.2">
      <c r="A1679" s="384"/>
      <c r="B1679" s="384"/>
      <c r="C1679" s="433"/>
      <c r="D1679" s="43" t="s">
        <v>2388</v>
      </c>
      <c r="E1679" s="499" t="s">
        <v>2582</v>
      </c>
      <c r="F1679" s="319">
        <v>1</v>
      </c>
      <c r="G1679" s="43" t="s">
        <v>2546</v>
      </c>
      <c r="H1679" s="499"/>
      <c r="I1679" s="481" t="s">
        <v>979</v>
      </c>
      <c r="J1679" s="442" t="s">
        <v>1428</v>
      </c>
      <c r="K1679" s="442">
        <v>3</v>
      </c>
      <c r="L1679" s="482" t="s">
        <v>3456</v>
      </c>
      <c r="M1679" s="442">
        <v>280</v>
      </c>
      <c r="N1679" s="483"/>
      <c r="O1679" s="434">
        <v>0.66</v>
      </c>
      <c r="P1679" s="323">
        <f t="shared" si="119"/>
        <v>1.98</v>
      </c>
      <c r="Q1679" s="319">
        <f t="shared" si="120"/>
        <v>3</v>
      </c>
      <c r="R1679" s="427">
        <f t="shared" si="121"/>
        <v>1.98</v>
      </c>
      <c r="S1679" s="323"/>
      <c r="T1679" s="309"/>
      <c r="U1679" s="309"/>
      <c r="V1679" s="319" t="s">
        <v>979</v>
      </c>
      <c r="W1679" s="444" t="str">
        <f t="shared" ref="W1679:W1742" si="122">(SUBSTITUTE(I1679,V1679,""))</f>
        <v/>
      </c>
      <c r="X1679" s="286"/>
      <c r="Y1679" s="286"/>
      <c r="Z1679" s="30"/>
    </row>
    <row r="1680" spans="1:26" ht="15" hidden="1" customHeight="1" x14ac:dyDescent="0.2">
      <c r="A1680" s="384"/>
      <c r="B1680" s="384"/>
      <c r="C1680" s="433"/>
      <c r="D1680" s="43" t="s">
        <v>2388</v>
      </c>
      <c r="E1680" s="499" t="s">
        <v>2582</v>
      </c>
      <c r="F1680" s="319">
        <v>1</v>
      </c>
      <c r="G1680" s="43" t="s">
        <v>2547</v>
      </c>
      <c r="H1680" s="499"/>
      <c r="I1680" s="481" t="s">
        <v>979</v>
      </c>
      <c r="J1680" s="442" t="s">
        <v>1428</v>
      </c>
      <c r="K1680" s="442">
        <v>3</v>
      </c>
      <c r="L1680" s="482" t="s">
        <v>3456</v>
      </c>
      <c r="M1680" s="442">
        <v>636</v>
      </c>
      <c r="N1680" s="483"/>
      <c r="O1680" s="434">
        <v>1.5</v>
      </c>
      <c r="P1680" s="323">
        <f t="shared" si="119"/>
        <v>4.5</v>
      </c>
      <c r="Q1680" s="319">
        <f t="shared" si="120"/>
        <v>3</v>
      </c>
      <c r="R1680" s="427">
        <f t="shared" si="121"/>
        <v>4.5</v>
      </c>
      <c r="S1680" s="323"/>
      <c r="T1680" s="309"/>
      <c r="U1680" s="309"/>
      <c r="V1680" s="319" t="s">
        <v>979</v>
      </c>
      <c r="W1680" s="444" t="str">
        <f t="shared" si="122"/>
        <v/>
      </c>
      <c r="X1680" s="286"/>
      <c r="Y1680" s="286"/>
      <c r="Z1680" s="30"/>
    </row>
    <row r="1681" spans="1:26" ht="15" hidden="1" customHeight="1" x14ac:dyDescent="0.2">
      <c r="A1681" s="384"/>
      <c r="B1681" s="384"/>
      <c r="C1681" s="433"/>
      <c r="D1681" s="43" t="s">
        <v>2388</v>
      </c>
      <c r="E1681" s="499" t="s">
        <v>2582</v>
      </c>
      <c r="F1681" s="319">
        <v>1</v>
      </c>
      <c r="G1681" s="43" t="s">
        <v>2548</v>
      </c>
      <c r="H1681" s="499"/>
      <c r="I1681" s="481" t="s">
        <v>979</v>
      </c>
      <c r="J1681" s="442" t="s">
        <v>1428</v>
      </c>
      <c r="K1681" s="442">
        <v>3</v>
      </c>
      <c r="L1681" s="482" t="s">
        <v>3456</v>
      </c>
      <c r="M1681" s="442">
        <v>113</v>
      </c>
      <c r="N1681" s="483"/>
      <c r="O1681" s="434">
        <v>0.27</v>
      </c>
      <c r="P1681" s="323">
        <f t="shared" si="119"/>
        <v>0.81</v>
      </c>
      <c r="Q1681" s="319">
        <f t="shared" si="120"/>
        <v>3</v>
      </c>
      <c r="R1681" s="427">
        <f t="shared" si="121"/>
        <v>0.81</v>
      </c>
      <c r="S1681" s="323"/>
      <c r="T1681" s="309"/>
      <c r="U1681" s="309"/>
      <c r="V1681" s="319" t="s">
        <v>979</v>
      </c>
      <c r="W1681" s="444" t="str">
        <f t="shared" si="122"/>
        <v/>
      </c>
      <c r="X1681" s="286"/>
      <c r="Y1681" s="286"/>
      <c r="Z1681" s="30"/>
    </row>
    <row r="1682" spans="1:26" ht="15" hidden="1" customHeight="1" x14ac:dyDescent="0.2">
      <c r="A1682" s="384"/>
      <c r="B1682" s="384"/>
      <c r="C1682" s="433"/>
      <c r="D1682" s="43" t="s">
        <v>2388</v>
      </c>
      <c r="E1682" s="499" t="s">
        <v>2582</v>
      </c>
      <c r="F1682" s="319">
        <v>1</v>
      </c>
      <c r="G1682" s="43" t="s">
        <v>2549</v>
      </c>
      <c r="H1682" s="499"/>
      <c r="I1682" s="481" t="s">
        <v>979</v>
      </c>
      <c r="J1682" s="442" t="s">
        <v>1428</v>
      </c>
      <c r="K1682" s="442">
        <v>3</v>
      </c>
      <c r="L1682" s="482" t="s">
        <v>3456</v>
      </c>
      <c r="M1682" s="442">
        <v>42</v>
      </c>
      <c r="N1682" s="483"/>
      <c r="O1682" s="434">
        <v>0.1</v>
      </c>
      <c r="P1682" s="323">
        <f t="shared" si="119"/>
        <v>0.30000000000000004</v>
      </c>
      <c r="Q1682" s="319">
        <f t="shared" si="120"/>
        <v>3</v>
      </c>
      <c r="R1682" s="427">
        <f t="shared" si="121"/>
        <v>0.30000000000000004</v>
      </c>
      <c r="S1682" s="323"/>
      <c r="T1682" s="309"/>
      <c r="U1682" s="309"/>
      <c r="V1682" s="319" t="s">
        <v>979</v>
      </c>
      <c r="W1682" s="444" t="str">
        <f t="shared" si="122"/>
        <v/>
      </c>
      <c r="X1682" s="286"/>
      <c r="Y1682" s="286"/>
      <c r="Z1682" s="30"/>
    </row>
    <row r="1683" spans="1:26" ht="15" hidden="1" customHeight="1" x14ac:dyDescent="0.2">
      <c r="A1683" s="384"/>
      <c r="B1683" s="384"/>
      <c r="C1683" s="433"/>
      <c r="D1683" s="43" t="s">
        <v>2388</v>
      </c>
      <c r="E1683" s="499" t="s">
        <v>2582</v>
      </c>
      <c r="F1683" s="319">
        <v>1</v>
      </c>
      <c r="G1683" s="43" t="s">
        <v>2550</v>
      </c>
      <c r="H1683" s="499"/>
      <c r="I1683" s="481" t="s">
        <v>990</v>
      </c>
      <c r="J1683" s="442" t="s">
        <v>1428</v>
      </c>
      <c r="K1683" s="442">
        <v>1</v>
      </c>
      <c r="L1683" s="482" t="s">
        <v>3456</v>
      </c>
      <c r="M1683" s="442">
        <v>581</v>
      </c>
      <c r="N1683" s="483"/>
      <c r="O1683" s="434">
        <v>3.32</v>
      </c>
      <c r="P1683" s="323">
        <f t="shared" si="119"/>
        <v>3.32</v>
      </c>
      <c r="Q1683" s="319">
        <f t="shared" si="120"/>
        <v>1</v>
      </c>
      <c r="R1683" s="427">
        <f t="shared" si="121"/>
        <v>3.32</v>
      </c>
      <c r="S1683" s="323"/>
      <c r="T1683" s="309"/>
      <c r="U1683" s="309"/>
      <c r="V1683" s="319" t="s">
        <v>990</v>
      </c>
      <c r="W1683" s="444" t="str">
        <f t="shared" si="122"/>
        <v/>
      </c>
      <c r="X1683" s="286"/>
      <c r="Y1683" s="286"/>
      <c r="Z1683" s="30"/>
    </row>
    <row r="1684" spans="1:26" ht="15" hidden="1" customHeight="1" x14ac:dyDescent="0.2">
      <c r="A1684" s="384"/>
      <c r="B1684" s="384"/>
      <c r="C1684" s="433"/>
      <c r="D1684" s="43" t="s">
        <v>2388</v>
      </c>
      <c r="E1684" s="499" t="s">
        <v>2582</v>
      </c>
      <c r="F1684" s="319">
        <v>1</v>
      </c>
      <c r="G1684" s="43" t="s">
        <v>2461</v>
      </c>
      <c r="H1684" s="499"/>
      <c r="I1684" s="481" t="s">
        <v>979</v>
      </c>
      <c r="J1684" s="442" t="s">
        <v>1428</v>
      </c>
      <c r="K1684" s="442">
        <v>3</v>
      </c>
      <c r="L1684" s="482" t="s">
        <v>3456</v>
      </c>
      <c r="M1684" s="442">
        <v>1610</v>
      </c>
      <c r="N1684" s="483"/>
      <c r="O1684" s="434">
        <v>3.8</v>
      </c>
      <c r="P1684" s="323">
        <f t="shared" si="119"/>
        <v>11.399999999999999</v>
      </c>
      <c r="Q1684" s="319">
        <f t="shared" si="120"/>
        <v>3</v>
      </c>
      <c r="R1684" s="427">
        <f t="shared" si="121"/>
        <v>11.399999999999999</v>
      </c>
      <c r="S1684" s="323"/>
      <c r="T1684" s="309"/>
      <c r="U1684" s="309"/>
      <c r="V1684" s="319" t="s">
        <v>979</v>
      </c>
      <c r="W1684" s="444" t="str">
        <f t="shared" si="122"/>
        <v/>
      </c>
      <c r="X1684" s="286"/>
      <c r="Y1684" s="286"/>
      <c r="Z1684" s="30"/>
    </row>
    <row r="1685" spans="1:26" ht="15" hidden="1" customHeight="1" x14ac:dyDescent="0.2">
      <c r="A1685" s="384"/>
      <c r="B1685" s="384"/>
      <c r="C1685" s="433"/>
      <c r="D1685" s="43" t="s">
        <v>2388</v>
      </c>
      <c r="E1685" s="499" t="s">
        <v>2582</v>
      </c>
      <c r="F1685" s="319">
        <v>1</v>
      </c>
      <c r="G1685" s="43" t="s">
        <v>2463</v>
      </c>
      <c r="H1685" s="499"/>
      <c r="I1685" s="481" t="s">
        <v>979</v>
      </c>
      <c r="J1685" s="442" t="s">
        <v>1428</v>
      </c>
      <c r="K1685" s="442">
        <v>3</v>
      </c>
      <c r="L1685" s="482" t="s">
        <v>3456</v>
      </c>
      <c r="M1685" s="442">
        <v>56</v>
      </c>
      <c r="N1685" s="483"/>
      <c r="O1685" s="434">
        <v>0.13</v>
      </c>
      <c r="P1685" s="323">
        <f t="shared" si="119"/>
        <v>0.39</v>
      </c>
      <c r="Q1685" s="319">
        <f t="shared" si="120"/>
        <v>3</v>
      </c>
      <c r="R1685" s="427">
        <f t="shared" si="121"/>
        <v>0.39</v>
      </c>
      <c r="S1685" s="323"/>
      <c r="T1685" s="309"/>
      <c r="U1685" s="309"/>
      <c r="V1685" s="319" t="s">
        <v>979</v>
      </c>
      <c r="W1685" s="444" t="str">
        <f t="shared" si="122"/>
        <v/>
      </c>
      <c r="X1685" s="286"/>
      <c r="Y1685" s="286"/>
      <c r="Z1685" s="30"/>
    </row>
    <row r="1686" spans="1:26" ht="15" hidden="1" customHeight="1" x14ac:dyDescent="0.2">
      <c r="A1686" s="384"/>
      <c r="B1686" s="384"/>
      <c r="C1686" s="433"/>
      <c r="D1686" s="43" t="s">
        <v>2388</v>
      </c>
      <c r="E1686" s="499" t="s">
        <v>2582</v>
      </c>
      <c r="F1686" s="319">
        <v>1</v>
      </c>
      <c r="G1686" s="43" t="s">
        <v>2551</v>
      </c>
      <c r="H1686" s="499"/>
      <c r="I1686" s="481" t="s">
        <v>979</v>
      </c>
      <c r="J1686" s="442" t="s">
        <v>1428</v>
      </c>
      <c r="K1686" s="442">
        <v>3</v>
      </c>
      <c r="L1686" s="482" t="s">
        <v>3456</v>
      </c>
      <c r="M1686" s="442">
        <v>1654</v>
      </c>
      <c r="N1686" s="483"/>
      <c r="O1686" s="434">
        <v>3.91</v>
      </c>
      <c r="P1686" s="323">
        <f t="shared" si="119"/>
        <v>11.73</v>
      </c>
      <c r="Q1686" s="319">
        <f t="shared" si="120"/>
        <v>3</v>
      </c>
      <c r="R1686" s="427">
        <f t="shared" si="121"/>
        <v>11.73</v>
      </c>
      <c r="S1686" s="323"/>
      <c r="T1686" s="309"/>
      <c r="U1686" s="309"/>
      <c r="V1686" s="319" t="s">
        <v>979</v>
      </c>
      <c r="W1686" s="444" t="str">
        <f t="shared" si="122"/>
        <v/>
      </c>
      <c r="X1686" s="286"/>
      <c r="Y1686" s="286"/>
      <c r="Z1686" s="30"/>
    </row>
    <row r="1687" spans="1:26" ht="15" hidden="1" customHeight="1" x14ac:dyDescent="0.2">
      <c r="A1687" s="384"/>
      <c r="B1687" s="384"/>
      <c r="C1687" s="433"/>
      <c r="D1687" s="43" t="s">
        <v>2388</v>
      </c>
      <c r="E1687" s="499" t="s">
        <v>2582</v>
      </c>
      <c r="F1687" s="319">
        <v>1</v>
      </c>
      <c r="G1687" s="43" t="s">
        <v>2552</v>
      </c>
      <c r="H1687" s="499"/>
      <c r="I1687" s="481" t="s">
        <v>979</v>
      </c>
      <c r="J1687" s="442" t="s">
        <v>1428</v>
      </c>
      <c r="K1687" s="442">
        <v>3</v>
      </c>
      <c r="L1687" s="482" t="s">
        <v>3456</v>
      </c>
      <c r="M1687" s="442">
        <v>204</v>
      </c>
      <c r="N1687" s="483"/>
      <c r="O1687" s="434">
        <v>0.48</v>
      </c>
      <c r="P1687" s="323">
        <f t="shared" si="119"/>
        <v>1.44</v>
      </c>
      <c r="Q1687" s="319">
        <f t="shared" si="120"/>
        <v>3</v>
      </c>
      <c r="R1687" s="427">
        <f t="shared" si="121"/>
        <v>1.44</v>
      </c>
      <c r="S1687" s="323"/>
      <c r="T1687" s="309"/>
      <c r="U1687" s="309"/>
      <c r="V1687" s="319" t="s">
        <v>979</v>
      </c>
      <c r="W1687" s="444" t="str">
        <f t="shared" si="122"/>
        <v/>
      </c>
      <c r="X1687" s="286"/>
      <c r="Y1687" s="286"/>
      <c r="Z1687" s="30"/>
    </row>
    <row r="1688" spans="1:26" ht="15" hidden="1" customHeight="1" x14ac:dyDescent="0.2">
      <c r="A1688" s="384"/>
      <c r="B1688" s="384"/>
      <c r="C1688" s="433"/>
      <c r="D1688" s="43" t="s">
        <v>2388</v>
      </c>
      <c r="E1688" s="499" t="s">
        <v>2582</v>
      </c>
      <c r="F1688" s="319">
        <v>1</v>
      </c>
      <c r="G1688" s="43" t="s">
        <v>2553</v>
      </c>
      <c r="H1688" s="499"/>
      <c r="I1688" s="481" t="s">
        <v>979</v>
      </c>
      <c r="J1688" s="442" t="s">
        <v>1428</v>
      </c>
      <c r="K1688" s="442">
        <v>3</v>
      </c>
      <c r="L1688" s="482" t="s">
        <v>3456</v>
      </c>
      <c r="M1688" s="442">
        <v>89</v>
      </c>
      <c r="N1688" s="483"/>
      <c r="O1688" s="434">
        <v>0.21</v>
      </c>
      <c r="P1688" s="323">
        <f t="shared" si="119"/>
        <v>0.63</v>
      </c>
      <c r="Q1688" s="319">
        <f t="shared" si="120"/>
        <v>3</v>
      </c>
      <c r="R1688" s="427">
        <f t="shared" si="121"/>
        <v>0.63</v>
      </c>
      <c r="S1688" s="323"/>
      <c r="T1688" s="309"/>
      <c r="U1688" s="309"/>
      <c r="V1688" s="319" t="s">
        <v>979</v>
      </c>
      <c r="W1688" s="444" t="str">
        <f t="shared" si="122"/>
        <v/>
      </c>
      <c r="X1688" s="286"/>
      <c r="Y1688" s="286"/>
      <c r="Z1688" s="30"/>
    </row>
    <row r="1689" spans="1:26" ht="15" hidden="1" customHeight="1" x14ac:dyDescent="0.2">
      <c r="A1689" s="384"/>
      <c r="B1689" s="384"/>
      <c r="C1689" s="433"/>
      <c r="D1689" s="43" t="s">
        <v>2388</v>
      </c>
      <c r="E1689" s="499" t="s">
        <v>2582</v>
      </c>
      <c r="F1689" s="319">
        <v>1</v>
      </c>
      <c r="G1689" s="43" t="s">
        <v>2554</v>
      </c>
      <c r="H1689" s="499"/>
      <c r="I1689" s="481" t="s">
        <v>979</v>
      </c>
      <c r="J1689" s="442" t="s">
        <v>1428</v>
      </c>
      <c r="K1689" s="442">
        <v>3</v>
      </c>
      <c r="L1689" s="482" t="s">
        <v>3456</v>
      </c>
      <c r="M1689" s="442">
        <v>157</v>
      </c>
      <c r="N1689" s="483"/>
      <c r="O1689" s="434">
        <v>0.37</v>
      </c>
      <c r="P1689" s="323">
        <f t="shared" si="119"/>
        <v>1.1099999999999999</v>
      </c>
      <c r="Q1689" s="319">
        <f t="shared" si="120"/>
        <v>3</v>
      </c>
      <c r="R1689" s="427">
        <f t="shared" si="121"/>
        <v>1.1099999999999999</v>
      </c>
      <c r="S1689" s="323"/>
      <c r="T1689" s="309"/>
      <c r="U1689" s="309"/>
      <c r="V1689" s="319" t="s">
        <v>979</v>
      </c>
      <c r="W1689" s="444" t="str">
        <f t="shared" si="122"/>
        <v/>
      </c>
      <c r="X1689" s="286"/>
      <c r="Y1689" s="286"/>
      <c r="Z1689" s="30"/>
    </row>
    <row r="1690" spans="1:26" ht="15" hidden="1" customHeight="1" x14ac:dyDescent="0.2">
      <c r="A1690" s="384"/>
      <c r="B1690" s="384"/>
      <c r="C1690" s="433"/>
      <c r="D1690" s="43" t="s">
        <v>2389</v>
      </c>
      <c r="E1690" s="499" t="s">
        <v>2582</v>
      </c>
      <c r="F1690" s="319">
        <v>1</v>
      </c>
      <c r="G1690" s="43" t="s">
        <v>2538</v>
      </c>
      <c r="H1690" s="499"/>
      <c r="I1690" s="481" t="s">
        <v>990</v>
      </c>
      <c r="J1690" s="442" t="s">
        <v>1428</v>
      </c>
      <c r="K1690" s="442">
        <v>1</v>
      </c>
      <c r="L1690" s="482" t="s">
        <v>3456</v>
      </c>
      <c r="M1690" s="442">
        <v>3009</v>
      </c>
      <c r="N1690" s="483"/>
      <c r="O1690" s="434">
        <v>17.190000000000001</v>
      </c>
      <c r="P1690" s="323">
        <f t="shared" si="119"/>
        <v>17.190000000000001</v>
      </c>
      <c r="Q1690" s="319">
        <f t="shared" si="120"/>
        <v>1</v>
      </c>
      <c r="R1690" s="427">
        <f t="shared" si="121"/>
        <v>17.190000000000001</v>
      </c>
      <c r="S1690" s="323"/>
      <c r="T1690" s="309"/>
      <c r="U1690" s="309"/>
      <c r="V1690" s="319" t="s">
        <v>990</v>
      </c>
      <c r="W1690" s="444" t="str">
        <f t="shared" si="122"/>
        <v/>
      </c>
      <c r="X1690" s="286"/>
      <c r="Y1690" s="286"/>
      <c r="Z1690" s="30"/>
    </row>
    <row r="1691" spans="1:26" ht="15" hidden="1" customHeight="1" x14ac:dyDescent="0.2">
      <c r="A1691" s="384"/>
      <c r="B1691" s="384"/>
      <c r="C1691" s="433"/>
      <c r="D1691" s="43" t="s">
        <v>2389</v>
      </c>
      <c r="E1691" s="499" t="s">
        <v>2582</v>
      </c>
      <c r="F1691" s="319">
        <v>1</v>
      </c>
      <c r="G1691" s="43" t="s">
        <v>2455</v>
      </c>
      <c r="H1691" s="499"/>
      <c r="I1691" s="481">
        <v>10</v>
      </c>
      <c r="J1691" s="442" t="s">
        <v>1428</v>
      </c>
      <c r="K1691" s="442">
        <v>3</v>
      </c>
      <c r="L1691" s="482" t="s">
        <v>3461</v>
      </c>
      <c r="M1691" s="442">
        <v>82</v>
      </c>
      <c r="N1691" s="483"/>
      <c r="O1691" s="434">
        <v>0.57999999999999996</v>
      </c>
      <c r="P1691" s="323">
        <f t="shared" si="119"/>
        <v>1.7399999999999998</v>
      </c>
      <c r="Q1691" s="319">
        <f t="shared" si="120"/>
        <v>3</v>
      </c>
      <c r="R1691" s="427">
        <f t="shared" si="121"/>
        <v>1.7399999999999998</v>
      </c>
      <c r="S1691" s="323"/>
      <c r="T1691" s="309"/>
      <c r="U1691" s="309"/>
      <c r="V1691" s="319" t="s">
        <v>1427</v>
      </c>
      <c r="W1691" s="444" t="str">
        <f t="shared" si="122"/>
        <v>10</v>
      </c>
      <c r="X1691" s="286"/>
      <c r="Y1691" s="286"/>
      <c r="Z1691" s="30"/>
    </row>
    <row r="1692" spans="1:26" ht="15" hidden="1" customHeight="1" x14ac:dyDescent="0.2">
      <c r="A1692" s="384"/>
      <c r="B1692" s="384"/>
      <c r="C1692" s="433"/>
      <c r="D1692" s="43" t="s">
        <v>2389</v>
      </c>
      <c r="E1692" s="499" t="s">
        <v>2582</v>
      </c>
      <c r="F1692" s="319">
        <v>1</v>
      </c>
      <c r="G1692" s="43" t="s">
        <v>2465</v>
      </c>
      <c r="H1692" s="499"/>
      <c r="I1692" s="481">
        <v>4</v>
      </c>
      <c r="J1692" s="442" t="s">
        <v>1428</v>
      </c>
      <c r="K1692" s="442">
        <v>1</v>
      </c>
      <c r="L1692" s="482" t="s">
        <v>3483</v>
      </c>
      <c r="M1692" s="442">
        <v>60</v>
      </c>
      <c r="N1692" s="483"/>
      <c r="O1692" s="434">
        <v>0.08</v>
      </c>
      <c r="P1692" s="323">
        <f t="shared" si="119"/>
        <v>0.08</v>
      </c>
      <c r="Q1692" s="319">
        <f t="shared" si="120"/>
        <v>1</v>
      </c>
      <c r="R1692" s="427">
        <f t="shared" si="121"/>
        <v>0.08</v>
      </c>
      <c r="S1692" s="323"/>
      <c r="T1692" s="309"/>
      <c r="U1692" s="309"/>
      <c r="V1692" s="319" t="s">
        <v>3450</v>
      </c>
      <c r="W1692" s="444" t="str">
        <f t="shared" si="122"/>
        <v>4</v>
      </c>
      <c r="X1692" s="286"/>
      <c r="Y1692" s="286"/>
      <c r="Z1692" s="30"/>
    </row>
    <row r="1693" spans="1:26" ht="15" hidden="1" customHeight="1" x14ac:dyDescent="0.2">
      <c r="A1693" s="384"/>
      <c r="B1693" s="384"/>
      <c r="C1693" s="433"/>
      <c r="D1693" s="43" t="s">
        <v>2389</v>
      </c>
      <c r="E1693" s="499" t="s">
        <v>2582</v>
      </c>
      <c r="F1693" s="319">
        <v>1</v>
      </c>
      <c r="G1693" s="43" t="s">
        <v>2466</v>
      </c>
      <c r="H1693" s="499"/>
      <c r="I1693" s="481">
        <v>4</v>
      </c>
      <c r="J1693" s="442" t="s">
        <v>1428</v>
      </c>
      <c r="K1693" s="442">
        <v>3</v>
      </c>
      <c r="L1693" s="482" t="s">
        <v>3509</v>
      </c>
      <c r="M1693" s="442">
        <v>40</v>
      </c>
      <c r="N1693" s="483"/>
      <c r="O1693" s="434">
        <v>0.03</v>
      </c>
      <c r="P1693" s="323">
        <f t="shared" ref="P1693:P1726" si="123">O1693*K1693</f>
        <v>0.09</v>
      </c>
      <c r="Q1693" s="319">
        <f t="shared" ref="Q1693:Q1726" si="124">K1693*F1693</f>
        <v>3</v>
      </c>
      <c r="R1693" s="427">
        <f t="shared" ref="R1693:R1726" si="125">Q1693*O1693</f>
        <v>0.09</v>
      </c>
      <c r="S1693" s="323"/>
      <c r="T1693" s="309"/>
      <c r="U1693" s="309"/>
      <c r="V1693" s="319" t="s">
        <v>3450</v>
      </c>
      <c r="W1693" s="444" t="str">
        <f t="shared" si="122"/>
        <v>4</v>
      </c>
      <c r="X1693" s="286"/>
      <c r="Y1693" s="286"/>
      <c r="Z1693" s="30"/>
    </row>
    <row r="1694" spans="1:26" ht="15" hidden="1" customHeight="1" x14ac:dyDescent="0.2">
      <c r="A1694" s="384"/>
      <c r="B1694" s="384"/>
      <c r="C1694" s="433"/>
      <c r="D1694" s="43" t="s">
        <v>2389</v>
      </c>
      <c r="E1694" s="499" t="s">
        <v>2582</v>
      </c>
      <c r="F1694" s="319">
        <v>1</v>
      </c>
      <c r="G1694" s="43" t="s">
        <v>2467</v>
      </c>
      <c r="H1694" s="499"/>
      <c r="I1694" s="481" t="s">
        <v>990</v>
      </c>
      <c r="J1694" s="442" t="s">
        <v>1428</v>
      </c>
      <c r="K1694" s="442">
        <v>3</v>
      </c>
      <c r="L1694" s="482" t="s">
        <v>3456</v>
      </c>
      <c r="M1694" s="442">
        <v>1097</v>
      </c>
      <c r="N1694" s="483"/>
      <c r="O1694" s="434">
        <v>6.27</v>
      </c>
      <c r="P1694" s="323">
        <f t="shared" si="123"/>
        <v>18.809999999999999</v>
      </c>
      <c r="Q1694" s="319">
        <f t="shared" si="124"/>
        <v>3</v>
      </c>
      <c r="R1694" s="427">
        <f t="shared" si="125"/>
        <v>18.809999999999999</v>
      </c>
      <c r="S1694" s="323"/>
      <c r="T1694" s="309"/>
      <c r="U1694" s="309"/>
      <c r="V1694" s="319" t="s">
        <v>990</v>
      </c>
      <c r="W1694" s="444" t="str">
        <f t="shared" si="122"/>
        <v/>
      </c>
      <c r="X1694" s="286"/>
      <c r="Y1694" s="286"/>
      <c r="Z1694" s="30"/>
    </row>
    <row r="1695" spans="1:26" ht="15" hidden="1" customHeight="1" x14ac:dyDescent="0.2">
      <c r="A1695" s="384"/>
      <c r="B1695" s="384"/>
      <c r="C1695" s="433"/>
      <c r="D1695" s="43" t="s">
        <v>2389</v>
      </c>
      <c r="E1695" s="499" t="s">
        <v>2582</v>
      </c>
      <c r="F1695" s="319">
        <v>1</v>
      </c>
      <c r="G1695" s="43" t="s">
        <v>2555</v>
      </c>
      <c r="H1695" s="499"/>
      <c r="I1695" s="481" t="s">
        <v>990</v>
      </c>
      <c r="J1695" s="442" t="s">
        <v>1428</v>
      </c>
      <c r="K1695" s="442">
        <v>1</v>
      </c>
      <c r="L1695" s="482" t="s">
        <v>3456</v>
      </c>
      <c r="M1695" s="442">
        <v>68</v>
      </c>
      <c r="N1695" s="483"/>
      <c r="O1695" s="434">
        <v>0.39</v>
      </c>
      <c r="P1695" s="323">
        <f t="shared" si="123"/>
        <v>0.39</v>
      </c>
      <c r="Q1695" s="319">
        <f t="shared" si="124"/>
        <v>1</v>
      </c>
      <c r="R1695" s="427">
        <f t="shared" si="125"/>
        <v>0.39</v>
      </c>
      <c r="S1695" s="323"/>
      <c r="T1695" s="309"/>
      <c r="U1695" s="309"/>
      <c r="V1695" s="319" t="s">
        <v>990</v>
      </c>
      <c r="W1695" s="444" t="str">
        <f t="shared" si="122"/>
        <v/>
      </c>
      <c r="X1695" s="286"/>
      <c r="Y1695" s="286"/>
      <c r="Z1695" s="30"/>
    </row>
    <row r="1696" spans="1:26" ht="15" hidden="1" customHeight="1" x14ac:dyDescent="0.2">
      <c r="A1696" s="384"/>
      <c r="B1696" s="384"/>
      <c r="C1696" s="433"/>
      <c r="D1696" s="43" t="s">
        <v>2389</v>
      </c>
      <c r="E1696" s="499" t="s">
        <v>2582</v>
      </c>
      <c r="F1696" s="319">
        <v>1</v>
      </c>
      <c r="G1696" s="43" t="s">
        <v>2556</v>
      </c>
      <c r="H1696" s="499"/>
      <c r="I1696" s="481" t="s">
        <v>990</v>
      </c>
      <c r="J1696" s="442" t="s">
        <v>1428</v>
      </c>
      <c r="K1696" s="442">
        <v>1</v>
      </c>
      <c r="L1696" s="482" t="s">
        <v>3456</v>
      </c>
      <c r="M1696" s="442">
        <v>475</v>
      </c>
      <c r="N1696" s="483"/>
      <c r="O1696" s="434">
        <v>2.71</v>
      </c>
      <c r="P1696" s="323">
        <f t="shared" si="123"/>
        <v>2.71</v>
      </c>
      <c r="Q1696" s="319">
        <f t="shared" si="124"/>
        <v>1</v>
      </c>
      <c r="R1696" s="427">
        <f t="shared" si="125"/>
        <v>2.71</v>
      </c>
      <c r="S1696" s="323"/>
      <c r="T1696" s="309"/>
      <c r="U1696" s="309"/>
      <c r="V1696" s="319" t="s">
        <v>990</v>
      </c>
      <c r="W1696" s="444" t="str">
        <f t="shared" si="122"/>
        <v/>
      </c>
      <c r="X1696" s="286"/>
      <c r="Y1696" s="286"/>
      <c r="Z1696" s="30"/>
    </row>
    <row r="1697" spans="1:26" ht="15" hidden="1" customHeight="1" x14ac:dyDescent="0.2">
      <c r="A1697" s="384"/>
      <c r="B1697" s="384"/>
      <c r="C1697" s="433"/>
      <c r="D1697" s="43" t="s">
        <v>2389</v>
      </c>
      <c r="E1697" s="499" t="s">
        <v>2582</v>
      </c>
      <c r="F1697" s="319">
        <v>1</v>
      </c>
      <c r="G1697" s="43" t="s">
        <v>2557</v>
      </c>
      <c r="H1697" s="499"/>
      <c r="I1697" s="481" t="s">
        <v>990</v>
      </c>
      <c r="J1697" s="442" t="s">
        <v>1428</v>
      </c>
      <c r="K1697" s="442">
        <v>1</v>
      </c>
      <c r="L1697" s="482" t="s">
        <v>3456</v>
      </c>
      <c r="M1697" s="442">
        <v>105</v>
      </c>
      <c r="N1697" s="483"/>
      <c r="O1697" s="434">
        <v>0.6</v>
      </c>
      <c r="P1697" s="323">
        <f t="shared" si="123"/>
        <v>0.6</v>
      </c>
      <c r="Q1697" s="319">
        <f t="shared" si="124"/>
        <v>1</v>
      </c>
      <c r="R1697" s="427">
        <f t="shared" si="125"/>
        <v>0.6</v>
      </c>
      <c r="S1697" s="323"/>
      <c r="T1697" s="309"/>
      <c r="U1697" s="309"/>
      <c r="V1697" s="319" t="s">
        <v>990</v>
      </c>
      <c r="W1697" s="444" t="str">
        <f t="shared" si="122"/>
        <v/>
      </c>
      <c r="X1697" s="286"/>
      <c r="Y1697" s="286"/>
      <c r="Z1697" s="30"/>
    </row>
    <row r="1698" spans="1:26" ht="15" hidden="1" customHeight="1" x14ac:dyDescent="0.2">
      <c r="A1698" s="384"/>
      <c r="B1698" s="384"/>
      <c r="C1698" s="433"/>
      <c r="D1698" s="43" t="s">
        <v>2389</v>
      </c>
      <c r="E1698" s="499" t="s">
        <v>2582</v>
      </c>
      <c r="F1698" s="319">
        <v>1</v>
      </c>
      <c r="G1698" s="43" t="s">
        <v>2461</v>
      </c>
      <c r="H1698" s="499"/>
      <c r="I1698" s="481" t="s">
        <v>979</v>
      </c>
      <c r="J1698" s="442" t="s">
        <v>1428</v>
      </c>
      <c r="K1698" s="442">
        <v>3</v>
      </c>
      <c r="L1698" s="482" t="s">
        <v>3456</v>
      </c>
      <c r="M1698" s="442">
        <v>1610</v>
      </c>
      <c r="N1698" s="483"/>
      <c r="O1698" s="434">
        <v>3.8</v>
      </c>
      <c r="P1698" s="323">
        <f t="shared" si="123"/>
        <v>11.399999999999999</v>
      </c>
      <c r="Q1698" s="319">
        <f t="shared" si="124"/>
        <v>3</v>
      </c>
      <c r="R1698" s="427">
        <f t="shared" si="125"/>
        <v>11.399999999999999</v>
      </c>
      <c r="S1698" s="323"/>
      <c r="T1698" s="309"/>
      <c r="U1698" s="309"/>
      <c r="V1698" s="319" t="s">
        <v>979</v>
      </c>
      <c r="W1698" s="444" t="str">
        <f t="shared" si="122"/>
        <v/>
      </c>
      <c r="X1698" s="286"/>
      <c r="Y1698" s="286"/>
      <c r="Z1698" s="30"/>
    </row>
    <row r="1699" spans="1:26" ht="15" hidden="1" customHeight="1" x14ac:dyDescent="0.2">
      <c r="A1699" s="384"/>
      <c r="B1699" s="384"/>
      <c r="C1699" s="433"/>
      <c r="D1699" s="43" t="s">
        <v>2389</v>
      </c>
      <c r="E1699" s="499" t="s">
        <v>2582</v>
      </c>
      <c r="F1699" s="319">
        <v>1</v>
      </c>
      <c r="G1699" s="43" t="s">
        <v>2558</v>
      </c>
      <c r="H1699" s="499"/>
      <c r="I1699" s="481" t="s">
        <v>979</v>
      </c>
      <c r="J1699" s="442" t="s">
        <v>1428</v>
      </c>
      <c r="K1699" s="442">
        <v>3</v>
      </c>
      <c r="L1699" s="482" t="s">
        <v>3456</v>
      </c>
      <c r="M1699" s="442">
        <v>63</v>
      </c>
      <c r="N1699" s="483"/>
      <c r="O1699" s="434">
        <v>0.15</v>
      </c>
      <c r="P1699" s="323">
        <f t="shared" si="123"/>
        <v>0.44999999999999996</v>
      </c>
      <c r="Q1699" s="319">
        <f t="shared" si="124"/>
        <v>3</v>
      </c>
      <c r="R1699" s="427">
        <f t="shared" si="125"/>
        <v>0.44999999999999996</v>
      </c>
      <c r="S1699" s="323"/>
      <c r="T1699" s="309"/>
      <c r="U1699" s="309"/>
      <c r="V1699" s="319" t="s">
        <v>979</v>
      </c>
      <c r="W1699" s="444" t="str">
        <f t="shared" si="122"/>
        <v/>
      </c>
      <c r="X1699" s="286"/>
      <c r="Y1699" s="286"/>
      <c r="Z1699" s="30"/>
    </row>
    <row r="1700" spans="1:26" ht="15" hidden="1" customHeight="1" x14ac:dyDescent="0.2">
      <c r="A1700" s="384"/>
      <c r="B1700" s="384"/>
      <c r="C1700" s="433"/>
      <c r="D1700" s="43" t="s">
        <v>2389</v>
      </c>
      <c r="E1700" s="499" t="s">
        <v>2582</v>
      </c>
      <c r="F1700" s="319">
        <v>1</v>
      </c>
      <c r="G1700" s="43" t="s">
        <v>2559</v>
      </c>
      <c r="H1700" s="499"/>
      <c r="I1700" s="481" t="s">
        <v>979</v>
      </c>
      <c r="J1700" s="442" t="s">
        <v>1428</v>
      </c>
      <c r="K1700" s="442">
        <v>3</v>
      </c>
      <c r="L1700" s="482" t="s">
        <v>3456</v>
      </c>
      <c r="M1700" s="442">
        <v>46</v>
      </c>
      <c r="N1700" s="483"/>
      <c r="O1700" s="434">
        <v>0.11</v>
      </c>
      <c r="P1700" s="323">
        <f t="shared" si="123"/>
        <v>0.33</v>
      </c>
      <c r="Q1700" s="319">
        <f t="shared" si="124"/>
        <v>3</v>
      </c>
      <c r="R1700" s="427">
        <f t="shared" si="125"/>
        <v>0.33</v>
      </c>
      <c r="S1700" s="323"/>
      <c r="T1700" s="309"/>
      <c r="U1700" s="309"/>
      <c r="V1700" s="319" t="s">
        <v>979</v>
      </c>
      <c r="W1700" s="444" t="str">
        <f t="shared" si="122"/>
        <v/>
      </c>
      <c r="X1700" s="286"/>
      <c r="Y1700" s="286"/>
      <c r="Z1700" s="30"/>
    </row>
    <row r="1701" spans="1:26" ht="15" hidden="1" customHeight="1" x14ac:dyDescent="0.2">
      <c r="A1701" s="384"/>
      <c r="B1701" s="384"/>
      <c r="C1701" s="433"/>
      <c r="D1701" s="43" t="s">
        <v>2389</v>
      </c>
      <c r="E1701" s="499" t="s">
        <v>2582</v>
      </c>
      <c r="F1701" s="319">
        <v>1</v>
      </c>
      <c r="G1701" s="43" t="s">
        <v>2551</v>
      </c>
      <c r="H1701" s="499"/>
      <c r="I1701" s="481" t="s">
        <v>979</v>
      </c>
      <c r="J1701" s="442" t="s">
        <v>1428</v>
      </c>
      <c r="K1701" s="442">
        <v>3</v>
      </c>
      <c r="L1701" s="482" t="s">
        <v>3456</v>
      </c>
      <c r="M1701" s="442">
        <v>1654</v>
      </c>
      <c r="N1701" s="483"/>
      <c r="O1701" s="434">
        <v>3.91</v>
      </c>
      <c r="P1701" s="323">
        <f t="shared" si="123"/>
        <v>11.73</v>
      </c>
      <c r="Q1701" s="319">
        <f t="shared" si="124"/>
        <v>3</v>
      </c>
      <c r="R1701" s="427">
        <f t="shared" si="125"/>
        <v>11.73</v>
      </c>
      <c r="S1701" s="323"/>
      <c r="T1701" s="309"/>
      <c r="U1701" s="309"/>
      <c r="V1701" s="319" t="s">
        <v>979</v>
      </c>
      <c r="W1701" s="444" t="str">
        <f t="shared" si="122"/>
        <v/>
      </c>
      <c r="X1701" s="286"/>
      <c r="Y1701" s="286"/>
      <c r="Z1701" s="30"/>
    </row>
    <row r="1702" spans="1:26" ht="15" hidden="1" customHeight="1" x14ac:dyDescent="0.2">
      <c r="A1702" s="384"/>
      <c r="B1702" s="384"/>
      <c r="C1702" s="433"/>
      <c r="D1702" s="43" t="s">
        <v>2389</v>
      </c>
      <c r="E1702" s="499" t="s">
        <v>2582</v>
      </c>
      <c r="F1702" s="319">
        <v>1</v>
      </c>
      <c r="G1702" s="43" t="s">
        <v>2560</v>
      </c>
      <c r="H1702" s="499"/>
      <c r="I1702" s="481" t="s">
        <v>979</v>
      </c>
      <c r="J1702" s="442" t="s">
        <v>1428</v>
      </c>
      <c r="K1702" s="442">
        <v>3</v>
      </c>
      <c r="L1702" s="482" t="s">
        <v>3456</v>
      </c>
      <c r="M1702" s="442">
        <v>53</v>
      </c>
      <c r="N1702" s="483"/>
      <c r="O1702" s="434">
        <v>0.12</v>
      </c>
      <c r="P1702" s="323">
        <f t="shared" si="123"/>
        <v>0.36</v>
      </c>
      <c r="Q1702" s="319">
        <f t="shared" si="124"/>
        <v>3</v>
      </c>
      <c r="R1702" s="427">
        <f t="shared" si="125"/>
        <v>0.36</v>
      </c>
      <c r="S1702" s="323"/>
      <c r="T1702" s="309"/>
      <c r="U1702" s="309"/>
      <c r="V1702" s="319" t="s">
        <v>979</v>
      </c>
      <c r="W1702" s="444" t="str">
        <f t="shared" si="122"/>
        <v/>
      </c>
      <c r="X1702" s="286"/>
      <c r="Y1702" s="286"/>
      <c r="Z1702" s="30"/>
    </row>
    <row r="1703" spans="1:26" ht="15" hidden="1" customHeight="1" x14ac:dyDescent="0.2">
      <c r="A1703" s="384"/>
      <c r="B1703" s="384"/>
      <c r="C1703" s="433"/>
      <c r="D1703" s="43" t="s">
        <v>2389</v>
      </c>
      <c r="E1703" s="499" t="s">
        <v>2582</v>
      </c>
      <c r="F1703" s="319">
        <v>1</v>
      </c>
      <c r="G1703" s="43" t="s">
        <v>2561</v>
      </c>
      <c r="H1703" s="499"/>
      <c r="I1703" s="481" t="s">
        <v>979</v>
      </c>
      <c r="J1703" s="442" t="s">
        <v>1428</v>
      </c>
      <c r="K1703" s="442">
        <v>3</v>
      </c>
      <c r="L1703" s="482" t="s">
        <v>3456</v>
      </c>
      <c r="M1703" s="442">
        <v>100</v>
      </c>
      <c r="N1703" s="483"/>
      <c r="O1703" s="434">
        <v>0.24</v>
      </c>
      <c r="P1703" s="323">
        <f t="shared" si="123"/>
        <v>0.72</v>
      </c>
      <c r="Q1703" s="319">
        <f t="shared" si="124"/>
        <v>3</v>
      </c>
      <c r="R1703" s="427">
        <f t="shared" si="125"/>
        <v>0.72</v>
      </c>
      <c r="S1703" s="323"/>
      <c r="T1703" s="309"/>
      <c r="U1703" s="309"/>
      <c r="V1703" s="319" t="s">
        <v>979</v>
      </c>
      <c r="W1703" s="444" t="str">
        <f t="shared" si="122"/>
        <v/>
      </c>
      <c r="X1703" s="286"/>
      <c r="Y1703" s="286"/>
      <c r="Z1703" s="30"/>
    </row>
    <row r="1704" spans="1:26" ht="15" hidden="1" customHeight="1" x14ac:dyDescent="0.2">
      <c r="A1704" s="384"/>
      <c r="B1704" s="384"/>
      <c r="C1704" s="433"/>
      <c r="D1704" s="43" t="s">
        <v>2390</v>
      </c>
      <c r="E1704" s="499" t="s">
        <v>2582</v>
      </c>
      <c r="F1704" s="319">
        <v>1</v>
      </c>
      <c r="G1704" s="43" t="s">
        <v>2562</v>
      </c>
      <c r="H1704" s="499"/>
      <c r="I1704" s="481" t="s">
        <v>990</v>
      </c>
      <c r="J1704" s="442" t="s">
        <v>1428</v>
      </c>
      <c r="K1704" s="442">
        <v>1</v>
      </c>
      <c r="L1704" s="482" t="s">
        <v>3456</v>
      </c>
      <c r="M1704" s="442">
        <v>992</v>
      </c>
      <c r="N1704" s="483"/>
      <c r="O1704" s="434">
        <v>5.67</v>
      </c>
      <c r="P1704" s="323">
        <f t="shared" si="123"/>
        <v>5.67</v>
      </c>
      <c r="Q1704" s="319">
        <f t="shared" si="124"/>
        <v>1</v>
      </c>
      <c r="R1704" s="427">
        <f t="shared" si="125"/>
        <v>5.67</v>
      </c>
      <c r="S1704" s="323"/>
      <c r="T1704" s="309"/>
      <c r="U1704" s="309"/>
      <c r="V1704" s="319" t="s">
        <v>990</v>
      </c>
      <c r="W1704" s="444" t="str">
        <f t="shared" si="122"/>
        <v/>
      </c>
      <c r="X1704" s="286"/>
      <c r="Y1704" s="286"/>
      <c r="Z1704" s="30"/>
    </row>
    <row r="1705" spans="1:26" ht="15" hidden="1" customHeight="1" x14ac:dyDescent="0.2">
      <c r="A1705" s="384"/>
      <c r="B1705" s="384"/>
      <c r="C1705" s="433"/>
      <c r="D1705" s="43" t="s">
        <v>2390</v>
      </c>
      <c r="E1705" s="499" t="s">
        <v>2582</v>
      </c>
      <c r="F1705" s="319">
        <v>1</v>
      </c>
      <c r="G1705" s="43" t="s">
        <v>2455</v>
      </c>
      <c r="H1705" s="499"/>
      <c r="I1705" s="481">
        <v>10</v>
      </c>
      <c r="J1705" s="442" t="s">
        <v>1428</v>
      </c>
      <c r="K1705" s="442">
        <v>2</v>
      </c>
      <c r="L1705" s="482" t="s">
        <v>3461</v>
      </c>
      <c r="M1705" s="442">
        <v>82</v>
      </c>
      <c r="N1705" s="483"/>
      <c r="O1705" s="434">
        <v>0.57999999999999996</v>
      </c>
      <c r="P1705" s="323">
        <f t="shared" si="123"/>
        <v>1.1599999999999999</v>
      </c>
      <c r="Q1705" s="319">
        <f t="shared" si="124"/>
        <v>2</v>
      </c>
      <c r="R1705" s="427">
        <f t="shared" si="125"/>
        <v>1.1599999999999999</v>
      </c>
      <c r="S1705" s="323"/>
      <c r="T1705" s="309"/>
      <c r="U1705" s="309"/>
      <c r="V1705" s="319" t="s">
        <v>1427</v>
      </c>
      <c r="W1705" s="444" t="str">
        <f t="shared" si="122"/>
        <v>10</v>
      </c>
      <c r="X1705" s="286"/>
      <c r="Y1705" s="286"/>
      <c r="Z1705" s="30"/>
    </row>
    <row r="1706" spans="1:26" ht="15" hidden="1" customHeight="1" x14ac:dyDescent="0.2">
      <c r="A1706" s="384"/>
      <c r="B1706" s="384"/>
      <c r="C1706" s="433"/>
      <c r="D1706" s="43" t="s">
        <v>2390</v>
      </c>
      <c r="E1706" s="499" t="s">
        <v>2582</v>
      </c>
      <c r="F1706" s="319">
        <v>1</v>
      </c>
      <c r="G1706" s="43" t="s">
        <v>2563</v>
      </c>
      <c r="H1706" s="499"/>
      <c r="I1706" s="481" t="s">
        <v>990</v>
      </c>
      <c r="J1706" s="442" t="s">
        <v>1428</v>
      </c>
      <c r="K1706" s="442">
        <v>2</v>
      </c>
      <c r="L1706" s="482" t="s">
        <v>3456</v>
      </c>
      <c r="M1706" s="442">
        <v>1107</v>
      </c>
      <c r="N1706" s="483"/>
      <c r="O1706" s="434">
        <v>6.33</v>
      </c>
      <c r="P1706" s="323">
        <f t="shared" si="123"/>
        <v>12.66</v>
      </c>
      <c r="Q1706" s="319">
        <f t="shared" si="124"/>
        <v>2</v>
      </c>
      <c r="R1706" s="427">
        <f t="shared" si="125"/>
        <v>12.66</v>
      </c>
      <c r="S1706" s="323"/>
      <c r="T1706" s="309"/>
      <c r="U1706" s="309"/>
      <c r="V1706" s="319" t="s">
        <v>990</v>
      </c>
      <c r="W1706" s="444" t="str">
        <f t="shared" si="122"/>
        <v/>
      </c>
      <c r="X1706" s="286"/>
      <c r="Y1706" s="286"/>
      <c r="Z1706" s="30"/>
    </row>
    <row r="1707" spans="1:26" ht="15" hidden="1" customHeight="1" x14ac:dyDescent="0.2">
      <c r="A1707" s="384"/>
      <c r="B1707" s="384"/>
      <c r="C1707" s="433"/>
      <c r="D1707" s="43" t="s">
        <v>2390</v>
      </c>
      <c r="E1707" s="499" t="s">
        <v>2582</v>
      </c>
      <c r="F1707" s="319">
        <v>1</v>
      </c>
      <c r="G1707" s="43" t="s">
        <v>2564</v>
      </c>
      <c r="H1707" s="499"/>
      <c r="I1707" s="481" t="s">
        <v>990</v>
      </c>
      <c r="J1707" s="442" t="s">
        <v>1428</v>
      </c>
      <c r="K1707" s="442">
        <v>1</v>
      </c>
      <c r="L1707" s="482" t="s">
        <v>3456</v>
      </c>
      <c r="M1707" s="442">
        <v>72</v>
      </c>
      <c r="N1707" s="483"/>
      <c r="O1707" s="434">
        <v>0.41</v>
      </c>
      <c r="P1707" s="323">
        <f t="shared" si="123"/>
        <v>0.41</v>
      </c>
      <c r="Q1707" s="319">
        <f t="shared" si="124"/>
        <v>1</v>
      </c>
      <c r="R1707" s="427">
        <f t="shared" si="125"/>
        <v>0.41</v>
      </c>
      <c r="S1707" s="323"/>
      <c r="T1707" s="309"/>
      <c r="U1707" s="309"/>
      <c r="V1707" s="319" t="s">
        <v>990</v>
      </c>
      <c r="W1707" s="444" t="str">
        <f t="shared" si="122"/>
        <v/>
      </c>
      <c r="X1707" s="286"/>
      <c r="Y1707" s="286"/>
      <c r="Z1707" s="30"/>
    </row>
    <row r="1708" spans="1:26" ht="15" hidden="1" customHeight="1" x14ac:dyDescent="0.2">
      <c r="A1708" s="384"/>
      <c r="B1708" s="384"/>
      <c r="C1708" s="433"/>
      <c r="D1708" s="43" t="s">
        <v>2390</v>
      </c>
      <c r="E1708" s="499" t="s">
        <v>2582</v>
      </c>
      <c r="F1708" s="319">
        <v>1</v>
      </c>
      <c r="G1708" s="43" t="s">
        <v>2565</v>
      </c>
      <c r="H1708" s="499"/>
      <c r="I1708" s="481" t="s">
        <v>979</v>
      </c>
      <c r="J1708" s="442" t="s">
        <v>1428</v>
      </c>
      <c r="K1708" s="442">
        <v>3</v>
      </c>
      <c r="L1708" s="482" t="s">
        <v>3456</v>
      </c>
      <c r="M1708" s="442">
        <v>319</v>
      </c>
      <c r="N1708" s="483"/>
      <c r="O1708" s="434">
        <v>0.75</v>
      </c>
      <c r="P1708" s="323">
        <f t="shared" si="123"/>
        <v>2.25</v>
      </c>
      <c r="Q1708" s="319">
        <f t="shared" si="124"/>
        <v>3</v>
      </c>
      <c r="R1708" s="427">
        <f t="shared" si="125"/>
        <v>2.25</v>
      </c>
      <c r="S1708" s="323"/>
      <c r="T1708" s="309"/>
      <c r="U1708" s="309"/>
      <c r="V1708" s="319" t="s">
        <v>979</v>
      </c>
      <c r="W1708" s="444" t="str">
        <f t="shared" si="122"/>
        <v/>
      </c>
      <c r="X1708" s="286"/>
      <c r="Y1708" s="286"/>
      <c r="Z1708" s="30"/>
    </row>
    <row r="1709" spans="1:26" ht="15" hidden="1" customHeight="1" x14ac:dyDescent="0.2">
      <c r="A1709" s="384"/>
      <c r="B1709" s="384"/>
      <c r="C1709" s="433"/>
      <c r="D1709" s="43" t="s">
        <v>2390</v>
      </c>
      <c r="E1709" s="499" t="s">
        <v>2582</v>
      </c>
      <c r="F1709" s="319">
        <v>1</v>
      </c>
      <c r="G1709" s="43" t="s">
        <v>2566</v>
      </c>
      <c r="H1709" s="499"/>
      <c r="I1709" s="481" t="s">
        <v>979</v>
      </c>
      <c r="J1709" s="442" t="s">
        <v>1428</v>
      </c>
      <c r="K1709" s="442">
        <v>3</v>
      </c>
      <c r="L1709" s="482" t="s">
        <v>3456</v>
      </c>
      <c r="M1709" s="442">
        <v>530</v>
      </c>
      <c r="N1709" s="483"/>
      <c r="O1709" s="434">
        <v>1.25</v>
      </c>
      <c r="P1709" s="323">
        <f t="shared" si="123"/>
        <v>3.75</v>
      </c>
      <c r="Q1709" s="319">
        <f t="shared" si="124"/>
        <v>3</v>
      </c>
      <c r="R1709" s="427">
        <f t="shared" si="125"/>
        <v>3.75</v>
      </c>
      <c r="S1709" s="323"/>
      <c r="T1709" s="309"/>
      <c r="U1709" s="309"/>
      <c r="V1709" s="319" t="s">
        <v>979</v>
      </c>
      <c r="W1709" s="444" t="str">
        <f t="shared" si="122"/>
        <v/>
      </c>
      <c r="X1709" s="286"/>
      <c r="Y1709" s="286"/>
      <c r="Z1709" s="30"/>
    </row>
    <row r="1710" spans="1:26" ht="15" hidden="1" customHeight="1" x14ac:dyDescent="0.2">
      <c r="A1710" s="384"/>
      <c r="B1710" s="384"/>
      <c r="C1710" s="433"/>
      <c r="D1710" s="43" t="s">
        <v>2390</v>
      </c>
      <c r="E1710" s="499" t="s">
        <v>2582</v>
      </c>
      <c r="F1710" s="319">
        <v>1</v>
      </c>
      <c r="G1710" s="43" t="s">
        <v>2567</v>
      </c>
      <c r="H1710" s="499"/>
      <c r="I1710" s="481" t="s">
        <v>979</v>
      </c>
      <c r="J1710" s="442" t="s">
        <v>1428</v>
      </c>
      <c r="K1710" s="442">
        <v>3</v>
      </c>
      <c r="L1710" s="482" t="s">
        <v>3456</v>
      </c>
      <c r="M1710" s="442">
        <v>47</v>
      </c>
      <c r="N1710" s="483"/>
      <c r="O1710" s="434">
        <v>0.11</v>
      </c>
      <c r="P1710" s="323">
        <f t="shared" si="123"/>
        <v>0.33</v>
      </c>
      <c r="Q1710" s="319">
        <f t="shared" si="124"/>
        <v>3</v>
      </c>
      <c r="R1710" s="427">
        <f t="shared" si="125"/>
        <v>0.33</v>
      </c>
      <c r="S1710" s="323"/>
      <c r="T1710" s="309"/>
      <c r="U1710" s="309"/>
      <c r="V1710" s="319" t="s">
        <v>979</v>
      </c>
      <c r="W1710" s="444" t="str">
        <f t="shared" si="122"/>
        <v/>
      </c>
      <c r="X1710" s="286"/>
      <c r="Y1710" s="286"/>
      <c r="Z1710" s="30"/>
    </row>
    <row r="1711" spans="1:26" ht="15" hidden="1" customHeight="1" x14ac:dyDescent="0.2">
      <c r="A1711" s="384"/>
      <c r="B1711" s="384"/>
      <c r="C1711" s="433"/>
      <c r="D1711" s="43" t="s">
        <v>2390</v>
      </c>
      <c r="E1711" s="499" t="s">
        <v>2582</v>
      </c>
      <c r="F1711" s="319">
        <v>1</v>
      </c>
      <c r="G1711" s="43" t="s">
        <v>2568</v>
      </c>
      <c r="H1711" s="499"/>
      <c r="I1711" s="481" t="s">
        <v>979</v>
      </c>
      <c r="J1711" s="442" t="s">
        <v>1428</v>
      </c>
      <c r="K1711" s="442">
        <v>3</v>
      </c>
      <c r="L1711" s="482" t="s">
        <v>3456</v>
      </c>
      <c r="M1711" s="442">
        <v>67</v>
      </c>
      <c r="N1711" s="483"/>
      <c r="O1711" s="434">
        <v>0.16</v>
      </c>
      <c r="P1711" s="323">
        <f t="shared" si="123"/>
        <v>0.48</v>
      </c>
      <c r="Q1711" s="319">
        <f t="shared" si="124"/>
        <v>3</v>
      </c>
      <c r="R1711" s="427">
        <f t="shared" si="125"/>
        <v>0.48</v>
      </c>
      <c r="S1711" s="323"/>
      <c r="T1711" s="309"/>
      <c r="U1711" s="309"/>
      <c r="V1711" s="319" t="s">
        <v>979</v>
      </c>
      <c r="W1711" s="444" t="str">
        <f t="shared" si="122"/>
        <v/>
      </c>
      <c r="X1711" s="286"/>
      <c r="Y1711" s="286"/>
      <c r="Z1711" s="30"/>
    </row>
    <row r="1712" spans="1:26" ht="15" hidden="1" customHeight="1" x14ac:dyDescent="0.2">
      <c r="A1712" s="384"/>
      <c r="B1712" s="384"/>
      <c r="C1712" s="433"/>
      <c r="D1712" s="43" t="s">
        <v>2391</v>
      </c>
      <c r="E1712" s="499" t="s">
        <v>2582</v>
      </c>
      <c r="F1712" s="319">
        <v>1</v>
      </c>
      <c r="G1712" s="43" t="s">
        <v>2569</v>
      </c>
      <c r="H1712" s="499"/>
      <c r="I1712" s="481" t="s">
        <v>990</v>
      </c>
      <c r="J1712" s="442" t="s">
        <v>1428</v>
      </c>
      <c r="K1712" s="442">
        <v>1</v>
      </c>
      <c r="L1712" s="482" t="s">
        <v>3456</v>
      </c>
      <c r="M1712" s="442">
        <v>1131</v>
      </c>
      <c r="N1712" s="483"/>
      <c r="O1712" s="434">
        <v>6.46</v>
      </c>
      <c r="P1712" s="323">
        <f t="shared" si="123"/>
        <v>6.46</v>
      </c>
      <c r="Q1712" s="319">
        <f t="shared" si="124"/>
        <v>1</v>
      </c>
      <c r="R1712" s="427">
        <f t="shared" si="125"/>
        <v>6.46</v>
      </c>
      <c r="S1712" s="323"/>
      <c r="T1712" s="309"/>
      <c r="U1712" s="309"/>
      <c r="V1712" s="319" t="s">
        <v>990</v>
      </c>
      <c r="W1712" s="444" t="str">
        <f t="shared" si="122"/>
        <v/>
      </c>
      <c r="X1712" s="286"/>
      <c r="Y1712" s="286"/>
      <c r="Z1712" s="30"/>
    </row>
    <row r="1713" spans="1:26" ht="15" hidden="1" customHeight="1" x14ac:dyDescent="0.2">
      <c r="A1713" s="384"/>
      <c r="B1713" s="384"/>
      <c r="C1713" s="433"/>
      <c r="D1713" s="43" t="s">
        <v>2391</v>
      </c>
      <c r="E1713" s="499" t="s">
        <v>2582</v>
      </c>
      <c r="F1713" s="319">
        <v>1</v>
      </c>
      <c r="G1713" s="43" t="s">
        <v>2455</v>
      </c>
      <c r="H1713" s="499"/>
      <c r="I1713" s="481">
        <v>10</v>
      </c>
      <c r="J1713" s="442" t="s">
        <v>1428</v>
      </c>
      <c r="K1713" s="442">
        <v>3</v>
      </c>
      <c r="L1713" s="482" t="s">
        <v>3461</v>
      </c>
      <c r="M1713" s="442">
        <v>81</v>
      </c>
      <c r="N1713" s="483"/>
      <c r="O1713" s="434">
        <v>0.57999999999999996</v>
      </c>
      <c r="P1713" s="323">
        <f t="shared" si="123"/>
        <v>1.7399999999999998</v>
      </c>
      <c r="Q1713" s="319">
        <f t="shared" si="124"/>
        <v>3</v>
      </c>
      <c r="R1713" s="427">
        <f t="shared" si="125"/>
        <v>1.7399999999999998</v>
      </c>
      <c r="S1713" s="323"/>
      <c r="T1713" s="309"/>
      <c r="U1713" s="309"/>
      <c r="V1713" s="319" t="s">
        <v>1427</v>
      </c>
      <c r="W1713" s="444" t="str">
        <f t="shared" si="122"/>
        <v>10</v>
      </c>
      <c r="X1713" s="286"/>
      <c r="Y1713" s="286"/>
      <c r="Z1713" s="30"/>
    </row>
    <row r="1714" spans="1:26" ht="15" hidden="1" customHeight="1" x14ac:dyDescent="0.2">
      <c r="A1714" s="384"/>
      <c r="B1714" s="384"/>
      <c r="C1714" s="433"/>
      <c r="D1714" s="43" t="s">
        <v>2391</v>
      </c>
      <c r="E1714" s="499" t="s">
        <v>2582</v>
      </c>
      <c r="F1714" s="319">
        <v>1</v>
      </c>
      <c r="G1714" s="43" t="s">
        <v>2570</v>
      </c>
      <c r="H1714" s="499"/>
      <c r="I1714" s="481">
        <v>10</v>
      </c>
      <c r="J1714" s="442" t="s">
        <v>1428</v>
      </c>
      <c r="K1714" s="442">
        <v>2</v>
      </c>
      <c r="L1714" s="482" t="s">
        <v>3461</v>
      </c>
      <c r="M1714" s="442">
        <v>75</v>
      </c>
      <c r="N1714" s="483"/>
      <c r="O1714" s="434">
        <v>0.53</v>
      </c>
      <c r="P1714" s="323">
        <f t="shared" si="123"/>
        <v>1.06</v>
      </c>
      <c r="Q1714" s="319">
        <f t="shared" si="124"/>
        <v>2</v>
      </c>
      <c r="R1714" s="427">
        <f t="shared" si="125"/>
        <v>1.06</v>
      </c>
      <c r="S1714" s="323"/>
      <c r="T1714" s="309"/>
      <c r="U1714" s="309"/>
      <c r="V1714" s="319" t="s">
        <v>1427</v>
      </c>
      <c r="W1714" s="444" t="str">
        <f t="shared" si="122"/>
        <v>10</v>
      </c>
      <c r="X1714" s="286"/>
      <c r="Y1714" s="286"/>
      <c r="Z1714" s="30"/>
    </row>
    <row r="1715" spans="1:26" ht="15" hidden="1" customHeight="1" x14ac:dyDescent="0.2">
      <c r="A1715" s="384"/>
      <c r="B1715" s="384"/>
      <c r="C1715" s="433"/>
      <c r="D1715" s="43" t="s">
        <v>2391</v>
      </c>
      <c r="E1715" s="499" t="s">
        <v>2582</v>
      </c>
      <c r="F1715" s="319">
        <v>1</v>
      </c>
      <c r="G1715" s="43" t="s">
        <v>2571</v>
      </c>
      <c r="H1715" s="499"/>
      <c r="I1715" s="481">
        <v>10</v>
      </c>
      <c r="J1715" s="442" t="s">
        <v>1428</v>
      </c>
      <c r="K1715" s="442">
        <v>2</v>
      </c>
      <c r="L1715" s="482" t="s">
        <v>3461</v>
      </c>
      <c r="M1715" s="442">
        <v>87</v>
      </c>
      <c r="N1715" s="483"/>
      <c r="O1715" s="434">
        <v>0.62</v>
      </c>
      <c r="P1715" s="323">
        <f t="shared" si="123"/>
        <v>1.24</v>
      </c>
      <c r="Q1715" s="319">
        <f t="shared" si="124"/>
        <v>2</v>
      </c>
      <c r="R1715" s="427">
        <f t="shared" si="125"/>
        <v>1.24</v>
      </c>
      <c r="S1715" s="323"/>
      <c r="T1715" s="309"/>
      <c r="U1715" s="309"/>
      <c r="V1715" s="319" t="s">
        <v>1427</v>
      </c>
      <c r="W1715" s="444" t="str">
        <f t="shared" si="122"/>
        <v>10</v>
      </c>
      <c r="X1715" s="286"/>
      <c r="Y1715" s="286"/>
      <c r="Z1715" s="30"/>
    </row>
    <row r="1716" spans="1:26" ht="15" hidden="1" customHeight="1" x14ac:dyDescent="0.2">
      <c r="A1716" s="384"/>
      <c r="B1716" s="384"/>
      <c r="C1716" s="433"/>
      <c r="D1716" s="43" t="s">
        <v>2391</v>
      </c>
      <c r="E1716" s="499" t="s">
        <v>2582</v>
      </c>
      <c r="F1716" s="319">
        <v>1</v>
      </c>
      <c r="G1716" s="43" t="s">
        <v>2572</v>
      </c>
      <c r="H1716" s="499"/>
      <c r="I1716" s="481" t="s">
        <v>990</v>
      </c>
      <c r="J1716" s="442" t="s">
        <v>1428</v>
      </c>
      <c r="K1716" s="442">
        <v>1</v>
      </c>
      <c r="L1716" s="482" t="s">
        <v>3456</v>
      </c>
      <c r="M1716" s="442">
        <v>2701</v>
      </c>
      <c r="N1716" s="483"/>
      <c r="O1716" s="434">
        <v>15.44</v>
      </c>
      <c r="P1716" s="323">
        <f t="shared" si="123"/>
        <v>15.44</v>
      </c>
      <c r="Q1716" s="319">
        <f t="shared" si="124"/>
        <v>1</v>
      </c>
      <c r="R1716" s="427">
        <f t="shared" si="125"/>
        <v>15.44</v>
      </c>
      <c r="S1716" s="323"/>
      <c r="T1716" s="309"/>
      <c r="U1716" s="309"/>
      <c r="V1716" s="319" t="s">
        <v>990</v>
      </c>
      <c r="W1716" s="444" t="str">
        <f t="shared" si="122"/>
        <v/>
      </c>
      <c r="X1716" s="286"/>
      <c r="Y1716" s="286"/>
      <c r="Z1716" s="30"/>
    </row>
    <row r="1717" spans="1:26" ht="15" hidden="1" customHeight="1" x14ac:dyDescent="0.2">
      <c r="A1717" s="384"/>
      <c r="B1717" s="384"/>
      <c r="C1717" s="433"/>
      <c r="D1717" s="43" t="s">
        <v>2391</v>
      </c>
      <c r="E1717" s="499" t="s">
        <v>2582</v>
      </c>
      <c r="F1717" s="319">
        <v>1</v>
      </c>
      <c r="G1717" s="43" t="s">
        <v>2573</v>
      </c>
      <c r="H1717" s="499"/>
      <c r="I1717" s="481" t="s">
        <v>979</v>
      </c>
      <c r="J1717" s="442" t="s">
        <v>1428</v>
      </c>
      <c r="K1717" s="442">
        <v>3</v>
      </c>
      <c r="L1717" s="482" t="s">
        <v>3456</v>
      </c>
      <c r="M1717" s="442">
        <v>302</v>
      </c>
      <c r="N1717" s="483"/>
      <c r="O1717" s="434">
        <v>0.71</v>
      </c>
      <c r="P1717" s="323">
        <f t="shared" si="123"/>
        <v>2.13</v>
      </c>
      <c r="Q1717" s="319">
        <f t="shared" si="124"/>
        <v>3</v>
      </c>
      <c r="R1717" s="427">
        <f t="shared" si="125"/>
        <v>2.13</v>
      </c>
      <c r="S1717" s="323"/>
      <c r="T1717" s="309"/>
      <c r="U1717" s="309"/>
      <c r="V1717" s="319" t="s">
        <v>979</v>
      </c>
      <c r="W1717" s="444" t="str">
        <f t="shared" si="122"/>
        <v/>
      </c>
      <c r="X1717" s="286"/>
      <c r="Y1717" s="286"/>
      <c r="Z1717" s="30"/>
    </row>
    <row r="1718" spans="1:26" ht="15" hidden="1" customHeight="1" x14ac:dyDescent="0.2">
      <c r="A1718" s="384"/>
      <c r="B1718" s="384"/>
      <c r="C1718" s="433"/>
      <c r="D1718" s="43" t="s">
        <v>2391</v>
      </c>
      <c r="E1718" s="499" t="s">
        <v>2582</v>
      </c>
      <c r="F1718" s="319">
        <v>1</v>
      </c>
      <c r="G1718" s="43" t="s">
        <v>2574</v>
      </c>
      <c r="H1718" s="499"/>
      <c r="I1718" s="481" t="s">
        <v>979</v>
      </c>
      <c r="J1718" s="442" t="s">
        <v>1428</v>
      </c>
      <c r="K1718" s="442">
        <v>6</v>
      </c>
      <c r="L1718" s="482" t="s">
        <v>3456</v>
      </c>
      <c r="M1718" s="442">
        <v>977</v>
      </c>
      <c r="N1718" s="483"/>
      <c r="O1718" s="434">
        <v>2.31</v>
      </c>
      <c r="P1718" s="323">
        <f t="shared" si="123"/>
        <v>13.86</v>
      </c>
      <c r="Q1718" s="319">
        <f t="shared" si="124"/>
        <v>6</v>
      </c>
      <c r="R1718" s="427">
        <f t="shared" si="125"/>
        <v>13.86</v>
      </c>
      <c r="S1718" s="323"/>
      <c r="T1718" s="309"/>
      <c r="U1718" s="309"/>
      <c r="V1718" s="319" t="s">
        <v>979</v>
      </c>
      <c r="W1718" s="444" t="str">
        <f t="shared" si="122"/>
        <v/>
      </c>
      <c r="X1718" s="286"/>
      <c r="Y1718" s="286"/>
      <c r="Z1718" s="30"/>
    </row>
    <row r="1719" spans="1:26" ht="15" hidden="1" customHeight="1" x14ac:dyDescent="0.2">
      <c r="A1719" s="384"/>
      <c r="B1719" s="384"/>
      <c r="C1719" s="433"/>
      <c r="D1719" s="43" t="s">
        <v>2391</v>
      </c>
      <c r="E1719" s="499" t="s">
        <v>2582</v>
      </c>
      <c r="F1719" s="319">
        <v>1</v>
      </c>
      <c r="G1719" s="43" t="s">
        <v>2575</v>
      </c>
      <c r="H1719" s="499"/>
      <c r="I1719" s="481" t="s">
        <v>979</v>
      </c>
      <c r="J1719" s="442" t="s">
        <v>1428</v>
      </c>
      <c r="K1719" s="442">
        <v>3</v>
      </c>
      <c r="L1719" s="482" t="s">
        <v>3456</v>
      </c>
      <c r="M1719" s="442">
        <v>305</v>
      </c>
      <c r="N1719" s="483"/>
      <c r="O1719" s="434">
        <v>0.72</v>
      </c>
      <c r="P1719" s="323">
        <f t="shared" si="123"/>
        <v>2.16</v>
      </c>
      <c r="Q1719" s="319">
        <f t="shared" si="124"/>
        <v>3</v>
      </c>
      <c r="R1719" s="427">
        <f t="shared" si="125"/>
        <v>2.16</v>
      </c>
      <c r="S1719" s="323"/>
      <c r="T1719" s="309"/>
      <c r="U1719" s="309"/>
      <c r="V1719" s="319" t="s">
        <v>979</v>
      </c>
      <c r="W1719" s="444" t="str">
        <f t="shared" si="122"/>
        <v/>
      </c>
      <c r="X1719" s="286"/>
      <c r="Y1719" s="286"/>
      <c r="Z1719" s="30"/>
    </row>
    <row r="1720" spans="1:26" ht="15" hidden="1" customHeight="1" x14ac:dyDescent="0.2">
      <c r="A1720" s="384"/>
      <c r="B1720" s="384"/>
      <c r="C1720" s="433"/>
      <c r="D1720" s="43" t="s">
        <v>2391</v>
      </c>
      <c r="E1720" s="499" t="s">
        <v>2582</v>
      </c>
      <c r="F1720" s="319">
        <v>1</v>
      </c>
      <c r="G1720" s="43" t="s">
        <v>2576</v>
      </c>
      <c r="H1720" s="499"/>
      <c r="I1720" s="481" t="s">
        <v>990</v>
      </c>
      <c r="J1720" s="442" t="s">
        <v>1428</v>
      </c>
      <c r="K1720" s="442">
        <v>1</v>
      </c>
      <c r="L1720" s="482" t="s">
        <v>3456</v>
      </c>
      <c r="M1720" s="442">
        <v>1091</v>
      </c>
      <c r="N1720" s="483"/>
      <c r="O1720" s="434">
        <v>6.23</v>
      </c>
      <c r="P1720" s="323">
        <f t="shared" si="123"/>
        <v>6.23</v>
      </c>
      <c r="Q1720" s="319">
        <f t="shared" si="124"/>
        <v>1</v>
      </c>
      <c r="R1720" s="427">
        <f t="shared" si="125"/>
        <v>6.23</v>
      </c>
      <c r="S1720" s="323"/>
      <c r="T1720" s="309"/>
      <c r="U1720" s="309"/>
      <c r="V1720" s="319" t="s">
        <v>990</v>
      </c>
      <c r="W1720" s="444" t="str">
        <f t="shared" si="122"/>
        <v/>
      </c>
      <c r="X1720" s="286"/>
      <c r="Y1720" s="286"/>
      <c r="Z1720" s="30"/>
    </row>
    <row r="1721" spans="1:26" ht="15" hidden="1" customHeight="1" x14ac:dyDescent="0.2">
      <c r="A1721" s="384"/>
      <c r="B1721" s="384"/>
      <c r="C1721" s="433"/>
      <c r="D1721" s="43" t="s">
        <v>2391</v>
      </c>
      <c r="E1721" s="499" t="s">
        <v>2582</v>
      </c>
      <c r="F1721" s="319">
        <v>1</v>
      </c>
      <c r="G1721" s="43" t="s">
        <v>2486</v>
      </c>
      <c r="H1721" s="499"/>
      <c r="I1721" s="481" t="s">
        <v>979</v>
      </c>
      <c r="J1721" s="442" t="s">
        <v>1428</v>
      </c>
      <c r="K1721" s="442">
        <v>6</v>
      </c>
      <c r="L1721" s="482" t="s">
        <v>3456</v>
      </c>
      <c r="M1721" s="442">
        <v>290</v>
      </c>
      <c r="N1721" s="483"/>
      <c r="O1721" s="434">
        <v>0.69</v>
      </c>
      <c r="P1721" s="323">
        <f t="shared" si="123"/>
        <v>4.1399999999999997</v>
      </c>
      <c r="Q1721" s="319">
        <f t="shared" si="124"/>
        <v>6</v>
      </c>
      <c r="R1721" s="427">
        <f t="shared" si="125"/>
        <v>4.1399999999999997</v>
      </c>
      <c r="S1721" s="323"/>
      <c r="T1721" s="309"/>
      <c r="U1721" s="309"/>
      <c r="V1721" s="319" t="s">
        <v>979</v>
      </c>
      <c r="W1721" s="444" t="str">
        <f t="shared" si="122"/>
        <v/>
      </c>
      <c r="X1721" s="286"/>
      <c r="Y1721" s="286"/>
      <c r="Z1721" s="30"/>
    </row>
    <row r="1722" spans="1:26" ht="15" hidden="1" customHeight="1" x14ac:dyDescent="0.2">
      <c r="A1722" s="384"/>
      <c r="B1722" s="384"/>
      <c r="C1722" s="433"/>
      <c r="D1722" s="43" t="s">
        <v>2391</v>
      </c>
      <c r="E1722" s="499" t="s">
        <v>2582</v>
      </c>
      <c r="F1722" s="319">
        <v>1</v>
      </c>
      <c r="G1722" s="43" t="s">
        <v>2577</v>
      </c>
      <c r="H1722" s="499"/>
      <c r="I1722" s="481" t="s">
        <v>979</v>
      </c>
      <c r="J1722" s="442" t="s">
        <v>1428</v>
      </c>
      <c r="K1722" s="442">
        <v>3</v>
      </c>
      <c r="L1722" s="482" t="s">
        <v>3456</v>
      </c>
      <c r="M1722" s="442">
        <v>325</v>
      </c>
      <c r="N1722" s="483"/>
      <c r="O1722" s="434">
        <v>0.77</v>
      </c>
      <c r="P1722" s="323">
        <f t="shared" si="123"/>
        <v>2.31</v>
      </c>
      <c r="Q1722" s="319">
        <f t="shared" si="124"/>
        <v>3</v>
      </c>
      <c r="R1722" s="427">
        <f t="shared" si="125"/>
        <v>2.31</v>
      </c>
      <c r="S1722" s="323"/>
      <c r="T1722" s="309"/>
      <c r="U1722" s="309"/>
      <c r="V1722" s="319" t="s">
        <v>979</v>
      </c>
      <c r="W1722" s="444" t="str">
        <f t="shared" si="122"/>
        <v/>
      </c>
      <c r="X1722" s="286"/>
      <c r="Y1722" s="286"/>
      <c r="Z1722" s="30"/>
    </row>
    <row r="1723" spans="1:26" ht="15" hidden="1" customHeight="1" x14ac:dyDescent="0.2">
      <c r="A1723" s="384"/>
      <c r="B1723" s="384"/>
      <c r="C1723" s="433"/>
      <c r="D1723" s="43" t="s">
        <v>2391</v>
      </c>
      <c r="E1723" s="499" t="s">
        <v>2582</v>
      </c>
      <c r="F1723" s="319">
        <v>1</v>
      </c>
      <c r="G1723" s="43" t="s">
        <v>2578</v>
      </c>
      <c r="H1723" s="499"/>
      <c r="I1723" s="481" t="s">
        <v>979</v>
      </c>
      <c r="J1723" s="442" t="s">
        <v>1428</v>
      </c>
      <c r="K1723" s="442">
        <v>6</v>
      </c>
      <c r="L1723" s="482" t="s">
        <v>3456</v>
      </c>
      <c r="M1723" s="442">
        <v>386</v>
      </c>
      <c r="N1723" s="483"/>
      <c r="O1723" s="434">
        <v>0.91</v>
      </c>
      <c r="P1723" s="323">
        <f t="shared" si="123"/>
        <v>5.46</v>
      </c>
      <c r="Q1723" s="319">
        <f t="shared" si="124"/>
        <v>6</v>
      </c>
      <c r="R1723" s="427">
        <f t="shared" si="125"/>
        <v>5.46</v>
      </c>
      <c r="S1723" s="323"/>
      <c r="T1723" s="309"/>
      <c r="U1723" s="309"/>
      <c r="V1723" s="319" t="s">
        <v>979</v>
      </c>
      <c r="W1723" s="444" t="str">
        <f t="shared" si="122"/>
        <v/>
      </c>
      <c r="X1723" s="286"/>
      <c r="Y1723" s="286"/>
      <c r="Z1723" s="30"/>
    </row>
    <row r="1724" spans="1:26" ht="15" hidden="1" customHeight="1" x14ac:dyDescent="0.2">
      <c r="A1724" s="384"/>
      <c r="B1724" s="384"/>
      <c r="C1724" s="433"/>
      <c r="D1724" s="43" t="s">
        <v>2391</v>
      </c>
      <c r="E1724" s="499" t="s">
        <v>2582</v>
      </c>
      <c r="F1724" s="319">
        <v>1</v>
      </c>
      <c r="G1724" s="43" t="s">
        <v>2579</v>
      </c>
      <c r="H1724" s="499"/>
      <c r="I1724" s="481" t="s">
        <v>979</v>
      </c>
      <c r="J1724" s="442" t="s">
        <v>1428</v>
      </c>
      <c r="K1724" s="442">
        <v>3</v>
      </c>
      <c r="L1724" s="482" t="s">
        <v>3456</v>
      </c>
      <c r="M1724" s="442">
        <v>365</v>
      </c>
      <c r="N1724" s="483"/>
      <c r="O1724" s="434">
        <v>0.86</v>
      </c>
      <c r="P1724" s="323">
        <f t="shared" si="123"/>
        <v>2.58</v>
      </c>
      <c r="Q1724" s="319">
        <f t="shared" si="124"/>
        <v>3</v>
      </c>
      <c r="R1724" s="427">
        <f t="shared" si="125"/>
        <v>2.58</v>
      </c>
      <c r="S1724" s="323"/>
      <c r="T1724" s="309"/>
      <c r="U1724" s="309"/>
      <c r="V1724" s="319" t="s">
        <v>979</v>
      </c>
      <c r="W1724" s="444" t="str">
        <f t="shared" si="122"/>
        <v/>
      </c>
      <c r="X1724" s="286"/>
      <c r="Y1724" s="286"/>
      <c r="Z1724" s="30"/>
    </row>
    <row r="1725" spans="1:26" ht="15" hidden="1" customHeight="1" x14ac:dyDescent="0.2">
      <c r="A1725" s="384"/>
      <c r="B1725" s="384"/>
      <c r="C1725" s="433"/>
      <c r="D1725" s="43" t="s">
        <v>2391</v>
      </c>
      <c r="E1725" s="499" t="s">
        <v>2582</v>
      </c>
      <c r="F1725" s="319">
        <v>1</v>
      </c>
      <c r="G1725" s="43" t="s">
        <v>2491</v>
      </c>
      <c r="H1725" s="499"/>
      <c r="I1725" s="481" t="s">
        <v>990</v>
      </c>
      <c r="J1725" s="442" t="s">
        <v>1428</v>
      </c>
      <c r="K1725" s="442">
        <v>7</v>
      </c>
      <c r="L1725" s="482" t="s">
        <v>3456</v>
      </c>
      <c r="M1725" s="442">
        <v>1100</v>
      </c>
      <c r="N1725" s="483"/>
      <c r="O1725" s="434">
        <v>6.29</v>
      </c>
      <c r="P1725" s="323">
        <f t="shared" si="123"/>
        <v>44.03</v>
      </c>
      <c r="Q1725" s="319">
        <f t="shared" si="124"/>
        <v>7</v>
      </c>
      <c r="R1725" s="427">
        <f t="shared" si="125"/>
        <v>44.03</v>
      </c>
      <c r="S1725" s="323"/>
      <c r="T1725" s="309"/>
      <c r="U1725" s="309"/>
      <c r="V1725" s="319" t="s">
        <v>990</v>
      </c>
      <c r="W1725" s="444" t="str">
        <f t="shared" si="122"/>
        <v/>
      </c>
      <c r="X1725" s="286"/>
      <c r="Y1725" s="286"/>
      <c r="Z1725" s="30"/>
    </row>
    <row r="1726" spans="1:26" ht="15" hidden="1" customHeight="1" x14ac:dyDescent="0.2">
      <c r="A1726" s="384"/>
      <c r="B1726" s="384"/>
      <c r="C1726" s="433"/>
      <c r="D1726" s="43" t="s">
        <v>2583</v>
      </c>
      <c r="E1726" s="499" t="s">
        <v>2582</v>
      </c>
      <c r="F1726" s="319">
        <v>1</v>
      </c>
      <c r="G1726" s="43" t="s">
        <v>2583</v>
      </c>
      <c r="H1726" s="499"/>
      <c r="I1726" s="43" t="s">
        <v>2583</v>
      </c>
      <c r="J1726" s="43" t="s">
        <v>2583</v>
      </c>
      <c r="K1726" s="442">
        <v>1</v>
      </c>
      <c r="L1726" s="482" t="s">
        <v>3456</v>
      </c>
      <c r="M1726" s="442">
        <v>0</v>
      </c>
      <c r="N1726" s="483"/>
      <c r="O1726" s="434">
        <f>2550.46-2476.35</f>
        <v>74.110000000000127</v>
      </c>
      <c r="P1726" s="323">
        <f t="shared" si="123"/>
        <v>74.110000000000127</v>
      </c>
      <c r="Q1726" s="319">
        <f t="shared" si="124"/>
        <v>1</v>
      </c>
      <c r="R1726" s="427">
        <f t="shared" si="125"/>
        <v>74.110000000000127</v>
      </c>
      <c r="S1726" s="323"/>
      <c r="T1726" s="309"/>
      <c r="U1726" s="309"/>
      <c r="V1726" s="319" t="s">
        <v>2583</v>
      </c>
      <c r="W1726" s="444" t="str">
        <f t="shared" si="122"/>
        <v/>
      </c>
      <c r="X1726" s="286"/>
      <c r="Y1726" s="286"/>
      <c r="Z1726" s="30"/>
    </row>
    <row r="1727" spans="1:26" ht="15" hidden="1" customHeight="1" x14ac:dyDescent="0.2">
      <c r="A1727" s="384"/>
      <c r="B1727" s="384"/>
      <c r="C1727" s="433"/>
      <c r="D1727" s="43" t="s">
        <v>2585</v>
      </c>
      <c r="E1727" s="499" t="s">
        <v>2584</v>
      </c>
      <c r="F1727" s="319">
        <v>2</v>
      </c>
      <c r="G1727" s="43" t="s">
        <v>2604</v>
      </c>
      <c r="H1727" s="499"/>
      <c r="I1727" s="481" t="s">
        <v>886</v>
      </c>
      <c r="J1727" s="442" t="s">
        <v>1428</v>
      </c>
      <c r="K1727" s="442">
        <v>1</v>
      </c>
      <c r="L1727" s="482" t="s">
        <v>3456</v>
      </c>
      <c r="M1727" s="442">
        <v>2988</v>
      </c>
      <c r="N1727" s="483"/>
      <c r="O1727" s="434">
        <v>52.44</v>
      </c>
      <c r="P1727" s="323">
        <f t="shared" ref="P1727:P1784" si="126">O1727*K1727</f>
        <v>52.44</v>
      </c>
      <c r="Q1727" s="319">
        <f t="shared" ref="Q1727:Q1784" si="127">K1727*F1727</f>
        <v>2</v>
      </c>
      <c r="R1727" s="427">
        <f t="shared" ref="R1727:R1784" si="128">Q1727*O1727</f>
        <v>104.88</v>
      </c>
      <c r="S1727" s="323"/>
      <c r="T1727" s="309"/>
      <c r="U1727" s="309"/>
      <c r="V1727" s="319" t="s">
        <v>886</v>
      </c>
      <c r="W1727" s="444" t="str">
        <f t="shared" si="122"/>
        <v/>
      </c>
      <c r="X1727" s="286"/>
      <c r="Y1727" s="286"/>
      <c r="Z1727" s="30"/>
    </row>
    <row r="1728" spans="1:26" ht="15" hidden="1" customHeight="1" x14ac:dyDescent="0.2">
      <c r="A1728" s="384"/>
      <c r="B1728" s="384"/>
      <c r="C1728" s="433"/>
      <c r="D1728" s="43" t="s">
        <v>2585</v>
      </c>
      <c r="E1728" s="499" t="s">
        <v>2584</v>
      </c>
      <c r="F1728" s="319">
        <v>2</v>
      </c>
      <c r="G1728" s="43" t="s">
        <v>2605</v>
      </c>
      <c r="H1728" s="499"/>
      <c r="I1728" s="481">
        <v>12</v>
      </c>
      <c r="J1728" s="442" t="s">
        <v>1428</v>
      </c>
      <c r="K1728" s="442">
        <v>1</v>
      </c>
      <c r="L1728" s="482" t="s">
        <v>3466</v>
      </c>
      <c r="M1728" s="442">
        <v>190</v>
      </c>
      <c r="N1728" s="483"/>
      <c r="O1728" s="434">
        <v>2.15</v>
      </c>
      <c r="P1728" s="323">
        <f t="shared" si="126"/>
        <v>2.15</v>
      </c>
      <c r="Q1728" s="319">
        <f t="shared" si="127"/>
        <v>2</v>
      </c>
      <c r="R1728" s="427">
        <f t="shared" si="128"/>
        <v>4.3</v>
      </c>
      <c r="S1728" s="323"/>
      <c r="T1728" s="309"/>
      <c r="U1728" s="309"/>
      <c r="V1728" s="319" t="s">
        <v>3445</v>
      </c>
      <c r="W1728" s="444" t="str">
        <f t="shared" si="122"/>
        <v>12</v>
      </c>
      <c r="X1728" s="286"/>
      <c r="Y1728" s="286"/>
      <c r="Z1728" s="30"/>
    </row>
    <row r="1729" spans="1:26" ht="15" hidden="1" customHeight="1" x14ac:dyDescent="0.2">
      <c r="A1729" s="384"/>
      <c r="B1729" s="384"/>
      <c r="C1729" s="433"/>
      <c r="D1729" s="43" t="s">
        <v>2586</v>
      </c>
      <c r="E1729" s="499" t="s">
        <v>2584</v>
      </c>
      <c r="F1729" s="319">
        <v>4</v>
      </c>
      <c r="G1729" s="43" t="s">
        <v>2606</v>
      </c>
      <c r="H1729" s="499"/>
      <c r="I1729" s="481" t="s">
        <v>577</v>
      </c>
      <c r="J1729" s="442" t="s">
        <v>1428</v>
      </c>
      <c r="K1729" s="442">
        <v>1</v>
      </c>
      <c r="L1729" s="482" t="s">
        <v>3456</v>
      </c>
      <c r="M1729" s="442">
        <v>7970</v>
      </c>
      <c r="N1729" s="483"/>
      <c r="O1729" s="434">
        <v>283.10000000000002</v>
      </c>
      <c r="P1729" s="323">
        <f t="shared" si="126"/>
        <v>283.10000000000002</v>
      </c>
      <c r="Q1729" s="319">
        <f t="shared" si="127"/>
        <v>4</v>
      </c>
      <c r="R1729" s="427">
        <f t="shared" si="128"/>
        <v>1132.4000000000001</v>
      </c>
      <c r="S1729" s="323"/>
      <c r="T1729" s="309"/>
      <c r="U1729" s="309"/>
      <c r="V1729" s="319" t="s">
        <v>577</v>
      </c>
      <c r="W1729" s="444" t="str">
        <f t="shared" si="122"/>
        <v/>
      </c>
      <c r="X1729" s="286"/>
      <c r="Y1729" s="286"/>
      <c r="Z1729" s="30"/>
    </row>
    <row r="1730" spans="1:26" ht="15" hidden="1" customHeight="1" x14ac:dyDescent="0.2">
      <c r="A1730" s="384"/>
      <c r="B1730" s="384"/>
      <c r="C1730" s="433"/>
      <c r="D1730" s="43" t="s">
        <v>2586</v>
      </c>
      <c r="E1730" s="499" t="s">
        <v>2584</v>
      </c>
      <c r="F1730" s="319">
        <v>4</v>
      </c>
      <c r="G1730" s="43" t="s">
        <v>2607</v>
      </c>
      <c r="H1730" s="499"/>
      <c r="I1730" s="481">
        <v>15</v>
      </c>
      <c r="J1730" s="442" t="s">
        <v>1428</v>
      </c>
      <c r="K1730" s="442">
        <v>1</v>
      </c>
      <c r="L1730" s="482" t="s">
        <v>3465</v>
      </c>
      <c r="M1730" s="442">
        <v>171</v>
      </c>
      <c r="N1730" s="483"/>
      <c r="O1730" s="434">
        <v>4.03</v>
      </c>
      <c r="P1730" s="323">
        <f t="shared" si="126"/>
        <v>4.03</v>
      </c>
      <c r="Q1730" s="319">
        <f t="shared" si="127"/>
        <v>4</v>
      </c>
      <c r="R1730" s="427">
        <f t="shared" si="128"/>
        <v>16.12</v>
      </c>
      <c r="S1730" s="323"/>
      <c r="T1730" s="309"/>
      <c r="U1730" s="309"/>
      <c r="V1730" s="319" t="s">
        <v>3446</v>
      </c>
      <c r="W1730" s="444" t="str">
        <f t="shared" si="122"/>
        <v>15</v>
      </c>
      <c r="X1730" s="286"/>
      <c r="Y1730" s="286"/>
      <c r="Z1730" s="30"/>
    </row>
    <row r="1731" spans="1:26" ht="15" hidden="1" customHeight="1" x14ac:dyDescent="0.2">
      <c r="A1731" s="384"/>
      <c r="B1731" s="384"/>
      <c r="C1731" s="433"/>
      <c r="D1731" s="43" t="s">
        <v>2586</v>
      </c>
      <c r="E1731" s="499" t="s">
        <v>2584</v>
      </c>
      <c r="F1731" s="319">
        <v>4</v>
      </c>
      <c r="G1731" s="43" t="s">
        <v>2608</v>
      </c>
      <c r="H1731" s="499"/>
      <c r="I1731" s="481">
        <v>10</v>
      </c>
      <c r="J1731" s="442" t="s">
        <v>1428</v>
      </c>
      <c r="K1731" s="442">
        <v>2</v>
      </c>
      <c r="L1731" s="482" t="s">
        <v>3459</v>
      </c>
      <c r="M1731" s="442">
        <v>152</v>
      </c>
      <c r="N1731" s="483"/>
      <c r="O1731" s="434">
        <v>0.95</v>
      </c>
      <c r="P1731" s="323">
        <f t="shared" si="126"/>
        <v>1.9</v>
      </c>
      <c r="Q1731" s="319">
        <f t="shared" si="127"/>
        <v>8</v>
      </c>
      <c r="R1731" s="427">
        <f t="shared" si="128"/>
        <v>7.6</v>
      </c>
      <c r="S1731" s="323"/>
      <c r="T1731" s="309"/>
      <c r="U1731" s="309"/>
      <c r="V1731" s="319" t="s">
        <v>1427</v>
      </c>
      <c r="W1731" s="444" t="str">
        <f t="shared" si="122"/>
        <v>10</v>
      </c>
      <c r="X1731" s="286"/>
      <c r="Y1731" s="286"/>
      <c r="Z1731" s="30"/>
    </row>
    <row r="1732" spans="1:26" ht="15" hidden="1" customHeight="1" x14ac:dyDescent="0.2">
      <c r="A1732" s="384"/>
      <c r="B1732" s="384"/>
      <c r="C1732" s="433"/>
      <c r="D1732" s="43" t="s">
        <v>2587</v>
      </c>
      <c r="E1732" s="499" t="s">
        <v>2584</v>
      </c>
      <c r="F1732" s="319">
        <v>15</v>
      </c>
      <c r="G1732" s="43" t="s">
        <v>2587</v>
      </c>
      <c r="H1732" s="499"/>
      <c r="I1732" s="481" t="s">
        <v>3590</v>
      </c>
      <c r="J1732" s="442">
        <v>8.8000000000000007</v>
      </c>
      <c r="K1732" s="442">
        <v>1</v>
      </c>
      <c r="L1732" s="482" t="s">
        <v>3456</v>
      </c>
      <c r="M1732" s="442">
        <v>310</v>
      </c>
      <c r="N1732" s="483"/>
      <c r="O1732" s="434">
        <v>1.08</v>
      </c>
      <c r="P1732" s="323">
        <f t="shared" si="126"/>
        <v>1.08</v>
      </c>
      <c r="Q1732" s="319">
        <f t="shared" si="127"/>
        <v>15</v>
      </c>
      <c r="R1732" s="427">
        <f t="shared" si="128"/>
        <v>16.200000000000003</v>
      </c>
      <c r="S1732" s="323"/>
      <c r="T1732" s="309"/>
      <c r="U1732" s="309"/>
      <c r="V1732" s="319" t="s">
        <v>558</v>
      </c>
      <c r="W1732" s="444" t="str">
        <f t="shared" si="122"/>
        <v xml:space="preserve"> TIJA 975</v>
      </c>
      <c r="X1732" s="286"/>
      <c r="Y1732" s="286"/>
      <c r="Z1732" s="30"/>
    </row>
    <row r="1733" spans="1:26" ht="15" hidden="1" customHeight="1" x14ac:dyDescent="0.2">
      <c r="A1733" s="384"/>
      <c r="B1733" s="384"/>
      <c r="C1733" s="433"/>
      <c r="D1733" s="43" t="s">
        <v>2588</v>
      </c>
      <c r="E1733" s="499" t="s">
        <v>2584</v>
      </c>
      <c r="F1733" s="319">
        <v>15</v>
      </c>
      <c r="G1733" s="43" t="s">
        <v>2609</v>
      </c>
      <c r="H1733" s="499"/>
      <c r="I1733" s="481">
        <v>12</v>
      </c>
      <c r="J1733" s="442" t="s">
        <v>1428</v>
      </c>
      <c r="K1733" s="442">
        <v>1</v>
      </c>
      <c r="L1733" s="482" t="s">
        <v>3451</v>
      </c>
      <c r="M1733" s="442">
        <v>394</v>
      </c>
      <c r="N1733" s="483"/>
      <c r="O1733" s="434">
        <v>5.57</v>
      </c>
      <c r="P1733" s="323">
        <f t="shared" si="126"/>
        <v>5.57</v>
      </c>
      <c r="Q1733" s="319">
        <f t="shared" si="127"/>
        <v>15</v>
      </c>
      <c r="R1733" s="427">
        <f t="shared" si="128"/>
        <v>83.550000000000011</v>
      </c>
      <c r="S1733" s="323"/>
      <c r="T1733" s="309"/>
      <c r="U1733" s="309"/>
      <c r="V1733" s="319" t="s">
        <v>3445</v>
      </c>
      <c r="W1733" s="444" t="str">
        <f t="shared" si="122"/>
        <v>12</v>
      </c>
      <c r="X1733" s="286"/>
      <c r="Y1733" s="286"/>
      <c r="Z1733" s="30"/>
    </row>
    <row r="1734" spans="1:26" ht="15" hidden="1" customHeight="1" x14ac:dyDescent="0.2">
      <c r="A1734" s="384"/>
      <c r="B1734" s="384"/>
      <c r="C1734" s="433"/>
      <c r="D1734" s="43" t="s">
        <v>2588</v>
      </c>
      <c r="E1734" s="499" t="s">
        <v>2584</v>
      </c>
      <c r="F1734" s="319">
        <v>15</v>
      </c>
      <c r="G1734" s="43" t="s">
        <v>2610</v>
      </c>
      <c r="H1734" s="499"/>
      <c r="I1734" s="481">
        <v>12</v>
      </c>
      <c r="J1734" s="442" t="s">
        <v>1428</v>
      </c>
      <c r="K1734" s="442">
        <v>2</v>
      </c>
      <c r="L1734" s="482" t="s">
        <v>3451</v>
      </c>
      <c r="M1734" s="442">
        <v>348</v>
      </c>
      <c r="N1734" s="483"/>
      <c r="O1734" s="434">
        <v>4.92</v>
      </c>
      <c r="P1734" s="323">
        <f t="shared" si="126"/>
        <v>9.84</v>
      </c>
      <c r="Q1734" s="319">
        <f t="shared" si="127"/>
        <v>30</v>
      </c>
      <c r="R1734" s="427">
        <f t="shared" si="128"/>
        <v>147.6</v>
      </c>
      <c r="S1734" s="323"/>
      <c r="T1734" s="309"/>
      <c r="U1734" s="309"/>
      <c r="V1734" s="319" t="s">
        <v>3445</v>
      </c>
      <c r="W1734" s="444" t="str">
        <f t="shared" si="122"/>
        <v>12</v>
      </c>
      <c r="X1734" s="286"/>
      <c r="Y1734" s="286"/>
      <c r="Z1734" s="30"/>
    </row>
    <row r="1735" spans="1:26" ht="15" hidden="1" customHeight="1" x14ac:dyDescent="0.2">
      <c r="A1735" s="384"/>
      <c r="B1735" s="384"/>
      <c r="C1735" s="433"/>
      <c r="D1735" s="43" t="s">
        <v>2588</v>
      </c>
      <c r="E1735" s="499" t="s">
        <v>2584</v>
      </c>
      <c r="F1735" s="319">
        <v>15</v>
      </c>
      <c r="G1735" s="43" t="s">
        <v>2611</v>
      </c>
      <c r="H1735" s="499"/>
      <c r="I1735" s="481">
        <v>8</v>
      </c>
      <c r="J1735" s="442" t="s">
        <v>1428</v>
      </c>
      <c r="K1735" s="442">
        <v>4</v>
      </c>
      <c r="L1735" s="482" t="s">
        <v>3543</v>
      </c>
      <c r="M1735" s="442">
        <v>200</v>
      </c>
      <c r="N1735" s="483"/>
      <c r="O1735" s="434">
        <v>1.17</v>
      </c>
      <c r="P1735" s="323">
        <f t="shared" si="126"/>
        <v>4.68</v>
      </c>
      <c r="Q1735" s="319">
        <f t="shared" si="127"/>
        <v>60</v>
      </c>
      <c r="R1735" s="427">
        <f t="shared" si="128"/>
        <v>70.199999999999989</v>
      </c>
      <c r="S1735" s="323"/>
      <c r="T1735" s="309"/>
      <c r="U1735" s="309"/>
      <c r="V1735" s="319" t="s">
        <v>3449</v>
      </c>
      <c r="W1735" s="444" t="str">
        <f t="shared" si="122"/>
        <v>8</v>
      </c>
      <c r="X1735" s="286"/>
      <c r="Y1735" s="286"/>
      <c r="Z1735" s="30"/>
    </row>
    <row r="1736" spans="1:26" ht="15" hidden="1" customHeight="1" x14ac:dyDescent="0.2">
      <c r="A1736" s="384"/>
      <c r="B1736" s="384"/>
      <c r="C1736" s="433"/>
      <c r="D1736" s="43" t="s">
        <v>2589</v>
      </c>
      <c r="E1736" s="499" t="s">
        <v>2584</v>
      </c>
      <c r="F1736" s="319">
        <v>30</v>
      </c>
      <c r="G1736" s="43" t="s">
        <v>2589</v>
      </c>
      <c r="H1736" s="499"/>
      <c r="I1736" s="481" t="s">
        <v>3589</v>
      </c>
      <c r="J1736" s="442">
        <v>8.8000000000000007</v>
      </c>
      <c r="K1736" s="442">
        <v>1</v>
      </c>
      <c r="L1736" s="482" t="s">
        <v>3456</v>
      </c>
      <c r="M1736" s="442">
        <v>300</v>
      </c>
      <c r="N1736" s="483"/>
      <c r="O1736" s="434">
        <v>0.73</v>
      </c>
      <c r="P1736" s="323">
        <f t="shared" si="126"/>
        <v>0.73</v>
      </c>
      <c r="Q1736" s="319">
        <f t="shared" si="127"/>
        <v>30</v>
      </c>
      <c r="R1736" s="427">
        <f t="shared" si="128"/>
        <v>21.9</v>
      </c>
      <c r="S1736" s="323"/>
      <c r="T1736" s="309"/>
      <c r="U1736" s="309"/>
      <c r="V1736" s="319" t="s">
        <v>551</v>
      </c>
      <c r="W1736" s="444" t="str">
        <f t="shared" si="122"/>
        <v xml:space="preserve"> TIJA 975</v>
      </c>
      <c r="X1736" s="286"/>
      <c r="Y1736" s="286"/>
      <c r="Z1736" s="30"/>
    </row>
    <row r="1737" spans="1:26" ht="15" hidden="1" customHeight="1" x14ac:dyDescent="0.2">
      <c r="A1737" s="384"/>
      <c r="B1737" s="384"/>
      <c r="C1737" s="433"/>
      <c r="D1737" s="43" t="s">
        <v>2590</v>
      </c>
      <c r="E1737" s="499" t="s">
        <v>2584</v>
      </c>
      <c r="F1737" s="319">
        <v>60</v>
      </c>
      <c r="G1737" s="43" t="s">
        <v>2590</v>
      </c>
      <c r="H1737" s="499"/>
      <c r="I1737" s="481">
        <v>8</v>
      </c>
      <c r="J1737" s="442" t="s">
        <v>1428</v>
      </c>
      <c r="K1737" s="442">
        <v>1</v>
      </c>
      <c r="L1737" s="482" t="s">
        <v>3454</v>
      </c>
      <c r="M1737" s="442">
        <v>50</v>
      </c>
      <c r="N1737" s="483"/>
      <c r="O1737" s="434">
        <v>0.16</v>
      </c>
      <c r="P1737" s="323">
        <f t="shared" si="126"/>
        <v>0.16</v>
      </c>
      <c r="Q1737" s="319">
        <f t="shared" si="127"/>
        <v>60</v>
      </c>
      <c r="R1737" s="427">
        <f t="shared" si="128"/>
        <v>9.6</v>
      </c>
      <c r="S1737" s="323"/>
      <c r="T1737" s="309"/>
      <c r="U1737" s="309"/>
      <c r="V1737" s="319" t="s">
        <v>3449</v>
      </c>
      <c r="W1737" s="444" t="str">
        <f t="shared" si="122"/>
        <v>8</v>
      </c>
      <c r="X1737" s="286"/>
      <c r="Y1737" s="286"/>
      <c r="Z1737" s="30"/>
    </row>
    <row r="1738" spans="1:26" ht="15" hidden="1" customHeight="1" x14ac:dyDescent="0.2">
      <c r="A1738" s="384"/>
      <c r="B1738" s="384"/>
      <c r="C1738" s="433"/>
      <c r="D1738" s="43" t="s">
        <v>2591</v>
      </c>
      <c r="E1738" s="499" t="s">
        <v>2584</v>
      </c>
      <c r="F1738" s="319">
        <v>6</v>
      </c>
      <c r="G1738" s="43" t="s">
        <v>2612</v>
      </c>
      <c r="H1738" s="499"/>
      <c r="I1738" s="481">
        <v>12</v>
      </c>
      <c r="J1738" s="442" t="s">
        <v>1428</v>
      </c>
      <c r="K1738" s="442">
        <v>1</v>
      </c>
      <c r="L1738" s="482" t="s">
        <v>3493</v>
      </c>
      <c r="M1738" s="442">
        <v>200</v>
      </c>
      <c r="N1738" s="483"/>
      <c r="O1738" s="434">
        <v>3.22</v>
      </c>
      <c r="P1738" s="323">
        <f t="shared" si="126"/>
        <v>3.22</v>
      </c>
      <c r="Q1738" s="319">
        <f t="shared" si="127"/>
        <v>6</v>
      </c>
      <c r="R1738" s="427">
        <f t="shared" si="128"/>
        <v>19.32</v>
      </c>
      <c r="S1738" s="323"/>
      <c r="T1738" s="309"/>
      <c r="U1738" s="309"/>
      <c r="V1738" s="319" t="s">
        <v>3445</v>
      </c>
      <c r="W1738" s="444" t="str">
        <f t="shared" si="122"/>
        <v>12</v>
      </c>
      <c r="X1738" s="286"/>
      <c r="Y1738" s="286"/>
      <c r="Z1738" s="30"/>
    </row>
    <row r="1739" spans="1:26" ht="15" hidden="1" customHeight="1" x14ac:dyDescent="0.2">
      <c r="A1739" s="384"/>
      <c r="B1739" s="384"/>
      <c r="C1739" s="433"/>
      <c r="D1739" s="43" t="s">
        <v>2591</v>
      </c>
      <c r="E1739" s="499" t="s">
        <v>2584</v>
      </c>
      <c r="F1739" s="319">
        <v>6</v>
      </c>
      <c r="G1739" s="43" t="s">
        <v>2613</v>
      </c>
      <c r="H1739" s="499"/>
      <c r="I1739" s="481">
        <v>5</v>
      </c>
      <c r="J1739" s="442" t="s">
        <v>1428</v>
      </c>
      <c r="K1739" s="442">
        <v>1</v>
      </c>
      <c r="L1739" s="482" t="s">
        <v>3519</v>
      </c>
      <c r="M1739" s="442">
        <v>163</v>
      </c>
      <c r="N1739" s="483"/>
      <c r="O1739" s="434">
        <v>0.49</v>
      </c>
      <c r="P1739" s="323">
        <f t="shared" si="126"/>
        <v>0.49</v>
      </c>
      <c r="Q1739" s="319">
        <f t="shared" si="127"/>
        <v>6</v>
      </c>
      <c r="R1739" s="427">
        <f t="shared" si="128"/>
        <v>2.94</v>
      </c>
      <c r="S1739" s="323"/>
      <c r="T1739" s="309"/>
      <c r="U1739" s="309"/>
      <c r="V1739" s="319" t="s">
        <v>3448</v>
      </c>
      <c r="W1739" s="444" t="str">
        <f t="shared" si="122"/>
        <v>5</v>
      </c>
      <c r="X1739" s="286"/>
      <c r="Y1739" s="286"/>
      <c r="Z1739" s="30"/>
    </row>
    <row r="1740" spans="1:26" ht="15" hidden="1" customHeight="1" x14ac:dyDescent="0.2">
      <c r="A1740" s="384"/>
      <c r="B1740" s="384"/>
      <c r="C1740" s="433"/>
      <c r="D1740" s="43" t="s">
        <v>2591</v>
      </c>
      <c r="E1740" s="499" t="s">
        <v>2584</v>
      </c>
      <c r="F1740" s="319">
        <v>6</v>
      </c>
      <c r="G1740" s="43" t="s">
        <v>2614</v>
      </c>
      <c r="H1740" s="499"/>
      <c r="I1740" s="481">
        <v>10</v>
      </c>
      <c r="J1740" s="442" t="s">
        <v>1428</v>
      </c>
      <c r="K1740" s="442">
        <v>1</v>
      </c>
      <c r="L1740" s="482" t="s">
        <v>3466</v>
      </c>
      <c r="M1740" s="442">
        <v>126</v>
      </c>
      <c r="N1740" s="483"/>
      <c r="O1740" s="434">
        <v>1.18</v>
      </c>
      <c r="P1740" s="323">
        <f t="shared" si="126"/>
        <v>1.18</v>
      </c>
      <c r="Q1740" s="319">
        <f t="shared" si="127"/>
        <v>6</v>
      </c>
      <c r="R1740" s="427">
        <f t="shared" si="128"/>
        <v>7.08</v>
      </c>
      <c r="S1740" s="323"/>
      <c r="T1740" s="309"/>
      <c r="U1740" s="309"/>
      <c r="V1740" s="319" t="s">
        <v>1427</v>
      </c>
      <c r="W1740" s="444" t="str">
        <f t="shared" si="122"/>
        <v>10</v>
      </c>
      <c r="X1740" s="286"/>
      <c r="Y1740" s="286"/>
      <c r="Z1740" s="30"/>
    </row>
    <row r="1741" spans="1:26" ht="15" hidden="1" customHeight="1" x14ac:dyDescent="0.2">
      <c r="A1741" s="384"/>
      <c r="B1741" s="384"/>
      <c r="C1741" s="433"/>
      <c r="D1741" s="43" t="s">
        <v>2592</v>
      </c>
      <c r="E1741" s="499" t="s">
        <v>2584</v>
      </c>
      <c r="F1741" s="319">
        <v>1</v>
      </c>
      <c r="G1741" s="43" t="s">
        <v>2615</v>
      </c>
      <c r="H1741" s="499"/>
      <c r="I1741" s="481" t="s">
        <v>877</v>
      </c>
      <c r="J1741" s="442" t="s">
        <v>1428</v>
      </c>
      <c r="K1741" s="442">
        <v>1</v>
      </c>
      <c r="L1741" s="482" t="s">
        <v>3456</v>
      </c>
      <c r="M1741" s="442">
        <v>6780</v>
      </c>
      <c r="N1741" s="483"/>
      <c r="O1741" s="434">
        <v>97.7</v>
      </c>
      <c r="P1741" s="323">
        <f t="shared" si="126"/>
        <v>97.7</v>
      </c>
      <c r="Q1741" s="319">
        <f t="shared" si="127"/>
        <v>1</v>
      </c>
      <c r="R1741" s="427">
        <f t="shared" si="128"/>
        <v>97.7</v>
      </c>
      <c r="S1741" s="323"/>
      <c r="T1741" s="309"/>
      <c r="U1741" s="309"/>
      <c r="V1741" s="319" t="s">
        <v>877</v>
      </c>
      <c r="W1741" s="444" t="str">
        <f t="shared" si="122"/>
        <v/>
      </c>
      <c r="X1741" s="286"/>
      <c r="Y1741" s="286"/>
      <c r="Z1741" s="30"/>
    </row>
    <row r="1742" spans="1:26" ht="15" hidden="1" customHeight="1" x14ac:dyDescent="0.2">
      <c r="A1742" s="384"/>
      <c r="B1742" s="384"/>
      <c r="C1742" s="433"/>
      <c r="D1742" s="43" t="s">
        <v>2592</v>
      </c>
      <c r="E1742" s="499" t="s">
        <v>2584</v>
      </c>
      <c r="F1742" s="319">
        <v>1</v>
      </c>
      <c r="G1742" s="43" t="s">
        <v>2616</v>
      </c>
      <c r="H1742" s="499"/>
      <c r="I1742" s="481">
        <v>10</v>
      </c>
      <c r="J1742" s="442" t="s">
        <v>1428</v>
      </c>
      <c r="K1742" s="442">
        <v>2</v>
      </c>
      <c r="L1742" s="482" t="s">
        <v>3460</v>
      </c>
      <c r="M1742" s="442">
        <v>165</v>
      </c>
      <c r="N1742" s="483"/>
      <c r="O1742" s="434">
        <v>1.3</v>
      </c>
      <c r="P1742" s="323">
        <f t="shared" si="126"/>
        <v>2.6</v>
      </c>
      <c r="Q1742" s="319">
        <f t="shared" si="127"/>
        <v>2</v>
      </c>
      <c r="R1742" s="427">
        <f t="shared" si="128"/>
        <v>2.6</v>
      </c>
      <c r="S1742" s="323"/>
      <c r="T1742" s="309"/>
      <c r="U1742" s="309"/>
      <c r="V1742" s="319" t="s">
        <v>1427</v>
      </c>
      <c r="W1742" s="444" t="str">
        <f t="shared" si="122"/>
        <v>10</v>
      </c>
      <c r="X1742" s="286"/>
      <c r="Y1742" s="286"/>
      <c r="Z1742" s="30"/>
    </row>
    <row r="1743" spans="1:26" ht="15" hidden="1" customHeight="1" x14ac:dyDescent="0.2">
      <c r="A1743" s="384"/>
      <c r="B1743" s="384"/>
      <c r="C1743" s="433"/>
      <c r="D1743" s="43" t="s">
        <v>2592</v>
      </c>
      <c r="E1743" s="499" t="s">
        <v>2584</v>
      </c>
      <c r="F1743" s="319">
        <v>1</v>
      </c>
      <c r="G1743" s="43" t="s">
        <v>2617</v>
      </c>
      <c r="H1743" s="499"/>
      <c r="I1743" s="481">
        <v>10</v>
      </c>
      <c r="J1743" s="442" t="s">
        <v>1428</v>
      </c>
      <c r="K1743" s="442">
        <v>2</v>
      </c>
      <c r="L1743" s="482" t="s">
        <v>3505</v>
      </c>
      <c r="M1743" s="442">
        <v>100</v>
      </c>
      <c r="N1743" s="483"/>
      <c r="O1743" s="434">
        <v>2.04</v>
      </c>
      <c r="P1743" s="323">
        <f t="shared" si="126"/>
        <v>4.08</v>
      </c>
      <c r="Q1743" s="319">
        <f t="shared" si="127"/>
        <v>2</v>
      </c>
      <c r="R1743" s="427">
        <f t="shared" si="128"/>
        <v>4.08</v>
      </c>
      <c r="S1743" s="323"/>
      <c r="T1743" s="309"/>
      <c r="U1743" s="309"/>
      <c r="V1743" s="319" t="s">
        <v>1427</v>
      </c>
      <c r="W1743" s="444" t="str">
        <f t="shared" ref="W1743:W1806" si="129">(SUBSTITUTE(I1743,V1743,""))</f>
        <v>10</v>
      </c>
      <c r="X1743" s="286"/>
      <c r="Y1743" s="286"/>
      <c r="Z1743" s="30"/>
    </row>
    <row r="1744" spans="1:26" ht="15" hidden="1" customHeight="1" x14ac:dyDescent="0.2">
      <c r="A1744" s="384"/>
      <c r="B1744" s="384"/>
      <c r="C1744" s="433"/>
      <c r="D1744" s="43" t="s">
        <v>2592</v>
      </c>
      <c r="E1744" s="499" t="s">
        <v>2584</v>
      </c>
      <c r="F1744" s="319">
        <v>1</v>
      </c>
      <c r="G1744" s="43" t="s">
        <v>2618</v>
      </c>
      <c r="H1744" s="499"/>
      <c r="I1744" s="481" t="s">
        <v>877</v>
      </c>
      <c r="J1744" s="442" t="s">
        <v>1428</v>
      </c>
      <c r="K1744" s="442">
        <v>2</v>
      </c>
      <c r="L1744" s="482" t="s">
        <v>3456</v>
      </c>
      <c r="M1744" s="442">
        <v>2200</v>
      </c>
      <c r="N1744" s="483"/>
      <c r="O1744" s="434">
        <v>31.7</v>
      </c>
      <c r="P1744" s="323">
        <f t="shared" si="126"/>
        <v>63.4</v>
      </c>
      <c r="Q1744" s="319">
        <f t="shared" si="127"/>
        <v>2</v>
      </c>
      <c r="R1744" s="427">
        <f t="shared" si="128"/>
        <v>63.4</v>
      </c>
      <c r="S1744" s="323"/>
      <c r="T1744" s="309"/>
      <c r="U1744" s="309"/>
      <c r="V1744" s="319" t="s">
        <v>877</v>
      </c>
      <c r="W1744" s="444" t="str">
        <f t="shared" si="129"/>
        <v/>
      </c>
      <c r="X1744" s="286"/>
      <c r="Y1744" s="286"/>
      <c r="Z1744" s="30"/>
    </row>
    <row r="1745" spans="1:26" ht="15" hidden="1" customHeight="1" x14ac:dyDescent="0.2">
      <c r="A1745" s="384"/>
      <c r="B1745" s="384"/>
      <c r="C1745" s="433"/>
      <c r="D1745" s="43" t="s">
        <v>2593</v>
      </c>
      <c r="E1745" s="499" t="s">
        <v>2584</v>
      </c>
      <c r="F1745" s="319">
        <v>6</v>
      </c>
      <c r="G1745" s="43" t="s">
        <v>2619</v>
      </c>
      <c r="H1745" s="499"/>
      <c r="I1745" s="481" t="s">
        <v>577</v>
      </c>
      <c r="J1745" s="442" t="s">
        <v>1428</v>
      </c>
      <c r="K1745" s="442">
        <v>1</v>
      </c>
      <c r="L1745" s="482" t="s">
        <v>3456</v>
      </c>
      <c r="M1745" s="442">
        <v>3915</v>
      </c>
      <c r="N1745" s="483"/>
      <c r="O1745" s="434">
        <v>139.07</v>
      </c>
      <c r="P1745" s="323">
        <f t="shared" si="126"/>
        <v>139.07</v>
      </c>
      <c r="Q1745" s="319">
        <f t="shared" si="127"/>
        <v>6</v>
      </c>
      <c r="R1745" s="427">
        <f t="shared" si="128"/>
        <v>834.42</v>
      </c>
      <c r="S1745" s="323"/>
      <c r="T1745" s="309"/>
      <c r="U1745" s="309"/>
      <c r="V1745" s="319" t="s">
        <v>577</v>
      </c>
      <c r="W1745" s="444" t="str">
        <f t="shared" si="129"/>
        <v/>
      </c>
      <c r="X1745" s="286"/>
      <c r="Y1745" s="286"/>
      <c r="Z1745" s="30"/>
    </row>
    <row r="1746" spans="1:26" ht="15" hidden="1" customHeight="1" x14ac:dyDescent="0.2">
      <c r="A1746" s="384"/>
      <c r="B1746" s="384"/>
      <c r="C1746" s="433"/>
      <c r="D1746" s="43" t="s">
        <v>2593</v>
      </c>
      <c r="E1746" s="499" t="s">
        <v>2584</v>
      </c>
      <c r="F1746" s="319">
        <v>6</v>
      </c>
      <c r="G1746" s="43" t="s">
        <v>2620</v>
      </c>
      <c r="H1746" s="499"/>
      <c r="I1746" s="481">
        <v>15</v>
      </c>
      <c r="J1746" s="442" t="s">
        <v>1428</v>
      </c>
      <c r="K1746" s="442">
        <v>1</v>
      </c>
      <c r="L1746" s="482" t="s">
        <v>3464</v>
      </c>
      <c r="M1746" s="442">
        <v>1595</v>
      </c>
      <c r="N1746" s="483"/>
      <c r="O1746" s="434">
        <v>33.81</v>
      </c>
      <c r="P1746" s="323">
        <f t="shared" si="126"/>
        <v>33.81</v>
      </c>
      <c r="Q1746" s="319">
        <f t="shared" si="127"/>
        <v>6</v>
      </c>
      <c r="R1746" s="427">
        <f t="shared" si="128"/>
        <v>202.86</v>
      </c>
      <c r="S1746" s="323"/>
      <c r="T1746" s="309"/>
      <c r="U1746" s="309"/>
      <c r="V1746" s="319" t="s">
        <v>3446</v>
      </c>
      <c r="W1746" s="444" t="str">
        <f t="shared" si="129"/>
        <v>15</v>
      </c>
      <c r="X1746" s="286"/>
      <c r="Y1746" s="286"/>
      <c r="Z1746" s="30"/>
    </row>
    <row r="1747" spans="1:26" ht="15" hidden="1" customHeight="1" x14ac:dyDescent="0.2">
      <c r="A1747" s="384"/>
      <c r="B1747" s="384"/>
      <c r="C1747" s="433"/>
      <c r="D1747" s="43" t="s">
        <v>2593</v>
      </c>
      <c r="E1747" s="499" t="s">
        <v>2584</v>
      </c>
      <c r="F1747" s="319">
        <v>6</v>
      </c>
      <c r="G1747" s="43" t="s">
        <v>2608</v>
      </c>
      <c r="H1747" s="499"/>
      <c r="I1747" s="481">
        <v>10</v>
      </c>
      <c r="J1747" s="442" t="s">
        <v>1428</v>
      </c>
      <c r="K1747" s="442">
        <v>2</v>
      </c>
      <c r="L1747" s="482" t="s">
        <v>3459</v>
      </c>
      <c r="M1747" s="442">
        <v>152</v>
      </c>
      <c r="N1747" s="483"/>
      <c r="O1747" s="434">
        <v>0.95</v>
      </c>
      <c r="P1747" s="323">
        <f t="shared" si="126"/>
        <v>1.9</v>
      </c>
      <c r="Q1747" s="319">
        <f t="shared" si="127"/>
        <v>12</v>
      </c>
      <c r="R1747" s="427">
        <f t="shared" si="128"/>
        <v>11.399999999999999</v>
      </c>
      <c r="S1747" s="323"/>
      <c r="T1747" s="309"/>
      <c r="U1747" s="309"/>
      <c r="V1747" s="319" t="s">
        <v>1427</v>
      </c>
      <c r="W1747" s="444" t="str">
        <f t="shared" si="129"/>
        <v>10</v>
      </c>
      <c r="X1747" s="286"/>
      <c r="Y1747" s="286"/>
      <c r="Z1747" s="30"/>
    </row>
    <row r="1748" spans="1:26" ht="15" hidden="1" customHeight="1" x14ac:dyDescent="0.2">
      <c r="A1748" s="384"/>
      <c r="B1748" s="384"/>
      <c r="C1748" s="433"/>
      <c r="D1748" s="43" t="s">
        <v>2593</v>
      </c>
      <c r="E1748" s="499" t="s">
        <v>2584</v>
      </c>
      <c r="F1748" s="319">
        <v>6</v>
      </c>
      <c r="G1748" s="43" t="s">
        <v>2621</v>
      </c>
      <c r="H1748" s="499"/>
      <c r="I1748" s="481">
        <v>15</v>
      </c>
      <c r="J1748" s="442" t="s">
        <v>1428</v>
      </c>
      <c r="K1748" s="442">
        <v>1</v>
      </c>
      <c r="L1748" s="482" t="s">
        <v>3469</v>
      </c>
      <c r="M1748" s="442">
        <v>1800</v>
      </c>
      <c r="N1748" s="483"/>
      <c r="O1748" s="434">
        <v>29.67</v>
      </c>
      <c r="P1748" s="323">
        <f t="shared" si="126"/>
        <v>29.67</v>
      </c>
      <c r="Q1748" s="319">
        <f t="shared" si="127"/>
        <v>6</v>
      </c>
      <c r="R1748" s="427">
        <f t="shared" si="128"/>
        <v>178.02</v>
      </c>
      <c r="S1748" s="323"/>
      <c r="T1748" s="309"/>
      <c r="U1748" s="309"/>
      <c r="V1748" s="319" t="s">
        <v>3446</v>
      </c>
      <c r="W1748" s="444" t="str">
        <f t="shared" si="129"/>
        <v>15</v>
      </c>
      <c r="X1748" s="286"/>
      <c r="Y1748" s="286"/>
      <c r="Z1748" s="30"/>
    </row>
    <row r="1749" spans="1:26" ht="15" hidden="1" customHeight="1" x14ac:dyDescent="0.2">
      <c r="A1749" s="384"/>
      <c r="B1749" s="384"/>
      <c r="C1749" s="433"/>
      <c r="D1749" s="43" t="s">
        <v>2594</v>
      </c>
      <c r="E1749" s="499" t="s">
        <v>2584</v>
      </c>
      <c r="F1749" s="319">
        <v>3</v>
      </c>
      <c r="G1749" s="43" t="s">
        <v>2622</v>
      </c>
      <c r="H1749" s="499"/>
      <c r="I1749" s="481">
        <v>15</v>
      </c>
      <c r="J1749" s="442" t="s">
        <v>1428</v>
      </c>
      <c r="K1749" s="442">
        <v>1</v>
      </c>
      <c r="L1749" s="482" t="s">
        <v>3465</v>
      </c>
      <c r="M1749" s="442">
        <v>2195</v>
      </c>
      <c r="N1749" s="483"/>
      <c r="O1749" s="434">
        <v>51.69</v>
      </c>
      <c r="P1749" s="323">
        <f t="shared" si="126"/>
        <v>51.69</v>
      </c>
      <c r="Q1749" s="319">
        <f t="shared" si="127"/>
        <v>3</v>
      </c>
      <c r="R1749" s="427">
        <f t="shared" si="128"/>
        <v>155.07</v>
      </c>
      <c r="S1749" s="323"/>
      <c r="T1749" s="309"/>
      <c r="U1749" s="309"/>
      <c r="V1749" s="319" t="s">
        <v>3446</v>
      </c>
      <c r="W1749" s="444" t="str">
        <f t="shared" si="129"/>
        <v>15</v>
      </c>
      <c r="X1749" s="286"/>
      <c r="Y1749" s="286"/>
      <c r="Z1749" s="30"/>
    </row>
    <row r="1750" spans="1:26" ht="15" hidden="1" customHeight="1" x14ac:dyDescent="0.2">
      <c r="A1750" s="384"/>
      <c r="B1750" s="384"/>
      <c r="C1750" s="433"/>
      <c r="D1750" s="43" t="s">
        <v>2594</v>
      </c>
      <c r="E1750" s="499" t="s">
        <v>2584</v>
      </c>
      <c r="F1750" s="319">
        <v>3</v>
      </c>
      <c r="G1750" s="43" t="s">
        <v>2623</v>
      </c>
      <c r="H1750" s="499"/>
      <c r="I1750" s="481">
        <v>15</v>
      </c>
      <c r="J1750" s="442" t="s">
        <v>1428</v>
      </c>
      <c r="K1750" s="442">
        <v>1</v>
      </c>
      <c r="L1750" s="482" t="s">
        <v>3468</v>
      </c>
      <c r="M1750" s="442">
        <v>2195</v>
      </c>
      <c r="N1750" s="483"/>
      <c r="O1750" s="434">
        <v>34.89</v>
      </c>
      <c r="P1750" s="323">
        <f t="shared" si="126"/>
        <v>34.89</v>
      </c>
      <c r="Q1750" s="319">
        <f t="shared" si="127"/>
        <v>3</v>
      </c>
      <c r="R1750" s="427">
        <f t="shared" si="128"/>
        <v>104.67</v>
      </c>
      <c r="S1750" s="323"/>
      <c r="T1750" s="309"/>
      <c r="U1750" s="309"/>
      <c r="V1750" s="319" t="s">
        <v>3446</v>
      </c>
      <c r="W1750" s="444" t="str">
        <f t="shared" si="129"/>
        <v>15</v>
      </c>
      <c r="X1750" s="286"/>
      <c r="Y1750" s="286"/>
      <c r="Z1750" s="30"/>
    </row>
    <row r="1751" spans="1:26" ht="15" hidden="1" customHeight="1" x14ac:dyDescent="0.2">
      <c r="A1751" s="384"/>
      <c r="B1751" s="384"/>
      <c r="C1751" s="433"/>
      <c r="D1751" s="43" t="s">
        <v>2595</v>
      </c>
      <c r="E1751" s="499" t="s">
        <v>2584</v>
      </c>
      <c r="F1751" s="319">
        <v>3</v>
      </c>
      <c r="G1751" s="43" t="s">
        <v>2624</v>
      </c>
      <c r="H1751" s="499"/>
      <c r="I1751" s="481" t="s">
        <v>577</v>
      </c>
      <c r="J1751" s="442" t="s">
        <v>1428</v>
      </c>
      <c r="K1751" s="442">
        <v>1</v>
      </c>
      <c r="L1751" s="482" t="s">
        <v>3456</v>
      </c>
      <c r="M1751" s="442">
        <v>3954</v>
      </c>
      <c r="N1751" s="483"/>
      <c r="O1751" s="434">
        <v>140.46</v>
      </c>
      <c r="P1751" s="323">
        <f t="shared" si="126"/>
        <v>140.46</v>
      </c>
      <c r="Q1751" s="319">
        <f t="shared" si="127"/>
        <v>3</v>
      </c>
      <c r="R1751" s="427">
        <f t="shared" si="128"/>
        <v>421.38</v>
      </c>
      <c r="S1751" s="323"/>
      <c r="T1751" s="309"/>
      <c r="U1751" s="309"/>
      <c r="V1751" s="319" t="s">
        <v>577</v>
      </c>
      <c r="W1751" s="444" t="str">
        <f t="shared" si="129"/>
        <v/>
      </c>
      <c r="X1751" s="286"/>
      <c r="Y1751" s="286"/>
      <c r="Z1751" s="30"/>
    </row>
    <row r="1752" spans="1:26" ht="15" hidden="1" customHeight="1" x14ac:dyDescent="0.2">
      <c r="A1752" s="384"/>
      <c r="B1752" s="384"/>
      <c r="C1752" s="433"/>
      <c r="D1752" s="43" t="s">
        <v>2595</v>
      </c>
      <c r="E1752" s="499" t="s">
        <v>2584</v>
      </c>
      <c r="F1752" s="319">
        <v>3</v>
      </c>
      <c r="G1752" s="43" t="s">
        <v>2625</v>
      </c>
      <c r="H1752" s="499"/>
      <c r="I1752" s="481">
        <v>15</v>
      </c>
      <c r="J1752" s="442" t="s">
        <v>1428</v>
      </c>
      <c r="K1752" s="442">
        <v>1</v>
      </c>
      <c r="L1752" s="482" t="s">
        <v>3464</v>
      </c>
      <c r="M1752" s="442">
        <v>1395</v>
      </c>
      <c r="N1752" s="483"/>
      <c r="O1752" s="434">
        <v>29.57</v>
      </c>
      <c r="P1752" s="323">
        <f t="shared" si="126"/>
        <v>29.57</v>
      </c>
      <c r="Q1752" s="319">
        <f t="shared" si="127"/>
        <v>3</v>
      </c>
      <c r="R1752" s="427">
        <f t="shared" si="128"/>
        <v>88.710000000000008</v>
      </c>
      <c r="S1752" s="323"/>
      <c r="T1752" s="309"/>
      <c r="U1752" s="309"/>
      <c r="V1752" s="319" t="s">
        <v>3446</v>
      </c>
      <c r="W1752" s="444" t="str">
        <f t="shared" si="129"/>
        <v>15</v>
      </c>
      <c r="X1752" s="286"/>
      <c r="Y1752" s="286"/>
      <c r="Z1752" s="30"/>
    </row>
    <row r="1753" spans="1:26" ht="15" hidden="1" customHeight="1" x14ac:dyDescent="0.2">
      <c r="A1753" s="384"/>
      <c r="B1753" s="384"/>
      <c r="C1753" s="433"/>
      <c r="D1753" s="43" t="s">
        <v>2595</v>
      </c>
      <c r="E1753" s="499" t="s">
        <v>2584</v>
      </c>
      <c r="F1753" s="319">
        <v>3</v>
      </c>
      <c r="G1753" s="43" t="s">
        <v>2608</v>
      </c>
      <c r="H1753" s="499"/>
      <c r="I1753" s="481">
        <v>10</v>
      </c>
      <c r="J1753" s="442" t="s">
        <v>1428</v>
      </c>
      <c r="K1753" s="442">
        <v>2</v>
      </c>
      <c r="L1753" s="482" t="s">
        <v>3459</v>
      </c>
      <c r="M1753" s="442">
        <v>152</v>
      </c>
      <c r="N1753" s="483"/>
      <c r="O1753" s="434">
        <v>0.95</v>
      </c>
      <c r="P1753" s="323">
        <f t="shared" si="126"/>
        <v>1.9</v>
      </c>
      <c r="Q1753" s="319">
        <f t="shared" si="127"/>
        <v>6</v>
      </c>
      <c r="R1753" s="427">
        <f t="shared" si="128"/>
        <v>5.6999999999999993</v>
      </c>
      <c r="S1753" s="323"/>
      <c r="T1753" s="309"/>
      <c r="U1753" s="309"/>
      <c r="V1753" s="319" t="s">
        <v>1427</v>
      </c>
      <c r="W1753" s="444" t="str">
        <f t="shared" si="129"/>
        <v>10</v>
      </c>
      <c r="X1753" s="286"/>
      <c r="Y1753" s="286"/>
      <c r="Z1753" s="30"/>
    </row>
    <row r="1754" spans="1:26" ht="15" hidden="1" customHeight="1" x14ac:dyDescent="0.2">
      <c r="A1754" s="384"/>
      <c r="B1754" s="384"/>
      <c r="C1754" s="433"/>
      <c r="D1754" s="43" t="s">
        <v>2595</v>
      </c>
      <c r="E1754" s="499" t="s">
        <v>2584</v>
      </c>
      <c r="F1754" s="319">
        <v>3</v>
      </c>
      <c r="G1754" s="43" t="s">
        <v>2626</v>
      </c>
      <c r="H1754" s="499"/>
      <c r="I1754" s="481">
        <v>15</v>
      </c>
      <c r="J1754" s="442" t="s">
        <v>1428</v>
      </c>
      <c r="K1754" s="442">
        <v>1</v>
      </c>
      <c r="L1754" s="482" t="s">
        <v>3469</v>
      </c>
      <c r="M1754" s="442">
        <v>1600</v>
      </c>
      <c r="N1754" s="483"/>
      <c r="O1754" s="434">
        <v>26.38</v>
      </c>
      <c r="P1754" s="323">
        <f t="shared" si="126"/>
        <v>26.38</v>
      </c>
      <c r="Q1754" s="319">
        <f t="shared" si="127"/>
        <v>3</v>
      </c>
      <c r="R1754" s="427">
        <f t="shared" si="128"/>
        <v>79.14</v>
      </c>
      <c r="S1754" s="323"/>
      <c r="T1754" s="309"/>
      <c r="U1754" s="309"/>
      <c r="V1754" s="319" t="s">
        <v>3446</v>
      </c>
      <c r="W1754" s="444" t="str">
        <f t="shared" si="129"/>
        <v>15</v>
      </c>
      <c r="X1754" s="286"/>
      <c r="Y1754" s="286"/>
      <c r="Z1754" s="30"/>
    </row>
    <row r="1755" spans="1:26" ht="15" hidden="1" customHeight="1" x14ac:dyDescent="0.2">
      <c r="A1755" s="384"/>
      <c r="B1755" s="384"/>
      <c r="C1755" s="433"/>
      <c r="D1755" s="43" t="s">
        <v>2596</v>
      </c>
      <c r="E1755" s="499" t="s">
        <v>2584</v>
      </c>
      <c r="F1755" s="319">
        <v>15</v>
      </c>
      <c r="G1755" s="43" t="s">
        <v>2596</v>
      </c>
      <c r="H1755" s="499"/>
      <c r="I1755" s="481">
        <v>12</v>
      </c>
      <c r="J1755" s="442" t="s">
        <v>1428</v>
      </c>
      <c r="K1755" s="442">
        <v>1</v>
      </c>
      <c r="L1755" s="482" t="s">
        <v>3451</v>
      </c>
      <c r="M1755" s="442">
        <v>394</v>
      </c>
      <c r="N1755" s="483"/>
      <c r="O1755" s="434">
        <v>5.57</v>
      </c>
      <c r="P1755" s="323">
        <f t="shared" si="126"/>
        <v>5.57</v>
      </c>
      <c r="Q1755" s="319">
        <f t="shared" si="127"/>
        <v>15</v>
      </c>
      <c r="R1755" s="427">
        <f t="shared" si="128"/>
        <v>83.550000000000011</v>
      </c>
      <c r="S1755" s="323"/>
      <c r="T1755" s="309"/>
      <c r="U1755" s="309"/>
      <c r="V1755" s="319" t="s">
        <v>3445</v>
      </c>
      <c r="W1755" s="444" t="str">
        <f t="shared" si="129"/>
        <v>12</v>
      </c>
      <c r="X1755" s="286"/>
      <c r="Y1755" s="286"/>
      <c r="Z1755" s="30"/>
    </row>
    <row r="1756" spans="1:26" ht="15" hidden="1" customHeight="1" x14ac:dyDescent="0.2">
      <c r="A1756" s="384"/>
      <c r="B1756" s="384"/>
      <c r="C1756" s="433"/>
      <c r="D1756" s="43" t="s">
        <v>2597</v>
      </c>
      <c r="E1756" s="499" t="s">
        <v>2584</v>
      </c>
      <c r="F1756" s="319">
        <v>1</v>
      </c>
      <c r="G1756" s="43" t="s">
        <v>2627</v>
      </c>
      <c r="H1756" s="499"/>
      <c r="I1756" s="481" t="s">
        <v>886</v>
      </c>
      <c r="J1756" s="442" t="s">
        <v>1428</v>
      </c>
      <c r="K1756" s="442">
        <v>1</v>
      </c>
      <c r="L1756" s="482" t="s">
        <v>3456</v>
      </c>
      <c r="M1756" s="442">
        <v>6430</v>
      </c>
      <c r="N1756" s="483"/>
      <c r="O1756" s="434">
        <v>112.84</v>
      </c>
      <c r="P1756" s="323">
        <f t="shared" si="126"/>
        <v>112.84</v>
      </c>
      <c r="Q1756" s="319">
        <f t="shared" si="127"/>
        <v>1</v>
      </c>
      <c r="R1756" s="427">
        <f t="shared" si="128"/>
        <v>112.84</v>
      </c>
      <c r="S1756" s="323"/>
      <c r="T1756" s="309"/>
      <c r="U1756" s="309"/>
      <c r="V1756" s="319" t="s">
        <v>886</v>
      </c>
      <c r="W1756" s="444" t="str">
        <f t="shared" si="129"/>
        <v/>
      </c>
      <c r="X1756" s="286"/>
      <c r="Y1756" s="286"/>
      <c r="Z1756" s="30"/>
    </row>
    <row r="1757" spans="1:26" ht="15" hidden="1" customHeight="1" x14ac:dyDescent="0.2">
      <c r="A1757" s="384"/>
      <c r="B1757" s="384"/>
      <c r="C1757" s="433"/>
      <c r="D1757" s="43" t="s">
        <v>2597</v>
      </c>
      <c r="E1757" s="499" t="s">
        <v>2584</v>
      </c>
      <c r="F1757" s="319">
        <v>1</v>
      </c>
      <c r="G1757" s="43" t="s">
        <v>2628</v>
      </c>
      <c r="H1757" s="499"/>
      <c r="I1757" s="481">
        <v>10</v>
      </c>
      <c r="J1757" s="442" t="s">
        <v>1428</v>
      </c>
      <c r="K1757" s="442">
        <v>1</v>
      </c>
      <c r="L1757" s="482" t="s">
        <v>3466</v>
      </c>
      <c r="M1757" s="442">
        <v>240</v>
      </c>
      <c r="N1757" s="483"/>
      <c r="O1757" s="434">
        <v>2.2599999999999998</v>
      </c>
      <c r="P1757" s="323">
        <f t="shared" si="126"/>
        <v>2.2599999999999998</v>
      </c>
      <c r="Q1757" s="319">
        <f t="shared" si="127"/>
        <v>1</v>
      </c>
      <c r="R1757" s="427">
        <f t="shared" si="128"/>
        <v>2.2599999999999998</v>
      </c>
      <c r="S1757" s="323"/>
      <c r="T1757" s="309"/>
      <c r="U1757" s="309"/>
      <c r="V1757" s="319" t="s">
        <v>1427</v>
      </c>
      <c r="W1757" s="444" t="str">
        <f t="shared" si="129"/>
        <v>10</v>
      </c>
      <c r="X1757" s="286"/>
      <c r="Y1757" s="286"/>
      <c r="Z1757" s="30"/>
    </row>
    <row r="1758" spans="1:26" ht="15" hidden="1" customHeight="1" x14ac:dyDescent="0.2">
      <c r="A1758" s="384"/>
      <c r="B1758" s="384"/>
      <c r="C1758" s="433"/>
      <c r="D1758" s="43" t="s">
        <v>2597</v>
      </c>
      <c r="E1758" s="499" t="s">
        <v>2584</v>
      </c>
      <c r="F1758" s="319">
        <v>1</v>
      </c>
      <c r="G1758" s="43" t="s">
        <v>2629</v>
      </c>
      <c r="H1758" s="499"/>
      <c r="I1758" s="481">
        <v>10</v>
      </c>
      <c r="J1758" s="442" t="s">
        <v>1428</v>
      </c>
      <c r="K1758" s="442">
        <v>1</v>
      </c>
      <c r="L1758" s="482" t="s">
        <v>3505</v>
      </c>
      <c r="M1758" s="442">
        <v>120</v>
      </c>
      <c r="N1758" s="483"/>
      <c r="O1758" s="434">
        <v>2.4500000000000002</v>
      </c>
      <c r="P1758" s="323">
        <f t="shared" si="126"/>
        <v>2.4500000000000002</v>
      </c>
      <c r="Q1758" s="319">
        <f t="shared" si="127"/>
        <v>1</v>
      </c>
      <c r="R1758" s="427">
        <f t="shared" si="128"/>
        <v>2.4500000000000002</v>
      </c>
      <c r="S1758" s="323"/>
      <c r="T1758" s="309"/>
      <c r="U1758" s="309"/>
      <c r="V1758" s="319" t="s">
        <v>1427</v>
      </c>
      <c r="W1758" s="444" t="str">
        <f t="shared" si="129"/>
        <v>10</v>
      </c>
      <c r="X1758" s="286"/>
      <c r="Y1758" s="286"/>
      <c r="Z1758" s="30"/>
    </row>
    <row r="1759" spans="1:26" ht="15" hidden="1" customHeight="1" x14ac:dyDescent="0.2">
      <c r="A1759" s="384"/>
      <c r="B1759" s="384"/>
      <c r="C1759" s="433"/>
      <c r="D1759" s="43" t="s">
        <v>2597</v>
      </c>
      <c r="E1759" s="499" t="s">
        <v>2584</v>
      </c>
      <c r="F1759" s="319">
        <v>1</v>
      </c>
      <c r="G1759" s="43" t="s">
        <v>2630</v>
      </c>
      <c r="H1759" s="499"/>
      <c r="I1759" s="481">
        <v>5</v>
      </c>
      <c r="J1759" s="442" t="s">
        <v>1428</v>
      </c>
      <c r="K1759" s="442">
        <v>2</v>
      </c>
      <c r="L1759" s="482" t="s">
        <v>3462</v>
      </c>
      <c r="M1759" s="442">
        <v>110</v>
      </c>
      <c r="N1759" s="483"/>
      <c r="O1759" s="434">
        <v>0.47</v>
      </c>
      <c r="P1759" s="323">
        <f t="shared" si="126"/>
        <v>0.94</v>
      </c>
      <c r="Q1759" s="319">
        <f t="shared" si="127"/>
        <v>2</v>
      </c>
      <c r="R1759" s="427">
        <f t="shared" si="128"/>
        <v>0.94</v>
      </c>
      <c r="S1759" s="323"/>
      <c r="T1759" s="309"/>
      <c r="U1759" s="309"/>
      <c r="V1759" s="319" t="s">
        <v>3448</v>
      </c>
      <c r="W1759" s="444" t="str">
        <f t="shared" si="129"/>
        <v>5</v>
      </c>
      <c r="X1759" s="286"/>
      <c r="Y1759" s="286"/>
      <c r="Z1759" s="30"/>
    </row>
    <row r="1760" spans="1:26" ht="15" hidden="1" customHeight="1" x14ac:dyDescent="0.2">
      <c r="A1760" s="384"/>
      <c r="B1760" s="384"/>
      <c r="C1760" s="433"/>
      <c r="D1760" s="43" t="s">
        <v>2597</v>
      </c>
      <c r="E1760" s="499" t="s">
        <v>2584</v>
      </c>
      <c r="F1760" s="319">
        <v>1</v>
      </c>
      <c r="G1760" s="43" t="s">
        <v>2631</v>
      </c>
      <c r="H1760" s="499"/>
      <c r="I1760" s="481" t="s">
        <v>886</v>
      </c>
      <c r="J1760" s="442" t="s">
        <v>1428</v>
      </c>
      <c r="K1760" s="442">
        <v>2</v>
      </c>
      <c r="L1760" s="482" t="s">
        <v>3456</v>
      </c>
      <c r="M1760" s="442">
        <v>275</v>
      </c>
      <c r="N1760" s="483"/>
      <c r="O1760" s="434">
        <v>4.83</v>
      </c>
      <c r="P1760" s="323">
        <f t="shared" si="126"/>
        <v>9.66</v>
      </c>
      <c r="Q1760" s="319">
        <f t="shared" si="127"/>
        <v>2</v>
      </c>
      <c r="R1760" s="427">
        <f t="shared" si="128"/>
        <v>9.66</v>
      </c>
      <c r="S1760" s="323"/>
      <c r="T1760" s="309"/>
      <c r="U1760" s="309"/>
      <c r="V1760" s="319" t="s">
        <v>886</v>
      </c>
      <c r="W1760" s="444" t="str">
        <f t="shared" si="129"/>
        <v/>
      </c>
      <c r="X1760" s="286"/>
      <c r="Y1760" s="286"/>
      <c r="Z1760" s="30"/>
    </row>
    <row r="1761" spans="1:26" ht="15" hidden="1" customHeight="1" x14ac:dyDescent="0.2">
      <c r="A1761" s="384"/>
      <c r="B1761" s="384"/>
      <c r="C1761" s="433"/>
      <c r="D1761" s="43" t="s">
        <v>2598</v>
      </c>
      <c r="E1761" s="499" t="s">
        <v>2584</v>
      </c>
      <c r="F1761" s="319">
        <v>1</v>
      </c>
      <c r="G1761" s="43" t="s">
        <v>2632</v>
      </c>
      <c r="H1761" s="499"/>
      <c r="I1761" s="481" t="s">
        <v>750</v>
      </c>
      <c r="J1761" s="442" t="s">
        <v>2100</v>
      </c>
      <c r="K1761" s="442">
        <v>1</v>
      </c>
      <c r="L1761" s="482" t="s">
        <v>3456</v>
      </c>
      <c r="M1761" s="442">
        <v>7000</v>
      </c>
      <c r="N1761" s="483"/>
      <c r="O1761" s="434">
        <v>186.28</v>
      </c>
      <c r="P1761" s="323">
        <f t="shared" si="126"/>
        <v>186.28</v>
      </c>
      <c r="Q1761" s="319">
        <f t="shared" si="127"/>
        <v>1</v>
      </c>
      <c r="R1761" s="427">
        <f t="shared" si="128"/>
        <v>186.28</v>
      </c>
      <c r="S1761" s="323"/>
      <c r="T1761" s="309"/>
      <c r="U1761" s="309"/>
      <c r="V1761" s="319" t="s">
        <v>750</v>
      </c>
      <c r="W1761" s="444" t="str">
        <f t="shared" si="129"/>
        <v/>
      </c>
      <c r="X1761" s="286"/>
      <c r="Y1761" s="286"/>
      <c r="Z1761" s="30"/>
    </row>
    <row r="1762" spans="1:26" ht="15" hidden="1" customHeight="1" x14ac:dyDescent="0.2">
      <c r="A1762" s="384"/>
      <c r="B1762" s="384"/>
      <c r="C1762" s="433"/>
      <c r="D1762" s="43" t="s">
        <v>2598</v>
      </c>
      <c r="E1762" s="499" t="s">
        <v>2584</v>
      </c>
      <c r="F1762" s="319">
        <v>1</v>
      </c>
      <c r="G1762" s="43" t="s">
        <v>2633</v>
      </c>
      <c r="H1762" s="499"/>
      <c r="I1762" s="481">
        <v>10</v>
      </c>
      <c r="J1762" s="442" t="s">
        <v>1428</v>
      </c>
      <c r="K1762" s="442">
        <v>1</v>
      </c>
      <c r="L1762" s="482" t="s">
        <v>3455</v>
      </c>
      <c r="M1762" s="442">
        <v>210</v>
      </c>
      <c r="N1762" s="483"/>
      <c r="O1762" s="434">
        <v>2.64</v>
      </c>
      <c r="P1762" s="323">
        <f t="shared" si="126"/>
        <v>2.64</v>
      </c>
      <c r="Q1762" s="319">
        <f t="shared" si="127"/>
        <v>1</v>
      </c>
      <c r="R1762" s="427">
        <f t="shared" si="128"/>
        <v>2.64</v>
      </c>
      <c r="S1762" s="323"/>
      <c r="T1762" s="309"/>
      <c r="U1762" s="309"/>
      <c r="V1762" s="319" t="s">
        <v>1427</v>
      </c>
      <c r="W1762" s="444" t="str">
        <f t="shared" si="129"/>
        <v>10</v>
      </c>
      <c r="X1762" s="286"/>
      <c r="Y1762" s="286"/>
      <c r="Z1762" s="30"/>
    </row>
    <row r="1763" spans="1:26" ht="15" hidden="1" customHeight="1" x14ac:dyDescent="0.2">
      <c r="A1763" s="384"/>
      <c r="B1763" s="384"/>
      <c r="C1763" s="433"/>
      <c r="D1763" s="43" t="s">
        <v>2598</v>
      </c>
      <c r="E1763" s="499" t="s">
        <v>2584</v>
      </c>
      <c r="F1763" s="319">
        <v>1</v>
      </c>
      <c r="G1763" s="43" t="s">
        <v>2634</v>
      </c>
      <c r="H1763" s="499"/>
      <c r="I1763" s="481" t="s">
        <v>880</v>
      </c>
      <c r="J1763" s="442" t="s">
        <v>1428</v>
      </c>
      <c r="K1763" s="442">
        <v>1</v>
      </c>
      <c r="L1763" s="482" t="s">
        <v>3456</v>
      </c>
      <c r="M1763" s="442">
        <v>145</v>
      </c>
      <c r="N1763" s="483"/>
      <c r="O1763" s="434">
        <v>3.1</v>
      </c>
      <c r="P1763" s="323">
        <f t="shared" si="126"/>
        <v>3.1</v>
      </c>
      <c r="Q1763" s="319">
        <f t="shared" si="127"/>
        <v>1</v>
      </c>
      <c r="R1763" s="427">
        <f t="shared" si="128"/>
        <v>3.1</v>
      </c>
      <c r="S1763" s="323"/>
      <c r="T1763" s="309"/>
      <c r="U1763" s="309"/>
      <c r="V1763" s="319" t="s">
        <v>880</v>
      </c>
      <c r="W1763" s="444" t="str">
        <f t="shared" si="129"/>
        <v/>
      </c>
      <c r="X1763" s="286"/>
      <c r="Y1763" s="286"/>
      <c r="Z1763" s="30"/>
    </row>
    <row r="1764" spans="1:26" ht="15" hidden="1" customHeight="1" x14ac:dyDescent="0.2">
      <c r="A1764" s="384"/>
      <c r="B1764" s="384"/>
      <c r="C1764" s="433"/>
      <c r="D1764" s="43" t="s">
        <v>2598</v>
      </c>
      <c r="E1764" s="499" t="s">
        <v>2584</v>
      </c>
      <c r="F1764" s="319">
        <v>1</v>
      </c>
      <c r="G1764" s="43" t="s">
        <v>2635</v>
      </c>
      <c r="H1764" s="499"/>
      <c r="I1764" s="481" t="s">
        <v>880</v>
      </c>
      <c r="J1764" s="442" t="s">
        <v>1428</v>
      </c>
      <c r="K1764" s="442">
        <v>2</v>
      </c>
      <c r="L1764" s="482" t="s">
        <v>3456</v>
      </c>
      <c r="M1764" s="442">
        <v>155</v>
      </c>
      <c r="N1764" s="483"/>
      <c r="O1764" s="434">
        <v>3.31</v>
      </c>
      <c r="P1764" s="323">
        <f t="shared" si="126"/>
        <v>6.62</v>
      </c>
      <c r="Q1764" s="319">
        <f t="shared" si="127"/>
        <v>2</v>
      </c>
      <c r="R1764" s="427">
        <f t="shared" si="128"/>
        <v>6.62</v>
      </c>
      <c r="S1764" s="323"/>
      <c r="T1764" s="309"/>
      <c r="U1764" s="309"/>
      <c r="V1764" s="319" t="s">
        <v>880</v>
      </c>
      <c r="W1764" s="444" t="str">
        <f t="shared" si="129"/>
        <v/>
      </c>
      <c r="X1764" s="286"/>
      <c r="Y1764" s="286"/>
      <c r="Z1764" s="30"/>
    </row>
    <row r="1765" spans="1:26" ht="15" hidden="1" customHeight="1" x14ac:dyDescent="0.2">
      <c r="A1765" s="384"/>
      <c r="B1765" s="384"/>
      <c r="C1765" s="433"/>
      <c r="D1765" s="43" t="s">
        <v>2599</v>
      </c>
      <c r="E1765" s="499" t="s">
        <v>2584</v>
      </c>
      <c r="F1765" s="319">
        <v>1</v>
      </c>
      <c r="G1765" s="43" t="s">
        <v>2636</v>
      </c>
      <c r="H1765" s="499"/>
      <c r="I1765" s="481" t="s">
        <v>577</v>
      </c>
      <c r="J1765" s="442" t="s">
        <v>1428</v>
      </c>
      <c r="K1765" s="442">
        <v>1</v>
      </c>
      <c r="L1765" s="482" t="s">
        <v>3456</v>
      </c>
      <c r="M1765" s="442">
        <v>7970</v>
      </c>
      <c r="N1765" s="483"/>
      <c r="O1765" s="434">
        <v>283.10000000000002</v>
      </c>
      <c r="P1765" s="323">
        <f t="shared" si="126"/>
        <v>283.10000000000002</v>
      </c>
      <c r="Q1765" s="319">
        <f t="shared" si="127"/>
        <v>1</v>
      </c>
      <c r="R1765" s="427">
        <f t="shared" si="128"/>
        <v>283.10000000000002</v>
      </c>
      <c r="S1765" s="323"/>
      <c r="T1765" s="309"/>
      <c r="U1765" s="309"/>
      <c r="V1765" s="319" t="s">
        <v>577</v>
      </c>
      <c r="W1765" s="444" t="str">
        <f t="shared" si="129"/>
        <v/>
      </c>
      <c r="X1765" s="286"/>
      <c r="Y1765" s="286"/>
      <c r="Z1765" s="30"/>
    </row>
    <row r="1766" spans="1:26" ht="15" hidden="1" customHeight="1" x14ac:dyDescent="0.2">
      <c r="A1766" s="384"/>
      <c r="B1766" s="384"/>
      <c r="C1766" s="433"/>
      <c r="D1766" s="43" t="s">
        <v>2599</v>
      </c>
      <c r="E1766" s="499" t="s">
        <v>2584</v>
      </c>
      <c r="F1766" s="319">
        <v>1</v>
      </c>
      <c r="G1766" s="43" t="s">
        <v>2607</v>
      </c>
      <c r="H1766" s="499"/>
      <c r="I1766" s="481">
        <v>15</v>
      </c>
      <c r="J1766" s="442" t="s">
        <v>1428</v>
      </c>
      <c r="K1766" s="442">
        <v>1</v>
      </c>
      <c r="L1766" s="482" t="s">
        <v>3465</v>
      </c>
      <c r="M1766" s="442">
        <v>171</v>
      </c>
      <c r="N1766" s="483"/>
      <c r="O1766" s="434">
        <v>4.03</v>
      </c>
      <c r="P1766" s="323">
        <f t="shared" si="126"/>
        <v>4.03</v>
      </c>
      <c r="Q1766" s="319">
        <f t="shared" si="127"/>
        <v>1</v>
      </c>
      <c r="R1766" s="427">
        <f t="shared" si="128"/>
        <v>4.03</v>
      </c>
      <c r="S1766" s="323"/>
      <c r="T1766" s="309"/>
      <c r="U1766" s="309"/>
      <c r="V1766" s="319" t="s">
        <v>3446</v>
      </c>
      <c r="W1766" s="444" t="str">
        <f t="shared" si="129"/>
        <v>15</v>
      </c>
      <c r="X1766" s="286"/>
      <c r="Y1766" s="286"/>
      <c r="Z1766" s="30"/>
    </row>
    <row r="1767" spans="1:26" ht="15" hidden="1" customHeight="1" x14ac:dyDescent="0.2">
      <c r="A1767" s="384"/>
      <c r="B1767" s="384"/>
      <c r="C1767" s="433"/>
      <c r="D1767" s="43" t="s">
        <v>2599</v>
      </c>
      <c r="E1767" s="499" t="s">
        <v>2584</v>
      </c>
      <c r="F1767" s="319">
        <v>1</v>
      </c>
      <c r="G1767" s="43" t="s">
        <v>2608</v>
      </c>
      <c r="H1767" s="499"/>
      <c r="I1767" s="481">
        <v>10</v>
      </c>
      <c r="J1767" s="442" t="s">
        <v>1428</v>
      </c>
      <c r="K1767" s="442">
        <v>2</v>
      </c>
      <c r="L1767" s="482" t="s">
        <v>3459</v>
      </c>
      <c r="M1767" s="442">
        <v>152</v>
      </c>
      <c r="N1767" s="483"/>
      <c r="O1767" s="434">
        <v>0.95</v>
      </c>
      <c r="P1767" s="323">
        <f t="shared" si="126"/>
        <v>1.9</v>
      </c>
      <c r="Q1767" s="319">
        <f t="shared" si="127"/>
        <v>2</v>
      </c>
      <c r="R1767" s="427">
        <f t="shared" si="128"/>
        <v>1.9</v>
      </c>
      <c r="S1767" s="323"/>
      <c r="T1767" s="309"/>
      <c r="U1767" s="309"/>
      <c r="V1767" s="319" t="s">
        <v>1427</v>
      </c>
      <c r="W1767" s="444" t="str">
        <f t="shared" si="129"/>
        <v>10</v>
      </c>
      <c r="X1767" s="286"/>
      <c r="Y1767" s="286"/>
      <c r="Z1767" s="30"/>
    </row>
    <row r="1768" spans="1:26" ht="15" hidden="1" customHeight="1" x14ac:dyDescent="0.2">
      <c r="A1768" s="384"/>
      <c r="B1768" s="384"/>
      <c r="C1768" s="433"/>
      <c r="D1768" s="43" t="s">
        <v>2599</v>
      </c>
      <c r="E1768" s="499" t="s">
        <v>2584</v>
      </c>
      <c r="F1768" s="319">
        <v>1</v>
      </c>
      <c r="G1768" s="43" t="s">
        <v>2637</v>
      </c>
      <c r="H1768" s="499"/>
      <c r="I1768" s="481">
        <v>10</v>
      </c>
      <c r="J1768" s="442" t="s">
        <v>1428</v>
      </c>
      <c r="K1768" s="442">
        <v>2</v>
      </c>
      <c r="L1768" s="482" t="s">
        <v>3544</v>
      </c>
      <c r="M1768" s="442">
        <v>152</v>
      </c>
      <c r="N1768" s="483"/>
      <c r="O1768" s="434">
        <v>1.04</v>
      </c>
      <c r="P1768" s="323">
        <f t="shared" si="126"/>
        <v>2.08</v>
      </c>
      <c r="Q1768" s="319">
        <f t="shared" si="127"/>
        <v>2</v>
      </c>
      <c r="R1768" s="427">
        <f t="shared" si="128"/>
        <v>2.08</v>
      </c>
      <c r="S1768" s="323"/>
      <c r="T1768" s="309"/>
      <c r="U1768" s="309"/>
      <c r="V1768" s="319" t="s">
        <v>1427</v>
      </c>
      <c r="W1768" s="444" t="str">
        <f t="shared" si="129"/>
        <v>10</v>
      </c>
      <c r="X1768" s="286"/>
      <c r="Y1768" s="286"/>
      <c r="Z1768" s="30"/>
    </row>
    <row r="1769" spans="1:26" ht="15" hidden="1" customHeight="1" x14ac:dyDescent="0.2">
      <c r="A1769" s="384"/>
      <c r="B1769" s="384"/>
      <c r="C1769" s="433"/>
      <c r="D1769" s="43" t="s">
        <v>2599</v>
      </c>
      <c r="E1769" s="499" t="s">
        <v>2584</v>
      </c>
      <c r="F1769" s="319">
        <v>1</v>
      </c>
      <c r="G1769" s="43" t="s">
        <v>2638</v>
      </c>
      <c r="H1769" s="499"/>
      <c r="I1769" s="481">
        <v>10</v>
      </c>
      <c r="J1769" s="442" t="s">
        <v>1428</v>
      </c>
      <c r="K1769" s="442">
        <v>1</v>
      </c>
      <c r="L1769" s="482" t="s">
        <v>3505</v>
      </c>
      <c r="M1769" s="442">
        <v>171</v>
      </c>
      <c r="N1769" s="483"/>
      <c r="O1769" s="434">
        <v>3.49</v>
      </c>
      <c r="P1769" s="323">
        <f t="shared" si="126"/>
        <v>3.49</v>
      </c>
      <c r="Q1769" s="319">
        <f t="shared" si="127"/>
        <v>1</v>
      </c>
      <c r="R1769" s="427">
        <f t="shared" si="128"/>
        <v>3.49</v>
      </c>
      <c r="S1769" s="323"/>
      <c r="T1769" s="309"/>
      <c r="U1769" s="309"/>
      <c r="V1769" s="319" t="s">
        <v>1427</v>
      </c>
      <c r="W1769" s="444" t="str">
        <f t="shared" si="129"/>
        <v>10</v>
      </c>
      <c r="X1769" s="286"/>
      <c r="Y1769" s="286"/>
      <c r="Z1769" s="30"/>
    </row>
    <row r="1770" spans="1:26" ht="15" hidden="1" customHeight="1" x14ac:dyDescent="0.2">
      <c r="A1770" s="384"/>
      <c r="B1770" s="384"/>
      <c r="C1770" s="433"/>
      <c r="D1770" s="43" t="s">
        <v>2599</v>
      </c>
      <c r="E1770" s="499" t="s">
        <v>2584</v>
      </c>
      <c r="F1770" s="319">
        <v>1</v>
      </c>
      <c r="G1770" s="43" t="s">
        <v>2639</v>
      </c>
      <c r="H1770" s="499"/>
      <c r="I1770" s="481">
        <v>10</v>
      </c>
      <c r="J1770" s="442" t="s">
        <v>1428</v>
      </c>
      <c r="K1770" s="442">
        <v>1</v>
      </c>
      <c r="L1770" s="482" t="s">
        <v>3505</v>
      </c>
      <c r="M1770" s="442">
        <v>171</v>
      </c>
      <c r="N1770" s="483"/>
      <c r="O1770" s="434">
        <v>3.49</v>
      </c>
      <c r="P1770" s="323">
        <f t="shared" si="126"/>
        <v>3.49</v>
      </c>
      <c r="Q1770" s="319">
        <f t="shared" si="127"/>
        <v>1</v>
      </c>
      <c r="R1770" s="427">
        <f t="shared" si="128"/>
        <v>3.49</v>
      </c>
      <c r="S1770" s="323"/>
      <c r="T1770" s="309"/>
      <c r="U1770" s="309"/>
      <c r="V1770" s="319" t="s">
        <v>1427</v>
      </c>
      <c r="W1770" s="444" t="str">
        <f t="shared" si="129"/>
        <v>10</v>
      </c>
      <c r="X1770" s="286"/>
      <c r="Y1770" s="286"/>
      <c r="Z1770" s="30"/>
    </row>
    <row r="1771" spans="1:26" ht="15" hidden="1" customHeight="1" x14ac:dyDescent="0.2">
      <c r="A1771" s="384"/>
      <c r="B1771" s="384"/>
      <c r="C1771" s="433"/>
      <c r="D1771" s="43" t="s">
        <v>2599</v>
      </c>
      <c r="E1771" s="499" t="s">
        <v>2584</v>
      </c>
      <c r="F1771" s="319">
        <v>1</v>
      </c>
      <c r="G1771" s="43" t="s">
        <v>2640</v>
      </c>
      <c r="H1771" s="499"/>
      <c r="I1771" s="481">
        <v>8</v>
      </c>
      <c r="J1771" s="442" t="s">
        <v>1428</v>
      </c>
      <c r="K1771" s="442">
        <v>2</v>
      </c>
      <c r="L1771" s="482" t="s">
        <v>3544</v>
      </c>
      <c r="M1771" s="442">
        <v>152</v>
      </c>
      <c r="N1771" s="483"/>
      <c r="O1771" s="434">
        <v>0.83</v>
      </c>
      <c r="P1771" s="323">
        <f t="shared" si="126"/>
        <v>1.66</v>
      </c>
      <c r="Q1771" s="319">
        <f t="shared" si="127"/>
        <v>2</v>
      </c>
      <c r="R1771" s="427">
        <f t="shared" si="128"/>
        <v>1.66</v>
      </c>
      <c r="S1771" s="323"/>
      <c r="T1771" s="309"/>
      <c r="U1771" s="309"/>
      <c r="V1771" s="319" t="s">
        <v>3449</v>
      </c>
      <c r="W1771" s="444" t="str">
        <f t="shared" si="129"/>
        <v>8</v>
      </c>
      <c r="X1771" s="286"/>
      <c r="Y1771" s="286"/>
      <c r="Z1771" s="30"/>
    </row>
    <row r="1772" spans="1:26" ht="15" hidden="1" customHeight="1" x14ac:dyDescent="0.2">
      <c r="A1772" s="384"/>
      <c r="B1772" s="384"/>
      <c r="C1772" s="433"/>
      <c r="D1772" s="43" t="s">
        <v>2600</v>
      </c>
      <c r="E1772" s="499" t="s">
        <v>2584</v>
      </c>
      <c r="F1772" s="319">
        <v>1</v>
      </c>
      <c r="G1772" s="43" t="s">
        <v>2606</v>
      </c>
      <c r="H1772" s="499"/>
      <c r="I1772" s="481" t="s">
        <v>577</v>
      </c>
      <c r="J1772" s="442" t="s">
        <v>1428</v>
      </c>
      <c r="K1772" s="442">
        <v>1</v>
      </c>
      <c r="L1772" s="482" t="s">
        <v>3456</v>
      </c>
      <c r="M1772" s="442">
        <v>7970</v>
      </c>
      <c r="N1772" s="483"/>
      <c r="O1772" s="434">
        <v>283.10000000000002</v>
      </c>
      <c r="P1772" s="323">
        <f t="shared" si="126"/>
        <v>283.10000000000002</v>
      </c>
      <c r="Q1772" s="319">
        <f t="shared" si="127"/>
        <v>1</v>
      </c>
      <c r="R1772" s="427">
        <f t="shared" si="128"/>
        <v>283.10000000000002</v>
      </c>
      <c r="S1772" s="323"/>
      <c r="T1772" s="309"/>
      <c r="U1772" s="309"/>
      <c r="V1772" s="319" t="s">
        <v>577</v>
      </c>
      <c r="W1772" s="444" t="str">
        <f t="shared" si="129"/>
        <v/>
      </c>
      <c r="X1772" s="286"/>
      <c r="Y1772" s="286"/>
      <c r="Z1772" s="30"/>
    </row>
    <row r="1773" spans="1:26" ht="15" hidden="1" customHeight="1" x14ac:dyDescent="0.2">
      <c r="A1773" s="384"/>
      <c r="B1773" s="384"/>
      <c r="C1773" s="433"/>
      <c r="D1773" s="43" t="s">
        <v>2600</v>
      </c>
      <c r="E1773" s="499" t="s">
        <v>2584</v>
      </c>
      <c r="F1773" s="319">
        <v>1</v>
      </c>
      <c r="G1773" s="43" t="s">
        <v>2607</v>
      </c>
      <c r="H1773" s="499"/>
      <c r="I1773" s="481">
        <v>15</v>
      </c>
      <c r="J1773" s="442" t="s">
        <v>1428</v>
      </c>
      <c r="K1773" s="442">
        <v>1</v>
      </c>
      <c r="L1773" s="482" t="s">
        <v>3465</v>
      </c>
      <c r="M1773" s="442">
        <v>171</v>
      </c>
      <c r="N1773" s="483"/>
      <c r="O1773" s="434">
        <v>4.03</v>
      </c>
      <c r="P1773" s="323">
        <f t="shared" si="126"/>
        <v>4.03</v>
      </c>
      <c r="Q1773" s="319">
        <f t="shared" si="127"/>
        <v>1</v>
      </c>
      <c r="R1773" s="427">
        <f t="shared" si="128"/>
        <v>4.03</v>
      </c>
      <c r="S1773" s="323"/>
      <c r="T1773" s="309"/>
      <c r="U1773" s="309"/>
      <c r="V1773" s="319" t="s">
        <v>3446</v>
      </c>
      <c r="W1773" s="444" t="str">
        <f t="shared" si="129"/>
        <v>15</v>
      </c>
      <c r="X1773" s="286"/>
      <c r="Y1773" s="286"/>
      <c r="Z1773" s="30"/>
    </row>
    <row r="1774" spans="1:26" ht="15" hidden="1" customHeight="1" x14ac:dyDescent="0.2">
      <c r="A1774" s="384"/>
      <c r="B1774" s="384"/>
      <c r="C1774" s="433"/>
      <c r="D1774" s="43" t="s">
        <v>2600</v>
      </c>
      <c r="E1774" s="499" t="s">
        <v>2584</v>
      </c>
      <c r="F1774" s="319">
        <v>1</v>
      </c>
      <c r="G1774" s="43" t="s">
        <v>2608</v>
      </c>
      <c r="H1774" s="499"/>
      <c r="I1774" s="481">
        <v>10</v>
      </c>
      <c r="J1774" s="442" t="s">
        <v>1428</v>
      </c>
      <c r="K1774" s="442">
        <v>2</v>
      </c>
      <c r="L1774" s="482" t="s">
        <v>3459</v>
      </c>
      <c r="M1774" s="442">
        <v>152</v>
      </c>
      <c r="N1774" s="483"/>
      <c r="O1774" s="434">
        <v>0.95</v>
      </c>
      <c r="P1774" s="323">
        <f t="shared" si="126"/>
        <v>1.9</v>
      </c>
      <c r="Q1774" s="319">
        <f t="shared" si="127"/>
        <v>2</v>
      </c>
      <c r="R1774" s="427">
        <f t="shared" si="128"/>
        <v>1.9</v>
      </c>
      <c r="S1774" s="323"/>
      <c r="T1774" s="309"/>
      <c r="U1774" s="309"/>
      <c r="V1774" s="319" t="s">
        <v>1427</v>
      </c>
      <c r="W1774" s="444" t="str">
        <f t="shared" si="129"/>
        <v>10</v>
      </c>
      <c r="X1774" s="286"/>
      <c r="Y1774" s="286"/>
      <c r="Z1774" s="30"/>
    </row>
    <row r="1775" spans="1:26" ht="15" hidden="1" customHeight="1" x14ac:dyDescent="0.2">
      <c r="A1775" s="384"/>
      <c r="B1775" s="384"/>
      <c r="C1775" s="433"/>
      <c r="D1775" s="43" t="s">
        <v>2600</v>
      </c>
      <c r="E1775" s="499" t="s">
        <v>2584</v>
      </c>
      <c r="F1775" s="319">
        <v>1</v>
      </c>
      <c r="G1775" s="43" t="s">
        <v>2637</v>
      </c>
      <c r="H1775" s="499"/>
      <c r="I1775" s="481">
        <v>10</v>
      </c>
      <c r="J1775" s="442" t="s">
        <v>1428</v>
      </c>
      <c r="K1775" s="442">
        <v>1</v>
      </c>
      <c r="L1775" s="482" t="s">
        <v>3544</v>
      </c>
      <c r="M1775" s="442">
        <v>152</v>
      </c>
      <c r="N1775" s="483"/>
      <c r="O1775" s="434">
        <v>1.04</v>
      </c>
      <c r="P1775" s="323">
        <f t="shared" si="126"/>
        <v>1.04</v>
      </c>
      <c r="Q1775" s="319">
        <f t="shared" si="127"/>
        <v>1</v>
      </c>
      <c r="R1775" s="427">
        <f t="shared" si="128"/>
        <v>1.04</v>
      </c>
      <c r="S1775" s="323"/>
      <c r="T1775" s="309"/>
      <c r="U1775" s="309"/>
      <c r="V1775" s="319" t="s">
        <v>1427</v>
      </c>
      <c r="W1775" s="444" t="str">
        <f t="shared" si="129"/>
        <v>10</v>
      </c>
      <c r="X1775" s="286"/>
      <c r="Y1775" s="286"/>
      <c r="Z1775" s="30"/>
    </row>
    <row r="1776" spans="1:26" ht="15" hidden="1" customHeight="1" x14ac:dyDescent="0.2">
      <c r="A1776" s="384"/>
      <c r="B1776" s="384"/>
      <c r="C1776" s="433"/>
      <c r="D1776" s="43" t="s">
        <v>2600</v>
      </c>
      <c r="E1776" s="499" t="s">
        <v>2584</v>
      </c>
      <c r="F1776" s="319">
        <v>1</v>
      </c>
      <c r="G1776" s="43" t="s">
        <v>2638</v>
      </c>
      <c r="H1776" s="499"/>
      <c r="I1776" s="481">
        <v>10</v>
      </c>
      <c r="J1776" s="442" t="s">
        <v>1428</v>
      </c>
      <c r="K1776" s="442">
        <v>1</v>
      </c>
      <c r="L1776" s="482" t="s">
        <v>3505</v>
      </c>
      <c r="M1776" s="442">
        <v>171</v>
      </c>
      <c r="N1776" s="483"/>
      <c r="O1776" s="434">
        <v>3.49</v>
      </c>
      <c r="P1776" s="323">
        <f t="shared" si="126"/>
        <v>3.49</v>
      </c>
      <c r="Q1776" s="319">
        <f t="shared" si="127"/>
        <v>1</v>
      </c>
      <c r="R1776" s="427">
        <f t="shared" si="128"/>
        <v>3.49</v>
      </c>
      <c r="S1776" s="323"/>
      <c r="T1776" s="309"/>
      <c r="U1776" s="309"/>
      <c r="V1776" s="319" t="s">
        <v>1427</v>
      </c>
      <c r="W1776" s="444" t="str">
        <f t="shared" si="129"/>
        <v>10</v>
      </c>
      <c r="X1776" s="286"/>
      <c r="Y1776" s="286"/>
      <c r="Z1776" s="30"/>
    </row>
    <row r="1777" spans="1:26" ht="15" hidden="1" customHeight="1" x14ac:dyDescent="0.2">
      <c r="A1777" s="384"/>
      <c r="B1777" s="384"/>
      <c r="C1777" s="433"/>
      <c r="D1777" s="43" t="s">
        <v>2601</v>
      </c>
      <c r="E1777" s="499" t="s">
        <v>2584</v>
      </c>
      <c r="F1777" s="319">
        <v>3</v>
      </c>
      <c r="G1777" s="43" t="s">
        <v>2612</v>
      </c>
      <c r="H1777" s="499"/>
      <c r="I1777" s="481">
        <v>12</v>
      </c>
      <c r="J1777" s="442" t="s">
        <v>1428</v>
      </c>
      <c r="K1777" s="442">
        <v>1</v>
      </c>
      <c r="L1777" s="482" t="s">
        <v>3493</v>
      </c>
      <c r="M1777" s="442">
        <v>200</v>
      </c>
      <c r="N1777" s="483"/>
      <c r="O1777" s="434">
        <v>3.22</v>
      </c>
      <c r="P1777" s="323">
        <f t="shared" si="126"/>
        <v>3.22</v>
      </c>
      <c r="Q1777" s="319">
        <f t="shared" si="127"/>
        <v>3</v>
      </c>
      <c r="R1777" s="427">
        <f t="shared" si="128"/>
        <v>9.66</v>
      </c>
      <c r="S1777" s="323"/>
      <c r="T1777" s="309"/>
      <c r="U1777" s="309"/>
      <c r="V1777" s="319" t="s">
        <v>3445</v>
      </c>
      <c r="W1777" s="444" t="str">
        <f t="shared" si="129"/>
        <v>12</v>
      </c>
      <c r="X1777" s="286"/>
      <c r="Y1777" s="286"/>
      <c r="Z1777" s="30"/>
    </row>
    <row r="1778" spans="1:26" ht="15" hidden="1" customHeight="1" x14ac:dyDescent="0.2">
      <c r="A1778" s="384"/>
      <c r="B1778" s="384"/>
      <c r="C1778" s="433"/>
      <c r="D1778" s="43" t="s">
        <v>2601</v>
      </c>
      <c r="E1778" s="499" t="s">
        <v>2584</v>
      </c>
      <c r="F1778" s="319">
        <v>3</v>
      </c>
      <c r="G1778" s="43" t="s">
        <v>2641</v>
      </c>
      <c r="H1778" s="499"/>
      <c r="I1778" s="481">
        <v>10</v>
      </c>
      <c r="J1778" s="442" t="s">
        <v>1428</v>
      </c>
      <c r="K1778" s="442">
        <v>1</v>
      </c>
      <c r="L1778" s="482" t="s">
        <v>3466</v>
      </c>
      <c r="M1778" s="442">
        <v>129</v>
      </c>
      <c r="N1778" s="483"/>
      <c r="O1778" s="434">
        <v>1.21</v>
      </c>
      <c r="P1778" s="323">
        <f t="shared" si="126"/>
        <v>1.21</v>
      </c>
      <c r="Q1778" s="319">
        <f t="shared" si="127"/>
        <v>3</v>
      </c>
      <c r="R1778" s="427">
        <f t="shared" si="128"/>
        <v>3.63</v>
      </c>
      <c r="S1778" s="323"/>
      <c r="T1778" s="309"/>
      <c r="U1778" s="309"/>
      <c r="V1778" s="319" t="s">
        <v>1427</v>
      </c>
      <c r="W1778" s="444" t="str">
        <f t="shared" si="129"/>
        <v>10</v>
      </c>
      <c r="X1778" s="286"/>
      <c r="Y1778" s="286"/>
      <c r="Z1778" s="30"/>
    </row>
    <row r="1779" spans="1:26" ht="15" hidden="1" customHeight="1" x14ac:dyDescent="0.2">
      <c r="A1779" s="384"/>
      <c r="B1779" s="384"/>
      <c r="C1779" s="433"/>
      <c r="D1779" s="43" t="s">
        <v>2601</v>
      </c>
      <c r="E1779" s="499" t="s">
        <v>2584</v>
      </c>
      <c r="F1779" s="319">
        <v>3</v>
      </c>
      <c r="G1779" s="43" t="s">
        <v>2642</v>
      </c>
      <c r="H1779" s="499"/>
      <c r="I1779" s="481">
        <v>5</v>
      </c>
      <c r="J1779" s="442" t="s">
        <v>1428</v>
      </c>
      <c r="K1779" s="442">
        <v>1</v>
      </c>
      <c r="L1779" s="482" t="s">
        <v>3460</v>
      </c>
      <c r="M1779" s="442">
        <v>129</v>
      </c>
      <c r="N1779" s="483"/>
      <c r="O1779" s="434">
        <v>0.5</v>
      </c>
      <c r="P1779" s="323">
        <f t="shared" si="126"/>
        <v>0.5</v>
      </c>
      <c r="Q1779" s="319">
        <f t="shared" si="127"/>
        <v>3</v>
      </c>
      <c r="R1779" s="427">
        <f t="shared" si="128"/>
        <v>1.5</v>
      </c>
      <c r="S1779" s="323"/>
      <c r="T1779" s="309"/>
      <c r="U1779" s="309"/>
      <c r="V1779" s="319" t="s">
        <v>3448</v>
      </c>
      <c r="W1779" s="444" t="str">
        <f t="shared" si="129"/>
        <v>5</v>
      </c>
      <c r="X1779" s="286"/>
      <c r="Y1779" s="286"/>
      <c r="Z1779" s="30"/>
    </row>
    <row r="1780" spans="1:26" ht="15" hidden="1" customHeight="1" x14ac:dyDescent="0.2">
      <c r="A1780" s="384"/>
      <c r="B1780" s="384"/>
      <c r="C1780" s="433"/>
      <c r="D1780" s="43" t="s">
        <v>2602</v>
      </c>
      <c r="E1780" s="499" t="s">
        <v>2584</v>
      </c>
      <c r="F1780" s="319">
        <v>3</v>
      </c>
      <c r="G1780" s="43" t="s">
        <v>2643</v>
      </c>
      <c r="H1780" s="499"/>
      <c r="I1780" s="481">
        <v>8</v>
      </c>
      <c r="J1780" s="442" t="s">
        <v>1428</v>
      </c>
      <c r="K1780" s="442">
        <v>1</v>
      </c>
      <c r="L1780" s="482" t="s">
        <v>3478</v>
      </c>
      <c r="M1780" s="442">
        <v>180</v>
      </c>
      <c r="N1780" s="483"/>
      <c r="O1780" s="434">
        <v>1.1100000000000001</v>
      </c>
      <c r="P1780" s="323">
        <f t="shared" si="126"/>
        <v>1.1100000000000001</v>
      </c>
      <c r="Q1780" s="319">
        <f t="shared" si="127"/>
        <v>3</v>
      </c>
      <c r="R1780" s="427">
        <f t="shared" si="128"/>
        <v>3.33</v>
      </c>
      <c r="S1780" s="323"/>
      <c r="T1780" s="309"/>
      <c r="U1780" s="309"/>
      <c r="V1780" s="319" t="s">
        <v>3449</v>
      </c>
      <c r="W1780" s="444" t="str">
        <f t="shared" si="129"/>
        <v>8</v>
      </c>
      <c r="X1780" s="286"/>
      <c r="Y1780" s="286"/>
      <c r="Z1780" s="30"/>
    </row>
    <row r="1781" spans="1:26" ht="15" hidden="1" customHeight="1" x14ac:dyDescent="0.2">
      <c r="A1781" s="384"/>
      <c r="B1781" s="384"/>
      <c r="C1781" s="433"/>
      <c r="D1781" s="43" t="s">
        <v>2602</v>
      </c>
      <c r="E1781" s="499" t="s">
        <v>2584</v>
      </c>
      <c r="F1781" s="319">
        <v>3</v>
      </c>
      <c r="G1781" s="43" t="s">
        <v>2644</v>
      </c>
      <c r="H1781" s="499"/>
      <c r="I1781" s="481">
        <v>8</v>
      </c>
      <c r="J1781" s="442" t="s">
        <v>1428</v>
      </c>
      <c r="K1781" s="442">
        <v>2</v>
      </c>
      <c r="L1781" s="482" t="s">
        <v>3545</v>
      </c>
      <c r="M1781" s="442">
        <v>180</v>
      </c>
      <c r="N1781" s="483"/>
      <c r="O1781" s="434">
        <v>1.55</v>
      </c>
      <c r="P1781" s="323">
        <f t="shared" si="126"/>
        <v>3.1</v>
      </c>
      <c r="Q1781" s="319">
        <f t="shared" si="127"/>
        <v>6</v>
      </c>
      <c r="R1781" s="427">
        <f t="shared" si="128"/>
        <v>9.3000000000000007</v>
      </c>
      <c r="S1781" s="323"/>
      <c r="T1781" s="309"/>
      <c r="U1781" s="309"/>
      <c r="V1781" s="319" t="s">
        <v>3449</v>
      </c>
      <c r="W1781" s="444" t="str">
        <f t="shared" si="129"/>
        <v>8</v>
      </c>
      <c r="X1781" s="286"/>
      <c r="Y1781" s="286"/>
      <c r="Z1781" s="30"/>
    </row>
    <row r="1782" spans="1:26" ht="15" hidden="1" customHeight="1" x14ac:dyDescent="0.2">
      <c r="A1782" s="384"/>
      <c r="B1782" s="384"/>
      <c r="C1782" s="433"/>
      <c r="D1782" s="43" t="s">
        <v>2603</v>
      </c>
      <c r="E1782" s="499" t="s">
        <v>2584</v>
      </c>
      <c r="F1782" s="319">
        <v>9</v>
      </c>
      <c r="G1782" s="43" t="s">
        <v>2643</v>
      </c>
      <c r="H1782" s="499"/>
      <c r="I1782" s="481">
        <v>8</v>
      </c>
      <c r="J1782" s="442" t="s">
        <v>1428</v>
      </c>
      <c r="K1782" s="442">
        <v>1</v>
      </c>
      <c r="L1782" s="482" t="s">
        <v>3478</v>
      </c>
      <c r="M1782" s="442">
        <v>180</v>
      </c>
      <c r="N1782" s="483"/>
      <c r="O1782" s="434">
        <v>1.1100000000000001</v>
      </c>
      <c r="P1782" s="323">
        <f t="shared" si="126"/>
        <v>1.1100000000000001</v>
      </c>
      <c r="Q1782" s="319">
        <f t="shared" si="127"/>
        <v>9</v>
      </c>
      <c r="R1782" s="427">
        <f t="shared" si="128"/>
        <v>9.99</v>
      </c>
      <c r="S1782" s="323"/>
      <c r="T1782" s="309"/>
      <c r="U1782" s="309"/>
      <c r="V1782" s="319" t="s">
        <v>3449</v>
      </c>
      <c r="W1782" s="444" t="str">
        <f t="shared" si="129"/>
        <v>8</v>
      </c>
      <c r="X1782" s="286"/>
      <c r="Y1782" s="286"/>
      <c r="Z1782" s="30"/>
    </row>
    <row r="1783" spans="1:26" ht="15" hidden="1" customHeight="1" x14ac:dyDescent="0.2">
      <c r="A1783" s="384"/>
      <c r="B1783" s="384"/>
      <c r="C1783" s="433"/>
      <c r="D1783" s="43" t="s">
        <v>2603</v>
      </c>
      <c r="E1783" s="499" t="s">
        <v>2584</v>
      </c>
      <c r="F1783" s="319">
        <v>9</v>
      </c>
      <c r="G1783" s="43" t="s">
        <v>2645</v>
      </c>
      <c r="H1783" s="499"/>
      <c r="I1783" s="481">
        <v>8</v>
      </c>
      <c r="J1783" s="442" t="s">
        <v>1428</v>
      </c>
      <c r="K1783" s="442">
        <v>2</v>
      </c>
      <c r="L1783" s="482" t="s">
        <v>3477</v>
      </c>
      <c r="M1783" s="442">
        <v>180</v>
      </c>
      <c r="N1783" s="483"/>
      <c r="O1783" s="434">
        <v>1.38</v>
      </c>
      <c r="P1783" s="323">
        <f t="shared" si="126"/>
        <v>2.76</v>
      </c>
      <c r="Q1783" s="319">
        <f t="shared" si="127"/>
        <v>18</v>
      </c>
      <c r="R1783" s="427">
        <f t="shared" si="128"/>
        <v>24.839999999999996</v>
      </c>
      <c r="S1783" s="323"/>
      <c r="T1783" s="309"/>
      <c r="U1783" s="309"/>
      <c r="V1783" s="319" t="s">
        <v>3449</v>
      </c>
      <c r="W1783" s="444" t="str">
        <f t="shared" si="129"/>
        <v>8</v>
      </c>
      <c r="X1783" s="286"/>
      <c r="Y1783" s="286"/>
      <c r="Z1783" s="30"/>
    </row>
    <row r="1784" spans="1:26" ht="15" hidden="1" customHeight="1" x14ac:dyDescent="0.2">
      <c r="A1784" s="384"/>
      <c r="B1784" s="384"/>
      <c r="C1784" s="433"/>
      <c r="D1784" s="43" t="s">
        <v>2646</v>
      </c>
      <c r="E1784" s="499" t="s">
        <v>2584</v>
      </c>
      <c r="F1784" s="319">
        <v>1</v>
      </c>
      <c r="G1784" s="43" t="s">
        <v>2646</v>
      </c>
      <c r="H1784" s="499"/>
      <c r="I1784" s="43" t="s">
        <v>2646</v>
      </c>
      <c r="J1784" s="43" t="s">
        <v>2646</v>
      </c>
      <c r="K1784" s="442">
        <v>1</v>
      </c>
      <c r="L1784" s="482" t="s">
        <v>3456</v>
      </c>
      <c r="M1784" s="442">
        <v>0</v>
      </c>
      <c r="N1784" s="483"/>
      <c r="O1784" s="434">
        <f>5107.13-4958.74</f>
        <v>148.39000000000033</v>
      </c>
      <c r="P1784" s="323">
        <f t="shared" si="126"/>
        <v>148.39000000000033</v>
      </c>
      <c r="Q1784" s="319">
        <f t="shared" si="127"/>
        <v>1</v>
      </c>
      <c r="R1784" s="427">
        <f t="shared" si="128"/>
        <v>148.39000000000033</v>
      </c>
      <c r="S1784" s="323"/>
      <c r="T1784" s="309"/>
      <c r="U1784" s="309"/>
      <c r="V1784" s="319" t="s">
        <v>2646</v>
      </c>
      <c r="W1784" s="444" t="str">
        <f t="shared" si="129"/>
        <v/>
      </c>
      <c r="X1784" s="286"/>
      <c r="Y1784" s="286"/>
      <c r="Z1784" s="30"/>
    </row>
    <row r="1785" spans="1:26" ht="15" hidden="1" customHeight="1" x14ac:dyDescent="0.2">
      <c r="A1785" s="384"/>
      <c r="B1785" s="384"/>
      <c r="C1785" s="433"/>
      <c r="D1785" s="43" t="s">
        <v>2647</v>
      </c>
      <c r="E1785" s="499" t="s">
        <v>2949</v>
      </c>
      <c r="F1785" s="319">
        <v>40</v>
      </c>
      <c r="G1785" s="43" t="s">
        <v>2647</v>
      </c>
      <c r="H1785" s="499"/>
      <c r="I1785" s="481">
        <v>10</v>
      </c>
      <c r="J1785" s="442" t="s">
        <v>1428</v>
      </c>
      <c r="K1785" s="442">
        <v>1</v>
      </c>
      <c r="L1785" s="482" t="s">
        <v>3452</v>
      </c>
      <c r="M1785" s="442">
        <v>60</v>
      </c>
      <c r="N1785" s="483"/>
      <c r="O1785" s="434">
        <v>0.28000000000000003</v>
      </c>
      <c r="P1785" s="323">
        <f t="shared" ref="P1785:P1848" si="130">O1785*K1785</f>
        <v>0.28000000000000003</v>
      </c>
      <c r="Q1785" s="319">
        <f t="shared" ref="Q1785:Q1848" si="131">K1785*F1785</f>
        <v>40</v>
      </c>
      <c r="R1785" s="427">
        <f t="shared" ref="R1785:R1848" si="132">Q1785*O1785</f>
        <v>11.200000000000001</v>
      </c>
      <c r="S1785" s="323"/>
      <c r="T1785" s="309"/>
      <c r="U1785" s="309"/>
      <c r="V1785" s="319" t="s">
        <v>1427</v>
      </c>
      <c r="W1785" s="444" t="str">
        <f t="shared" si="129"/>
        <v>10</v>
      </c>
      <c r="X1785" s="286"/>
      <c r="Y1785" s="286"/>
      <c r="Z1785" s="30"/>
    </row>
    <row r="1786" spans="1:26" ht="15" hidden="1" customHeight="1" x14ac:dyDescent="0.2">
      <c r="A1786" s="384"/>
      <c r="B1786" s="384"/>
      <c r="C1786" s="433"/>
      <c r="D1786" s="43" t="s">
        <v>2648</v>
      </c>
      <c r="E1786" s="499" t="s">
        <v>2949</v>
      </c>
      <c r="F1786" s="319">
        <v>4</v>
      </c>
      <c r="G1786" s="43" t="s">
        <v>2648</v>
      </c>
      <c r="H1786" s="499"/>
      <c r="I1786" s="481">
        <v>10</v>
      </c>
      <c r="J1786" s="442" t="s">
        <v>1428</v>
      </c>
      <c r="K1786" s="442">
        <v>1</v>
      </c>
      <c r="L1786" s="482" t="s">
        <v>3452</v>
      </c>
      <c r="M1786" s="442">
        <v>60</v>
      </c>
      <c r="N1786" s="483"/>
      <c r="O1786" s="434">
        <v>0.28000000000000003</v>
      </c>
      <c r="P1786" s="323">
        <f t="shared" si="130"/>
        <v>0.28000000000000003</v>
      </c>
      <c r="Q1786" s="319">
        <f t="shared" si="131"/>
        <v>4</v>
      </c>
      <c r="R1786" s="427">
        <f t="shared" si="132"/>
        <v>1.1200000000000001</v>
      </c>
      <c r="S1786" s="323"/>
      <c r="T1786" s="309"/>
      <c r="U1786" s="309"/>
      <c r="V1786" s="319" t="s">
        <v>1427</v>
      </c>
      <c r="W1786" s="444" t="str">
        <f t="shared" si="129"/>
        <v>10</v>
      </c>
      <c r="X1786" s="286"/>
      <c r="Y1786" s="286"/>
      <c r="Z1786" s="30"/>
    </row>
    <row r="1787" spans="1:26" ht="15" hidden="1" customHeight="1" x14ac:dyDescent="0.2">
      <c r="A1787" s="384"/>
      <c r="B1787" s="384"/>
      <c r="C1787" s="433"/>
      <c r="D1787" s="43" t="s">
        <v>2649</v>
      </c>
      <c r="E1787" s="499" t="s">
        <v>2949</v>
      </c>
      <c r="F1787" s="319">
        <v>4</v>
      </c>
      <c r="G1787" s="43" t="s">
        <v>2649</v>
      </c>
      <c r="H1787" s="499"/>
      <c r="I1787" s="481">
        <v>10</v>
      </c>
      <c r="J1787" s="442" t="s">
        <v>1428</v>
      </c>
      <c r="K1787" s="442">
        <v>1</v>
      </c>
      <c r="L1787" s="482" t="s">
        <v>3452</v>
      </c>
      <c r="M1787" s="442">
        <v>60</v>
      </c>
      <c r="N1787" s="483"/>
      <c r="O1787" s="434">
        <v>0.28000000000000003</v>
      </c>
      <c r="P1787" s="323">
        <f t="shared" si="130"/>
        <v>0.28000000000000003</v>
      </c>
      <c r="Q1787" s="319">
        <f t="shared" si="131"/>
        <v>4</v>
      </c>
      <c r="R1787" s="427">
        <f t="shared" si="132"/>
        <v>1.1200000000000001</v>
      </c>
      <c r="S1787" s="323"/>
      <c r="T1787" s="309"/>
      <c r="U1787" s="309"/>
      <c r="V1787" s="319" t="s">
        <v>1427</v>
      </c>
      <c r="W1787" s="444" t="str">
        <f t="shared" si="129"/>
        <v>10</v>
      </c>
      <c r="X1787" s="286"/>
      <c r="Y1787" s="286"/>
      <c r="Z1787" s="30"/>
    </row>
    <row r="1788" spans="1:26" ht="15" hidden="1" customHeight="1" x14ac:dyDescent="0.2">
      <c r="A1788" s="384"/>
      <c r="B1788" s="384"/>
      <c r="C1788" s="433"/>
      <c r="D1788" s="43" t="s">
        <v>2650</v>
      </c>
      <c r="E1788" s="499" t="s">
        <v>2949</v>
      </c>
      <c r="F1788" s="319">
        <v>15</v>
      </c>
      <c r="G1788" s="43" t="s">
        <v>2750</v>
      </c>
      <c r="H1788" s="499"/>
      <c r="I1788" s="481" t="s">
        <v>203</v>
      </c>
      <c r="J1788" s="442" t="s">
        <v>2100</v>
      </c>
      <c r="K1788" s="442">
        <v>1</v>
      </c>
      <c r="L1788" s="482" t="s">
        <v>3456</v>
      </c>
      <c r="M1788" s="442">
        <v>1000</v>
      </c>
      <c r="N1788" s="483"/>
      <c r="O1788" s="434">
        <v>4.57</v>
      </c>
      <c r="P1788" s="323">
        <f t="shared" si="130"/>
        <v>4.57</v>
      </c>
      <c r="Q1788" s="319">
        <f t="shared" si="131"/>
        <v>15</v>
      </c>
      <c r="R1788" s="427">
        <f t="shared" si="132"/>
        <v>68.550000000000011</v>
      </c>
      <c r="S1788" s="323"/>
      <c r="T1788" s="309"/>
      <c r="U1788" s="309"/>
      <c r="V1788" s="319" t="s">
        <v>203</v>
      </c>
      <c r="W1788" s="444" t="str">
        <f t="shared" si="129"/>
        <v/>
      </c>
      <c r="X1788" s="286"/>
      <c r="Y1788" s="286"/>
      <c r="Z1788" s="30"/>
    </row>
    <row r="1789" spans="1:26" ht="15" hidden="1" customHeight="1" x14ac:dyDescent="0.2">
      <c r="A1789" s="384"/>
      <c r="B1789" s="384"/>
      <c r="C1789" s="433"/>
      <c r="D1789" s="43" t="s">
        <v>2650</v>
      </c>
      <c r="E1789" s="499" t="s">
        <v>2949</v>
      </c>
      <c r="F1789" s="319">
        <v>15</v>
      </c>
      <c r="G1789" s="43" t="s">
        <v>2750</v>
      </c>
      <c r="H1789" s="499"/>
      <c r="I1789" s="481" t="s">
        <v>203</v>
      </c>
      <c r="J1789" s="442" t="s">
        <v>2100</v>
      </c>
      <c r="K1789" s="442">
        <v>1</v>
      </c>
      <c r="L1789" s="482" t="s">
        <v>3456</v>
      </c>
      <c r="M1789" s="442">
        <v>1000</v>
      </c>
      <c r="N1789" s="483"/>
      <c r="O1789" s="434">
        <v>4.57</v>
      </c>
      <c r="P1789" s="323">
        <f t="shared" si="130"/>
        <v>4.57</v>
      </c>
      <c r="Q1789" s="319">
        <f t="shared" si="131"/>
        <v>15</v>
      </c>
      <c r="R1789" s="427">
        <f t="shared" si="132"/>
        <v>68.550000000000011</v>
      </c>
      <c r="S1789" s="323"/>
      <c r="T1789" s="309"/>
      <c r="U1789" s="309"/>
      <c r="V1789" s="319" t="s">
        <v>203</v>
      </c>
      <c r="W1789" s="444" t="str">
        <f t="shared" si="129"/>
        <v/>
      </c>
      <c r="X1789" s="286"/>
      <c r="Y1789" s="286"/>
      <c r="Z1789" s="30"/>
    </row>
    <row r="1790" spans="1:26" ht="15" hidden="1" customHeight="1" x14ac:dyDescent="0.2">
      <c r="A1790" s="384"/>
      <c r="B1790" s="384"/>
      <c r="C1790" s="433"/>
      <c r="D1790" s="43" t="s">
        <v>2650</v>
      </c>
      <c r="E1790" s="499" t="s">
        <v>2949</v>
      </c>
      <c r="F1790" s="319">
        <v>15</v>
      </c>
      <c r="G1790" s="43" t="s">
        <v>2751</v>
      </c>
      <c r="H1790" s="499"/>
      <c r="I1790" s="481" t="s">
        <v>203</v>
      </c>
      <c r="J1790" s="442" t="s">
        <v>2100</v>
      </c>
      <c r="K1790" s="442">
        <v>2</v>
      </c>
      <c r="L1790" s="482" t="s">
        <v>3456</v>
      </c>
      <c r="M1790" s="442">
        <v>270</v>
      </c>
      <c r="N1790" s="483"/>
      <c r="O1790" s="434">
        <v>1.23</v>
      </c>
      <c r="P1790" s="323">
        <f t="shared" si="130"/>
        <v>2.46</v>
      </c>
      <c r="Q1790" s="319">
        <f t="shared" si="131"/>
        <v>30</v>
      </c>
      <c r="R1790" s="427">
        <f t="shared" si="132"/>
        <v>36.9</v>
      </c>
      <c r="S1790" s="323"/>
      <c r="T1790" s="309"/>
      <c r="U1790" s="309"/>
      <c r="V1790" s="319" t="s">
        <v>203</v>
      </c>
      <c r="W1790" s="444" t="str">
        <f t="shared" si="129"/>
        <v/>
      </c>
      <c r="X1790" s="286"/>
      <c r="Y1790" s="286"/>
      <c r="Z1790" s="30"/>
    </row>
    <row r="1791" spans="1:26" ht="15" hidden="1" customHeight="1" x14ac:dyDescent="0.2">
      <c r="A1791" s="384"/>
      <c r="B1791" s="384"/>
      <c r="C1791" s="433"/>
      <c r="D1791" s="43" t="s">
        <v>2651</v>
      </c>
      <c r="E1791" s="499" t="s">
        <v>2949</v>
      </c>
      <c r="F1791" s="319">
        <v>15</v>
      </c>
      <c r="G1791" s="43" t="s">
        <v>2752</v>
      </c>
      <c r="H1791" s="499"/>
      <c r="I1791" s="481">
        <v>8</v>
      </c>
      <c r="J1791" s="442" t="s">
        <v>1428</v>
      </c>
      <c r="K1791" s="442">
        <v>1</v>
      </c>
      <c r="L1791" s="482" t="s">
        <v>3546</v>
      </c>
      <c r="M1791" s="442">
        <v>1000</v>
      </c>
      <c r="N1791" s="483"/>
      <c r="O1791" s="434">
        <v>16.96</v>
      </c>
      <c r="P1791" s="323">
        <f t="shared" si="130"/>
        <v>16.96</v>
      </c>
      <c r="Q1791" s="319">
        <f t="shared" si="131"/>
        <v>15</v>
      </c>
      <c r="R1791" s="427">
        <f t="shared" si="132"/>
        <v>254.4</v>
      </c>
      <c r="S1791" s="323"/>
      <c r="T1791" s="309"/>
      <c r="U1791" s="309"/>
      <c r="V1791" s="319" t="s">
        <v>3449</v>
      </c>
      <c r="W1791" s="444" t="str">
        <f t="shared" si="129"/>
        <v>8</v>
      </c>
      <c r="X1791" s="286"/>
      <c r="Y1791" s="286"/>
      <c r="Z1791" s="30"/>
    </row>
    <row r="1792" spans="1:26" ht="15" hidden="1" customHeight="1" x14ac:dyDescent="0.2">
      <c r="A1792" s="384"/>
      <c r="B1792" s="384"/>
      <c r="C1792" s="433"/>
      <c r="D1792" s="43" t="s">
        <v>2651</v>
      </c>
      <c r="E1792" s="499" t="s">
        <v>2949</v>
      </c>
      <c r="F1792" s="319">
        <v>15</v>
      </c>
      <c r="G1792" s="43" t="s">
        <v>2753</v>
      </c>
      <c r="H1792" s="499"/>
      <c r="I1792" s="481" t="s">
        <v>713</v>
      </c>
      <c r="J1792" s="442" t="s">
        <v>2100</v>
      </c>
      <c r="K1792" s="442">
        <v>2</v>
      </c>
      <c r="L1792" s="482" t="s">
        <v>3456</v>
      </c>
      <c r="M1792" s="442">
        <v>160</v>
      </c>
      <c r="N1792" s="483"/>
      <c r="O1792" s="434">
        <v>1.1299999999999999</v>
      </c>
      <c r="P1792" s="323">
        <f t="shared" si="130"/>
        <v>2.2599999999999998</v>
      </c>
      <c r="Q1792" s="319">
        <f t="shared" si="131"/>
        <v>30</v>
      </c>
      <c r="R1792" s="427">
        <f t="shared" si="132"/>
        <v>33.9</v>
      </c>
      <c r="S1792" s="323"/>
      <c r="T1792" s="309"/>
      <c r="U1792" s="309"/>
      <c r="V1792" s="319" t="s">
        <v>713</v>
      </c>
      <c r="W1792" s="444" t="str">
        <f t="shared" si="129"/>
        <v/>
      </c>
      <c r="X1792" s="286"/>
      <c r="Y1792" s="286"/>
      <c r="Z1792" s="30"/>
    </row>
    <row r="1793" spans="1:26" ht="15" hidden="1" customHeight="1" x14ac:dyDescent="0.2">
      <c r="A1793" s="384"/>
      <c r="B1793" s="384"/>
      <c r="C1793" s="433"/>
      <c r="D1793" s="43" t="s">
        <v>2652</v>
      </c>
      <c r="E1793" s="499" t="s">
        <v>2949</v>
      </c>
      <c r="F1793" s="319">
        <v>1</v>
      </c>
      <c r="G1793" s="43" t="s">
        <v>2754</v>
      </c>
      <c r="H1793" s="499"/>
      <c r="I1793" s="481" t="s">
        <v>2950</v>
      </c>
      <c r="J1793" s="442" t="s">
        <v>2100</v>
      </c>
      <c r="K1793" s="442">
        <v>1</v>
      </c>
      <c r="L1793" s="482" t="s">
        <v>3456</v>
      </c>
      <c r="M1793" s="442">
        <v>2259</v>
      </c>
      <c r="N1793" s="483"/>
      <c r="O1793" s="434">
        <v>49.66</v>
      </c>
      <c r="P1793" s="323">
        <f t="shared" si="130"/>
        <v>49.66</v>
      </c>
      <c r="Q1793" s="319">
        <f t="shared" si="131"/>
        <v>1</v>
      </c>
      <c r="R1793" s="427">
        <f t="shared" si="132"/>
        <v>49.66</v>
      </c>
      <c r="S1793" s="323"/>
      <c r="T1793" s="309"/>
      <c r="U1793" s="309"/>
      <c r="V1793" s="319" t="s">
        <v>2950</v>
      </c>
      <c r="W1793" s="444" t="str">
        <f t="shared" si="129"/>
        <v/>
      </c>
      <c r="X1793" s="286"/>
      <c r="Y1793" s="286"/>
      <c r="Z1793" s="30"/>
    </row>
    <row r="1794" spans="1:26" ht="15" hidden="1" customHeight="1" x14ac:dyDescent="0.2">
      <c r="A1794" s="384"/>
      <c r="B1794" s="384"/>
      <c r="C1794" s="433"/>
      <c r="D1794" s="43" t="s">
        <v>2652</v>
      </c>
      <c r="E1794" s="499" t="s">
        <v>2949</v>
      </c>
      <c r="F1794" s="319">
        <v>1</v>
      </c>
      <c r="G1794" s="43" t="s">
        <v>2755</v>
      </c>
      <c r="H1794" s="499"/>
      <c r="I1794" s="481" t="s">
        <v>2950</v>
      </c>
      <c r="J1794" s="442" t="s">
        <v>2100</v>
      </c>
      <c r="K1794" s="442">
        <v>1</v>
      </c>
      <c r="L1794" s="482" t="s">
        <v>3456</v>
      </c>
      <c r="M1794" s="442">
        <v>97</v>
      </c>
      <c r="N1794" s="483"/>
      <c r="O1794" s="434">
        <v>2.13</v>
      </c>
      <c r="P1794" s="323">
        <f t="shared" si="130"/>
        <v>2.13</v>
      </c>
      <c r="Q1794" s="319">
        <f t="shared" si="131"/>
        <v>1</v>
      </c>
      <c r="R1794" s="427">
        <f t="shared" si="132"/>
        <v>2.13</v>
      </c>
      <c r="S1794" s="323"/>
      <c r="T1794" s="309"/>
      <c r="U1794" s="309"/>
      <c r="V1794" s="319" t="s">
        <v>2950</v>
      </c>
      <c r="W1794" s="444" t="str">
        <f t="shared" si="129"/>
        <v/>
      </c>
      <c r="X1794" s="286"/>
      <c r="Y1794" s="286"/>
      <c r="Z1794" s="30"/>
    </row>
    <row r="1795" spans="1:26" ht="15" hidden="1" customHeight="1" x14ac:dyDescent="0.2">
      <c r="A1795" s="384"/>
      <c r="B1795" s="384"/>
      <c r="C1795" s="433"/>
      <c r="D1795" s="43" t="s">
        <v>2652</v>
      </c>
      <c r="E1795" s="499" t="s">
        <v>2949</v>
      </c>
      <c r="F1795" s="319">
        <v>1</v>
      </c>
      <c r="G1795" s="43" t="s">
        <v>2756</v>
      </c>
      <c r="H1795" s="499"/>
      <c r="I1795" s="481" t="s">
        <v>2950</v>
      </c>
      <c r="J1795" s="442" t="s">
        <v>2100</v>
      </c>
      <c r="K1795" s="442">
        <v>1</v>
      </c>
      <c r="L1795" s="482" t="s">
        <v>3456</v>
      </c>
      <c r="M1795" s="442">
        <v>887</v>
      </c>
      <c r="N1795" s="483"/>
      <c r="O1795" s="434">
        <v>19.5</v>
      </c>
      <c r="P1795" s="323">
        <f t="shared" si="130"/>
        <v>19.5</v>
      </c>
      <c r="Q1795" s="319">
        <f t="shared" si="131"/>
        <v>1</v>
      </c>
      <c r="R1795" s="427">
        <f t="shared" si="132"/>
        <v>19.5</v>
      </c>
      <c r="S1795" s="323"/>
      <c r="T1795" s="309"/>
      <c r="U1795" s="309"/>
      <c r="V1795" s="319" t="s">
        <v>2950</v>
      </c>
      <c r="W1795" s="444" t="str">
        <f t="shared" si="129"/>
        <v/>
      </c>
      <c r="X1795" s="286"/>
      <c r="Y1795" s="286"/>
      <c r="Z1795" s="30"/>
    </row>
    <row r="1796" spans="1:26" ht="15" hidden="1" customHeight="1" x14ac:dyDescent="0.2">
      <c r="A1796" s="384"/>
      <c r="B1796" s="384"/>
      <c r="C1796" s="433"/>
      <c r="D1796" s="43" t="s">
        <v>2652</v>
      </c>
      <c r="E1796" s="499" t="s">
        <v>2949</v>
      </c>
      <c r="F1796" s="319">
        <v>1</v>
      </c>
      <c r="G1796" s="43" t="s">
        <v>2757</v>
      </c>
      <c r="H1796" s="499"/>
      <c r="I1796" s="481">
        <v>10</v>
      </c>
      <c r="J1796" s="442" t="s">
        <v>1428</v>
      </c>
      <c r="K1796" s="442">
        <v>1</v>
      </c>
      <c r="L1796" s="482" t="s">
        <v>3452</v>
      </c>
      <c r="M1796" s="442">
        <v>158</v>
      </c>
      <c r="N1796" s="483"/>
      <c r="O1796" s="434">
        <v>0.74</v>
      </c>
      <c r="P1796" s="323">
        <f t="shared" si="130"/>
        <v>0.74</v>
      </c>
      <c r="Q1796" s="319">
        <f t="shared" si="131"/>
        <v>1</v>
      </c>
      <c r="R1796" s="427">
        <f t="shared" si="132"/>
        <v>0.74</v>
      </c>
      <c r="S1796" s="323"/>
      <c r="T1796" s="309"/>
      <c r="U1796" s="309"/>
      <c r="V1796" s="319" t="s">
        <v>1427</v>
      </c>
      <c r="W1796" s="444" t="str">
        <f t="shared" si="129"/>
        <v>10</v>
      </c>
      <c r="X1796" s="286"/>
      <c r="Y1796" s="286"/>
      <c r="Z1796" s="30"/>
    </row>
    <row r="1797" spans="1:26" ht="15" hidden="1" customHeight="1" x14ac:dyDescent="0.2">
      <c r="A1797" s="384"/>
      <c r="B1797" s="384"/>
      <c r="C1797" s="433"/>
      <c r="D1797" s="43" t="s">
        <v>2652</v>
      </c>
      <c r="E1797" s="499" t="s">
        <v>2949</v>
      </c>
      <c r="F1797" s="319">
        <v>1</v>
      </c>
      <c r="G1797" s="43" t="s">
        <v>2758</v>
      </c>
      <c r="H1797" s="499"/>
      <c r="I1797" s="481">
        <v>10</v>
      </c>
      <c r="J1797" s="442" t="s">
        <v>1428</v>
      </c>
      <c r="K1797" s="442">
        <v>1</v>
      </c>
      <c r="L1797" s="482" t="s">
        <v>3492</v>
      </c>
      <c r="M1797" s="442">
        <v>180</v>
      </c>
      <c r="N1797" s="483"/>
      <c r="O1797" s="434">
        <v>1.06</v>
      </c>
      <c r="P1797" s="323">
        <f t="shared" si="130"/>
        <v>1.06</v>
      </c>
      <c r="Q1797" s="319">
        <f t="shared" si="131"/>
        <v>1</v>
      </c>
      <c r="R1797" s="427">
        <f t="shared" si="132"/>
        <v>1.06</v>
      </c>
      <c r="S1797" s="323"/>
      <c r="T1797" s="309"/>
      <c r="U1797" s="309"/>
      <c r="V1797" s="319" t="s">
        <v>1427</v>
      </c>
      <c r="W1797" s="444" t="str">
        <f t="shared" si="129"/>
        <v>10</v>
      </c>
      <c r="X1797" s="286"/>
      <c r="Y1797" s="286"/>
      <c r="Z1797" s="30"/>
    </row>
    <row r="1798" spans="1:26" ht="15" hidden="1" customHeight="1" x14ac:dyDescent="0.2">
      <c r="A1798" s="384"/>
      <c r="B1798" s="384"/>
      <c r="C1798" s="433"/>
      <c r="D1798" s="43" t="s">
        <v>2652</v>
      </c>
      <c r="E1798" s="499" t="s">
        <v>2949</v>
      </c>
      <c r="F1798" s="319">
        <v>1</v>
      </c>
      <c r="G1798" s="43" t="s">
        <v>2759</v>
      </c>
      <c r="H1798" s="499"/>
      <c r="I1798" s="481">
        <v>12</v>
      </c>
      <c r="J1798" s="442" t="s">
        <v>1428</v>
      </c>
      <c r="K1798" s="442">
        <v>1</v>
      </c>
      <c r="L1798" s="482" t="s">
        <v>3461</v>
      </c>
      <c r="M1798" s="442">
        <v>200</v>
      </c>
      <c r="N1798" s="483"/>
      <c r="O1798" s="434">
        <v>1.7</v>
      </c>
      <c r="P1798" s="323">
        <f t="shared" si="130"/>
        <v>1.7</v>
      </c>
      <c r="Q1798" s="319">
        <f t="shared" si="131"/>
        <v>1</v>
      </c>
      <c r="R1798" s="427">
        <f t="shared" si="132"/>
        <v>1.7</v>
      </c>
      <c r="S1798" s="323"/>
      <c r="T1798" s="309"/>
      <c r="U1798" s="309"/>
      <c r="V1798" s="319" t="s">
        <v>3445</v>
      </c>
      <c r="W1798" s="444" t="str">
        <f t="shared" si="129"/>
        <v>12</v>
      </c>
      <c r="X1798" s="286"/>
      <c r="Y1798" s="286"/>
      <c r="Z1798" s="30"/>
    </row>
    <row r="1799" spans="1:26" ht="15" hidden="1" customHeight="1" x14ac:dyDescent="0.2">
      <c r="A1799" s="384"/>
      <c r="B1799" s="384"/>
      <c r="C1799" s="433"/>
      <c r="D1799" s="43" t="s">
        <v>2653</v>
      </c>
      <c r="E1799" s="499" t="s">
        <v>2949</v>
      </c>
      <c r="F1799" s="319">
        <v>1</v>
      </c>
      <c r="G1799" s="43" t="s">
        <v>2760</v>
      </c>
      <c r="H1799" s="499"/>
      <c r="I1799" s="481" t="s">
        <v>2950</v>
      </c>
      <c r="J1799" s="442" t="s">
        <v>2100</v>
      </c>
      <c r="K1799" s="442">
        <v>1</v>
      </c>
      <c r="L1799" s="482" t="s">
        <v>3456</v>
      </c>
      <c r="M1799" s="442">
        <v>2259</v>
      </c>
      <c r="N1799" s="483"/>
      <c r="O1799" s="434">
        <v>49.66</v>
      </c>
      <c r="P1799" s="323">
        <f t="shared" si="130"/>
        <v>49.66</v>
      </c>
      <c r="Q1799" s="319">
        <f t="shared" si="131"/>
        <v>1</v>
      </c>
      <c r="R1799" s="427">
        <f t="shared" si="132"/>
        <v>49.66</v>
      </c>
      <c r="S1799" s="323"/>
      <c r="T1799" s="309"/>
      <c r="U1799" s="309"/>
      <c r="V1799" s="319" t="s">
        <v>2950</v>
      </c>
      <c r="W1799" s="444" t="str">
        <f t="shared" si="129"/>
        <v/>
      </c>
      <c r="X1799" s="286"/>
      <c r="Y1799" s="286"/>
      <c r="Z1799" s="30"/>
    </row>
    <row r="1800" spans="1:26" ht="15" hidden="1" customHeight="1" x14ac:dyDescent="0.2">
      <c r="A1800" s="384"/>
      <c r="B1800" s="384"/>
      <c r="C1800" s="433"/>
      <c r="D1800" s="43" t="s">
        <v>2653</v>
      </c>
      <c r="E1800" s="499" t="s">
        <v>2949</v>
      </c>
      <c r="F1800" s="319">
        <v>1</v>
      </c>
      <c r="G1800" s="43" t="s">
        <v>2761</v>
      </c>
      <c r="H1800" s="499"/>
      <c r="I1800" s="481" t="s">
        <v>2950</v>
      </c>
      <c r="J1800" s="442" t="s">
        <v>2100</v>
      </c>
      <c r="K1800" s="442">
        <v>1</v>
      </c>
      <c r="L1800" s="482" t="s">
        <v>3456</v>
      </c>
      <c r="M1800" s="442">
        <v>97</v>
      </c>
      <c r="N1800" s="483"/>
      <c r="O1800" s="434">
        <v>2.13</v>
      </c>
      <c r="P1800" s="323">
        <f t="shared" si="130"/>
        <v>2.13</v>
      </c>
      <c r="Q1800" s="319">
        <f t="shared" si="131"/>
        <v>1</v>
      </c>
      <c r="R1800" s="427">
        <f t="shared" si="132"/>
        <v>2.13</v>
      </c>
      <c r="S1800" s="323"/>
      <c r="T1800" s="309"/>
      <c r="U1800" s="309"/>
      <c r="V1800" s="319" t="s">
        <v>2950</v>
      </c>
      <c r="W1800" s="444" t="str">
        <f t="shared" si="129"/>
        <v/>
      </c>
      <c r="X1800" s="286"/>
      <c r="Y1800" s="286"/>
      <c r="Z1800" s="30"/>
    </row>
    <row r="1801" spans="1:26" ht="15" hidden="1" customHeight="1" x14ac:dyDescent="0.2">
      <c r="A1801" s="384"/>
      <c r="B1801" s="384"/>
      <c r="C1801" s="433"/>
      <c r="D1801" s="43" t="s">
        <v>2653</v>
      </c>
      <c r="E1801" s="499" t="s">
        <v>2949</v>
      </c>
      <c r="F1801" s="319">
        <v>1</v>
      </c>
      <c r="G1801" s="43" t="s">
        <v>2762</v>
      </c>
      <c r="H1801" s="499"/>
      <c r="I1801" s="481" t="s">
        <v>2950</v>
      </c>
      <c r="J1801" s="442" t="s">
        <v>2100</v>
      </c>
      <c r="K1801" s="442">
        <v>1</v>
      </c>
      <c r="L1801" s="482" t="s">
        <v>3456</v>
      </c>
      <c r="M1801" s="442">
        <v>887</v>
      </c>
      <c r="N1801" s="483"/>
      <c r="O1801" s="434">
        <v>19.5</v>
      </c>
      <c r="P1801" s="323">
        <f t="shared" si="130"/>
        <v>19.5</v>
      </c>
      <c r="Q1801" s="319">
        <f t="shared" si="131"/>
        <v>1</v>
      </c>
      <c r="R1801" s="427">
        <f t="shared" si="132"/>
        <v>19.5</v>
      </c>
      <c r="S1801" s="323"/>
      <c r="T1801" s="309"/>
      <c r="U1801" s="309"/>
      <c r="V1801" s="319" t="s">
        <v>2950</v>
      </c>
      <c r="W1801" s="444" t="str">
        <f t="shared" si="129"/>
        <v/>
      </c>
      <c r="X1801" s="286"/>
      <c r="Y1801" s="286"/>
      <c r="Z1801" s="30"/>
    </row>
    <row r="1802" spans="1:26" ht="15" hidden="1" customHeight="1" x14ac:dyDescent="0.2">
      <c r="A1802" s="384"/>
      <c r="B1802" s="384"/>
      <c r="C1802" s="433"/>
      <c r="D1802" s="43" t="s">
        <v>2653</v>
      </c>
      <c r="E1802" s="499" t="s">
        <v>2949</v>
      </c>
      <c r="F1802" s="319">
        <v>1</v>
      </c>
      <c r="G1802" s="43" t="s">
        <v>2757</v>
      </c>
      <c r="H1802" s="499"/>
      <c r="I1802" s="481">
        <v>10</v>
      </c>
      <c r="J1802" s="442" t="s">
        <v>1428</v>
      </c>
      <c r="K1802" s="442">
        <v>1</v>
      </c>
      <c r="L1802" s="482" t="s">
        <v>3452</v>
      </c>
      <c r="M1802" s="442">
        <v>158</v>
      </c>
      <c r="N1802" s="483"/>
      <c r="O1802" s="434">
        <v>0.74</v>
      </c>
      <c r="P1802" s="323">
        <f t="shared" si="130"/>
        <v>0.74</v>
      </c>
      <c r="Q1802" s="319">
        <f t="shared" si="131"/>
        <v>1</v>
      </c>
      <c r="R1802" s="427">
        <f t="shared" si="132"/>
        <v>0.74</v>
      </c>
      <c r="S1802" s="323"/>
      <c r="T1802" s="309"/>
      <c r="U1802" s="309"/>
      <c r="V1802" s="319" t="s">
        <v>1427</v>
      </c>
      <c r="W1802" s="444" t="str">
        <f t="shared" si="129"/>
        <v>10</v>
      </c>
      <c r="X1802" s="286"/>
      <c r="Y1802" s="286"/>
      <c r="Z1802" s="30"/>
    </row>
    <row r="1803" spans="1:26" ht="15" hidden="1" customHeight="1" x14ac:dyDescent="0.2">
      <c r="A1803" s="384"/>
      <c r="B1803" s="384"/>
      <c r="C1803" s="433"/>
      <c r="D1803" s="43" t="s">
        <v>2653</v>
      </c>
      <c r="E1803" s="499" t="s">
        <v>2949</v>
      </c>
      <c r="F1803" s="319">
        <v>1</v>
      </c>
      <c r="G1803" s="43" t="s">
        <v>2763</v>
      </c>
      <c r="H1803" s="499"/>
      <c r="I1803" s="481">
        <v>10</v>
      </c>
      <c r="J1803" s="442" t="s">
        <v>1428</v>
      </c>
      <c r="K1803" s="442">
        <v>1</v>
      </c>
      <c r="L1803" s="482" t="s">
        <v>3459</v>
      </c>
      <c r="M1803" s="442">
        <v>180</v>
      </c>
      <c r="N1803" s="483"/>
      <c r="O1803" s="434">
        <v>1.1299999999999999</v>
      </c>
      <c r="P1803" s="323">
        <f t="shared" si="130"/>
        <v>1.1299999999999999</v>
      </c>
      <c r="Q1803" s="319">
        <f t="shared" si="131"/>
        <v>1</v>
      </c>
      <c r="R1803" s="427">
        <f t="shared" si="132"/>
        <v>1.1299999999999999</v>
      </c>
      <c r="S1803" s="323"/>
      <c r="T1803" s="309"/>
      <c r="U1803" s="309"/>
      <c r="V1803" s="319" t="s">
        <v>1427</v>
      </c>
      <c r="W1803" s="444" t="str">
        <f t="shared" si="129"/>
        <v>10</v>
      </c>
      <c r="X1803" s="286"/>
      <c r="Y1803" s="286"/>
      <c r="Z1803" s="30"/>
    </row>
    <row r="1804" spans="1:26" ht="15" hidden="1" customHeight="1" x14ac:dyDescent="0.2">
      <c r="A1804" s="384"/>
      <c r="B1804" s="384"/>
      <c r="C1804" s="433"/>
      <c r="D1804" s="43" t="s">
        <v>2653</v>
      </c>
      <c r="E1804" s="499" t="s">
        <v>2949</v>
      </c>
      <c r="F1804" s="319">
        <v>1</v>
      </c>
      <c r="G1804" s="43" t="s">
        <v>2759</v>
      </c>
      <c r="H1804" s="499"/>
      <c r="I1804" s="481">
        <v>12</v>
      </c>
      <c r="J1804" s="442" t="s">
        <v>1428</v>
      </c>
      <c r="K1804" s="442">
        <v>1</v>
      </c>
      <c r="L1804" s="482" t="s">
        <v>3461</v>
      </c>
      <c r="M1804" s="442">
        <v>200</v>
      </c>
      <c r="N1804" s="483"/>
      <c r="O1804" s="434">
        <v>1.7</v>
      </c>
      <c r="P1804" s="323">
        <f t="shared" si="130"/>
        <v>1.7</v>
      </c>
      <c r="Q1804" s="319">
        <f t="shared" si="131"/>
        <v>1</v>
      </c>
      <c r="R1804" s="427">
        <f t="shared" si="132"/>
        <v>1.7</v>
      </c>
      <c r="S1804" s="323"/>
      <c r="T1804" s="309"/>
      <c r="U1804" s="309"/>
      <c r="V1804" s="319" t="s">
        <v>3445</v>
      </c>
      <c r="W1804" s="444" t="str">
        <f t="shared" si="129"/>
        <v>12</v>
      </c>
      <c r="X1804" s="286"/>
      <c r="Y1804" s="286"/>
      <c r="Z1804" s="30"/>
    </row>
    <row r="1805" spans="1:26" ht="15" hidden="1" customHeight="1" x14ac:dyDescent="0.2">
      <c r="A1805" s="384"/>
      <c r="B1805" s="384"/>
      <c r="C1805" s="433"/>
      <c r="D1805" s="43" t="s">
        <v>2654</v>
      </c>
      <c r="E1805" s="499" t="s">
        <v>2949</v>
      </c>
      <c r="F1805" s="319">
        <v>1</v>
      </c>
      <c r="G1805" s="43" t="s">
        <v>2764</v>
      </c>
      <c r="H1805" s="499"/>
      <c r="I1805" s="481" t="s">
        <v>2950</v>
      </c>
      <c r="J1805" s="442" t="s">
        <v>2100</v>
      </c>
      <c r="K1805" s="442">
        <v>1</v>
      </c>
      <c r="L1805" s="482" t="s">
        <v>3456</v>
      </c>
      <c r="M1805" s="442">
        <v>2505</v>
      </c>
      <c r="N1805" s="483"/>
      <c r="O1805" s="434">
        <v>55.06</v>
      </c>
      <c r="P1805" s="323">
        <f t="shared" si="130"/>
        <v>55.06</v>
      </c>
      <c r="Q1805" s="319">
        <f t="shared" si="131"/>
        <v>1</v>
      </c>
      <c r="R1805" s="427">
        <f t="shared" si="132"/>
        <v>55.06</v>
      </c>
      <c r="S1805" s="323"/>
      <c r="T1805" s="309"/>
      <c r="U1805" s="309"/>
      <c r="V1805" s="319" t="s">
        <v>2950</v>
      </c>
      <c r="W1805" s="444" t="str">
        <f t="shared" si="129"/>
        <v/>
      </c>
      <c r="X1805" s="286"/>
      <c r="Y1805" s="286"/>
      <c r="Z1805" s="30"/>
    </row>
    <row r="1806" spans="1:26" ht="15" hidden="1" customHeight="1" x14ac:dyDescent="0.2">
      <c r="A1806" s="384"/>
      <c r="B1806" s="384"/>
      <c r="C1806" s="433"/>
      <c r="D1806" s="43" t="s">
        <v>2654</v>
      </c>
      <c r="E1806" s="499" t="s">
        <v>2949</v>
      </c>
      <c r="F1806" s="319">
        <v>1</v>
      </c>
      <c r="G1806" s="43" t="s">
        <v>2765</v>
      </c>
      <c r="H1806" s="499"/>
      <c r="I1806" s="481">
        <v>8</v>
      </c>
      <c r="J1806" s="442" t="s">
        <v>1428</v>
      </c>
      <c r="K1806" s="442">
        <v>4</v>
      </c>
      <c r="L1806" s="482" t="s">
        <v>3452</v>
      </c>
      <c r="M1806" s="442">
        <v>158</v>
      </c>
      <c r="N1806" s="483"/>
      <c r="O1806" s="434">
        <v>0.6</v>
      </c>
      <c r="P1806" s="323">
        <f t="shared" si="130"/>
        <v>2.4</v>
      </c>
      <c r="Q1806" s="319">
        <f t="shared" si="131"/>
        <v>4</v>
      </c>
      <c r="R1806" s="427">
        <f t="shared" si="132"/>
        <v>2.4</v>
      </c>
      <c r="S1806" s="323"/>
      <c r="T1806" s="309"/>
      <c r="U1806" s="309"/>
      <c r="V1806" s="319" t="s">
        <v>3449</v>
      </c>
      <c r="W1806" s="444" t="str">
        <f t="shared" si="129"/>
        <v>8</v>
      </c>
      <c r="X1806" s="286"/>
      <c r="Y1806" s="286"/>
      <c r="Z1806" s="30"/>
    </row>
    <row r="1807" spans="1:26" ht="15" hidden="1" customHeight="1" x14ac:dyDescent="0.2">
      <c r="A1807" s="384"/>
      <c r="B1807" s="384"/>
      <c r="C1807" s="433"/>
      <c r="D1807" s="43" t="s">
        <v>2655</v>
      </c>
      <c r="E1807" s="499" t="s">
        <v>2949</v>
      </c>
      <c r="F1807" s="319">
        <v>1</v>
      </c>
      <c r="G1807" s="43" t="s">
        <v>2766</v>
      </c>
      <c r="H1807" s="499"/>
      <c r="I1807" s="481" t="s">
        <v>552</v>
      </c>
      <c r="J1807" s="442" t="s">
        <v>1428</v>
      </c>
      <c r="K1807" s="442">
        <v>1</v>
      </c>
      <c r="L1807" s="482" t="s">
        <v>3456</v>
      </c>
      <c r="M1807" s="442">
        <v>2605</v>
      </c>
      <c r="N1807" s="483"/>
      <c r="O1807" s="434">
        <v>110.08</v>
      </c>
      <c r="P1807" s="323">
        <f t="shared" si="130"/>
        <v>110.08</v>
      </c>
      <c r="Q1807" s="319">
        <f t="shared" si="131"/>
        <v>1</v>
      </c>
      <c r="R1807" s="427">
        <f t="shared" si="132"/>
        <v>110.08</v>
      </c>
      <c r="S1807" s="323"/>
      <c r="T1807" s="309"/>
      <c r="U1807" s="309"/>
      <c r="V1807" s="319" t="s">
        <v>552</v>
      </c>
      <c r="W1807" s="444" t="str">
        <f t="shared" ref="W1807:W1870" si="133">(SUBSTITUTE(I1807,V1807,""))</f>
        <v/>
      </c>
      <c r="X1807" s="286"/>
      <c r="Y1807" s="286"/>
      <c r="Z1807" s="30"/>
    </row>
    <row r="1808" spans="1:26" ht="15" hidden="1" customHeight="1" x14ac:dyDescent="0.2">
      <c r="A1808" s="384"/>
      <c r="B1808" s="384"/>
      <c r="C1808" s="433"/>
      <c r="D1808" s="43" t="s">
        <v>2655</v>
      </c>
      <c r="E1808" s="499" t="s">
        <v>2949</v>
      </c>
      <c r="F1808" s="319">
        <v>1</v>
      </c>
      <c r="G1808" s="43" t="s">
        <v>2767</v>
      </c>
      <c r="H1808" s="499"/>
      <c r="I1808" s="481">
        <v>10</v>
      </c>
      <c r="J1808" s="442" t="s">
        <v>1428</v>
      </c>
      <c r="K1808" s="442">
        <v>4</v>
      </c>
      <c r="L1808" s="482" t="s">
        <v>3461</v>
      </c>
      <c r="M1808" s="442">
        <v>170</v>
      </c>
      <c r="N1808" s="483"/>
      <c r="O1808" s="434">
        <v>1.2</v>
      </c>
      <c r="P1808" s="323">
        <f t="shared" si="130"/>
        <v>4.8</v>
      </c>
      <c r="Q1808" s="319">
        <f t="shared" si="131"/>
        <v>4</v>
      </c>
      <c r="R1808" s="427">
        <f t="shared" si="132"/>
        <v>4.8</v>
      </c>
      <c r="S1808" s="323"/>
      <c r="T1808" s="309"/>
      <c r="U1808" s="309"/>
      <c r="V1808" s="319" t="s">
        <v>1427</v>
      </c>
      <c r="W1808" s="444" t="str">
        <f t="shared" si="133"/>
        <v>10</v>
      </c>
      <c r="X1808" s="286"/>
      <c r="Y1808" s="286"/>
      <c r="Z1808" s="30"/>
    </row>
    <row r="1809" spans="1:26" ht="15" hidden="1" customHeight="1" x14ac:dyDescent="0.2">
      <c r="A1809" s="384"/>
      <c r="B1809" s="384"/>
      <c r="C1809" s="433"/>
      <c r="D1809" s="43" t="s">
        <v>2655</v>
      </c>
      <c r="E1809" s="499" t="s">
        <v>2949</v>
      </c>
      <c r="F1809" s="319">
        <v>1</v>
      </c>
      <c r="G1809" s="43" t="s">
        <v>2768</v>
      </c>
      <c r="H1809" s="499"/>
      <c r="I1809" s="481">
        <v>12</v>
      </c>
      <c r="J1809" s="442" t="s">
        <v>1428</v>
      </c>
      <c r="K1809" s="442">
        <v>2</v>
      </c>
      <c r="L1809" s="482" t="s">
        <v>3465</v>
      </c>
      <c r="M1809" s="442">
        <v>190</v>
      </c>
      <c r="N1809" s="483"/>
      <c r="O1809" s="434">
        <v>3.58</v>
      </c>
      <c r="P1809" s="323">
        <f t="shared" si="130"/>
        <v>7.16</v>
      </c>
      <c r="Q1809" s="319">
        <f t="shared" si="131"/>
        <v>2</v>
      </c>
      <c r="R1809" s="427">
        <f t="shared" si="132"/>
        <v>7.16</v>
      </c>
      <c r="S1809" s="323"/>
      <c r="T1809" s="309"/>
      <c r="U1809" s="309"/>
      <c r="V1809" s="319" t="s">
        <v>3445</v>
      </c>
      <c r="W1809" s="444" t="str">
        <f t="shared" si="133"/>
        <v>12</v>
      </c>
      <c r="X1809" s="286"/>
      <c r="Y1809" s="286"/>
      <c r="Z1809" s="30"/>
    </row>
    <row r="1810" spans="1:26" ht="15" hidden="1" customHeight="1" x14ac:dyDescent="0.2">
      <c r="A1810" s="384"/>
      <c r="B1810" s="384"/>
      <c r="C1810" s="433"/>
      <c r="D1810" s="43" t="s">
        <v>2656</v>
      </c>
      <c r="E1810" s="499" t="s">
        <v>2949</v>
      </c>
      <c r="F1810" s="319">
        <v>1</v>
      </c>
      <c r="G1810" s="43" t="s">
        <v>2769</v>
      </c>
      <c r="H1810" s="499" t="s">
        <v>3591</v>
      </c>
      <c r="I1810" s="481" t="s">
        <v>2951</v>
      </c>
      <c r="J1810" s="442" t="s">
        <v>2956</v>
      </c>
      <c r="K1810" s="442">
        <v>1</v>
      </c>
      <c r="L1810" s="482" t="s">
        <v>3456</v>
      </c>
      <c r="M1810" s="442">
        <v>2167</v>
      </c>
      <c r="N1810" s="483"/>
      <c r="O1810" s="434">
        <v>10.41</v>
      </c>
      <c r="P1810" s="323">
        <f t="shared" si="130"/>
        <v>10.41</v>
      </c>
      <c r="Q1810" s="319">
        <f t="shared" si="131"/>
        <v>1</v>
      </c>
      <c r="R1810" s="427">
        <f t="shared" si="132"/>
        <v>10.41</v>
      </c>
      <c r="S1810" s="323"/>
      <c r="T1810" s="309"/>
      <c r="U1810" s="309"/>
      <c r="V1810" s="319" t="s">
        <v>2951</v>
      </c>
      <c r="W1810" s="444" t="str">
        <f t="shared" si="133"/>
        <v/>
      </c>
      <c r="X1810" s="286"/>
      <c r="Y1810" s="286"/>
      <c r="Z1810" s="30"/>
    </row>
    <row r="1811" spans="1:26" ht="15" hidden="1" customHeight="1" x14ac:dyDescent="0.2">
      <c r="A1811" s="384"/>
      <c r="B1811" s="384"/>
      <c r="C1811" s="433"/>
      <c r="D1811" s="43" t="s">
        <v>2656</v>
      </c>
      <c r="E1811" s="499" t="s">
        <v>2949</v>
      </c>
      <c r="F1811" s="319">
        <v>1</v>
      </c>
      <c r="G1811" s="43" t="s">
        <v>2770</v>
      </c>
      <c r="H1811" s="499" t="s">
        <v>3591</v>
      </c>
      <c r="I1811" s="481" t="s">
        <v>2952</v>
      </c>
      <c r="J1811" s="442" t="s">
        <v>2956</v>
      </c>
      <c r="K1811" s="442">
        <v>4</v>
      </c>
      <c r="L1811" s="482" t="s">
        <v>3456</v>
      </c>
      <c r="M1811" s="442">
        <v>100</v>
      </c>
      <c r="N1811" s="483"/>
      <c r="O1811" s="434">
        <v>0.26</v>
      </c>
      <c r="P1811" s="323">
        <f t="shared" si="130"/>
        <v>1.04</v>
      </c>
      <c r="Q1811" s="319">
        <f t="shared" si="131"/>
        <v>4</v>
      </c>
      <c r="R1811" s="427">
        <f t="shared" si="132"/>
        <v>1.04</v>
      </c>
      <c r="S1811" s="323"/>
      <c r="T1811" s="309"/>
      <c r="U1811" s="309"/>
      <c r="V1811" s="319" t="s">
        <v>2952</v>
      </c>
      <c r="W1811" s="444" t="str">
        <f t="shared" si="133"/>
        <v/>
      </c>
      <c r="X1811" s="286"/>
      <c r="Y1811" s="286"/>
      <c r="Z1811" s="30"/>
    </row>
    <row r="1812" spans="1:26" ht="15" hidden="1" customHeight="1" x14ac:dyDescent="0.2">
      <c r="A1812" s="384"/>
      <c r="B1812" s="384"/>
      <c r="C1812" s="433"/>
      <c r="D1812" s="43" t="s">
        <v>2657</v>
      </c>
      <c r="E1812" s="499" t="s">
        <v>2949</v>
      </c>
      <c r="F1812" s="319">
        <v>6</v>
      </c>
      <c r="G1812" s="43" t="s">
        <v>2771</v>
      </c>
      <c r="H1812" s="499"/>
      <c r="I1812" s="481" t="s">
        <v>853</v>
      </c>
      <c r="J1812" s="442" t="s">
        <v>1428</v>
      </c>
      <c r="K1812" s="442">
        <v>1</v>
      </c>
      <c r="L1812" s="482" t="s">
        <v>3456</v>
      </c>
      <c r="M1812" s="442">
        <v>986</v>
      </c>
      <c r="N1812" s="483"/>
      <c r="O1812" s="434">
        <v>8.51</v>
      </c>
      <c r="P1812" s="323">
        <f t="shared" si="130"/>
        <v>8.51</v>
      </c>
      <c r="Q1812" s="319">
        <f t="shared" si="131"/>
        <v>6</v>
      </c>
      <c r="R1812" s="427">
        <f t="shared" si="132"/>
        <v>51.06</v>
      </c>
      <c r="S1812" s="323"/>
      <c r="T1812" s="309"/>
      <c r="U1812" s="309"/>
      <c r="V1812" s="319" t="s">
        <v>853</v>
      </c>
      <c r="W1812" s="444" t="str">
        <f t="shared" si="133"/>
        <v/>
      </c>
      <c r="X1812" s="286"/>
      <c r="Y1812" s="286"/>
      <c r="Z1812" s="30"/>
    </row>
    <row r="1813" spans="1:26" ht="15" hidden="1" customHeight="1" x14ac:dyDescent="0.2">
      <c r="A1813" s="384"/>
      <c r="B1813" s="384"/>
      <c r="C1813" s="433"/>
      <c r="D1813" s="43" t="s">
        <v>2657</v>
      </c>
      <c r="E1813" s="499" t="s">
        <v>2949</v>
      </c>
      <c r="F1813" s="319">
        <v>6</v>
      </c>
      <c r="G1813" s="43" t="s">
        <v>2772</v>
      </c>
      <c r="H1813" s="499"/>
      <c r="I1813" s="481">
        <v>12</v>
      </c>
      <c r="J1813" s="442" t="s">
        <v>1428</v>
      </c>
      <c r="K1813" s="442">
        <v>2</v>
      </c>
      <c r="L1813" s="482" t="s">
        <v>3452</v>
      </c>
      <c r="M1813" s="442">
        <v>180</v>
      </c>
      <c r="N1813" s="483"/>
      <c r="O1813" s="434">
        <v>1.02</v>
      </c>
      <c r="P1813" s="323">
        <f t="shared" si="130"/>
        <v>2.04</v>
      </c>
      <c r="Q1813" s="319">
        <f t="shared" si="131"/>
        <v>12</v>
      </c>
      <c r="R1813" s="427">
        <f t="shared" si="132"/>
        <v>12.24</v>
      </c>
      <c r="S1813" s="323"/>
      <c r="T1813" s="309"/>
      <c r="U1813" s="309"/>
      <c r="V1813" s="319" t="s">
        <v>3445</v>
      </c>
      <c r="W1813" s="444" t="str">
        <f t="shared" si="133"/>
        <v>12</v>
      </c>
      <c r="X1813" s="286"/>
      <c r="Y1813" s="286"/>
      <c r="Z1813" s="30"/>
    </row>
    <row r="1814" spans="1:26" ht="15" hidden="1" customHeight="1" x14ac:dyDescent="0.2">
      <c r="A1814" s="384"/>
      <c r="B1814" s="384"/>
      <c r="C1814" s="433"/>
      <c r="D1814" s="43" t="s">
        <v>2658</v>
      </c>
      <c r="E1814" s="499" t="s">
        <v>2949</v>
      </c>
      <c r="F1814" s="319">
        <v>1</v>
      </c>
      <c r="G1814" s="43" t="s">
        <v>2773</v>
      </c>
      <c r="H1814" s="499"/>
      <c r="I1814" s="481">
        <v>8</v>
      </c>
      <c r="J1814" s="442" t="s">
        <v>1428</v>
      </c>
      <c r="K1814" s="442">
        <v>1</v>
      </c>
      <c r="L1814" s="482" t="s">
        <v>3547</v>
      </c>
      <c r="M1814" s="442">
        <v>2476</v>
      </c>
      <c r="N1814" s="483"/>
      <c r="O1814" s="434">
        <v>145.72</v>
      </c>
      <c r="P1814" s="323">
        <f t="shared" si="130"/>
        <v>145.72</v>
      </c>
      <c r="Q1814" s="319">
        <f t="shared" si="131"/>
        <v>1</v>
      </c>
      <c r="R1814" s="427">
        <f t="shared" si="132"/>
        <v>145.72</v>
      </c>
      <c r="S1814" s="323"/>
      <c r="T1814" s="309"/>
      <c r="U1814" s="309"/>
      <c r="V1814" s="319" t="s">
        <v>3449</v>
      </c>
      <c r="W1814" s="444" t="str">
        <f t="shared" si="133"/>
        <v>8</v>
      </c>
      <c r="X1814" s="286"/>
      <c r="Y1814" s="286"/>
      <c r="Z1814" s="30"/>
    </row>
    <row r="1815" spans="1:26" ht="15" hidden="1" customHeight="1" x14ac:dyDescent="0.2">
      <c r="A1815" s="384"/>
      <c r="B1815" s="384"/>
      <c r="C1815" s="433"/>
      <c r="D1815" s="43" t="s">
        <v>2658</v>
      </c>
      <c r="E1815" s="499" t="s">
        <v>2949</v>
      </c>
      <c r="F1815" s="319">
        <v>1</v>
      </c>
      <c r="G1815" s="43" t="s">
        <v>2774</v>
      </c>
      <c r="H1815" s="499"/>
      <c r="I1815" s="481" t="s">
        <v>203</v>
      </c>
      <c r="J1815" s="442" t="s">
        <v>2100</v>
      </c>
      <c r="K1815" s="442">
        <v>2</v>
      </c>
      <c r="L1815" s="482" t="s">
        <v>3456</v>
      </c>
      <c r="M1815" s="442">
        <v>967</v>
      </c>
      <c r="N1815" s="483"/>
      <c r="O1815" s="434">
        <v>4.42</v>
      </c>
      <c r="P1815" s="323">
        <f t="shared" si="130"/>
        <v>8.84</v>
      </c>
      <c r="Q1815" s="319">
        <f t="shared" si="131"/>
        <v>2</v>
      </c>
      <c r="R1815" s="427">
        <f t="shared" si="132"/>
        <v>8.84</v>
      </c>
      <c r="S1815" s="323"/>
      <c r="T1815" s="309"/>
      <c r="U1815" s="309"/>
      <c r="V1815" s="319" t="s">
        <v>203</v>
      </c>
      <c r="W1815" s="444" t="str">
        <f t="shared" si="133"/>
        <v/>
      </c>
      <c r="X1815" s="286"/>
      <c r="Y1815" s="286"/>
      <c r="Z1815" s="30"/>
    </row>
    <row r="1816" spans="1:26" ht="15" hidden="1" customHeight="1" x14ac:dyDescent="0.2">
      <c r="A1816" s="384"/>
      <c r="B1816" s="384"/>
      <c r="C1816" s="433"/>
      <c r="D1816" s="43" t="s">
        <v>2658</v>
      </c>
      <c r="E1816" s="499" t="s">
        <v>2949</v>
      </c>
      <c r="F1816" s="319">
        <v>1</v>
      </c>
      <c r="G1816" s="43" t="s">
        <v>2775</v>
      </c>
      <c r="H1816" s="499"/>
      <c r="I1816" s="481" t="s">
        <v>203</v>
      </c>
      <c r="J1816" s="442" t="s">
        <v>2100</v>
      </c>
      <c r="K1816" s="442">
        <v>2</v>
      </c>
      <c r="L1816" s="482" t="s">
        <v>3456</v>
      </c>
      <c r="M1816" s="442">
        <v>2505</v>
      </c>
      <c r="N1816" s="483"/>
      <c r="O1816" s="434">
        <v>11.44</v>
      </c>
      <c r="P1816" s="323">
        <f t="shared" si="130"/>
        <v>22.88</v>
      </c>
      <c r="Q1816" s="319">
        <f t="shared" si="131"/>
        <v>2</v>
      </c>
      <c r="R1816" s="427">
        <f t="shared" si="132"/>
        <v>22.88</v>
      </c>
      <c r="S1816" s="323"/>
      <c r="T1816" s="309"/>
      <c r="U1816" s="309"/>
      <c r="V1816" s="319" t="s">
        <v>203</v>
      </c>
      <c r="W1816" s="444" t="str">
        <f t="shared" si="133"/>
        <v/>
      </c>
      <c r="X1816" s="286"/>
      <c r="Y1816" s="286"/>
      <c r="Z1816" s="30"/>
    </row>
    <row r="1817" spans="1:26" ht="15" hidden="1" customHeight="1" x14ac:dyDescent="0.2">
      <c r="A1817" s="384"/>
      <c r="B1817" s="384"/>
      <c r="C1817" s="433"/>
      <c r="D1817" s="43" t="s">
        <v>2659</v>
      </c>
      <c r="E1817" s="499" t="s">
        <v>2949</v>
      </c>
      <c r="F1817" s="319">
        <v>1</v>
      </c>
      <c r="G1817" s="43" t="s">
        <v>2776</v>
      </c>
      <c r="H1817" s="499"/>
      <c r="I1817" s="481" t="s">
        <v>2950</v>
      </c>
      <c r="J1817" s="442" t="s">
        <v>2100</v>
      </c>
      <c r="K1817" s="442">
        <v>1</v>
      </c>
      <c r="L1817" s="482" t="s">
        <v>3456</v>
      </c>
      <c r="M1817" s="442">
        <v>2438</v>
      </c>
      <c r="N1817" s="483"/>
      <c r="O1817" s="434">
        <v>53.58</v>
      </c>
      <c r="P1817" s="323">
        <f t="shared" si="130"/>
        <v>53.58</v>
      </c>
      <c r="Q1817" s="319">
        <f t="shared" si="131"/>
        <v>1</v>
      </c>
      <c r="R1817" s="427">
        <f t="shared" si="132"/>
        <v>53.58</v>
      </c>
      <c r="S1817" s="323"/>
      <c r="T1817" s="309"/>
      <c r="U1817" s="309"/>
      <c r="V1817" s="319" t="s">
        <v>2950</v>
      </c>
      <c r="W1817" s="444" t="str">
        <f t="shared" si="133"/>
        <v/>
      </c>
      <c r="X1817" s="286"/>
      <c r="Y1817" s="286"/>
      <c r="Z1817" s="30"/>
    </row>
    <row r="1818" spans="1:26" ht="15" hidden="1" customHeight="1" x14ac:dyDescent="0.2">
      <c r="A1818" s="384"/>
      <c r="B1818" s="384"/>
      <c r="C1818" s="433"/>
      <c r="D1818" s="43" t="s">
        <v>2659</v>
      </c>
      <c r="E1818" s="499" t="s">
        <v>2949</v>
      </c>
      <c r="F1818" s="319">
        <v>1</v>
      </c>
      <c r="G1818" s="43" t="s">
        <v>2777</v>
      </c>
      <c r="H1818" s="499"/>
      <c r="I1818" s="481" t="s">
        <v>2950</v>
      </c>
      <c r="J1818" s="442" t="s">
        <v>2100</v>
      </c>
      <c r="K1818" s="442">
        <v>1</v>
      </c>
      <c r="L1818" s="482" t="s">
        <v>3456</v>
      </c>
      <c r="M1818" s="442">
        <v>215</v>
      </c>
      <c r="N1818" s="483"/>
      <c r="O1818" s="434">
        <v>4.74</v>
      </c>
      <c r="P1818" s="323">
        <f t="shared" si="130"/>
        <v>4.74</v>
      </c>
      <c r="Q1818" s="319">
        <f t="shared" si="131"/>
        <v>1</v>
      </c>
      <c r="R1818" s="427">
        <f t="shared" si="132"/>
        <v>4.74</v>
      </c>
      <c r="S1818" s="323"/>
      <c r="T1818" s="309"/>
      <c r="U1818" s="309"/>
      <c r="V1818" s="319" t="s">
        <v>2950</v>
      </c>
      <c r="W1818" s="444" t="str">
        <f t="shared" si="133"/>
        <v/>
      </c>
      <c r="X1818" s="286"/>
      <c r="Y1818" s="286"/>
      <c r="Z1818" s="30"/>
    </row>
    <row r="1819" spans="1:26" ht="15" hidden="1" customHeight="1" x14ac:dyDescent="0.2">
      <c r="A1819" s="384"/>
      <c r="B1819" s="384"/>
      <c r="C1819" s="433"/>
      <c r="D1819" s="43" t="s">
        <v>2659</v>
      </c>
      <c r="E1819" s="499" t="s">
        <v>2949</v>
      </c>
      <c r="F1819" s="319">
        <v>1</v>
      </c>
      <c r="G1819" s="43" t="s">
        <v>2778</v>
      </c>
      <c r="H1819" s="499"/>
      <c r="I1819" s="481" t="s">
        <v>2950</v>
      </c>
      <c r="J1819" s="442" t="s">
        <v>2100</v>
      </c>
      <c r="K1819" s="442">
        <v>1</v>
      </c>
      <c r="L1819" s="482" t="s">
        <v>3456</v>
      </c>
      <c r="M1819" s="442">
        <v>945</v>
      </c>
      <c r="N1819" s="483"/>
      <c r="O1819" s="434">
        <v>20.77</v>
      </c>
      <c r="P1819" s="323">
        <f t="shared" si="130"/>
        <v>20.77</v>
      </c>
      <c r="Q1819" s="319">
        <f t="shared" si="131"/>
        <v>1</v>
      </c>
      <c r="R1819" s="427">
        <f t="shared" si="132"/>
        <v>20.77</v>
      </c>
      <c r="S1819" s="323"/>
      <c r="T1819" s="309"/>
      <c r="U1819" s="309"/>
      <c r="V1819" s="319" t="s">
        <v>2950</v>
      </c>
      <c r="W1819" s="444" t="str">
        <f t="shared" si="133"/>
        <v/>
      </c>
      <c r="X1819" s="286"/>
      <c r="Y1819" s="286"/>
      <c r="Z1819" s="30"/>
    </row>
    <row r="1820" spans="1:26" ht="15" hidden="1" customHeight="1" x14ac:dyDescent="0.2">
      <c r="A1820" s="384"/>
      <c r="B1820" s="384"/>
      <c r="C1820" s="433"/>
      <c r="D1820" s="43" t="s">
        <v>2659</v>
      </c>
      <c r="E1820" s="499" t="s">
        <v>2949</v>
      </c>
      <c r="F1820" s="319">
        <v>1</v>
      </c>
      <c r="G1820" s="43" t="s">
        <v>2757</v>
      </c>
      <c r="H1820" s="499"/>
      <c r="I1820" s="481">
        <v>10</v>
      </c>
      <c r="J1820" s="442" t="s">
        <v>1428</v>
      </c>
      <c r="K1820" s="442">
        <v>1</v>
      </c>
      <c r="L1820" s="482" t="s">
        <v>3452</v>
      </c>
      <c r="M1820" s="442">
        <v>158</v>
      </c>
      <c r="N1820" s="483"/>
      <c r="O1820" s="434">
        <v>0.74</v>
      </c>
      <c r="P1820" s="323">
        <f t="shared" si="130"/>
        <v>0.74</v>
      </c>
      <c r="Q1820" s="319">
        <f t="shared" si="131"/>
        <v>1</v>
      </c>
      <c r="R1820" s="427">
        <f t="shared" si="132"/>
        <v>0.74</v>
      </c>
      <c r="S1820" s="323"/>
      <c r="T1820" s="309"/>
      <c r="U1820" s="309"/>
      <c r="V1820" s="319" t="s">
        <v>1427</v>
      </c>
      <c r="W1820" s="444" t="str">
        <f t="shared" si="133"/>
        <v>10</v>
      </c>
      <c r="X1820" s="286"/>
      <c r="Y1820" s="286"/>
      <c r="Z1820" s="30"/>
    </row>
    <row r="1821" spans="1:26" ht="15" hidden="1" customHeight="1" x14ac:dyDescent="0.2">
      <c r="A1821" s="384"/>
      <c r="B1821" s="384"/>
      <c r="C1821" s="433"/>
      <c r="D1821" s="43" t="s">
        <v>2659</v>
      </c>
      <c r="E1821" s="499" t="s">
        <v>2949</v>
      </c>
      <c r="F1821" s="319">
        <v>1</v>
      </c>
      <c r="G1821" s="43" t="s">
        <v>2763</v>
      </c>
      <c r="H1821" s="499"/>
      <c r="I1821" s="481">
        <v>10</v>
      </c>
      <c r="J1821" s="442" t="s">
        <v>1428</v>
      </c>
      <c r="K1821" s="442">
        <v>1</v>
      </c>
      <c r="L1821" s="482" t="s">
        <v>3459</v>
      </c>
      <c r="M1821" s="442">
        <v>180</v>
      </c>
      <c r="N1821" s="483"/>
      <c r="O1821" s="434">
        <v>1.1299999999999999</v>
      </c>
      <c r="P1821" s="323">
        <f t="shared" si="130"/>
        <v>1.1299999999999999</v>
      </c>
      <c r="Q1821" s="319">
        <f t="shared" si="131"/>
        <v>1</v>
      </c>
      <c r="R1821" s="427">
        <f t="shared" si="132"/>
        <v>1.1299999999999999</v>
      </c>
      <c r="S1821" s="323"/>
      <c r="T1821" s="309"/>
      <c r="U1821" s="309"/>
      <c r="V1821" s="319" t="s">
        <v>1427</v>
      </c>
      <c r="W1821" s="444" t="str">
        <f t="shared" si="133"/>
        <v>10</v>
      </c>
      <c r="X1821" s="286"/>
      <c r="Y1821" s="286"/>
      <c r="Z1821" s="30"/>
    </row>
    <row r="1822" spans="1:26" ht="15" hidden="1" customHeight="1" x14ac:dyDescent="0.2">
      <c r="A1822" s="384"/>
      <c r="B1822" s="384"/>
      <c r="C1822" s="433"/>
      <c r="D1822" s="43" t="s">
        <v>2659</v>
      </c>
      <c r="E1822" s="499" t="s">
        <v>2949</v>
      </c>
      <c r="F1822" s="319">
        <v>1</v>
      </c>
      <c r="G1822" s="43" t="s">
        <v>2779</v>
      </c>
      <c r="H1822" s="499"/>
      <c r="I1822" s="481">
        <v>10</v>
      </c>
      <c r="J1822" s="442" t="s">
        <v>1428</v>
      </c>
      <c r="K1822" s="442">
        <v>1</v>
      </c>
      <c r="L1822" s="482" t="s">
        <v>3461</v>
      </c>
      <c r="M1822" s="442">
        <v>180</v>
      </c>
      <c r="N1822" s="483"/>
      <c r="O1822" s="434">
        <v>1.27</v>
      </c>
      <c r="P1822" s="323">
        <f t="shared" si="130"/>
        <v>1.27</v>
      </c>
      <c r="Q1822" s="319">
        <f t="shared" si="131"/>
        <v>1</v>
      </c>
      <c r="R1822" s="427">
        <f t="shared" si="132"/>
        <v>1.27</v>
      </c>
      <c r="S1822" s="323"/>
      <c r="T1822" s="309"/>
      <c r="U1822" s="309"/>
      <c r="V1822" s="319" t="s">
        <v>1427</v>
      </c>
      <c r="W1822" s="444" t="str">
        <f t="shared" si="133"/>
        <v>10</v>
      </c>
      <c r="X1822" s="286"/>
      <c r="Y1822" s="286"/>
      <c r="Z1822" s="30"/>
    </row>
    <row r="1823" spans="1:26" ht="15" hidden="1" customHeight="1" x14ac:dyDescent="0.2">
      <c r="A1823" s="384"/>
      <c r="B1823" s="384"/>
      <c r="C1823" s="433"/>
      <c r="D1823" s="43" t="s">
        <v>2660</v>
      </c>
      <c r="E1823" s="499" t="s">
        <v>2949</v>
      </c>
      <c r="F1823" s="319">
        <v>1</v>
      </c>
      <c r="G1823" s="43" t="s">
        <v>2780</v>
      </c>
      <c r="H1823" s="499"/>
      <c r="I1823" s="481" t="s">
        <v>2950</v>
      </c>
      <c r="J1823" s="442" t="s">
        <v>2100</v>
      </c>
      <c r="K1823" s="442">
        <v>1</v>
      </c>
      <c r="L1823" s="482" t="s">
        <v>3456</v>
      </c>
      <c r="M1823" s="442">
        <v>2438</v>
      </c>
      <c r="N1823" s="483"/>
      <c r="O1823" s="434">
        <v>53.58</v>
      </c>
      <c r="P1823" s="323">
        <f t="shared" si="130"/>
        <v>53.58</v>
      </c>
      <c r="Q1823" s="319">
        <f t="shared" si="131"/>
        <v>1</v>
      </c>
      <c r="R1823" s="427">
        <f t="shared" si="132"/>
        <v>53.58</v>
      </c>
      <c r="S1823" s="323"/>
      <c r="T1823" s="309"/>
      <c r="U1823" s="309"/>
      <c r="V1823" s="319" t="s">
        <v>2950</v>
      </c>
      <c r="W1823" s="444" t="str">
        <f t="shared" si="133"/>
        <v/>
      </c>
      <c r="X1823" s="286"/>
      <c r="Y1823" s="286"/>
      <c r="Z1823" s="30"/>
    </row>
    <row r="1824" spans="1:26" ht="15" hidden="1" customHeight="1" x14ac:dyDescent="0.2">
      <c r="A1824" s="384"/>
      <c r="B1824" s="384"/>
      <c r="C1824" s="433"/>
      <c r="D1824" s="43" t="s">
        <v>2660</v>
      </c>
      <c r="E1824" s="499" t="s">
        <v>2949</v>
      </c>
      <c r="F1824" s="319">
        <v>1</v>
      </c>
      <c r="G1824" s="43" t="s">
        <v>2781</v>
      </c>
      <c r="H1824" s="499"/>
      <c r="I1824" s="481" t="s">
        <v>2950</v>
      </c>
      <c r="J1824" s="442" t="s">
        <v>2100</v>
      </c>
      <c r="K1824" s="442">
        <v>1</v>
      </c>
      <c r="L1824" s="482" t="s">
        <v>3456</v>
      </c>
      <c r="M1824" s="442">
        <v>215</v>
      </c>
      <c r="N1824" s="483"/>
      <c r="O1824" s="434">
        <v>4.74</v>
      </c>
      <c r="P1824" s="323">
        <f t="shared" si="130"/>
        <v>4.74</v>
      </c>
      <c r="Q1824" s="319">
        <f t="shared" si="131"/>
        <v>1</v>
      </c>
      <c r="R1824" s="427">
        <f t="shared" si="132"/>
        <v>4.74</v>
      </c>
      <c r="S1824" s="323"/>
      <c r="T1824" s="309"/>
      <c r="U1824" s="309"/>
      <c r="V1824" s="319" t="s">
        <v>2950</v>
      </c>
      <c r="W1824" s="444" t="str">
        <f t="shared" si="133"/>
        <v/>
      </c>
      <c r="X1824" s="286"/>
      <c r="Y1824" s="286"/>
      <c r="Z1824" s="30"/>
    </row>
    <row r="1825" spans="1:26" ht="15" hidden="1" customHeight="1" x14ac:dyDescent="0.2">
      <c r="A1825" s="384"/>
      <c r="B1825" s="384"/>
      <c r="C1825" s="433"/>
      <c r="D1825" s="43" t="s">
        <v>2660</v>
      </c>
      <c r="E1825" s="499" t="s">
        <v>2949</v>
      </c>
      <c r="F1825" s="319">
        <v>1</v>
      </c>
      <c r="G1825" s="43" t="s">
        <v>2782</v>
      </c>
      <c r="H1825" s="499"/>
      <c r="I1825" s="481" t="s">
        <v>2950</v>
      </c>
      <c r="J1825" s="442" t="s">
        <v>2100</v>
      </c>
      <c r="K1825" s="442">
        <v>1</v>
      </c>
      <c r="L1825" s="482" t="s">
        <v>3456</v>
      </c>
      <c r="M1825" s="442">
        <v>945</v>
      </c>
      <c r="N1825" s="483"/>
      <c r="O1825" s="434">
        <v>20.77</v>
      </c>
      <c r="P1825" s="323">
        <f t="shared" si="130"/>
        <v>20.77</v>
      </c>
      <c r="Q1825" s="319">
        <f t="shared" si="131"/>
        <v>1</v>
      </c>
      <c r="R1825" s="427">
        <f t="shared" si="132"/>
        <v>20.77</v>
      </c>
      <c r="S1825" s="323"/>
      <c r="T1825" s="309"/>
      <c r="U1825" s="309"/>
      <c r="V1825" s="319" t="s">
        <v>2950</v>
      </c>
      <c r="W1825" s="444" t="str">
        <f t="shared" si="133"/>
        <v/>
      </c>
      <c r="X1825" s="286"/>
      <c r="Y1825" s="286"/>
      <c r="Z1825" s="30"/>
    </row>
    <row r="1826" spans="1:26" ht="15" hidden="1" customHeight="1" x14ac:dyDescent="0.2">
      <c r="A1826" s="384"/>
      <c r="B1826" s="384"/>
      <c r="C1826" s="433"/>
      <c r="D1826" s="43" t="s">
        <v>2660</v>
      </c>
      <c r="E1826" s="499" t="s">
        <v>2949</v>
      </c>
      <c r="F1826" s="319">
        <v>1</v>
      </c>
      <c r="G1826" s="43" t="s">
        <v>2758</v>
      </c>
      <c r="H1826" s="499"/>
      <c r="I1826" s="481">
        <v>10</v>
      </c>
      <c r="J1826" s="442" t="s">
        <v>1428</v>
      </c>
      <c r="K1826" s="442">
        <v>1</v>
      </c>
      <c r="L1826" s="482" t="s">
        <v>3492</v>
      </c>
      <c r="M1826" s="442">
        <v>180</v>
      </c>
      <c r="N1826" s="483"/>
      <c r="O1826" s="434">
        <v>1.06</v>
      </c>
      <c r="P1826" s="323">
        <f t="shared" si="130"/>
        <v>1.06</v>
      </c>
      <c r="Q1826" s="319">
        <f t="shared" si="131"/>
        <v>1</v>
      </c>
      <c r="R1826" s="427">
        <f t="shared" si="132"/>
        <v>1.06</v>
      </c>
      <c r="S1826" s="323"/>
      <c r="T1826" s="309"/>
      <c r="U1826" s="309"/>
      <c r="V1826" s="319" t="s">
        <v>1427</v>
      </c>
      <c r="W1826" s="444" t="str">
        <f t="shared" si="133"/>
        <v>10</v>
      </c>
      <c r="X1826" s="286"/>
      <c r="Y1826" s="286"/>
      <c r="Z1826" s="30"/>
    </row>
    <row r="1827" spans="1:26" ht="15" hidden="1" customHeight="1" x14ac:dyDescent="0.2">
      <c r="A1827" s="384"/>
      <c r="B1827" s="384"/>
      <c r="C1827" s="433"/>
      <c r="D1827" s="43" t="s">
        <v>2660</v>
      </c>
      <c r="E1827" s="499" t="s">
        <v>2949</v>
      </c>
      <c r="F1827" s="319">
        <v>1</v>
      </c>
      <c r="G1827" s="43" t="s">
        <v>2779</v>
      </c>
      <c r="H1827" s="499"/>
      <c r="I1827" s="481">
        <v>10</v>
      </c>
      <c r="J1827" s="442" t="s">
        <v>1428</v>
      </c>
      <c r="K1827" s="442">
        <v>1</v>
      </c>
      <c r="L1827" s="482" t="s">
        <v>3461</v>
      </c>
      <c r="M1827" s="442">
        <v>180</v>
      </c>
      <c r="N1827" s="483"/>
      <c r="O1827" s="434">
        <v>1.27</v>
      </c>
      <c r="P1827" s="323">
        <f t="shared" si="130"/>
        <v>1.27</v>
      </c>
      <c r="Q1827" s="319">
        <f t="shared" si="131"/>
        <v>1</v>
      </c>
      <c r="R1827" s="427">
        <f t="shared" si="132"/>
        <v>1.27</v>
      </c>
      <c r="S1827" s="323"/>
      <c r="T1827" s="309"/>
      <c r="U1827" s="309"/>
      <c r="V1827" s="319" t="s">
        <v>1427</v>
      </c>
      <c r="W1827" s="444" t="str">
        <f t="shared" si="133"/>
        <v>10</v>
      </c>
      <c r="X1827" s="286"/>
      <c r="Y1827" s="286"/>
      <c r="Z1827" s="30"/>
    </row>
    <row r="1828" spans="1:26" ht="15" hidden="1" customHeight="1" x14ac:dyDescent="0.2">
      <c r="A1828" s="384"/>
      <c r="B1828" s="384"/>
      <c r="C1828" s="433"/>
      <c r="D1828" s="43" t="s">
        <v>2660</v>
      </c>
      <c r="E1828" s="499" t="s">
        <v>2949</v>
      </c>
      <c r="F1828" s="319">
        <v>1</v>
      </c>
      <c r="G1828" s="43" t="s">
        <v>2783</v>
      </c>
      <c r="H1828" s="499"/>
      <c r="I1828" s="481">
        <v>12</v>
      </c>
      <c r="J1828" s="442" t="s">
        <v>1428</v>
      </c>
      <c r="K1828" s="442">
        <v>1</v>
      </c>
      <c r="L1828" s="482" t="s">
        <v>3452</v>
      </c>
      <c r="M1828" s="442">
        <v>158</v>
      </c>
      <c r="N1828" s="483"/>
      <c r="O1828" s="434">
        <v>0.89</v>
      </c>
      <c r="P1828" s="323">
        <f t="shared" si="130"/>
        <v>0.89</v>
      </c>
      <c r="Q1828" s="319">
        <f t="shared" si="131"/>
        <v>1</v>
      </c>
      <c r="R1828" s="427">
        <f t="shared" si="132"/>
        <v>0.89</v>
      </c>
      <c r="S1828" s="323"/>
      <c r="T1828" s="309"/>
      <c r="U1828" s="309"/>
      <c r="V1828" s="319" t="s">
        <v>3445</v>
      </c>
      <c r="W1828" s="444" t="str">
        <f t="shared" si="133"/>
        <v>12</v>
      </c>
      <c r="X1828" s="286"/>
      <c r="Y1828" s="286"/>
      <c r="Z1828" s="30"/>
    </row>
    <row r="1829" spans="1:26" ht="15" hidden="1" customHeight="1" x14ac:dyDescent="0.2">
      <c r="A1829" s="384"/>
      <c r="B1829" s="384"/>
      <c r="C1829" s="433"/>
      <c r="D1829" s="43" t="s">
        <v>2661</v>
      </c>
      <c r="E1829" s="499" t="s">
        <v>2949</v>
      </c>
      <c r="F1829" s="319">
        <v>1</v>
      </c>
      <c r="G1829" s="43" t="s">
        <v>2784</v>
      </c>
      <c r="H1829" s="499"/>
      <c r="I1829" s="481" t="s">
        <v>990</v>
      </c>
      <c r="J1829" s="442" t="s">
        <v>1428</v>
      </c>
      <c r="K1829" s="442">
        <v>1</v>
      </c>
      <c r="L1829" s="482" t="s">
        <v>3456</v>
      </c>
      <c r="M1829" s="442">
        <v>2465</v>
      </c>
      <c r="N1829" s="483"/>
      <c r="O1829" s="434">
        <v>14.09</v>
      </c>
      <c r="P1829" s="323">
        <f t="shared" si="130"/>
        <v>14.09</v>
      </c>
      <c r="Q1829" s="319">
        <f t="shared" si="131"/>
        <v>1</v>
      </c>
      <c r="R1829" s="427">
        <f t="shared" si="132"/>
        <v>14.09</v>
      </c>
      <c r="S1829" s="323"/>
      <c r="T1829" s="309"/>
      <c r="U1829" s="309"/>
      <c r="V1829" s="319" t="s">
        <v>990</v>
      </c>
      <c r="W1829" s="444" t="str">
        <f t="shared" si="133"/>
        <v/>
      </c>
      <c r="X1829" s="286"/>
      <c r="Y1829" s="286"/>
      <c r="Z1829" s="30"/>
    </row>
    <row r="1830" spans="1:26" ht="15" hidden="1" customHeight="1" x14ac:dyDescent="0.2">
      <c r="A1830" s="384"/>
      <c r="B1830" s="384"/>
      <c r="C1830" s="433"/>
      <c r="D1830" s="43" t="s">
        <v>2661</v>
      </c>
      <c r="E1830" s="499" t="s">
        <v>2949</v>
      </c>
      <c r="F1830" s="319">
        <v>1</v>
      </c>
      <c r="G1830" s="43" t="s">
        <v>2785</v>
      </c>
      <c r="H1830" s="499"/>
      <c r="I1830" s="481">
        <v>10</v>
      </c>
      <c r="J1830" s="442" t="s">
        <v>1428</v>
      </c>
      <c r="K1830" s="442">
        <v>2</v>
      </c>
      <c r="L1830" s="482" t="s">
        <v>3461</v>
      </c>
      <c r="M1830" s="442">
        <v>113</v>
      </c>
      <c r="N1830" s="483"/>
      <c r="O1830" s="434">
        <v>0.8</v>
      </c>
      <c r="P1830" s="323">
        <f t="shared" si="130"/>
        <v>1.6</v>
      </c>
      <c r="Q1830" s="319">
        <f t="shared" si="131"/>
        <v>2</v>
      </c>
      <c r="R1830" s="427">
        <f t="shared" si="132"/>
        <v>1.6</v>
      </c>
      <c r="S1830" s="323"/>
      <c r="T1830" s="309"/>
      <c r="U1830" s="309"/>
      <c r="V1830" s="319" t="s">
        <v>1427</v>
      </c>
      <c r="W1830" s="444" t="str">
        <f t="shared" si="133"/>
        <v>10</v>
      </c>
      <c r="X1830" s="286"/>
      <c r="Y1830" s="286"/>
      <c r="Z1830" s="30"/>
    </row>
    <row r="1831" spans="1:26" ht="15" hidden="1" customHeight="1" x14ac:dyDescent="0.2">
      <c r="A1831" s="384"/>
      <c r="B1831" s="384"/>
      <c r="C1831" s="433"/>
      <c r="D1831" s="43" t="s">
        <v>2661</v>
      </c>
      <c r="E1831" s="499" t="s">
        <v>2949</v>
      </c>
      <c r="F1831" s="319">
        <v>1</v>
      </c>
      <c r="G1831" s="43" t="s">
        <v>2786</v>
      </c>
      <c r="H1831" s="499"/>
      <c r="I1831" s="481" t="s">
        <v>979</v>
      </c>
      <c r="J1831" s="442" t="s">
        <v>1428</v>
      </c>
      <c r="K1831" s="442">
        <v>1</v>
      </c>
      <c r="L1831" s="482" t="s">
        <v>3456</v>
      </c>
      <c r="M1831" s="442">
        <v>1056</v>
      </c>
      <c r="N1831" s="483"/>
      <c r="O1831" s="434">
        <v>2.5</v>
      </c>
      <c r="P1831" s="323">
        <f t="shared" si="130"/>
        <v>2.5</v>
      </c>
      <c r="Q1831" s="319">
        <f t="shared" si="131"/>
        <v>1</v>
      </c>
      <c r="R1831" s="427">
        <f t="shared" si="132"/>
        <v>2.5</v>
      </c>
      <c r="S1831" s="323"/>
      <c r="T1831" s="309"/>
      <c r="U1831" s="309"/>
      <c r="V1831" s="319" t="s">
        <v>979</v>
      </c>
      <c r="W1831" s="444" t="str">
        <f t="shared" si="133"/>
        <v/>
      </c>
      <c r="X1831" s="286"/>
      <c r="Y1831" s="286"/>
      <c r="Z1831" s="30"/>
    </row>
    <row r="1832" spans="1:26" ht="15" hidden="1" customHeight="1" x14ac:dyDescent="0.2">
      <c r="A1832" s="384"/>
      <c r="B1832" s="384"/>
      <c r="C1832" s="433"/>
      <c r="D1832" s="43" t="s">
        <v>2661</v>
      </c>
      <c r="E1832" s="499" t="s">
        <v>2949</v>
      </c>
      <c r="F1832" s="319">
        <v>1</v>
      </c>
      <c r="G1832" s="43" t="s">
        <v>2787</v>
      </c>
      <c r="H1832" s="499"/>
      <c r="I1832" s="481" t="s">
        <v>979</v>
      </c>
      <c r="J1832" s="442" t="s">
        <v>1428</v>
      </c>
      <c r="K1832" s="442">
        <v>3</v>
      </c>
      <c r="L1832" s="482" t="s">
        <v>3456</v>
      </c>
      <c r="M1832" s="442">
        <v>360</v>
      </c>
      <c r="N1832" s="483"/>
      <c r="O1832" s="434">
        <v>0.85</v>
      </c>
      <c r="P1832" s="323">
        <f t="shared" si="130"/>
        <v>2.5499999999999998</v>
      </c>
      <c r="Q1832" s="319">
        <f t="shared" si="131"/>
        <v>3</v>
      </c>
      <c r="R1832" s="427">
        <f t="shared" si="132"/>
        <v>2.5499999999999998</v>
      </c>
      <c r="S1832" s="323"/>
      <c r="T1832" s="309"/>
      <c r="U1832" s="309"/>
      <c r="V1832" s="319" t="s">
        <v>979</v>
      </c>
      <c r="W1832" s="444" t="str">
        <f t="shared" si="133"/>
        <v/>
      </c>
      <c r="X1832" s="286"/>
      <c r="Y1832" s="286"/>
      <c r="Z1832" s="30"/>
    </row>
    <row r="1833" spans="1:26" ht="15" hidden="1" customHeight="1" x14ac:dyDescent="0.2">
      <c r="A1833" s="384"/>
      <c r="B1833" s="384"/>
      <c r="C1833" s="433"/>
      <c r="D1833" s="43" t="s">
        <v>2661</v>
      </c>
      <c r="E1833" s="499" t="s">
        <v>2949</v>
      </c>
      <c r="F1833" s="319">
        <v>1</v>
      </c>
      <c r="G1833" s="43" t="s">
        <v>2788</v>
      </c>
      <c r="H1833" s="499"/>
      <c r="I1833" s="481" t="s">
        <v>979</v>
      </c>
      <c r="J1833" s="442" t="s">
        <v>1428</v>
      </c>
      <c r="K1833" s="442">
        <v>2</v>
      </c>
      <c r="L1833" s="482" t="s">
        <v>3456</v>
      </c>
      <c r="M1833" s="442">
        <v>860</v>
      </c>
      <c r="N1833" s="483"/>
      <c r="O1833" s="434">
        <v>2.0299999999999998</v>
      </c>
      <c r="P1833" s="323">
        <f t="shared" si="130"/>
        <v>4.0599999999999996</v>
      </c>
      <c r="Q1833" s="319">
        <f t="shared" si="131"/>
        <v>2</v>
      </c>
      <c r="R1833" s="427">
        <f t="shared" si="132"/>
        <v>4.0599999999999996</v>
      </c>
      <c r="S1833" s="323"/>
      <c r="T1833" s="309"/>
      <c r="U1833" s="309"/>
      <c r="V1833" s="319" t="s">
        <v>979</v>
      </c>
      <c r="W1833" s="444" t="str">
        <f t="shared" si="133"/>
        <v/>
      </c>
      <c r="X1833" s="286"/>
      <c r="Y1833" s="286"/>
      <c r="Z1833" s="30"/>
    </row>
    <row r="1834" spans="1:26" ht="15" hidden="1" customHeight="1" x14ac:dyDescent="0.2">
      <c r="A1834" s="384"/>
      <c r="B1834" s="384"/>
      <c r="C1834" s="433"/>
      <c r="D1834" s="43" t="s">
        <v>2661</v>
      </c>
      <c r="E1834" s="499" t="s">
        <v>2949</v>
      </c>
      <c r="F1834" s="319">
        <v>1</v>
      </c>
      <c r="G1834" s="43" t="s">
        <v>2789</v>
      </c>
      <c r="H1834" s="499"/>
      <c r="I1834" s="481" t="s">
        <v>979</v>
      </c>
      <c r="J1834" s="442" t="s">
        <v>1428</v>
      </c>
      <c r="K1834" s="442">
        <v>2</v>
      </c>
      <c r="L1834" s="482" t="s">
        <v>3456</v>
      </c>
      <c r="M1834" s="442">
        <v>156</v>
      </c>
      <c r="N1834" s="483"/>
      <c r="O1834" s="434">
        <v>0.37</v>
      </c>
      <c r="P1834" s="323">
        <f t="shared" si="130"/>
        <v>0.74</v>
      </c>
      <c r="Q1834" s="319">
        <f t="shared" si="131"/>
        <v>2</v>
      </c>
      <c r="R1834" s="427">
        <f t="shared" si="132"/>
        <v>0.74</v>
      </c>
      <c r="S1834" s="323"/>
      <c r="T1834" s="309"/>
      <c r="U1834" s="309"/>
      <c r="V1834" s="319" t="s">
        <v>979</v>
      </c>
      <c r="W1834" s="444" t="str">
        <f t="shared" si="133"/>
        <v/>
      </c>
      <c r="X1834" s="286"/>
      <c r="Y1834" s="286"/>
      <c r="Z1834" s="30"/>
    </row>
    <row r="1835" spans="1:26" ht="15" hidden="1" customHeight="1" x14ac:dyDescent="0.2">
      <c r="A1835" s="384"/>
      <c r="B1835" s="384"/>
      <c r="C1835" s="433"/>
      <c r="D1835" s="43" t="s">
        <v>2661</v>
      </c>
      <c r="E1835" s="499" t="s">
        <v>2949</v>
      </c>
      <c r="F1835" s="319">
        <v>1</v>
      </c>
      <c r="G1835" s="43" t="s">
        <v>2790</v>
      </c>
      <c r="H1835" s="499"/>
      <c r="I1835" s="481" t="s">
        <v>979</v>
      </c>
      <c r="J1835" s="442" t="s">
        <v>1428</v>
      </c>
      <c r="K1835" s="442">
        <v>3</v>
      </c>
      <c r="L1835" s="482" t="s">
        <v>3456</v>
      </c>
      <c r="M1835" s="442">
        <v>279</v>
      </c>
      <c r="N1835" s="483"/>
      <c r="O1835" s="434">
        <v>0.66</v>
      </c>
      <c r="P1835" s="323">
        <f t="shared" si="130"/>
        <v>1.98</v>
      </c>
      <c r="Q1835" s="319">
        <f t="shared" si="131"/>
        <v>3</v>
      </c>
      <c r="R1835" s="427">
        <f t="shared" si="132"/>
        <v>1.98</v>
      </c>
      <c r="S1835" s="323"/>
      <c r="T1835" s="309"/>
      <c r="U1835" s="309"/>
      <c r="V1835" s="319" t="s">
        <v>979</v>
      </c>
      <c r="W1835" s="444" t="str">
        <f t="shared" si="133"/>
        <v/>
      </c>
      <c r="X1835" s="286"/>
      <c r="Y1835" s="286"/>
      <c r="Z1835" s="30"/>
    </row>
    <row r="1836" spans="1:26" ht="15" hidden="1" customHeight="1" x14ac:dyDescent="0.2">
      <c r="A1836" s="384"/>
      <c r="B1836" s="384"/>
      <c r="C1836" s="433"/>
      <c r="D1836" s="43" t="s">
        <v>2661</v>
      </c>
      <c r="E1836" s="499" t="s">
        <v>2949</v>
      </c>
      <c r="F1836" s="319">
        <v>1</v>
      </c>
      <c r="G1836" s="43" t="s">
        <v>2791</v>
      </c>
      <c r="H1836" s="499"/>
      <c r="I1836" s="481" t="s">
        <v>979</v>
      </c>
      <c r="J1836" s="442" t="s">
        <v>1428</v>
      </c>
      <c r="K1836" s="442">
        <v>3</v>
      </c>
      <c r="L1836" s="482" t="s">
        <v>3456</v>
      </c>
      <c r="M1836" s="442">
        <v>76</v>
      </c>
      <c r="N1836" s="483"/>
      <c r="O1836" s="434">
        <v>0.18</v>
      </c>
      <c r="P1836" s="323">
        <f t="shared" si="130"/>
        <v>0.54</v>
      </c>
      <c r="Q1836" s="319">
        <f t="shared" si="131"/>
        <v>3</v>
      </c>
      <c r="R1836" s="427">
        <f t="shared" si="132"/>
        <v>0.54</v>
      </c>
      <c r="S1836" s="323"/>
      <c r="T1836" s="309"/>
      <c r="U1836" s="309"/>
      <c r="V1836" s="319" t="s">
        <v>979</v>
      </c>
      <c r="W1836" s="444" t="str">
        <f t="shared" si="133"/>
        <v/>
      </c>
      <c r="X1836" s="286"/>
      <c r="Y1836" s="286"/>
      <c r="Z1836" s="30"/>
    </row>
    <row r="1837" spans="1:26" ht="15" hidden="1" customHeight="1" x14ac:dyDescent="0.2">
      <c r="A1837" s="384"/>
      <c r="B1837" s="384"/>
      <c r="C1837" s="433"/>
      <c r="D1837" s="43" t="s">
        <v>2661</v>
      </c>
      <c r="E1837" s="499" t="s">
        <v>2949</v>
      </c>
      <c r="F1837" s="319">
        <v>1</v>
      </c>
      <c r="G1837" s="43" t="s">
        <v>2792</v>
      </c>
      <c r="H1837" s="499"/>
      <c r="I1837" s="481" t="s">
        <v>979</v>
      </c>
      <c r="J1837" s="442" t="s">
        <v>1428</v>
      </c>
      <c r="K1837" s="442">
        <v>3</v>
      </c>
      <c r="L1837" s="482" t="s">
        <v>3456</v>
      </c>
      <c r="M1837" s="442">
        <v>1937</v>
      </c>
      <c r="N1837" s="483"/>
      <c r="O1837" s="434">
        <v>4.58</v>
      </c>
      <c r="P1837" s="323">
        <f t="shared" si="130"/>
        <v>13.74</v>
      </c>
      <c r="Q1837" s="319">
        <f t="shared" si="131"/>
        <v>3</v>
      </c>
      <c r="R1837" s="427">
        <f t="shared" si="132"/>
        <v>13.74</v>
      </c>
      <c r="S1837" s="323"/>
      <c r="T1837" s="309"/>
      <c r="U1837" s="309"/>
      <c r="V1837" s="319" t="s">
        <v>979</v>
      </c>
      <c r="W1837" s="444" t="str">
        <f t="shared" si="133"/>
        <v/>
      </c>
      <c r="X1837" s="286"/>
      <c r="Y1837" s="286"/>
      <c r="Z1837" s="30"/>
    </row>
    <row r="1838" spans="1:26" ht="15" hidden="1" customHeight="1" x14ac:dyDescent="0.2">
      <c r="A1838" s="384"/>
      <c r="B1838" s="384"/>
      <c r="C1838" s="433"/>
      <c r="D1838" s="43" t="s">
        <v>2661</v>
      </c>
      <c r="E1838" s="499" t="s">
        <v>2949</v>
      </c>
      <c r="F1838" s="319">
        <v>1</v>
      </c>
      <c r="G1838" s="43" t="s">
        <v>2793</v>
      </c>
      <c r="H1838" s="499"/>
      <c r="I1838" s="481" t="s">
        <v>979</v>
      </c>
      <c r="J1838" s="442" t="s">
        <v>1428</v>
      </c>
      <c r="K1838" s="442">
        <v>3</v>
      </c>
      <c r="L1838" s="482" t="s">
        <v>3456</v>
      </c>
      <c r="M1838" s="442">
        <v>109</v>
      </c>
      <c r="N1838" s="483"/>
      <c r="O1838" s="434">
        <v>0.26</v>
      </c>
      <c r="P1838" s="323">
        <f t="shared" si="130"/>
        <v>0.78</v>
      </c>
      <c r="Q1838" s="319">
        <f t="shared" si="131"/>
        <v>3</v>
      </c>
      <c r="R1838" s="427">
        <f t="shared" si="132"/>
        <v>0.78</v>
      </c>
      <c r="S1838" s="323"/>
      <c r="T1838" s="309"/>
      <c r="U1838" s="309"/>
      <c r="V1838" s="319" t="s">
        <v>979</v>
      </c>
      <c r="W1838" s="444" t="str">
        <f t="shared" si="133"/>
        <v/>
      </c>
      <c r="X1838" s="286"/>
      <c r="Y1838" s="286"/>
      <c r="Z1838" s="30"/>
    </row>
    <row r="1839" spans="1:26" ht="15" hidden="1" customHeight="1" x14ac:dyDescent="0.2">
      <c r="A1839" s="384"/>
      <c r="B1839" s="384"/>
      <c r="C1839" s="433"/>
      <c r="D1839" s="43" t="s">
        <v>2661</v>
      </c>
      <c r="E1839" s="499" t="s">
        <v>2949</v>
      </c>
      <c r="F1839" s="319">
        <v>1</v>
      </c>
      <c r="G1839" s="43" t="s">
        <v>2794</v>
      </c>
      <c r="H1839" s="499"/>
      <c r="I1839" s="481" t="s">
        <v>979</v>
      </c>
      <c r="J1839" s="442" t="s">
        <v>1428</v>
      </c>
      <c r="K1839" s="442">
        <v>3</v>
      </c>
      <c r="L1839" s="482" t="s">
        <v>3456</v>
      </c>
      <c r="M1839" s="442">
        <v>315</v>
      </c>
      <c r="N1839" s="483"/>
      <c r="O1839" s="434">
        <v>0.74</v>
      </c>
      <c r="P1839" s="323">
        <f t="shared" si="130"/>
        <v>2.2199999999999998</v>
      </c>
      <c r="Q1839" s="319">
        <f t="shared" si="131"/>
        <v>3</v>
      </c>
      <c r="R1839" s="427">
        <f t="shared" si="132"/>
        <v>2.2199999999999998</v>
      </c>
      <c r="S1839" s="323"/>
      <c r="T1839" s="309"/>
      <c r="U1839" s="309"/>
      <c r="V1839" s="319" t="s">
        <v>979</v>
      </c>
      <c r="W1839" s="444" t="str">
        <f t="shared" si="133"/>
        <v/>
      </c>
      <c r="X1839" s="286"/>
      <c r="Y1839" s="286"/>
      <c r="Z1839" s="30"/>
    </row>
    <row r="1840" spans="1:26" ht="15" hidden="1" customHeight="1" x14ac:dyDescent="0.2">
      <c r="A1840" s="384"/>
      <c r="B1840" s="384"/>
      <c r="C1840" s="433"/>
      <c r="D1840" s="43" t="s">
        <v>2661</v>
      </c>
      <c r="E1840" s="499" t="s">
        <v>2949</v>
      </c>
      <c r="F1840" s="319">
        <v>1</v>
      </c>
      <c r="G1840" s="43" t="s">
        <v>2795</v>
      </c>
      <c r="H1840" s="499"/>
      <c r="I1840" s="481" t="s">
        <v>979</v>
      </c>
      <c r="J1840" s="442" t="s">
        <v>1428</v>
      </c>
      <c r="K1840" s="442">
        <v>3</v>
      </c>
      <c r="L1840" s="482" t="s">
        <v>3456</v>
      </c>
      <c r="M1840" s="442">
        <v>110</v>
      </c>
      <c r="N1840" s="483"/>
      <c r="O1840" s="434">
        <v>0.26</v>
      </c>
      <c r="P1840" s="323">
        <f t="shared" si="130"/>
        <v>0.78</v>
      </c>
      <c r="Q1840" s="319">
        <f t="shared" si="131"/>
        <v>3</v>
      </c>
      <c r="R1840" s="427">
        <f t="shared" si="132"/>
        <v>0.78</v>
      </c>
      <c r="S1840" s="323"/>
      <c r="T1840" s="309"/>
      <c r="U1840" s="309"/>
      <c r="V1840" s="319" t="s">
        <v>979</v>
      </c>
      <c r="W1840" s="444" t="str">
        <f t="shared" si="133"/>
        <v/>
      </c>
      <c r="X1840" s="286"/>
      <c r="Y1840" s="286"/>
      <c r="Z1840" s="30"/>
    </row>
    <row r="1841" spans="1:26" ht="15" hidden="1" customHeight="1" x14ac:dyDescent="0.2">
      <c r="A1841" s="384"/>
      <c r="B1841" s="384"/>
      <c r="C1841" s="433"/>
      <c r="D1841" s="43" t="s">
        <v>2661</v>
      </c>
      <c r="E1841" s="499" t="s">
        <v>2949</v>
      </c>
      <c r="F1841" s="319">
        <v>1</v>
      </c>
      <c r="G1841" s="43" t="s">
        <v>2796</v>
      </c>
      <c r="H1841" s="499"/>
      <c r="I1841" s="481" t="s">
        <v>979</v>
      </c>
      <c r="J1841" s="442" t="s">
        <v>1428</v>
      </c>
      <c r="K1841" s="442">
        <v>3</v>
      </c>
      <c r="L1841" s="482" t="s">
        <v>3456</v>
      </c>
      <c r="M1841" s="442">
        <v>63</v>
      </c>
      <c r="N1841" s="483"/>
      <c r="O1841" s="434">
        <v>0.15</v>
      </c>
      <c r="P1841" s="323">
        <f t="shared" si="130"/>
        <v>0.44999999999999996</v>
      </c>
      <c r="Q1841" s="319">
        <f t="shared" si="131"/>
        <v>3</v>
      </c>
      <c r="R1841" s="427">
        <f t="shared" si="132"/>
        <v>0.44999999999999996</v>
      </c>
      <c r="S1841" s="323"/>
      <c r="T1841" s="309"/>
      <c r="U1841" s="309"/>
      <c r="V1841" s="319" t="s">
        <v>979</v>
      </c>
      <c r="W1841" s="444" t="str">
        <f t="shared" si="133"/>
        <v/>
      </c>
      <c r="X1841" s="286"/>
      <c r="Y1841" s="286"/>
      <c r="Z1841" s="30"/>
    </row>
    <row r="1842" spans="1:26" ht="15" hidden="1" customHeight="1" x14ac:dyDescent="0.2">
      <c r="A1842" s="384"/>
      <c r="B1842" s="384"/>
      <c r="C1842" s="433"/>
      <c r="D1842" s="43" t="s">
        <v>2661</v>
      </c>
      <c r="E1842" s="499" t="s">
        <v>2949</v>
      </c>
      <c r="F1842" s="319">
        <v>1</v>
      </c>
      <c r="G1842" s="43" t="s">
        <v>2797</v>
      </c>
      <c r="H1842" s="499"/>
      <c r="I1842" s="481" t="s">
        <v>979</v>
      </c>
      <c r="J1842" s="442" t="s">
        <v>1428</v>
      </c>
      <c r="K1842" s="442">
        <v>3</v>
      </c>
      <c r="L1842" s="482" t="s">
        <v>3456</v>
      </c>
      <c r="M1842" s="442">
        <v>2117</v>
      </c>
      <c r="N1842" s="483"/>
      <c r="O1842" s="434">
        <v>5</v>
      </c>
      <c r="P1842" s="323">
        <f t="shared" si="130"/>
        <v>15</v>
      </c>
      <c r="Q1842" s="319">
        <f t="shared" si="131"/>
        <v>3</v>
      </c>
      <c r="R1842" s="427">
        <f t="shared" si="132"/>
        <v>15</v>
      </c>
      <c r="S1842" s="323"/>
      <c r="T1842" s="309"/>
      <c r="U1842" s="309"/>
      <c r="V1842" s="319" t="s">
        <v>979</v>
      </c>
      <c r="W1842" s="444" t="str">
        <f t="shared" si="133"/>
        <v/>
      </c>
      <c r="X1842" s="286"/>
      <c r="Y1842" s="286"/>
      <c r="Z1842" s="30"/>
    </row>
    <row r="1843" spans="1:26" ht="15" hidden="1" customHeight="1" x14ac:dyDescent="0.2">
      <c r="A1843" s="384"/>
      <c r="B1843" s="384"/>
      <c r="C1843" s="433"/>
      <c r="D1843" s="43" t="s">
        <v>2661</v>
      </c>
      <c r="E1843" s="499" t="s">
        <v>2949</v>
      </c>
      <c r="F1843" s="319">
        <v>1</v>
      </c>
      <c r="G1843" s="43" t="s">
        <v>2798</v>
      </c>
      <c r="H1843" s="499"/>
      <c r="I1843" s="481" t="s">
        <v>979</v>
      </c>
      <c r="J1843" s="442" t="s">
        <v>1428</v>
      </c>
      <c r="K1843" s="442">
        <v>3</v>
      </c>
      <c r="L1843" s="482" t="s">
        <v>3456</v>
      </c>
      <c r="M1843" s="442">
        <v>209</v>
      </c>
      <c r="N1843" s="483"/>
      <c r="O1843" s="434">
        <v>0.49</v>
      </c>
      <c r="P1843" s="323">
        <f t="shared" si="130"/>
        <v>1.47</v>
      </c>
      <c r="Q1843" s="319">
        <f t="shared" si="131"/>
        <v>3</v>
      </c>
      <c r="R1843" s="427">
        <f t="shared" si="132"/>
        <v>1.47</v>
      </c>
      <c r="S1843" s="323"/>
      <c r="T1843" s="309"/>
      <c r="U1843" s="309"/>
      <c r="V1843" s="319" t="s">
        <v>979</v>
      </c>
      <c r="W1843" s="444" t="str">
        <f t="shared" si="133"/>
        <v/>
      </c>
      <c r="X1843" s="286"/>
      <c r="Y1843" s="286"/>
      <c r="Z1843" s="30"/>
    </row>
    <row r="1844" spans="1:26" ht="15" hidden="1" customHeight="1" x14ac:dyDescent="0.2">
      <c r="A1844" s="384"/>
      <c r="B1844" s="384"/>
      <c r="C1844" s="433"/>
      <c r="D1844" s="43" t="s">
        <v>2661</v>
      </c>
      <c r="E1844" s="499" t="s">
        <v>2949</v>
      </c>
      <c r="F1844" s="319">
        <v>1</v>
      </c>
      <c r="G1844" s="43" t="s">
        <v>2799</v>
      </c>
      <c r="H1844" s="499"/>
      <c r="I1844" s="481" t="s">
        <v>979</v>
      </c>
      <c r="J1844" s="442" t="s">
        <v>1428</v>
      </c>
      <c r="K1844" s="442">
        <v>3</v>
      </c>
      <c r="L1844" s="482" t="s">
        <v>3456</v>
      </c>
      <c r="M1844" s="442">
        <v>72</v>
      </c>
      <c r="N1844" s="483"/>
      <c r="O1844" s="434">
        <v>0.17</v>
      </c>
      <c r="P1844" s="323">
        <f t="shared" si="130"/>
        <v>0.51</v>
      </c>
      <c r="Q1844" s="319">
        <f t="shared" si="131"/>
        <v>3</v>
      </c>
      <c r="R1844" s="427">
        <f t="shared" si="132"/>
        <v>0.51</v>
      </c>
      <c r="S1844" s="323"/>
      <c r="T1844" s="309"/>
      <c r="U1844" s="309"/>
      <c r="V1844" s="319" t="s">
        <v>979</v>
      </c>
      <c r="W1844" s="444" t="str">
        <f t="shared" si="133"/>
        <v/>
      </c>
      <c r="X1844" s="286"/>
      <c r="Y1844" s="286"/>
      <c r="Z1844" s="30"/>
    </row>
    <row r="1845" spans="1:26" ht="15" hidden="1" customHeight="1" x14ac:dyDescent="0.2">
      <c r="A1845" s="384"/>
      <c r="B1845" s="384"/>
      <c r="C1845" s="433"/>
      <c r="D1845" s="43" t="s">
        <v>2661</v>
      </c>
      <c r="E1845" s="499" t="s">
        <v>2949</v>
      </c>
      <c r="F1845" s="319">
        <v>1</v>
      </c>
      <c r="G1845" s="43" t="s">
        <v>2800</v>
      </c>
      <c r="H1845" s="499"/>
      <c r="I1845" s="481">
        <v>8</v>
      </c>
      <c r="J1845" s="442" t="s">
        <v>1428</v>
      </c>
      <c r="K1845" s="442">
        <v>4</v>
      </c>
      <c r="L1845" s="482" t="s">
        <v>3457</v>
      </c>
      <c r="M1845" s="442">
        <v>170</v>
      </c>
      <c r="N1845" s="483"/>
      <c r="O1845" s="434">
        <v>0.75</v>
      </c>
      <c r="P1845" s="323">
        <f t="shared" si="130"/>
        <v>3</v>
      </c>
      <c r="Q1845" s="319">
        <f t="shared" si="131"/>
        <v>4</v>
      </c>
      <c r="R1845" s="427">
        <f t="shared" si="132"/>
        <v>3</v>
      </c>
      <c r="S1845" s="323"/>
      <c r="T1845" s="309"/>
      <c r="U1845" s="309"/>
      <c r="V1845" s="319" t="s">
        <v>3449</v>
      </c>
      <c r="W1845" s="444" t="str">
        <f t="shared" si="133"/>
        <v>8</v>
      </c>
      <c r="X1845" s="286"/>
      <c r="Y1845" s="286"/>
      <c r="Z1845" s="30"/>
    </row>
    <row r="1846" spans="1:26" ht="15" hidden="1" customHeight="1" x14ac:dyDescent="0.2">
      <c r="A1846" s="384"/>
      <c r="B1846" s="384"/>
      <c r="C1846" s="433"/>
      <c r="D1846" s="43" t="s">
        <v>2661</v>
      </c>
      <c r="E1846" s="499" t="s">
        <v>2949</v>
      </c>
      <c r="F1846" s="319">
        <v>1</v>
      </c>
      <c r="G1846" s="43" t="s">
        <v>2801</v>
      </c>
      <c r="H1846" s="499"/>
      <c r="I1846" s="481" t="s">
        <v>990</v>
      </c>
      <c r="J1846" s="442" t="s">
        <v>1428</v>
      </c>
      <c r="K1846" s="442">
        <v>2</v>
      </c>
      <c r="L1846" s="482" t="s">
        <v>3456</v>
      </c>
      <c r="M1846" s="442">
        <v>1190</v>
      </c>
      <c r="N1846" s="483"/>
      <c r="O1846" s="434">
        <v>6.8</v>
      </c>
      <c r="P1846" s="323">
        <f t="shared" si="130"/>
        <v>13.6</v>
      </c>
      <c r="Q1846" s="319">
        <f t="shared" si="131"/>
        <v>2</v>
      </c>
      <c r="R1846" s="427">
        <f t="shared" si="132"/>
        <v>13.6</v>
      </c>
      <c r="S1846" s="323"/>
      <c r="T1846" s="309"/>
      <c r="U1846" s="309"/>
      <c r="V1846" s="319" t="s">
        <v>990</v>
      </c>
      <c r="W1846" s="444" t="str">
        <f t="shared" si="133"/>
        <v/>
      </c>
      <c r="X1846" s="286"/>
      <c r="Y1846" s="286"/>
      <c r="Z1846" s="30"/>
    </row>
    <row r="1847" spans="1:26" ht="15" hidden="1" customHeight="1" x14ac:dyDescent="0.2">
      <c r="A1847" s="384"/>
      <c r="B1847" s="384"/>
      <c r="C1847" s="433"/>
      <c r="D1847" s="43" t="s">
        <v>2661</v>
      </c>
      <c r="E1847" s="499" t="s">
        <v>2949</v>
      </c>
      <c r="F1847" s="319">
        <v>1</v>
      </c>
      <c r="G1847" s="43" t="s">
        <v>2802</v>
      </c>
      <c r="H1847" s="499"/>
      <c r="I1847" s="481" t="s">
        <v>990</v>
      </c>
      <c r="J1847" s="442" t="s">
        <v>1428</v>
      </c>
      <c r="K1847" s="442">
        <v>1</v>
      </c>
      <c r="L1847" s="482" t="s">
        <v>3456</v>
      </c>
      <c r="M1847" s="442">
        <v>1466</v>
      </c>
      <c r="N1847" s="483"/>
      <c r="O1847" s="434">
        <v>8.3800000000000008</v>
      </c>
      <c r="P1847" s="323">
        <f t="shared" si="130"/>
        <v>8.3800000000000008</v>
      </c>
      <c r="Q1847" s="319">
        <f t="shared" si="131"/>
        <v>1</v>
      </c>
      <c r="R1847" s="427">
        <f t="shared" si="132"/>
        <v>8.3800000000000008</v>
      </c>
      <c r="S1847" s="323"/>
      <c r="T1847" s="309"/>
      <c r="U1847" s="309"/>
      <c r="V1847" s="319" t="s">
        <v>990</v>
      </c>
      <c r="W1847" s="444" t="str">
        <f t="shared" si="133"/>
        <v/>
      </c>
      <c r="X1847" s="286"/>
      <c r="Y1847" s="286"/>
      <c r="Z1847" s="30"/>
    </row>
    <row r="1848" spans="1:26" ht="15" hidden="1" customHeight="1" x14ac:dyDescent="0.2">
      <c r="A1848" s="384"/>
      <c r="B1848" s="384"/>
      <c r="C1848" s="433"/>
      <c r="D1848" s="43" t="s">
        <v>2661</v>
      </c>
      <c r="E1848" s="499" t="s">
        <v>2949</v>
      </c>
      <c r="F1848" s="319">
        <v>1</v>
      </c>
      <c r="G1848" s="43" t="s">
        <v>2803</v>
      </c>
      <c r="H1848" s="499"/>
      <c r="I1848" s="481" t="s">
        <v>990</v>
      </c>
      <c r="J1848" s="442" t="s">
        <v>1428</v>
      </c>
      <c r="K1848" s="442">
        <v>4</v>
      </c>
      <c r="L1848" s="482" t="s">
        <v>3456</v>
      </c>
      <c r="M1848" s="442">
        <v>1020</v>
      </c>
      <c r="N1848" s="483"/>
      <c r="O1848" s="434">
        <v>5.83</v>
      </c>
      <c r="P1848" s="323">
        <f t="shared" si="130"/>
        <v>23.32</v>
      </c>
      <c r="Q1848" s="319">
        <f t="shared" si="131"/>
        <v>4</v>
      </c>
      <c r="R1848" s="427">
        <f t="shared" si="132"/>
        <v>23.32</v>
      </c>
      <c r="S1848" s="323"/>
      <c r="T1848" s="309"/>
      <c r="U1848" s="309"/>
      <c r="V1848" s="319" t="s">
        <v>990</v>
      </c>
      <c r="W1848" s="444" t="str">
        <f t="shared" si="133"/>
        <v/>
      </c>
      <c r="X1848" s="286"/>
      <c r="Y1848" s="286"/>
      <c r="Z1848" s="30"/>
    </row>
    <row r="1849" spans="1:26" ht="15" hidden="1" customHeight="1" x14ac:dyDescent="0.2">
      <c r="A1849" s="384"/>
      <c r="B1849" s="384"/>
      <c r="C1849" s="433"/>
      <c r="D1849" s="43" t="s">
        <v>2661</v>
      </c>
      <c r="E1849" s="499" t="s">
        <v>2949</v>
      </c>
      <c r="F1849" s="319">
        <v>1</v>
      </c>
      <c r="G1849" s="43" t="s">
        <v>2804</v>
      </c>
      <c r="H1849" s="499"/>
      <c r="I1849" s="481" t="s">
        <v>990</v>
      </c>
      <c r="J1849" s="442" t="s">
        <v>1428</v>
      </c>
      <c r="K1849" s="442">
        <v>1</v>
      </c>
      <c r="L1849" s="482" t="s">
        <v>3456</v>
      </c>
      <c r="M1849" s="442">
        <v>2392</v>
      </c>
      <c r="N1849" s="483"/>
      <c r="O1849" s="434">
        <v>13.67</v>
      </c>
      <c r="P1849" s="323">
        <f t="shared" ref="P1849:P1912" si="134">O1849*K1849</f>
        <v>13.67</v>
      </c>
      <c r="Q1849" s="319">
        <f t="shared" ref="Q1849:Q1912" si="135">K1849*F1849</f>
        <v>1</v>
      </c>
      <c r="R1849" s="427">
        <f t="shared" ref="R1849:R1912" si="136">Q1849*O1849</f>
        <v>13.67</v>
      </c>
      <c r="S1849" s="323"/>
      <c r="T1849" s="309"/>
      <c r="U1849" s="309"/>
      <c r="V1849" s="319" t="s">
        <v>990</v>
      </c>
      <c r="W1849" s="444" t="str">
        <f t="shared" si="133"/>
        <v/>
      </c>
      <c r="X1849" s="286"/>
      <c r="Y1849" s="286"/>
      <c r="Z1849" s="30"/>
    </row>
    <row r="1850" spans="1:26" ht="15" hidden="1" customHeight="1" x14ac:dyDescent="0.2">
      <c r="A1850" s="384"/>
      <c r="B1850" s="384"/>
      <c r="C1850" s="433"/>
      <c r="D1850" s="43" t="s">
        <v>2661</v>
      </c>
      <c r="E1850" s="499" t="s">
        <v>2949</v>
      </c>
      <c r="F1850" s="319">
        <v>1</v>
      </c>
      <c r="G1850" s="43" t="s">
        <v>2805</v>
      </c>
      <c r="H1850" s="499"/>
      <c r="I1850" s="481" t="s">
        <v>990</v>
      </c>
      <c r="J1850" s="442" t="s">
        <v>1428</v>
      </c>
      <c r="K1850" s="442">
        <v>1</v>
      </c>
      <c r="L1850" s="482" t="s">
        <v>3456</v>
      </c>
      <c r="M1850" s="442">
        <v>90</v>
      </c>
      <c r="N1850" s="483"/>
      <c r="O1850" s="434">
        <v>0.51</v>
      </c>
      <c r="P1850" s="323">
        <f t="shared" si="134"/>
        <v>0.51</v>
      </c>
      <c r="Q1850" s="319">
        <f t="shared" si="135"/>
        <v>1</v>
      </c>
      <c r="R1850" s="427">
        <f t="shared" si="136"/>
        <v>0.51</v>
      </c>
      <c r="S1850" s="323"/>
      <c r="T1850" s="309"/>
      <c r="U1850" s="309"/>
      <c r="V1850" s="319" t="s">
        <v>990</v>
      </c>
      <c r="W1850" s="444" t="str">
        <f t="shared" si="133"/>
        <v/>
      </c>
      <c r="X1850" s="286"/>
      <c r="Y1850" s="286"/>
      <c r="Z1850" s="30"/>
    </row>
    <row r="1851" spans="1:26" ht="15" hidden="1" customHeight="1" x14ac:dyDescent="0.2">
      <c r="A1851" s="384"/>
      <c r="B1851" s="384"/>
      <c r="C1851" s="433"/>
      <c r="D1851" s="43" t="s">
        <v>2661</v>
      </c>
      <c r="E1851" s="499" t="s">
        <v>2949</v>
      </c>
      <c r="F1851" s="319">
        <v>1</v>
      </c>
      <c r="G1851" s="43" t="s">
        <v>2806</v>
      </c>
      <c r="H1851" s="499"/>
      <c r="I1851" s="481" t="s">
        <v>990</v>
      </c>
      <c r="J1851" s="442" t="s">
        <v>1428</v>
      </c>
      <c r="K1851" s="442">
        <v>1</v>
      </c>
      <c r="L1851" s="482" t="s">
        <v>3456</v>
      </c>
      <c r="M1851" s="442">
        <v>335</v>
      </c>
      <c r="N1851" s="483"/>
      <c r="O1851" s="434">
        <v>1.91</v>
      </c>
      <c r="P1851" s="323">
        <f t="shared" si="134"/>
        <v>1.91</v>
      </c>
      <c r="Q1851" s="319">
        <f t="shared" si="135"/>
        <v>1</v>
      </c>
      <c r="R1851" s="427">
        <f t="shared" si="136"/>
        <v>1.91</v>
      </c>
      <c r="S1851" s="323"/>
      <c r="T1851" s="309"/>
      <c r="U1851" s="309"/>
      <c r="V1851" s="319" t="s">
        <v>990</v>
      </c>
      <c r="W1851" s="444" t="str">
        <f t="shared" si="133"/>
        <v/>
      </c>
      <c r="X1851" s="286"/>
      <c r="Y1851" s="286"/>
      <c r="Z1851" s="30"/>
    </row>
    <row r="1852" spans="1:26" ht="15" hidden="1" customHeight="1" x14ac:dyDescent="0.2">
      <c r="A1852" s="384"/>
      <c r="B1852" s="384"/>
      <c r="C1852" s="433"/>
      <c r="D1852" s="43" t="s">
        <v>2661</v>
      </c>
      <c r="E1852" s="499" t="s">
        <v>2949</v>
      </c>
      <c r="F1852" s="319">
        <v>1</v>
      </c>
      <c r="G1852" s="43" t="s">
        <v>2807</v>
      </c>
      <c r="H1852" s="499"/>
      <c r="I1852" s="481" t="s">
        <v>990</v>
      </c>
      <c r="J1852" s="442" t="s">
        <v>1428</v>
      </c>
      <c r="K1852" s="442">
        <v>1</v>
      </c>
      <c r="L1852" s="482" t="s">
        <v>3456</v>
      </c>
      <c r="M1852" s="442">
        <v>123</v>
      </c>
      <c r="N1852" s="483"/>
      <c r="O1852" s="434">
        <v>0.71</v>
      </c>
      <c r="P1852" s="323">
        <f t="shared" si="134"/>
        <v>0.71</v>
      </c>
      <c r="Q1852" s="319">
        <f t="shared" si="135"/>
        <v>1</v>
      </c>
      <c r="R1852" s="427">
        <f t="shared" si="136"/>
        <v>0.71</v>
      </c>
      <c r="S1852" s="323"/>
      <c r="T1852" s="309"/>
      <c r="U1852" s="309"/>
      <c r="V1852" s="319" t="s">
        <v>990</v>
      </c>
      <c r="W1852" s="444" t="str">
        <f t="shared" si="133"/>
        <v/>
      </c>
      <c r="X1852" s="286"/>
      <c r="Y1852" s="286"/>
      <c r="Z1852" s="30"/>
    </row>
    <row r="1853" spans="1:26" ht="15" hidden="1" customHeight="1" x14ac:dyDescent="0.2">
      <c r="A1853" s="384"/>
      <c r="B1853" s="384"/>
      <c r="C1853" s="433"/>
      <c r="D1853" s="43" t="s">
        <v>2661</v>
      </c>
      <c r="E1853" s="499" t="s">
        <v>2949</v>
      </c>
      <c r="F1853" s="319">
        <v>1</v>
      </c>
      <c r="G1853" s="43" t="s">
        <v>2808</v>
      </c>
      <c r="H1853" s="499"/>
      <c r="I1853" s="481" t="s">
        <v>990</v>
      </c>
      <c r="J1853" s="442" t="s">
        <v>1428</v>
      </c>
      <c r="K1853" s="442">
        <v>1</v>
      </c>
      <c r="L1853" s="482" t="s">
        <v>3456</v>
      </c>
      <c r="M1853" s="442">
        <v>86</v>
      </c>
      <c r="N1853" s="483"/>
      <c r="O1853" s="434">
        <v>0.49</v>
      </c>
      <c r="P1853" s="323">
        <f t="shared" si="134"/>
        <v>0.49</v>
      </c>
      <c r="Q1853" s="319">
        <f t="shared" si="135"/>
        <v>1</v>
      </c>
      <c r="R1853" s="427">
        <f t="shared" si="136"/>
        <v>0.49</v>
      </c>
      <c r="S1853" s="323"/>
      <c r="T1853" s="309"/>
      <c r="U1853" s="309"/>
      <c r="V1853" s="319" t="s">
        <v>990</v>
      </c>
      <c r="W1853" s="444" t="str">
        <f t="shared" si="133"/>
        <v/>
      </c>
      <c r="X1853" s="286"/>
      <c r="Y1853" s="286"/>
      <c r="Z1853" s="30"/>
    </row>
    <row r="1854" spans="1:26" ht="15" hidden="1" customHeight="1" x14ac:dyDescent="0.2">
      <c r="A1854" s="384"/>
      <c r="B1854" s="384"/>
      <c r="C1854" s="433"/>
      <c r="D1854" s="43" t="s">
        <v>2661</v>
      </c>
      <c r="E1854" s="499" t="s">
        <v>2949</v>
      </c>
      <c r="F1854" s="319">
        <v>1</v>
      </c>
      <c r="G1854" s="43" t="s">
        <v>2809</v>
      </c>
      <c r="H1854" s="499"/>
      <c r="I1854" s="481">
        <v>4</v>
      </c>
      <c r="J1854" s="442" t="s">
        <v>1428</v>
      </c>
      <c r="K1854" s="442">
        <v>2</v>
      </c>
      <c r="L1854" s="482" t="s">
        <v>3483</v>
      </c>
      <c r="M1854" s="442">
        <v>60</v>
      </c>
      <c r="N1854" s="483"/>
      <c r="O1854" s="434">
        <v>0.08</v>
      </c>
      <c r="P1854" s="323">
        <f t="shared" si="134"/>
        <v>0.16</v>
      </c>
      <c r="Q1854" s="319">
        <f t="shared" si="135"/>
        <v>2</v>
      </c>
      <c r="R1854" s="427">
        <f t="shared" si="136"/>
        <v>0.16</v>
      </c>
      <c r="S1854" s="323"/>
      <c r="T1854" s="309"/>
      <c r="U1854" s="309"/>
      <c r="V1854" s="319" t="s">
        <v>3450</v>
      </c>
      <c r="W1854" s="444" t="str">
        <f t="shared" si="133"/>
        <v>4</v>
      </c>
      <c r="X1854" s="286"/>
      <c r="Y1854" s="286"/>
      <c r="Z1854" s="30"/>
    </row>
    <row r="1855" spans="1:26" ht="15" hidden="1" customHeight="1" x14ac:dyDescent="0.2">
      <c r="A1855" s="384"/>
      <c r="B1855" s="384"/>
      <c r="C1855" s="433"/>
      <c r="D1855" s="43" t="s">
        <v>2661</v>
      </c>
      <c r="E1855" s="499" t="s">
        <v>2949</v>
      </c>
      <c r="F1855" s="319">
        <v>1</v>
      </c>
      <c r="G1855" s="43" t="s">
        <v>2810</v>
      </c>
      <c r="H1855" s="499"/>
      <c r="I1855" s="481">
        <v>4</v>
      </c>
      <c r="J1855" s="442" t="s">
        <v>1428</v>
      </c>
      <c r="K1855" s="442">
        <v>6</v>
      </c>
      <c r="L1855" s="482" t="s">
        <v>3509</v>
      </c>
      <c r="M1855" s="442">
        <v>40</v>
      </c>
      <c r="N1855" s="483"/>
      <c r="O1855" s="434">
        <v>0.03</v>
      </c>
      <c r="P1855" s="323">
        <f t="shared" si="134"/>
        <v>0.18</v>
      </c>
      <c r="Q1855" s="319">
        <f t="shared" si="135"/>
        <v>6</v>
      </c>
      <c r="R1855" s="427">
        <f t="shared" si="136"/>
        <v>0.18</v>
      </c>
      <c r="S1855" s="323"/>
      <c r="T1855" s="309"/>
      <c r="U1855" s="309"/>
      <c r="V1855" s="319" t="s">
        <v>3450</v>
      </c>
      <c r="W1855" s="444" t="str">
        <f t="shared" si="133"/>
        <v>4</v>
      </c>
      <c r="X1855" s="286"/>
      <c r="Y1855" s="286"/>
      <c r="Z1855" s="30"/>
    </row>
    <row r="1856" spans="1:26" ht="15" hidden="1" customHeight="1" x14ac:dyDescent="0.2">
      <c r="A1856" s="384"/>
      <c r="B1856" s="384"/>
      <c r="C1856" s="433"/>
      <c r="D1856" s="43" t="s">
        <v>2662</v>
      </c>
      <c r="E1856" s="499" t="s">
        <v>2949</v>
      </c>
      <c r="F1856" s="319">
        <v>1</v>
      </c>
      <c r="G1856" s="43" t="s">
        <v>2811</v>
      </c>
      <c r="H1856" s="499"/>
      <c r="I1856" s="481" t="s">
        <v>990</v>
      </c>
      <c r="J1856" s="442" t="s">
        <v>1428</v>
      </c>
      <c r="K1856" s="442">
        <v>1</v>
      </c>
      <c r="L1856" s="482" t="s">
        <v>3456</v>
      </c>
      <c r="M1856" s="442">
        <v>2552</v>
      </c>
      <c r="N1856" s="483"/>
      <c r="O1856" s="434">
        <v>14.58</v>
      </c>
      <c r="P1856" s="323">
        <f t="shared" si="134"/>
        <v>14.58</v>
      </c>
      <c r="Q1856" s="319">
        <f t="shared" si="135"/>
        <v>1</v>
      </c>
      <c r="R1856" s="427">
        <f t="shared" si="136"/>
        <v>14.58</v>
      </c>
      <c r="S1856" s="323"/>
      <c r="T1856" s="309"/>
      <c r="U1856" s="309"/>
      <c r="V1856" s="319" t="s">
        <v>990</v>
      </c>
      <c r="W1856" s="444" t="str">
        <f t="shared" si="133"/>
        <v/>
      </c>
      <c r="X1856" s="286"/>
      <c r="Y1856" s="286"/>
      <c r="Z1856" s="30"/>
    </row>
    <row r="1857" spans="1:26" ht="15" hidden="1" customHeight="1" x14ac:dyDescent="0.2">
      <c r="A1857" s="384"/>
      <c r="B1857" s="384"/>
      <c r="C1857" s="433"/>
      <c r="D1857" s="43" t="s">
        <v>2662</v>
      </c>
      <c r="E1857" s="499" t="s">
        <v>2949</v>
      </c>
      <c r="F1857" s="319">
        <v>1</v>
      </c>
      <c r="G1857" s="43" t="s">
        <v>2812</v>
      </c>
      <c r="H1857" s="499"/>
      <c r="I1857" s="481">
        <v>10</v>
      </c>
      <c r="J1857" s="442" t="s">
        <v>1428</v>
      </c>
      <c r="K1857" s="442">
        <v>3</v>
      </c>
      <c r="L1857" s="482" t="s">
        <v>3461</v>
      </c>
      <c r="M1857" s="442">
        <v>80</v>
      </c>
      <c r="N1857" s="483"/>
      <c r="O1857" s="434">
        <v>0.56999999999999995</v>
      </c>
      <c r="P1857" s="323">
        <f t="shared" si="134"/>
        <v>1.71</v>
      </c>
      <c r="Q1857" s="319">
        <f t="shared" si="135"/>
        <v>3</v>
      </c>
      <c r="R1857" s="427">
        <f t="shared" si="136"/>
        <v>1.71</v>
      </c>
      <c r="S1857" s="323"/>
      <c r="T1857" s="309"/>
      <c r="U1857" s="309"/>
      <c r="V1857" s="319" t="s">
        <v>1427</v>
      </c>
      <c r="W1857" s="444" t="str">
        <f t="shared" si="133"/>
        <v>10</v>
      </c>
      <c r="X1857" s="286"/>
      <c r="Y1857" s="286"/>
      <c r="Z1857" s="30"/>
    </row>
    <row r="1858" spans="1:26" ht="15" hidden="1" customHeight="1" x14ac:dyDescent="0.2">
      <c r="A1858" s="384"/>
      <c r="B1858" s="384"/>
      <c r="C1858" s="433"/>
      <c r="D1858" s="43" t="s">
        <v>2662</v>
      </c>
      <c r="E1858" s="499" t="s">
        <v>2949</v>
      </c>
      <c r="F1858" s="319">
        <v>1</v>
      </c>
      <c r="G1858" s="43" t="s">
        <v>2813</v>
      </c>
      <c r="H1858" s="499"/>
      <c r="I1858" s="481" t="s">
        <v>979</v>
      </c>
      <c r="J1858" s="442" t="s">
        <v>1428</v>
      </c>
      <c r="K1858" s="442">
        <v>6</v>
      </c>
      <c r="L1858" s="482" t="s">
        <v>3456</v>
      </c>
      <c r="M1858" s="442">
        <v>256</v>
      </c>
      <c r="N1858" s="483"/>
      <c r="O1858" s="434">
        <v>0.6</v>
      </c>
      <c r="P1858" s="323">
        <f t="shared" si="134"/>
        <v>3.5999999999999996</v>
      </c>
      <c r="Q1858" s="319">
        <f t="shared" si="135"/>
        <v>6</v>
      </c>
      <c r="R1858" s="427">
        <f t="shared" si="136"/>
        <v>3.5999999999999996</v>
      </c>
      <c r="S1858" s="323"/>
      <c r="T1858" s="309"/>
      <c r="U1858" s="309"/>
      <c r="V1858" s="319" t="s">
        <v>979</v>
      </c>
      <c r="W1858" s="444" t="str">
        <f t="shared" si="133"/>
        <v/>
      </c>
      <c r="X1858" s="286"/>
      <c r="Y1858" s="286"/>
      <c r="Z1858" s="30"/>
    </row>
    <row r="1859" spans="1:26" ht="15" hidden="1" customHeight="1" x14ac:dyDescent="0.2">
      <c r="A1859" s="384"/>
      <c r="B1859" s="384"/>
      <c r="C1859" s="433"/>
      <c r="D1859" s="43" t="s">
        <v>2662</v>
      </c>
      <c r="E1859" s="499" t="s">
        <v>2949</v>
      </c>
      <c r="F1859" s="319">
        <v>1</v>
      </c>
      <c r="G1859" s="43" t="s">
        <v>2814</v>
      </c>
      <c r="H1859" s="499"/>
      <c r="I1859" s="481" t="s">
        <v>979</v>
      </c>
      <c r="J1859" s="442" t="s">
        <v>1428</v>
      </c>
      <c r="K1859" s="442">
        <v>6</v>
      </c>
      <c r="L1859" s="482" t="s">
        <v>3456</v>
      </c>
      <c r="M1859" s="442">
        <v>960</v>
      </c>
      <c r="N1859" s="483"/>
      <c r="O1859" s="434">
        <v>2.27</v>
      </c>
      <c r="P1859" s="323">
        <f t="shared" si="134"/>
        <v>13.620000000000001</v>
      </c>
      <c r="Q1859" s="319">
        <f t="shared" si="135"/>
        <v>6</v>
      </c>
      <c r="R1859" s="427">
        <f t="shared" si="136"/>
        <v>13.620000000000001</v>
      </c>
      <c r="S1859" s="323"/>
      <c r="T1859" s="309"/>
      <c r="U1859" s="309"/>
      <c r="V1859" s="319" t="s">
        <v>979</v>
      </c>
      <c r="W1859" s="444" t="str">
        <f t="shared" si="133"/>
        <v/>
      </c>
      <c r="X1859" s="286"/>
      <c r="Y1859" s="286"/>
      <c r="Z1859" s="30"/>
    </row>
    <row r="1860" spans="1:26" ht="15" hidden="1" customHeight="1" x14ac:dyDescent="0.2">
      <c r="A1860" s="384"/>
      <c r="B1860" s="384"/>
      <c r="C1860" s="433"/>
      <c r="D1860" s="43" t="s">
        <v>2662</v>
      </c>
      <c r="E1860" s="499" t="s">
        <v>2949</v>
      </c>
      <c r="F1860" s="319">
        <v>1</v>
      </c>
      <c r="G1860" s="43" t="s">
        <v>2801</v>
      </c>
      <c r="H1860" s="499"/>
      <c r="I1860" s="481" t="s">
        <v>990</v>
      </c>
      <c r="J1860" s="442" t="s">
        <v>1428</v>
      </c>
      <c r="K1860" s="442">
        <v>3</v>
      </c>
      <c r="L1860" s="482" t="s">
        <v>3456</v>
      </c>
      <c r="M1860" s="442">
        <v>1190</v>
      </c>
      <c r="N1860" s="483"/>
      <c r="O1860" s="434">
        <v>6.8</v>
      </c>
      <c r="P1860" s="323">
        <f t="shared" si="134"/>
        <v>20.399999999999999</v>
      </c>
      <c r="Q1860" s="319">
        <f t="shared" si="135"/>
        <v>3</v>
      </c>
      <c r="R1860" s="427">
        <f t="shared" si="136"/>
        <v>20.399999999999999</v>
      </c>
      <c r="S1860" s="323"/>
      <c r="T1860" s="309"/>
      <c r="U1860" s="309"/>
      <c r="V1860" s="319" t="s">
        <v>990</v>
      </c>
      <c r="W1860" s="444" t="str">
        <f t="shared" si="133"/>
        <v/>
      </c>
      <c r="X1860" s="286"/>
      <c r="Y1860" s="286"/>
      <c r="Z1860" s="30"/>
    </row>
    <row r="1861" spans="1:26" ht="15" hidden="1" customHeight="1" x14ac:dyDescent="0.2">
      <c r="A1861" s="384"/>
      <c r="B1861" s="384"/>
      <c r="C1861" s="433"/>
      <c r="D1861" s="43" t="s">
        <v>2662</v>
      </c>
      <c r="E1861" s="499" t="s">
        <v>2949</v>
      </c>
      <c r="F1861" s="319">
        <v>1</v>
      </c>
      <c r="G1861" s="43" t="s">
        <v>2809</v>
      </c>
      <c r="H1861" s="499"/>
      <c r="I1861" s="481">
        <v>4</v>
      </c>
      <c r="J1861" s="442" t="s">
        <v>1428</v>
      </c>
      <c r="K1861" s="442">
        <v>2</v>
      </c>
      <c r="L1861" s="482" t="s">
        <v>3483</v>
      </c>
      <c r="M1861" s="442">
        <v>60</v>
      </c>
      <c r="N1861" s="483"/>
      <c r="O1861" s="434">
        <v>0.08</v>
      </c>
      <c r="P1861" s="323">
        <f t="shared" si="134"/>
        <v>0.16</v>
      </c>
      <c r="Q1861" s="319">
        <f t="shared" si="135"/>
        <v>2</v>
      </c>
      <c r="R1861" s="427">
        <f t="shared" si="136"/>
        <v>0.16</v>
      </c>
      <c r="S1861" s="323"/>
      <c r="T1861" s="309"/>
      <c r="U1861" s="309"/>
      <c r="V1861" s="319" t="s">
        <v>3450</v>
      </c>
      <c r="W1861" s="444" t="str">
        <f t="shared" si="133"/>
        <v>4</v>
      </c>
      <c r="X1861" s="286"/>
      <c r="Y1861" s="286"/>
      <c r="Z1861" s="30"/>
    </row>
    <row r="1862" spans="1:26" ht="15" hidden="1" customHeight="1" x14ac:dyDescent="0.2">
      <c r="A1862" s="384"/>
      <c r="B1862" s="384"/>
      <c r="C1862" s="433"/>
      <c r="D1862" s="43" t="s">
        <v>2662</v>
      </c>
      <c r="E1862" s="499" t="s">
        <v>2949</v>
      </c>
      <c r="F1862" s="319">
        <v>1</v>
      </c>
      <c r="G1862" s="43" t="s">
        <v>2810</v>
      </c>
      <c r="H1862" s="499"/>
      <c r="I1862" s="481">
        <v>4</v>
      </c>
      <c r="J1862" s="442" t="s">
        <v>1428</v>
      </c>
      <c r="K1862" s="442">
        <v>6</v>
      </c>
      <c r="L1862" s="482" t="s">
        <v>3509</v>
      </c>
      <c r="M1862" s="442">
        <v>40</v>
      </c>
      <c r="N1862" s="483"/>
      <c r="O1862" s="434">
        <v>0.03</v>
      </c>
      <c r="P1862" s="323">
        <f t="shared" si="134"/>
        <v>0.18</v>
      </c>
      <c r="Q1862" s="319">
        <f t="shared" si="135"/>
        <v>6</v>
      </c>
      <c r="R1862" s="427">
        <f t="shared" si="136"/>
        <v>0.18</v>
      </c>
      <c r="S1862" s="323"/>
      <c r="T1862" s="309"/>
      <c r="U1862" s="309"/>
      <c r="V1862" s="319" t="s">
        <v>3450</v>
      </c>
      <c r="W1862" s="444" t="str">
        <f t="shared" si="133"/>
        <v>4</v>
      </c>
      <c r="X1862" s="286"/>
      <c r="Y1862" s="286"/>
      <c r="Z1862" s="30"/>
    </row>
    <row r="1863" spans="1:26" ht="15" hidden="1" customHeight="1" x14ac:dyDescent="0.2">
      <c r="A1863" s="384"/>
      <c r="B1863" s="384"/>
      <c r="C1863" s="433"/>
      <c r="D1863" s="43" t="s">
        <v>2663</v>
      </c>
      <c r="E1863" s="499" t="s">
        <v>2949</v>
      </c>
      <c r="F1863" s="319">
        <v>1</v>
      </c>
      <c r="G1863" s="43" t="s">
        <v>2815</v>
      </c>
      <c r="H1863" s="499"/>
      <c r="I1863" s="481" t="s">
        <v>551</v>
      </c>
      <c r="J1863" s="442" t="s">
        <v>1428</v>
      </c>
      <c r="K1863" s="442">
        <v>1</v>
      </c>
      <c r="L1863" s="482" t="s">
        <v>3456</v>
      </c>
      <c r="M1863" s="442">
        <v>1313</v>
      </c>
      <c r="N1863" s="483"/>
      <c r="O1863" s="434">
        <v>3.18</v>
      </c>
      <c r="P1863" s="323">
        <f t="shared" si="134"/>
        <v>3.18</v>
      </c>
      <c r="Q1863" s="319">
        <f t="shared" si="135"/>
        <v>1</v>
      </c>
      <c r="R1863" s="427">
        <f t="shared" si="136"/>
        <v>3.18</v>
      </c>
      <c r="S1863" s="323"/>
      <c r="T1863" s="309"/>
      <c r="U1863" s="309"/>
      <c r="V1863" s="319" t="s">
        <v>551</v>
      </c>
      <c r="W1863" s="444" t="str">
        <f t="shared" si="133"/>
        <v/>
      </c>
      <c r="X1863" s="286"/>
      <c r="Y1863" s="286"/>
      <c r="Z1863" s="30"/>
    </row>
    <row r="1864" spans="1:26" ht="15" hidden="1" customHeight="1" x14ac:dyDescent="0.2">
      <c r="A1864" s="384"/>
      <c r="B1864" s="384"/>
      <c r="C1864" s="433"/>
      <c r="D1864" s="43" t="s">
        <v>2663</v>
      </c>
      <c r="E1864" s="499" t="s">
        <v>2949</v>
      </c>
      <c r="F1864" s="319">
        <v>1</v>
      </c>
      <c r="G1864" s="43" t="s">
        <v>2816</v>
      </c>
      <c r="H1864" s="499"/>
      <c r="I1864" s="481">
        <v>10</v>
      </c>
      <c r="J1864" s="442" t="s">
        <v>1428</v>
      </c>
      <c r="K1864" s="442">
        <v>2</v>
      </c>
      <c r="L1864" s="482" t="s">
        <v>3457</v>
      </c>
      <c r="M1864" s="442">
        <v>200</v>
      </c>
      <c r="N1864" s="483"/>
      <c r="O1864" s="434">
        <v>1.1000000000000001</v>
      </c>
      <c r="P1864" s="323">
        <f t="shared" si="134"/>
        <v>2.2000000000000002</v>
      </c>
      <c r="Q1864" s="319">
        <f t="shared" si="135"/>
        <v>2</v>
      </c>
      <c r="R1864" s="427">
        <f t="shared" si="136"/>
        <v>2.2000000000000002</v>
      </c>
      <c r="S1864" s="323"/>
      <c r="T1864" s="309"/>
      <c r="U1864" s="309"/>
      <c r="V1864" s="319" t="s">
        <v>1427</v>
      </c>
      <c r="W1864" s="444" t="str">
        <f t="shared" si="133"/>
        <v>10</v>
      </c>
      <c r="X1864" s="286"/>
      <c r="Y1864" s="286"/>
      <c r="Z1864" s="30"/>
    </row>
    <row r="1865" spans="1:26" ht="15" hidden="1" customHeight="1" x14ac:dyDescent="0.2">
      <c r="A1865" s="384"/>
      <c r="B1865" s="384"/>
      <c r="C1865" s="433"/>
      <c r="D1865" s="43" t="s">
        <v>2663</v>
      </c>
      <c r="E1865" s="499" t="s">
        <v>2949</v>
      </c>
      <c r="F1865" s="319">
        <v>1</v>
      </c>
      <c r="G1865" s="43" t="s">
        <v>2817</v>
      </c>
      <c r="H1865" s="499"/>
      <c r="I1865" s="481" t="s">
        <v>551</v>
      </c>
      <c r="J1865" s="442" t="s">
        <v>1428</v>
      </c>
      <c r="K1865" s="442">
        <v>1</v>
      </c>
      <c r="L1865" s="482" t="s">
        <v>3456</v>
      </c>
      <c r="M1865" s="442">
        <v>500</v>
      </c>
      <c r="N1865" s="483"/>
      <c r="O1865" s="434">
        <v>1.21</v>
      </c>
      <c r="P1865" s="323">
        <f t="shared" si="134"/>
        <v>1.21</v>
      </c>
      <c r="Q1865" s="319">
        <f t="shared" si="135"/>
        <v>1</v>
      </c>
      <c r="R1865" s="427">
        <f t="shared" si="136"/>
        <v>1.21</v>
      </c>
      <c r="S1865" s="323"/>
      <c r="T1865" s="309"/>
      <c r="U1865" s="309"/>
      <c r="V1865" s="319" t="s">
        <v>551</v>
      </c>
      <c r="W1865" s="444" t="str">
        <f t="shared" si="133"/>
        <v/>
      </c>
      <c r="X1865" s="286"/>
      <c r="Y1865" s="286"/>
      <c r="Z1865" s="30"/>
    </row>
    <row r="1866" spans="1:26" ht="15" hidden="1" customHeight="1" x14ac:dyDescent="0.2">
      <c r="A1866" s="384"/>
      <c r="B1866" s="384"/>
      <c r="C1866" s="433"/>
      <c r="D1866" s="43" t="s">
        <v>2663</v>
      </c>
      <c r="E1866" s="499" t="s">
        <v>2949</v>
      </c>
      <c r="F1866" s="319">
        <v>1</v>
      </c>
      <c r="G1866" s="43" t="s">
        <v>2818</v>
      </c>
      <c r="H1866" s="499"/>
      <c r="I1866" s="481" t="s">
        <v>3585</v>
      </c>
      <c r="J1866" s="442" t="s">
        <v>1428</v>
      </c>
      <c r="K1866" s="442">
        <v>1</v>
      </c>
      <c r="L1866" s="482" t="s">
        <v>3456</v>
      </c>
      <c r="M1866" s="442">
        <v>200</v>
      </c>
      <c r="N1866" s="483"/>
      <c r="O1866" s="434">
        <v>1.01</v>
      </c>
      <c r="P1866" s="323">
        <f t="shared" si="134"/>
        <v>1.01</v>
      </c>
      <c r="Q1866" s="319">
        <f t="shared" si="135"/>
        <v>1</v>
      </c>
      <c r="R1866" s="427">
        <f t="shared" si="136"/>
        <v>1.01</v>
      </c>
      <c r="S1866" s="323"/>
      <c r="T1866" s="309"/>
      <c r="U1866" s="309"/>
      <c r="V1866" s="319" t="s">
        <v>2953</v>
      </c>
      <c r="W1866" s="444" t="str">
        <f t="shared" si="133"/>
        <v xml:space="preserve"> (DIN1478)</v>
      </c>
      <c r="X1866" s="286"/>
      <c r="Y1866" s="286"/>
      <c r="Z1866" s="30"/>
    </row>
    <row r="1867" spans="1:26" ht="15" hidden="1" customHeight="1" x14ac:dyDescent="0.2">
      <c r="A1867" s="384"/>
      <c r="B1867" s="384"/>
      <c r="C1867" s="433"/>
      <c r="D1867" s="43" t="s">
        <v>2664</v>
      </c>
      <c r="E1867" s="499" t="s">
        <v>2949</v>
      </c>
      <c r="F1867" s="319">
        <v>1</v>
      </c>
      <c r="G1867" s="43" t="s">
        <v>2819</v>
      </c>
      <c r="H1867" s="499"/>
      <c r="I1867" s="481" t="s">
        <v>551</v>
      </c>
      <c r="J1867" s="442" t="s">
        <v>1428</v>
      </c>
      <c r="K1867" s="442">
        <v>1</v>
      </c>
      <c r="L1867" s="482" t="s">
        <v>3456</v>
      </c>
      <c r="M1867" s="442">
        <v>1461</v>
      </c>
      <c r="N1867" s="483"/>
      <c r="O1867" s="434">
        <v>3.55</v>
      </c>
      <c r="P1867" s="323">
        <f t="shared" si="134"/>
        <v>3.55</v>
      </c>
      <c r="Q1867" s="319">
        <f t="shared" si="135"/>
        <v>1</v>
      </c>
      <c r="R1867" s="427">
        <f t="shared" si="136"/>
        <v>3.55</v>
      </c>
      <c r="S1867" s="323"/>
      <c r="T1867" s="309"/>
      <c r="U1867" s="309"/>
      <c r="V1867" s="319" t="s">
        <v>551</v>
      </c>
      <c r="W1867" s="444" t="str">
        <f t="shared" si="133"/>
        <v/>
      </c>
      <c r="X1867" s="286"/>
      <c r="Y1867" s="286"/>
      <c r="Z1867" s="30"/>
    </row>
    <row r="1868" spans="1:26" ht="15" hidden="1" customHeight="1" x14ac:dyDescent="0.2">
      <c r="A1868" s="384"/>
      <c r="B1868" s="384"/>
      <c r="C1868" s="433"/>
      <c r="D1868" s="43" t="s">
        <v>2664</v>
      </c>
      <c r="E1868" s="499" t="s">
        <v>2949</v>
      </c>
      <c r="F1868" s="319">
        <v>1</v>
      </c>
      <c r="G1868" s="43" t="s">
        <v>2816</v>
      </c>
      <c r="H1868" s="499"/>
      <c r="I1868" s="481">
        <v>10</v>
      </c>
      <c r="J1868" s="442" t="s">
        <v>1428</v>
      </c>
      <c r="K1868" s="442">
        <v>2</v>
      </c>
      <c r="L1868" s="482" t="s">
        <v>3457</v>
      </c>
      <c r="M1868" s="442">
        <v>200</v>
      </c>
      <c r="N1868" s="483"/>
      <c r="O1868" s="434">
        <v>1.1000000000000001</v>
      </c>
      <c r="P1868" s="323">
        <f t="shared" si="134"/>
        <v>2.2000000000000002</v>
      </c>
      <c r="Q1868" s="319">
        <f t="shared" si="135"/>
        <v>2</v>
      </c>
      <c r="R1868" s="427">
        <f t="shared" si="136"/>
        <v>2.2000000000000002</v>
      </c>
      <c r="S1868" s="323"/>
      <c r="T1868" s="309"/>
      <c r="U1868" s="309"/>
      <c r="V1868" s="319" t="s">
        <v>1427</v>
      </c>
      <c r="W1868" s="444" t="str">
        <f t="shared" si="133"/>
        <v>10</v>
      </c>
      <c r="X1868" s="286"/>
      <c r="Y1868" s="286"/>
      <c r="Z1868" s="30"/>
    </row>
    <row r="1869" spans="1:26" ht="15" hidden="1" customHeight="1" x14ac:dyDescent="0.2">
      <c r="A1869" s="384"/>
      <c r="B1869" s="384"/>
      <c r="C1869" s="433"/>
      <c r="D1869" s="43" t="s">
        <v>2664</v>
      </c>
      <c r="E1869" s="499" t="s">
        <v>2949</v>
      </c>
      <c r="F1869" s="319">
        <v>1</v>
      </c>
      <c r="G1869" s="43" t="s">
        <v>2817</v>
      </c>
      <c r="H1869" s="499"/>
      <c r="I1869" s="481" t="s">
        <v>551</v>
      </c>
      <c r="J1869" s="442" t="s">
        <v>1428</v>
      </c>
      <c r="K1869" s="442">
        <v>1</v>
      </c>
      <c r="L1869" s="482" t="s">
        <v>3456</v>
      </c>
      <c r="M1869" s="442">
        <v>500</v>
      </c>
      <c r="N1869" s="483"/>
      <c r="O1869" s="434">
        <v>1.21</v>
      </c>
      <c r="P1869" s="323">
        <f t="shared" si="134"/>
        <v>1.21</v>
      </c>
      <c r="Q1869" s="319">
        <f t="shared" si="135"/>
        <v>1</v>
      </c>
      <c r="R1869" s="427">
        <f t="shared" si="136"/>
        <v>1.21</v>
      </c>
      <c r="S1869" s="323"/>
      <c r="T1869" s="309"/>
      <c r="U1869" s="309"/>
      <c r="V1869" s="319" t="s">
        <v>551</v>
      </c>
      <c r="W1869" s="444" t="str">
        <f t="shared" si="133"/>
        <v/>
      </c>
      <c r="X1869" s="286"/>
      <c r="Y1869" s="286"/>
      <c r="Z1869" s="30"/>
    </row>
    <row r="1870" spans="1:26" ht="15" hidden="1" customHeight="1" x14ac:dyDescent="0.2">
      <c r="A1870" s="384"/>
      <c r="B1870" s="384"/>
      <c r="C1870" s="433"/>
      <c r="D1870" s="43" t="s">
        <v>2664</v>
      </c>
      <c r="E1870" s="499" t="s">
        <v>2949</v>
      </c>
      <c r="F1870" s="319">
        <v>1</v>
      </c>
      <c r="G1870" s="43" t="s">
        <v>2818</v>
      </c>
      <c r="H1870" s="499"/>
      <c r="I1870" s="481" t="s">
        <v>3585</v>
      </c>
      <c r="J1870" s="442" t="s">
        <v>1428</v>
      </c>
      <c r="K1870" s="442">
        <v>1</v>
      </c>
      <c r="L1870" s="482" t="s">
        <v>3456</v>
      </c>
      <c r="M1870" s="442">
        <v>200</v>
      </c>
      <c r="N1870" s="483"/>
      <c r="O1870" s="434">
        <v>1.01</v>
      </c>
      <c r="P1870" s="323">
        <f t="shared" si="134"/>
        <v>1.01</v>
      </c>
      <c r="Q1870" s="319">
        <f t="shared" si="135"/>
        <v>1</v>
      </c>
      <c r="R1870" s="427">
        <f t="shared" si="136"/>
        <v>1.01</v>
      </c>
      <c r="S1870" s="323"/>
      <c r="T1870" s="309"/>
      <c r="U1870" s="309"/>
      <c r="V1870" s="319" t="s">
        <v>2953</v>
      </c>
      <c r="W1870" s="444" t="str">
        <f t="shared" si="133"/>
        <v xml:space="preserve"> (DIN1478)</v>
      </c>
      <c r="X1870" s="286"/>
      <c r="Y1870" s="286"/>
      <c r="Z1870" s="30"/>
    </row>
    <row r="1871" spans="1:26" ht="15" hidden="1" customHeight="1" x14ac:dyDescent="0.2">
      <c r="A1871" s="384"/>
      <c r="B1871" s="384"/>
      <c r="C1871" s="433"/>
      <c r="D1871" s="43" t="s">
        <v>2665</v>
      </c>
      <c r="E1871" s="499" t="s">
        <v>2949</v>
      </c>
      <c r="F1871" s="319">
        <v>1</v>
      </c>
      <c r="G1871" s="43" t="s">
        <v>2820</v>
      </c>
      <c r="H1871" s="499"/>
      <c r="I1871" s="481" t="s">
        <v>620</v>
      </c>
      <c r="J1871" s="442" t="s">
        <v>1428</v>
      </c>
      <c r="K1871" s="442">
        <v>1</v>
      </c>
      <c r="L1871" s="482" t="s">
        <v>3456</v>
      </c>
      <c r="M1871" s="442">
        <v>3612</v>
      </c>
      <c r="N1871" s="483"/>
      <c r="O1871" s="434">
        <v>94.69</v>
      </c>
      <c r="P1871" s="323">
        <f t="shared" si="134"/>
        <v>94.69</v>
      </c>
      <c r="Q1871" s="319">
        <f t="shared" si="135"/>
        <v>1</v>
      </c>
      <c r="R1871" s="427">
        <f t="shared" si="136"/>
        <v>94.69</v>
      </c>
      <c r="S1871" s="323"/>
      <c r="T1871" s="309"/>
      <c r="U1871" s="309"/>
      <c r="V1871" s="319" t="s">
        <v>620</v>
      </c>
      <c r="W1871" s="444" t="str">
        <f t="shared" ref="W1871:W1934" si="137">(SUBSTITUTE(I1871,V1871,""))</f>
        <v/>
      </c>
      <c r="X1871" s="286"/>
      <c r="Y1871" s="286"/>
      <c r="Z1871" s="30"/>
    </row>
    <row r="1872" spans="1:26" ht="15" hidden="1" customHeight="1" x14ac:dyDescent="0.2">
      <c r="A1872" s="384"/>
      <c r="B1872" s="384"/>
      <c r="C1872" s="433"/>
      <c r="D1872" s="43" t="s">
        <v>2665</v>
      </c>
      <c r="E1872" s="499" t="s">
        <v>2949</v>
      </c>
      <c r="F1872" s="319">
        <v>1</v>
      </c>
      <c r="G1872" s="43" t="s">
        <v>2821</v>
      </c>
      <c r="H1872" s="499"/>
      <c r="I1872" s="481">
        <v>10</v>
      </c>
      <c r="J1872" s="442" t="s">
        <v>1428</v>
      </c>
      <c r="K1872" s="442">
        <v>2</v>
      </c>
      <c r="L1872" s="482" t="s">
        <v>3460</v>
      </c>
      <c r="M1872" s="442">
        <v>100</v>
      </c>
      <c r="N1872" s="483"/>
      <c r="O1872" s="434">
        <v>0.79</v>
      </c>
      <c r="P1872" s="323">
        <f t="shared" si="134"/>
        <v>1.58</v>
      </c>
      <c r="Q1872" s="319">
        <f t="shared" si="135"/>
        <v>2</v>
      </c>
      <c r="R1872" s="427">
        <f t="shared" si="136"/>
        <v>1.58</v>
      </c>
      <c r="S1872" s="323"/>
      <c r="T1872" s="309"/>
      <c r="U1872" s="309"/>
      <c r="V1872" s="319" t="s">
        <v>1427</v>
      </c>
      <c r="W1872" s="444" t="str">
        <f t="shared" si="137"/>
        <v>10</v>
      </c>
      <c r="X1872" s="286"/>
      <c r="Y1872" s="286"/>
      <c r="Z1872" s="30"/>
    </row>
    <row r="1873" spans="1:26" ht="15" hidden="1" customHeight="1" x14ac:dyDescent="0.2">
      <c r="A1873" s="384"/>
      <c r="B1873" s="384"/>
      <c r="C1873" s="433"/>
      <c r="D1873" s="43" t="s">
        <v>2665</v>
      </c>
      <c r="E1873" s="499" t="s">
        <v>2949</v>
      </c>
      <c r="F1873" s="319">
        <v>1</v>
      </c>
      <c r="G1873" s="43" t="s">
        <v>2822</v>
      </c>
      <c r="H1873" s="499"/>
      <c r="I1873" s="481">
        <v>10</v>
      </c>
      <c r="J1873" s="442" t="s">
        <v>1428</v>
      </c>
      <c r="K1873" s="442">
        <v>4</v>
      </c>
      <c r="L1873" s="482" t="s">
        <v>3454</v>
      </c>
      <c r="M1873" s="442">
        <v>202</v>
      </c>
      <c r="N1873" s="483"/>
      <c r="O1873" s="434">
        <v>0.79</v>
      </c>
      <c r="P1873" s="323">
        <f t="shared" si="134"/>
        <v>3.16</v>
      </c>
      <c r="Q1873" s="319">
        <f t="shared" si="135"/>
        <v>4</v>
      </c>
      <c r="R1873" s="427">
        <f t="shared" si="136"/>
        <v>3.16</v>
      </c>
      <c r="S1873" s="323"/>
      <c r="T1873" s="309"/>
      <c r="U1873" s="309"/>
      <c r="V1873" s="319" t="s">
        <v>1427</v>
      </c>
      <c r="W1873" s="444" t="str">
        <f t="shared" si="137"/>
        <v>10</v>
      </c>
      <c r="X1873" s="286"/>
      <c r="Y1873" s="286"/>
      <c r="Z1873" s="30"/>
    </row>
    <row r="1874" spans="1:26" ht="15" hidden="1" customHeight="1" x14ac:dyDescent="0.2">
      <c r="A1874" s="384"/>
      <c r="B1874" s="384"/>
      <c r="C1874" s="433"/>
      <c r="D1874" s="43" t="s">
        <v>2665</v>
      </c>
      <c r="E1874" s="499" t="s">
        <v>2949</v>
      </c>
      <c r="F1874" s="319">
        <v>1</v>
      </c>
      <c r="G1874" s="43" t="s">
        <v>2823</v>
      </c>
      <c r="H1874" s="499"/>
      <c r="I1874" s="481">
        <v>10</v>
      </c>
      <c r="J1874" s="442" t="s">
        <v>1428</v>
      </c>
      <c r="K1874" s="442">
        <v>4</v>
      </c>
      <c r="L1874" s="482" t="s">
        <v>3469</v>
      </c>
      <c r="M1874" s="442">
        <v>215</v>
      </c>
      <c r="N1874" s="483"/>
      <c r="O1874" s="434">
        <v>2.36</v>
      </c>
      <c r="P1874" s="323">
        <f t="shared" si="134"/>
        <v>9.44</v>
      </c>
      <c r="Q1874" s="319">
        <f t="shared" si="135"/>
        <v>4</v>
      </c>
      <c r="R1874" s="427">
        <f t="shared" si="136"/>
        <v>9.44</v>
      </c>
      <c r="S1874" s="323"/>
      <c r="T1874" s="309"/>
      <c r="U1874" s="309"/>
      <c r="V1874" s="319" t="s">
        <v>1427</v>
      </c>
      <c r="W1874" s="444" t="str">
        <f t="shared" si="137"/>
        <v>10</v>
      </c>
      <c r="X1874" s="286"/>
      <c r="Y1874" s="286"/>
      <c r="Z1874" s="30"/>
    </row>
    <row r="1875" spans="1:26" ht="15" hidden="1" customHeight="1" x14ac:dyDescent="0.2">
      <c r="A1875" s="384"/>
      <c r="B1875" s="384"/>
      <c r="C1875" s="433"/>
      <c r="D1875" s="43" t="s">
        <v>2665</v>
      </c>
      <c r="E1875" s="499" t="s">
        <v>2949</v>
      </c>
      <c r="F1875" s="319">
        <v>1</v>
      </c>
      <c r="G1875" s="43" t="s">
        <v>2824</v>
      </c>
      <c r="H1875" s="499"/>
      <c r="I1875" s="481">
        <v>12</v>
      </c>
      <c r="J1875" s="442" t="s">
        <v>1428</v>
      </c>
      <c r="K1875" s="442">
        <v>2</v>
      </c>
      <c r="L1875" s="482" t="s">
        <v>3469</v>
      </c>
      <c r="M1875" s="442">
        <v>320</v>
      </c>
      <c r="N1875" s="483"/>
      <c r="O1875" s="434">
        <v>4.22</v>
      </c>
      <c r="P1875" s="323">
        <f t="shared" si="134"/>
        <v>8.44</v>
      </c>
      <c r="Q1875" s="319">
        <f t="shared" si="135"/>
        <v>2</v>
      </c>
      <c r="R1875" s="427">
        <f t="shared" si="136"/>
        <v>8.44</v>
      </c>
      <c r="S1875" s="323"/>
      <c r="T1875" s="309"/>
      <c r="U1875" s="309"/>
      <c r="V1875" s="319" t="s">
        <v>3445</v>
      </c>
      <c r="W1875" s="444" t="str">
        <f t="shared" si="137"/>
        <v>12</v>
      </c>
      <c r="X1875" s="286"/>
      <c r="Y1875" s="286"/>
      <c r="Z1875" s="30"/>
    </row>
    <row r="1876" spans="1:26" ht="15" hidden="1" customHeight="1" x14ac:dyDescent="0.2">
      <c r="A1876" s="384"/>
      <c r="B1876" s="384"/>
      <c r="C1876" s="433"/>
      <c r="D1876" s="43" t="s">
        <v>2666</v>
      </c>
      <c r="E1876" s="499" t="s">
        <v>2949</v>
      </c>
      <c r="F1876" s="319">
        <v>2</v>
      </c>
      <c r="G1876" s="43" t="s">
        <v>2825</v>
      </c>
      <c r="H1876" s="499"/>
      <c r="I1876" s="481" t="s">
        <v>558</v>
      </c>
      <c r="J1876" s="442" t="s">
        <v>1428</v>
      </c>
      <c r="K1876" s="442">
        <v>1</v>
      </c>
      <c r="L1876" s="482" t="s">
        <v>3456</v>
      </c>
      <c r="M1876" s="442">
        <v>3035</v>
      </c>
      <c r="N1876" s="483"/>
      <c r="O1876" s="434">
        <v>10.6</v>
      </c>
      <c r="P1876" s="323">
        <f t="shared" si="134"/>
        <v>10.6</v>
      </c>
      <c r="Q1876" s="319">
        <f t="shared" si="135"/>
        <v>2</v>
      </c>
      <c r="R1876" s="427">
        <f t="shared" si="136"/>
        <v>21.2</v>
      </c>
      <c r="S1876" s="323"/>
      <c r="T1876" s="309"/>
      <c r="U1876" s="309"/>
      <c r="V1876" s="319" t="s">
        <v>558</v>
      </c>
      <c r="W1876" s="444" t="str">
        <f t="shared" si="137"/>
        <v/>
      </c>
      <c r="X1876" s="286"/>
      <c r="Y1876" s="286"/>
      <c r="Z1876" s="30"/>
    </row>
    <row r="1877" spans="1:26" ht="15" hidden="1" customHeight="1" x14ac:dyDescent="0.2">
      <c r="A1877" s="384"/>
      <c r="B1877" s="384"/>
      <c r="C1877" s="433"/>
      <c r="D1877" s="43" t="s">
        <v>2666</v>
      </c>
      <c r="E1877" s="499" t="s">
        <v>2949</v>
      </c>
      <c r="F1877" s="319">
        <v>2</v>
      </c>
      <c r="G1877" s="43" t="s">
        <v>2826</v>
      </c>
      <c r="H1877" s="499"/>
      <c r="I1877" s="481" t="s">
        <v>3587</v>
      </c>
      <c r="J1877" s="442" t="s">
        <v>1428</v>
      </c>
      <c r="K1877" s="442">
        <v>1</v>
      </c>
      <c r="L1877" s="482" t="s">
        <v>3456</v>
      </c>
      <c r="M1877" s="442">
        <v>255</v>
      </c>
      <c r="N1877" s="483"/>
      <c r="O1877" s="434">
        <v>4.7300000000000004</v>
      </c>
      <c r="P1877" s="323">
        <f t="shared" si="134"/>
        <v>4.7300000000000004</v>
      </c>
      <c r="Q1877" s="319">
        <f t="shared" si="135"/>
        <v>2</v>
      </c>
      <c r="R1877" s="427">
        <f t="shared" si="136"/>
        <v>9.4600000000000009</v>
      </c>
      <c r="S1877" s="323"/>
      <c r="T1877" s="309"/>
      <c r="U1877" s="309"/>
      <c r="V1877" s="319" t="s">
        <v>2954</v>
      </c>
      <c r="W1877" s="444" t="str">
        <f t="shared" si="137"/>
        <v xml:space="preserve"> (DIN1478)</v>
      </c>
      <c r="X1877" s="286"/>
      <c r="Y1877" s="286"/>
      <c r="Z1877" s="30"/>
    </row>
    <row r="1878" spans="1:26" ht="15" hidden="1" customHeight="1" x14ac:dyDescent="0.2">
      <c r="A1878" s="384"/>
      <c r="B1878" s="384"/>
      <c r="C1878" s="433"/>
      <c r="D1878" s="43" t="s">
        <v>2666</v>
      </c>
      <c r="E1878" s="499" t="s">
        <v>2949</v>
      </c>
      <c r="F1878" s="319">
        <v>2</v>
      </c>
      <c r="G1878" s="43" t="s">
        <v>2827</v>
      </c>
      <c r="H1878" s="499"/>
      <c r="I1878" s="481" t="s">
        <v>558</v>
      </c>
      <c r="J1878" s="442" t="s">
        <v>1428</v>
      </c>
      <c r="K1878" s="442">
        <v>1</v>
      </c>
      <c r="L1878" s="482" t="s">
        <v>3456</v>
      </c>
      <c r="M1878" s="442">
        <v>500</v>
      </c>
      <c r="N1878" s="483"/>
      <c r="O1878" s="434">
        <v>1.75</v>
      </c>
      <c r="P1878" s="323">
        <f t="shared" si="134"/>
        <v>1.75</v>
      </c>
      <c r="Q1878" s="319">
        <f t="shared" si="135"/>
        <v>2</v>
      </c>
      <c r="R1878" s="427">
        <f t="shared" si="136"/>
        <v>3.5</v>
      </c>
      <c r="S1878" s="323"/>
      <c r="T1878" s="309"/>
      <c r="U1878" s="309"/>
      <c r="V1878" s="319" t="s">
        <v>558</v>
      </c>
      <c r="W1878" s="444" t="str">
        <f t="shared" si="137"/>
        <v/>
      </c>
      <c r="X1878" s="286"/>
      <c r="Y1878" s="286"/>
      <c r="Z1878" s="30"/>
    </row>
    <row r="1879" spans="1:26" ht="15" hidden="1" customHeight="1" x14ac:dyDescent="0.2">
      <c r="A1879" s="384"/>
      <c r="B1879" s="384"/>
      <c r="C1879" s="433"/>
      <c r="D1879" s="43" t="s">
        <v>2666</v>
      </c>
      <c r="E1879" s="499" t="s">
        <v>2949</v>
      </c>
      <c r="F1879" s="319">
        <v>2</v>
      </c>
      <c r="G1879" s="43" t="s">
        <v>2828</v>
      </c>
      <c r="H1879" s="499"/>
      <c r="I1879" s="481">
        <v>12</v>
      </c>
      <c r="J1879" s="442" t="s">
        <v>1428</v>
      </c>
      <c r="K1879" s="442">
        <v>2</v>
      </c>
      <c r="L1879" s="482" t="s">
        <v>3459</v>
      </c>
      <c r="M1879" s="442">
        <v>240</v>
      </c>
      <c r="N1879" s="483"/>
      <c r="O1879" s="434">
        <v>1.81</v>
      </c>
      <c r="P1879" s="323">
        <f t="shared" si="134"/>
        <v>3.62</v>
      </c>
      <c r="Q1879" s="319">
        <f t="shared" si="135"/>
        <v>4</v>
      </c>
      <c r="R1879" s="427">
        <f t="shared" si="136"/>
        <v>7.24</v>
      </c>
      <c r="S1879" s="323"/>
      <c r="T1879" s="309"/>
      <c r="U1879" s="309"/>
      <c r="V1879" s="319" t="s">
        <v>3445</v>
      </c>
      <c r="W1879" s="444" t="str">
        <f t="shared" si="137"/>
        <v>12</v>
      </c>
      <c r="X1879" s="286"/>
      <c r="Y1879" s="286"/>
      <c r="Z1879" s="30"/>
    </row>
    <row r="1880" spans="1:26" ht="15" hidden="1" customHeight="1" x14ac:dyDescent="0.2">
      <c r="A1880" s="384"/>
      <c r="B1880" s="384"/>
      <c r="C1880" s="433"/>
      <c r="D1880" s="43" t="s">
        <v>2667</v>
      </c>
      <c r="E1880" s="499" t="s">
        <v>2949</v>
      </c>
      <c r="F1880" s="319">
        <v>3</v>
      </c>
      <c r="G1880" s="43" t="s">
        <v>2829</v>
      </c>
      <c r="H1880" s="499"/>
      <c r="I1880" s="481" t="s">
        <v>877</v>
      </c>
      <c r="J1880" s="442" t="s">
        <v>1428</v>
      </c>
      <c r="K1880" s="442">
        <v>1</v>
      </c>
      <c r="L1880" s="482" t="s">
        <v>3456</v>
      </c>
      <c r="M1880" s="442">
        <v>526</v>
      </c>
      <c r="N1880" s="483"/>
      <c r="O1880" s="434">
        <v>7.58</v>
      </c>
      <c r="P1880" s="323">
        <f t="shared" si="134"/>
        <v>7.58</v>
      </c>
      <c r="Q1880" s="319">
        <f t="shared" si="135"/>
        <v>3</v>
      </c>
      <c r="R1880" s="427">
        <f t="shared" si="136"/>
        <v>22.740000000000002</v>
      </c>
      <c r="S1880" s="323"/>
      <c r="T1880" s="309"/>
      <c r="U1880" s="309"/>
      <c r="V1880" s="319" t="s">
        <v>877</v>
      </c>
      <c r="W1880" s="444" t="str">
        <f t="shared" si="137"/>
        <v/>
      </c>
      <c r="X1880" s="286"/>
      <c r="Y1880" s="286"/>
      <c r="Z1880" s="30"/>
    </row>
    <row r="1881" spans="1:26" ht="15" hidden="1" customHeight="1" x14ac:dyDescent="0.2">
      <c r="A1881" s="384"/>
      <c r="B1881" s="384"/>
      <c r="C1881" s="433"/>
      <c r="D1881" s="43" t="s">
        <v>2667</v>
      </c>
      <c r="E1881" s="499" t="s">
        <v>2949</v>
      </c>
      <c r="F1881" s="319">
        <v>3</v>
      </c>
      <c r="G1881" s="43" t="s">
        <v>2830</v>
      </c>
      <c r="H1881" s="499"/>
      <c r="I1881" s="481">
        <v>10</v>
      </c>
      <c r="J1881" s="442" t="s">
        <v>1428</v>
      </c>
      <c r="K1881" s="442">
        <v>2</v>
      </c>
      <c r="L1881" s="482" t="s">
        <v>3466</v>
      </c>
      <c r="M1881" s="442">
        <v>175</v>
      </c>
      <c r="N1881" s="483"/>
      <c r="O1881" s="434">
        <v>1.65</v>
      </c>
      <c r="P1881" s="323">
        <f t="shared" si="134"/>
        <v>3.3</v>
      </c>
      <c r="Q1881" s="319">
        <f t="shared" si="135"/>
        <v>6</v>
      </c>
      <c r="R1881" s="427">
        <f t="shared" si="136"/>
        <v>9.8999999999999986</v>
      </c>
      <c r="S1881" s="323"/>
      <c r="T1881" s="309"/>
      <c r="U1881" s="309"/>
      <c r="V1881" s="319" t="s">
        <v>1427</v>
      </c>
      <c r="W1881" s="444" t="str">
        <f t="shared" si="137"/>
        <v>10</v>
      </c>
      <c r="X1881" s="286"/>
      <c r="Y1881" s="286"/>
      <c r="Z1881" s="30"/>
    </row>
    <row r="1882" spans="1:26" ht="15" hidden="1" customHeight="1" x14ac:dyDescent="0.2">
      <c r="A1882" s="384"/>
      <c r="B1882" s="384"/>
      <c r="C1882" s="433"/>
      <c r="D1882" s="43" t="s">
        <v>2667</v>
      </c>
      <c r="E1882" s="499" t="s">
        <v>2949</v>
      </c>
      <c r="F1882" s="319">
        <v>3</v>
      </c>
      <c r="G1882" s="43" t="s">
        <v>2831</v>
      </c>
      <c r="H1882" s="499"/>
      <c r="I1882" s="481">
        <v>5</v>
      </c>
      <c r="J1882" s="442" t="s">
        <v>1428</v>
      </c>
      <c r="K1882" s="442">
        <v>4</v>
      </c>
      <c r="L1882" s="482" t="s">
        <v>3483</v>
      </c>
      <c r="M1882" s="442">
        <v>90</v>
      </c>
      <c r="N1882" s="483"/>
      <c r="O1882" s="434">
        <v>0.14000000000000001</v>
      </c>
      <c r="P1882" s="323">
        <f t="shared" si="134"/>
        <v>0.56000000000000005</v>
      </c>
      <c r="Q1882" s="319">
        <f t="shared" si="135"/>
        <v>12</v>
      </c>
      <c r="R1882" s="427">
        <f t="shared" si="136"/>
        <v>1.6800000000000002</v>
      </c>
      <c r="S1882" s="323"/>
      <c r="T1882" s="309"/>
      <c r="U1882" s="309"/>
      <c r="V1882" s="319" t="s">
        <v>3448</v>
      </c>
      <c r="W1882" s="444" t="str">
        <f t="shared" si="137"/>
        <v>5</v>
      </c>
      <c r="X1882" s="286"/>
      <c r="Y1882" s="286"/>
      <c r="Z1882" s="30"/>
    </row>
    <row r="1883" spans="1:26" ht="15" hidden="1" customHeight="1" x14ac:dyDescent="0.2">
      <c r="A1883" s="384"/>
      <c r="B1883" s="384"/>
      <c r="C1883" s="433"/>
      <c r="D1883" s="43" t="s">
        <v>2668</v>
      </c>
      <c r="E1883" s="499" t="s">
        <v>2949</v>
      </c>
      <c r="F1883" s="319">
        <v>1</v>
      </c>
      <c r="G1883" s="43" t="s">
        <v>2832</v>
      </c>
      <c r="H1883" s="499"/>
      <c r="I1883" s="481" t="s">
        <v>877</v>
      </c>
      <c r="J1883" s="442" t="s">
        <v>1428</v>
      </c>
      <c r="K1883" s="442">
        <v>1</v>
      </c>
      <c r="L1883" s="482" t="s">
        <v>3456</v>
      </c>
      <c r="M1883" s="442">
        <v>365</v>
      </c>
      <c r="N1883" s="483"/>
      <c r="O1883" s="434">
        <v>5.25</v>
      </c>
      <c r="P1883" s="323">
        <f t="shared" si="134"/>
        <v>5.25</v>
      </c>
      <c r="Q1883" s="319">
        <f t="shared" si="135"/>
        <v>1</v>
      </c>
      <c r="R1883" s="427">
        <f t="shared" si="136"/>
        <v>5.25</v>
      </c>
      <c r="S1883" s="323"/>
      <c r="T1883" s="309"/>
      <c r="U1883" s="309"/>
      <c r="V1883" s="319" t="s">
        <v>877</v>
      </c>
      <c r="W1883" s="444" t="str">
        <f t="shared" si="137"/>
        <v/>
      </c>
      <c r="X1883" s="286"/>
      <c r="Y1883" s="286"/>
      <c r="Z1883" s="30"/>
    </row>
    <row r="1884" spans="1:26" ht="15" hidden="1" customHeight="1" x14ac:dyDescent="0.2">
      <c r="A1884" s="384"/>
      <c r="B1884" s="384"/>
      <c r="C1884" s="433"/>
      <c r="D1884" s="43" t="s">
        <v>2668</v>
      </c>
      <c r="E1884" s="499" t="s">
        <v>2949</v>
      </c>
      <c r="F1884" s="319">
        <v>1</v>
      </c>
      <c r="G1884" s="43" t="s">
        <v>2830</v>
      </c>
      <c r="H1884" s="499"/>
      <c r="I1884" s="481">
        <v>10</v>
      </c>
      <c r="J1884" s="442" t="s">
        <v>1428</v>
      </c>
      <c r="K1884" s="442">
        <v>2</v>
      </c>
      <c r="L1884" s="482" t="s">
        <v>3466</v>
      </c>
      <c r="M1884" s="442">
        <v>175</v>
      </c>
      <c r="N1884" s="483"/>
      <c r="O1884" s="434">
        <v>1.65</v>
      </c>
      <c r="P1884" s="323">
        <f t="shared" si="134"/>
        <v>3.3</v>
      </c>
      <c r="Q1884" s="319">
        <f t="shared" si="135"/>
        <v>2</v>
      </c>
      <c r="R1884" s="427">
        <f t="shared" si="136"/>
        <v>3.3</v>
      </c>
      <c r="S1884" s="323"/>
      <c r="T1884" s="309"/>
      <c r="U1884" s="309"/>
      <c r="V1884" s="319" t="s">
        <v>1427</v>
      </c>
      <c r="W1884" s="444" t="str">
        <f t="shared" si="137"/>
        <v>10</v>
      </c>
      <c r="X1884" s="286"/>
      <c r="Y1884" s="286"/>
      <c r="Z1884" s="30"/>
    </row>
    <row r="1885" spans="1:26" ht="15" hidden="1" customHeight="1" x14ac:dyDescent="0.2">
      <c r="A1885" s="384"/>
      <c r="B1885" s="384"/>
      <c r="C1885" s="433"/>
      <c r="D1885" s="43" t="s">
        <v>2668</v>
      </c>
      <c r="E1885" s="499" t="s">
        <v>2949</v>
      </c>
      <c r="F1885" s="319">
        <v>1</v>
      </c>
      <c r="G1885" s="43" t="s">
        <v>2831</v>
      </c>
      <c r="H1885" s="499"/>
      <c r="I1885" s="481">
        <v>5</v>
      </c>
      <c r="J1885" s="442" t="s">
        <v>1428</v>
      </c>
      <c r="K1885" s="442">
        <v>4</v>
      </c>
      <c r="L1885" s="482" t="s">
        <v>3483</v>
      </c>
      <c r="M1885" s="442">
        <v>90</v>
      </c>
      <c r="N1885" s="483"/>
      <c r="O1885" s="434">
        <v>0.14000000000000001</v>
      </c>
      <c r="P1885" s="323">
        <f t="shared" si="134"/>
        <v>0.56000000000000005</v>
      </c>
      <c r="Q1885" s="319">
        <f t="shared" si="135"/>
        <v>4</v>
      </c>
      <c r="R1885" s="427">
        <f t="shared" si="136"/>
        <v>0.56000000000000005</v>
      </c>
      <c r="S1885" s="323"/>
      <c r="T1885" s="309"/>
      <c r="U1885" s="309"/>
      <c r="V1885" s="319" t="s">
        <v>3448</v>
      </c>
      <c r="W1885" s="444" t="str">
        <f t="shared" si="137"/>
        <v>5</v>
      </c>
      <c r="X1885" s="286"/>
      <c r="Y1885" s="286"/>
      <c r="Z1885" s="30"/>
    </row>
    <row r="1886" spans="1:26" ht="15" hidden="1" customHeight="1" x14ac:dyDescent="0.2">
      <c r="A1886" s="384"/>
      <c r="B1886" s="384"/>
      <c r="C1886" s="433"/>
      <c r="D1886" s="43" t="s">
        <v>2669</v>
      </c>
      <c r="E1886" s="499" t="s">
        <v>2949</v>
      </c>
      <c r="F1886" s="319">
        <v>1</v>
      </c>
      <c r="G1886" s="43" t="s">
        <v>2833</v>
      </c>
      <c r="H1886" s="499"/>
      <c r="I1886" s="481" t="s">
        <v>561</v>
      </c>
      <c r="J1886" s="442" t="s">
        <v>1428</v>
      </c>
      <c r="K1886" s="442">
        <v>1</v>
      </c>
      <c r="L1886" s="482" t="s">
        <v>3456</v>
      </c>
      <c r="M1886" s="442">
        <v>530</v>
      </c>
      <c r="N1886" s="483"/>
      <c r="O1886" s="434">
        <v>9.94</v>
      </c>
      <c r="P1886" s="323">
        <f t="shared" si="134"/>
        <v>9.94</v>
      </c>
      <c r="Q1886" s="319">
        <f t="shared" si="135"/>
        <v>1</v>
      </c>
      <c r="R1886" s="427">
        <f t="shared" si="136"/>
        <v>9.94</v>
      </c>
      <c r="S1886" s="323"/>
      <c r="T1886" s="309"/>
      <c r="U1886" s="309"/>
      <c r="V1886" s="319" t="s">
        <v>561</v>
      </c>
      <c r="W1886" s="444" t="str">
        <f t="shared" si="137"/>
        <v/>
      </c>
      <c r="X1886" s="286"/>
      <c r="Y1886" s="286"/>
      <c r="Z1886" s="30"/>
    </row>
    <row r="1887" spans="1:26" ht="15" hidden="1" customHeight="1" x14ac:dyDescent="0.2">
      <c r="A1887" s="384"/>
      <c r="B1887" s="384"/>
      <c r="C1887" s="433"/>
      <c r="D1887" s="43" t="s">
        <v>2669</v>
      </c>
      <c r="E1887" s="499" t="s">
        <v>2949</v>
      </c>
      <c r="F1887" s="319">
        <v>1</v>
      </c>
      <c r="G1887" s="43" t="s">
        <v>2834</v>
      </c>
      <c r="H1887" s="499"/>
      <c r="I1887" s="481" t="s">
        <v>561</v>
      </c>
      <c r="J1887" s="442" t="s">
        <v>1428</v>
      </c>
      <c r="K1887" s="442">
        <v>1</v>
      </c>
      <c r="L1887" s="482" t="s">
        <v>3456</v>
      </c>
      <c r="M1887" s="442">
        <v>665</v>
      </c>
      <c r="N1887" s="483"/>
      <c r="O1887" s="434">
        <v>12.48</v>
      </c>
      <c r="P1887" s="323">
        <f t="shared" si="134"/>
        <v>12.48</v>
      </c>
      <c r="Q1887" s="319">
        <f t="shared" si="135"/>
        <v>1</v>
      </c>
      <c r="R1887" s="427">
        <f t="shared" si="136"/>
        <v>12.48</v>
      </c>
      <c r="S1887" s="323"/>
      <c r="T1887" s="309"/>
      <c r="U1887" s="309"/>
      <c r="V1887" s="319" t="s">
        <v>561</v>
      </c>
      <c r="W1887" s="444" t="str">
        <f t="shared" si="137"/>
        <v/>
      </c>
      <c r="X1887" s="286"/>
      <c r="Y1887" s="286"/>
      <c r="Z1887" s="30"/>
    </row>
    <row r="1888" spans="1:26" ht="15" hidden="1" customHeight="1" x14ac:dyDescent="0.2">
      <c r="A1888" s="384"/>
      <c r="B1888" s="384"/>
      <c r="C1888" s="433"/>
      <c r="D1888" s="43" t="s">
        <v>2669</v>
      </c>
      <c r="E1888" s="499" t="s">
        <v>2949</v>
      </c>
      <c r="F1888" s="319">
        <v>1</v>
      </c>
      <c r="G1888" s="43" t="s">
        <v>2835</v>
      </c>
      <c r="H1888" s="499"/>
      <c r="I1888" s="481" t="s">
        <v>865</v>
      </c>
      <c r="J1888" s="442" t="s">
        <v>1428</v>
      </c>
      <c r="K1888" s="442">
        <v>1</v>
      </c>
      <c r="L1888" s="482" t="s">
        <v>3456</v>
      </c>
      <c r="M1888" s="442">
        <v>1587</v>
      </c>
      <c r="N1888" s="483"/>
      <c r="O1888" s="434">
        <v>17.89</v>
      </c>
      <c r="P1888" s="323">
        <f t="shared" si="134"/>
        <v>17.89</v>
      </c>
      <c r="Q1888" s="319">
        <f t="shared" si="135"/>
        <v>1</v>
      </c>
      <c r="R1888" s="427">
        <f t="shared" si="136"/>
        <v>17.89</v>
      </c>
      <c r="S1888" s="323"/>
      <c r="T1888" s="309"/>
      <c r="U1888" s="309"/>
      <c r="V1888" s="319" t="s">
        <v>865</v>
      </c>
      <c r="W1888" s="444" t="str">
        <f t="shared" si="137"/>
        <v/>
      </c>
      <c r="X1888" s="286"/>
      <c r="Y1888" s="286"/>
      <c r="Z1888" s="30"/>
    </row>
    <row r="1889" spans="1:26" ht="15" hidden="1" customHeight="1" x14ac:dyDescent="0.2">
      <c r="A1889" s="384"/>
      <c r="B1889" s="384"/>
      <c r="C1889" s="433"/>
      <c r="D1889" s="43" t="s">
        <v>2669</v>
      </c>
      <c r="E1889" s="499" t="s">
        <v>2949</v>
      </c>
      <c r="F1889" s="319">
        <v>1</v>
      </c>
      <c r="G1889" s="43" t="s">
        <v>2836</v>
      </c>
      <c r="H1889" s="499"/>
      <c r="I1889" s="481">
        <v>10</v>
      </c>
      <c r="J1889" s="442" t="s">
        <v>1428</v>
      </c>
      <c r="K1889" s="442">
        <v>1</v>
      </c>
      <c r="L1889" s="482" t="s">
        <v>3548</v>
      </c>
      <c r="M1889" s="442">
        <v>239</v>
      </c>
      <c r="N1889" s="483"/>
      <c r="O1889" s="434">
        <v>2.93</v>
      </c>
      <c r="P1889" s="323">
        <f t="shared" si="134"/>
        <v>2.93</v>
      </c>
      <c r="Q1889" s="319">
        <f t="shared" si="135"/>
        <v>1</v>
      </c>
      <c r="R1889" s="427">
        <f t="shared" si="136"/>
        <v>2.93</v>
      </c>
      <c r="S1889" s="323"/>
      <c r="T1889" s="309"/>
      <c r="U1889" s="309"/>
      <c r="V1889" s="319" t="s">
        <v>1427</v>
      </c>
      <c r="W1889" s="444" t="str">
        <f t="shared" si="137"/>
        <v>10</v>
      </c>
      <c r="X1889" s="286"/>
      <c r="Y1889" s="286"/>
      <c r="Z1889" s="30"/>
    </row>
    <row r="1890" spans="1:26" ht="15" hidden="1" customHeight="1" x14ac:dyDescent="0.2">
      <c r="A1890" s="384"/>
      <c r="B1890" s="384"/>
      <c r="C1890" s="433"/>
      <c r="D1890" s="43" t="s">
        <v>2669</v>
      </c>
      <c r="E1890" s="499" t="s">
        <v>2949</v>
      </c>
      <c r="F1890" s="319">
        <v>1</v>
      </c>
      <c r="G1890" s="43" t="s">
        <v>2837</v>
      </c>
      <c r="H1890" s="499"/>
      <c r="I1890" s="481">
        <v>10</v>
      </c>
      <c r="J1890" s="442" t="s">
        <v>1428</v>
      </c>
      <c r="K1890" s="442">
        <v>1</v>
      </c>
      <c r="L1890" s="482" t="s">
        <v>3549</v>
      </c>
      <c r="M1890" s="442">
        <v>175</v>
      </c>
      <c r="N1890" s="483"/>
      <c r="O1890" s="434">
        <v>1.44</v>
      </c>
      <c r="P1890" s="323">
        <f t="shared" si="134"/>
        <v>1.44</v>
      </c>
      <c r="Q1890" s="319">
        <f t="shared" si="135"/>
        <v>1</v>
      </c>
      <c r="R1890" s="427">
        <f t="shared" si="136"/>
        <v>1.44</v>
      </c>
      <c r="S1890" s="323"/>
      <c r="T1890" s="309"/>
      <c r="U1890" s="309"/>
      <c r="V1890" s="319" t="s">
        <v>1427</v>
      </c>
      <c r="W1890" s="444" t="str">
        <f t="shared" si="137"/>
        <v>10</v>
      </c>
      <c r="X1890" s="286"/>
      <c r="Y1890" s="286"/>
      <c r="Z1890" s="30"/>
    </row>
    <row r="1891" spans="1:26" ht="15" hidden="1" customHeight="1" x14ac:dyDescent="0.2">
      <c r="A1891" s="384"/>
      <c r="B1891" s="384"/>
      <c r="C1891" s="433"/>
      <c r="D1891" s="43" t="s">
        <v>2669</v>
      </c>
      <c r="E1891" s="499" t="s">
        <v>2949</v>
      </c>
      <c r="F1891" s="319">
        <v>1</v>
      </c>
      <c r="G1891" s="43" t="s">
        <v>2838</v>
      </c>
      <c r="H1891" s="499"/>
      <c r="I1891" s="481">
        <v>10</v>
      </c>
      <c r="J1891" s="442" t="s">
        <v>1428</v>
      </c>
      <c r="K1891" s="442">
        <v>1</v>
      </c>
      <c r="L1891" s="482" t="s">
        <v>3469</v>
      </c>
      <c r="M1891" s="442">
        <v>180</v>
      </c>
      <c r="N1891" s="483"/>
      <c r="O1891" s="434">
        <v>1.98</v>
      </c>
      <c r="P1891" s="323">
        <f t="shared" si="134"/>
        <v>1.98</v>
      </c>
      <c r="Q1891" s="319">
        <f t="shared" si="135"/>
        <v>1</v>
      </c>
      <c r="R1891" s="427">
        <f t="shared" si="136"/>
        <v>1.98</v>
      </c>
      <c r="S1891" s="323"/>
      <c r="T1891" s="309"/>
      <c r="U1891" s="309"/>
      <c r="V1891" s="319" t="s">
        <v>1427</v>
      </c>
      <c r="W1891" s="444" t="str">
        <f t="shared" si="137"/>
        <v>10</v>
      </c>
      <c r="X1891" s="286"/>
      <c r="Y1891" s="286"/>
      <c r="Z1891" s="30"/>
    </row>
    <row r="1892" spans="1:26" ht="15" hidden="1" customHeight="1" x14ac:dyDescent="0.2">
      <c r="A1892" s="384"/>
      <c r="B1892" s="384"/>
      <c r="C1892" s="433"/>
      <c r="D1892" s="43" t="s">
        <v>2669</v>
      </c>
      <c r="E1892" s="499" t="s">
        <v>2949</v>
      </c>
      <c r="F1892" s="319">
        <v>1</v>
      </c>
      <c r="G1892" s="43" t="s">
        <v>2823</v>
      </c>
      <c r="H1892" s="499"/>
      <c r="I1892" s="481">
        <v>10</v>
      </c>
      <c r="J1892" s="442" t="s">
        <v>1428</v>
      </c>
      <c r="K1892" s="442">
        <v>1</v>
      </c>
      <c r="L1892" s="482" t="s">
        <v>3469</v>
      </c>
      <c r="M1892" s="442">
        <v>215</v>
      </c>
      <c r="N1892" s="483"/>
      <c r="O1892" s="434">
        <v>2.36</v>
      </c>
      <c r="P1892" s="323">
        <f t="shared" si="134"/>
        <v>2.36</v>
      </c>
      <c r="Q1892" s="319">
        <f t="shared" si="135"/>
        <v>1</v>
      </c>
      <c r="R1892" s="427">
        <f t="shared" si="136"/>
        <v>2.36</v>
      </c>
      <c r="S1892" s="323"/>
      <c r="T1892" s="309"/>
      <c r="U1892" s="309"/>
      <c r="V1892" s="319" t="s">
        <v>1427</v>
      </c>
      <c r="W1892" s="444" t="str">
        <f t="shared" si="137"/>
        <v>10</v>
      </c>
      <c r="X1892" s="286"/>
      <c r="Y1892" s="286"/>
      <c r="Z1892" s="30"/>
    </row>
    <row r="1893" spans="1:26" ht="15" hidden="1" customHeight="1" x14ac:dyDescent="0.2">
      <c r="A1893" s="384"/>
      <c r="B1893" s="384"/>
      <c r="C1893" s="433"/>
      <c r="D1893" s="43" t="s">
        <v>2669</v>
      </c>
      <c r="E1893" s="499" t="s">
        <v>2949</v>
      </c>
      <c r="F1893" s="319">
        <v>1</v>
      </c>
      <c r="G1893" s="43" t="s">
        <v>2839</v>
      </c>
      <c r="H1893" s="499"/>
      <c r="I1893" s="481" t="s">
        <v>865</v>
      </c>
      <c r="J1893" s="442" t="s">
        <v>1428</v>
      </c>
      <c r="K1893" s="442">
        <v>1</v>
      </c>
      <c r="L1893" s="482" t="s">
        <v>3456</v>
      </c>
      <c r="M1893" s="442">
        <v>1823</v>
      </c>
      <c r="N1893" s="483"/>
      <c r="O1893" s="434">
        <v>20.55</v>
      </c>
      <c r="P1893" s="323">
        <f t="shared" si="134"/>
        <v>20.55</v>
      </c>
      <c r="Q1893" s="319">
        <f t="shared" si="135"/>
        <v>1</v>
      </c>
      <c r="R1893" s="427">
        <f t="shared" si="136"/>
        <v>20.55</v>
      </c>
      <c r="S1893" s="323"/>
      <c r="T1893" s="309"/>
      <c r="U1893" s="309"/>
      <c r="V1893" s="319" t="s">
        <v>865</v>
      </c>
      <c r="W1893" s="444" t="str">
        <f t="shared" si="137"/>
        <v/>
      </c>
      <c r="X1893" s="286"/>
      <c r="Y1893" s="286"/>
      <c r="Z1893" s="30"/>
    </row>
    <row r="1894" spans="1:26" ht="15" hidden="1" customHeight="1" x14ac:dyDescent="0.2">
      <c r="A1894" s="384"/>
      <c r="B1894" s="384"/>
      <c r="C1894" s="433"/>
      <c r="D1894" s="43" t="s">
        <v>2669</v>
      </c>
      <c r="E1894" s="499" t="s">
        <v>2949</v>
      </c>
      <c r="F1894" s="319">
        <v>1</v>
      </c>
      <c r="G1894" s="43" t="s">
        <v>2840</v>
      </c>
      <c r="H1894" s="499"/>
      <c r="I1894" s="481">
        <v>8</v>
      </c>
      <c r="J1894" s="442" t="s">
        <v>1428</v>
      </c>
      <c r="K1894" s="442">
        <v>1</v>
      </c>
      <c r="L1894" s="482" t="s">
        <v>3483</v>
      </c>
      <c r="M1894" s="442">
        <v>164</v>
      </c>
      <c r="N1894" s="483"/>
      <c r="O1894" s="434">
        <v>0.41</v>
      </c>
      <c r="P1894" s="323">
        <f t="shared" si="134"/>
        <v>0.41</v>
      </c>
      <c r="Q1894" s="319">
        <f t="shared" si="135"/>
        <v>1</v>
      </c>
      <c r="R1894" s="427">
        <f t="shared" si="136"/>
        <v>0.41</v>
      </c>
      <c r="S1894" s="323"/>
      <c r="T1894" s="309"/>
      <c r="U1894" s="309"/>
      <c r="V1894" s="319" t="s">
        <v>3449</v>
      </c>
      <c r="W1894" s="444" t="str">
        <f t="shared" si="137"/>
        <v>8</v>
      </c>
      <c r="X1894" s="286"/>
      <c r="Y1894" s="286"/>
      <c r="Z1894" s="30"/>
    </row>
    <row r="1895" spans="1:26" ht="15" hidden="1" customHeight="1" x14ac:dyDescent="0.2">
      <c r="A1895" s="384"/>
      <c r="B1895" s="384"/>
      <c r="C1895" s="433"/>
      <c r="D1895" s="43" t="s">
        <v>2669</v>
      </c>
      <c r="E1895" s="499" t="s">
        <v>2949</v>
      </c>
      <c r="F1895" s="319">
        <v>1</v>
      </c>
      <c r="G1895" s="43" t="s">
        <v>2841</v>
      </c>
      <c r="H1895" s="499"/>
      <c r="I1895" s="481">
        <v>5</v>
      </c>
      <c r="J1895" s="442" t="s">
        <v>1428</v>
      </c>
      <c r="K1895" s="442">
        <v>2</v>
      </c>
      <c r="L1895" s="482" t="s">
        <v>3514</v>
      </c>
      <c r="M1895" s="442">
        <v>70</v>
      </c>
      <c r="N1895" s="483"/>
      <c r="O1895" s="434">
        <v>0.08</v>
      </c>
      <c r="P1895" s="323">
        <f t="shared" si="134"/>
        <v>0.16</v>
      </c>
      <c r="Q1895" s="319">
        <f t="shared" si="135"/>
        <v>2</v>
      </c>
      <c r="R1895" s="427">
        <f t="shared" si="136"/>
        <v>0.16</v>
      </c>
      <c r="S1895" s="323"/>
      <c r="T1895" s="309"/>
      <c r="U1895" s="309"/>
      <c r="V1895" s="319" t="s">
        <v>3448</v>
      </c>
      <c r="W1895" s="444" t="str">
        <f t="shared" si="137"/>
        <v>5</v>
      </c>
      <c r="X1895" s="286"/>
      <c r="Y1895" s="286"/>
      <c r="Z1895" s="30"/>
    </row>
    <row r="1896" spans="1:26" ht="15" hidden="1" customHeight="1" x14ac:dyDescent="0.2">
      <c r="A1896" s="384"/>
      <c r="B1896" s="384"/>
      <c r="C1896" s="433"/>
      <c r="D1896" s="43" t="s">
        <v>2670</v>
      </c>
      <c r="E1896" s="499" t="s">
        <v>2949</v>
      </c>
      <c r="F1896" s="319">
        <v>1</v>
      </c>
      <c r="G1896" s="43" t="s">
        <v>2842</v>
      </c>
      <c r="H1896" s="499"/>
      <c r="I1896" s="481" t="s">
        <v>620</v>
      </c>
      <c r="J1896" s="442" t="s">
        <v>1428</v>
      </c>
      <c r="K1896" s="442">
        <v>1</v>
      </c>
      <c r="L1896" s="482" t="s">
        <v>3456</v>
      </c>
      <c r="M1896" s="442">
        <v>3334</v>
      </c>
      <c r="N1896" s="483"/>
      <c r="O1896" s="434">
        <v>87.41</v>
      </c>
      <c r="P1896" s="323">
        <f t="shared" si="134"/>
        <v>87.41</v>
      </c>
      <c r="Q1896" s="319">
        <f t="shared" si="135"/>
        <v>1</v>
      </c>
      <c r="R1896" s="427">
        <f t="shared" si="136"/>
        <v>87.41</v>
      </c>
      <c r="S1896" s="323"/>
      <c r="T1896" s="309"/>
      <c r="U1896" s="309"/>
      <c r="V1896" s="319" t="s">
        <v>620</v>
      </c>
      <c r="W1896" s="444" t="str">
        <f t="shared" si="137"/>
        <v/>
      </c>
      <c r="X1896" s="286"/>
      <c r="Y1896" s="286"/>
      <c r="Z1896" s="30"/>
    </row>
    <row r="1897" spans="1:26" ht="15" hidden="1" customHeight="1" x14ac:dyDescent="0.2">
      <c r="A1897" s="384"/>
      <c r="B1897" s="384"/>
      <c r="C1897" s="433"/>
      <c r="D1897" s="43" t="s">
        <v>2670</v>
      </c>
      <c r="E1897" s="499" t="s">
        <v>2949</v>
      </c>
      <c r="F1897" s="319">
        <v>1</v>
      </c>
      <c r="G1897" s="43" t="s">
        <v>2821</v>
      </c>
      <c r="H1897" s="499"/>
      <c r="I1897" s="481">
        <v>10</v>
      </c>
      <c r="J1897" s="442" t="s">
        <v>1428</v>
      </c>
      <c r="K1897" s="442">
        <v>2</v>
      </c>
      <c r="L1897" s="482" t="s">
        <v>3460</v>
      </c>
      <c r="M1897" s="442">
        <v>100</v>
      </c>
      <c r="N1897" s="483"/>
      <c r="O1897" s="434">
        <v>0.79</v>
      </c>
      <c r="P1897" s="323">
        <f t="shared" si="134"/>
        <v>1.58</v>
      </c>
      <c r="Q1897" s="319">
        <f t="shared" si="135"/>
        <v>2</v>
      </c>
      <c r="R1897" s="427">
        <f t="shared" si="136"/>
        <v>1.58</v>
      </c>
      <c r="S1897" s="323"/>
      <c r="T1897" s="309"/>
      <c r="U1897" s="309"/>
      <c r="V1897" s="319" t="s">
        <v>1427</v>
      </c>
      <c r="W1897" s="444" t="str">
        <f t="shared" si="137"/>
        <v>10</v>
      </c>
      <c r="X1897" s="286"/>
      <c r="Y1897" s="286"/>
      <c r="Z1897" s="30"/>
    </row>
    <row r="1898" spans="1:26" ht="15" hidden="1" customHeight="1" x14ac:dyDescent="0.2">
      <c r="A1898" s="384"/>
      <c r="B1898" s="384"/>
      <c r="C1898" s="433"/>
      <c r="D1898" s="43" t="s">
        <v>2670</v>
      </c>
      <c r="E1898" s="499" t="s">
        <v>2949</v>
      </c>
      <c r="F1898" s="319">
        <v>1</v>
      </c>
      <c r="G1898" s="43" t="s">
        <v>2822</v>
      </c>
      <c r="H1898" s="499"/>
      <c r="I1898" s="481">
        <v>10</v>
      </c>
      <c r="J1898" s="442" t="s">
        <v>1428</v>
      </c>
      <c r="K1898" s="442">
        <v>2</v>
      </c>
      <c r="L1898" s="482" t="s">
        <v>3454</v>
      </c>
      <c r="M1898" s="442">
        <v>202</v>
      </c>
      <c r="N1898" s="483"/>
      <c r="O1898" s="434">
        <v>0.79</v>
      </c>
      <c r="P1898" s="323">
        <f t="shared" si="134"/>
        <v>1.58</v>
      </c>
      <c r="Q1898" s="319">
        <f t="shared" si="135"/>
        <v>2</v>
      </c>
      <c r="R1898" s="427">
        <f t="shared" si="136"/>
        <v>1.58</v>
      </c>
      <c r="S1898" s="323"/>
      <c r="T1898" s="309"/>
      <c r="U1898" s="309"/>
      <c r="V1898" s="319" t="s">
        <v>1427</v>
      </c>
      <c r="W1898" s="444" t="str">
        <f t="shared" si="137"/>
        <v>10</v>
      </c>
      <c r="X1898" s="286"/>
      <c r="Y1898" s="286"/>
      <c r="Z1898" s="30"/>
    </row>
    <row r="1899" spans="1:26" ht="15" hidden="1" customHeight="1" x14ac:dyDescent="0.2">
      <c r="A1899" s="384"/>
      <c r="B1899" s="384"/>
      <c r="C1899" s="433"/>
      <c r="D1899" s="43" t="s">
        <v>2670</v>
      </c>
      <c r="E1899" s="499" t="s">
        <v>2949</v>
      </c>
      <c r="F1899" s="319">
        <v>1</v>
      </c>
      <c r="G1899" s="43" t="s">
        <v>2823</v>
      </c>
      <c r="H1899" s="499"/>
      <c r="I1899" s="481">
        <v>10</v>
      </c>
      <c r="J1899" s="442" t="s">
        <v>1428</v>
      </c>
      <c r="K1899" s="442">
        <v>2</v>
      </c>
      <c r="L1899" s="482" t="s">
        <v>3469</v>
      </c>
      <c r="M1899" s="442">
        <v>215</v>
      </c>
      <c r="N1899" s="483"/>
      <c r="O1899" s="434">
        <v>2.36</v>
      </c>
      <c r="P1899" s="323">
        <f t="shared" si="134"/>
        <v>4.72</v>
      </c>
      <c r="Q1899" s="319">
        <f t="shared" si="135"/>
        <v>2</v>
      </c>
      <c r="R1899" s="427">
        <f t="shared" si="136"/>
        <v>4.72</v>
      </c>
      <c r="S1899" s="323"/>
      <c r="T1899" s="309"/>
      <c r="U1899" s="309"/>
      <c r="V1899" s="319" t="s">
        <v>1427</v>
      </c>
      <c r="W1899" s="444" t="str">
        <f t="shared" si="137"/>
        <v>10</v>
      </c>
      <c r="X1899" s="286"/>
      <c r="Y1899" s="286"/>
      <c r="Z1899" s="30"/>
    </row>
    <row r="1900" spans="1:26" ht="15" hidden="1" customHeight="1" x14ac:dyDescent="0.2">
      <c r="A1900" s="384"/>
      <c r="B1900" s="384"/>
      <c r="C1900" s="433"/>
      <c r="D1900" s="43" t="s">
        <v>2670</v>
      </c>
      <c r="E1900" s="499" t="s">
        <v>2949</v>
      </c>
      <c r="F1900" s="319">
        <v>1</v>
      </c>
      <c r="G1900" s="43" t="s">
        <v>2824</v>
      </c>
      <c r="H1900" s="499"/>
      <c r="I1900" s="481">
        <v>12</v>
      </c>
      <c r="J1900" s="442" t="s">
        <v>1428</v>
      </c>
      <c r="K1900" s="442">
        <v>2</v>
      </c>
      <c r="L1900" s="482" t="s">
        <v>3469</v>
      </c>
      <c r="M1900" s="442">
        <v>320</v>
      </c>
      <c r="N1900" s="483"/>
      <c r="O1900" s="434">
        <v>4.22</v>
      </c>
      <c r="P1900" s="323">
        <f t="shared" si="134"/>
        <v>8.44</v>
      </c>
      <c r="Q1900" s="319">
        <f t="shared" si="135"/>
        <v>2</v>
      </c>
      <c r="R1900" s="427">
        <f t="shared" si="136"/>
        <v>8.44</v>
      </c>
      <c r="S1900" s="323"/>
      <c r="T1900" s="309"/>
      <c r="U1900" s="309"/>
      <c r="V1900" s="319" t="s">
        <v>3445</v>
      </c>
      <c r="W1900" s="444" t="str">
        <f t="shared" si="137"/>
        <v>12</v>
      </c>
      <c r="X1900" s="286"/>
      <c r="Y1900" s="286"/>
      <c r="Z1900" s="30"/>
    </row>
    <row r="1901" spans="1:26" ht="15" hidden="1" customHeight="1" x14ac:dyDescent="0.2">
      <c r="A1901" s="384"/>
      <c r="B1901" s="384"/>
      <c r="C1901" s="433"/>
      <c r="D1901" s="43" t="s">
        <v>2671</v>
      </c>
      <c r="E1901" s="499" t="s">
        <v>2949</v>
      </c>
      <c r="F1901" s="319">
        <v>4</v>
      </c>
      <c r="G1901" s="43" t="s">
        <v>2843</v>
      </c>
      <c r="H1901" s="499"/>
      <c r="I1901" s="481" t="s">
        <v>561</v>
      </c>
      <c r="J1901" s="442" t="s">
        <v>1428</v>
      </c>
      <c r="K1901" s="442">
        <v>1</v>
      </c>
      <c r="L1901" s="482" t="s">
        <v>3456</v>
      </c>
      <c r="M1901" s="442">
        <v>3240</v>
      </c>
      <c r="N1901" s="483"/>
      <c r="O1901" s="434">
        <v>60.78</v>
      </c>
      <c r="P1901" s="323">
        <f t="shared" si="134"/>
        <v>60.78</v>
      </c>
      <c r="Q1901" s="319">
        <f t="shared" si="135"/>
        <v>4</v>
      </c>
      <c r="R1901" s="427">
        <f t="shared" si="136"/>
        <v>243.12</v>
      </c>
      <c r="S1901" s="323"/>
      <c r="T1901" s="309"/>
      <c r="U1901" s="309"/>
      <c r="V1901" s="319" t="s">
        <v>561</v>
      </c>
      <c r="W1901" s="444" t="str">
        <f t="shared" si="137"/>
        <v/>
      </c>
      <c r="X1901" s="286"/>
      <c r="Y1901" s="286"/>
      <c r="Z1901" s="30"/>
    </row>
    <row r="1902" spans="1:26" ht="15" hidden="1" customHeight="1" x14ac:dyDescent="0.2">
      <c r="A1902" s="384"/>
      <c r="B1902" s="384"/>
      <c r="C1902" s="433"/>
      <c r="D1902" s="43" t="s">
        <v>2671</v>
      </c>
      <c r="E1902" s="499" t="s">
        <v>2949</v>
      </c>
      <c r="F1902" s="319">
        <v>4</v>
      </c>
      <c r="G1902" s="43" t="s">
        <v>2823</v>
      </c>
      <c r="H1902" s="499"/>
      <c r="I1902" s="481">
        <v>10</v>
      </c>
      <c r="J1902" s="442" t="s">
        <v>1428</v>
      </c>
      <c r="K1902" s="442">
        <v>2</v>
      </c>
      <c r="L1902" s="482" t="s">
        <v>3469</v>
      </c>
      <c r="M1902" s="442">
        <v>215</v>
      </c>
      <c r="N1902" s="483"/>
      <c r="O1902" s="434">
        <v>2.36</v>
      </c>
      <c r="P1902" s="323">
        <f t="shared" si="134"/>
        <v>4.72</v>
      </c>
      <c r="Q1902" s="319">
        <f t="shared" si="135"/>
        <v>8</v>
      </c>
      <c r="R1902" s="427">
        <f t="shared" si="136"/>
        <v>18.88</v>
      </c>
      <c r="S1902" s="323"/>
      <c r="T1902" s="309"/>
      <c r="U1902" s="309"/>
      <c r="V1902" s="319" t="s">
        <v>1427</v>
      </c>
      <c r="W1902" s="444" t="str">
        <f t="shared" si="137"/>
        <v>10</v>
      </c>
      <c r="X1902" s="286"/>
      <c r="Y1902" s="286"/>
      <c r="Z1902" s="30"/>
    </row>
    <row r="1903" spans="1:26" ht="15" hidden="1" customHeight="1" x14ac:dyDescent="0.2">
      <c r="A1903" s="384"/>
      <c r="B1903" s="384"/>
      <c r="C1903" s="433"/>
      <c r="D1903" s="43" t="s">
        <v>2672</v>
      </c>
      <c r="E1903" s="499" t="s">
        <v>2949</v>
      </c>
      <c r="F1903" s="319">
        <v>1</v>
      </c>
      <c r="G1903" s="43" t="s">
        <v>2844</v>
      </c>
      <c r="H1903" s="499"/>
      <c r="I1903" s="481" t="s">
        <v>561</v>
      </c>
      <c r="J1903" s="442" t="s">
        <v>1428</v>
      </c>
      <c r="K1903" s="442">
        <v>1</v>
      </c>
      <c r="L1903" s="482" t="s">
        <v>3456</v>
      </c>
      <c r="M1903" s="442">
        <v>2970</v>
      </c>
      <c r="N1903" s="483"/>
      <c r="O1903" s="434">
        <v>55.72</v>
      </c>
      <c r="P1903" s="323">
        <f t="shared" si="134"/>
        <v>55.72</v>
      </c>
      <c r="Q1903" s="319">
        <f t="shared" si="135"/>
        <v>1</v>
      </c>
      <c r="R1903" s="427">
        <f t="shared" si="136"/>
        <v>55.72</v>
      </c>
      <c r="S1903" s="323"/>
      <c r="T1903" s="309"/>
      <c r="U1903" s="309"/>
      <c r="V1903" s="319" t="s">
        <v>561</v>
      </c>
      <c r="W1903" s="444" t="str">
        <f t="shared" si="137"/>
        <v/>
      </c>
      <c r="X1903" s="286"/>
      <c r="Y1903" s="286"/>
      <c r="Z1903" s="30"/>
    </row>
    <row r="1904" spans="1:26" ht="15" hidden="1" customHeight="1" x14ac:dyDescent="0.2">
      <c r="A1904" s="384"/>
      <c r="B1904" s="384"/>
      <c r="C1904" s="433"/>
      <c r="D1904" s="43" t="s">
        <v>2672</v>
      </c>
      <c r="E1904" s="499" t="s">
        <v>2949</v>
      </c>
      <c r="F1904" s="319">
        <v>1</v>
      </c>
      <c r="G1904" s="43" t="s">
        <v>2845</v>
      </c>
      <c r="H1904" s="499"/>
      <c r="I1904" s="481">
        <v>10</v>
      </c>
      <c r="J1904" s="442" t="s">
        <v>1428</v>
      </c>
      <c r="K1904" s="442">
        <v>1</v>
      </c>
      <c r="L1904" s="482" t="s">
        <v>3483</v>
      </c>
      <c r="M1904" s="442">
        <v>164</v>
      </c>
      <c r="N1904" s="483"/>
      <c r="O1904" s="434">
        <v>0.51</v>
      </c>
      <c r="P1904" s="323">
        <f t="shared" si="134"/>
        <v>0.51</v>
      </c>
      <c r="Q1904" s="319">
        <f t="shared" si="135"/>
        <v>1</v>
      </c>
      <c r="R1904" s="427">
        <f t="shared" si="136"/>
        <v>0.51</v>
      </c>
      <c r="S1904" s="323"/>
      <c r="T1904" s="309"/>
      <c r="U1904" s="309"/>
      <c r="V1904" s="319" t="s">
        <v>1427</v>
      </c>
      <c r="W1904" s="444" t="str">
        <f t="shared" si="137"/>
        <v>10</v>
      </c>
      <c r="X1904" s="286"/>
      <c r="Y1904" s="286"/>
      <c r="Z1904" s="30"/>
    </row>
    <row r="1905" spans="1:26" ht="15" hidden="1" customHeight="1" x14ac:dyDescent="0.2">
      <c r="A1905" s="384"/>
      <c r="B1905" s="384"/>
      <c r="C1905" s="433"/>
      <c r="D1905" s="43" t="s">
        <v>2672</v>
      </c>
      <c r="E1905" s="499" t="s">
        <v>2949</v>
      </c>
      <c r="F1905" s="319">
        <v>1</v>
      </c>
      <c r="G1905" s="43" t="s">
        <v>2846</v>
      </c>
      <c r="H1905" s="499"/>
      <c r="I1905" s="481">
        <v>10</v>
      </c>
      <c r="J1905" s="442" t="s">
        <v>1428</v>
      </c>
      <c r="K1905" s="442">
        <v>1</v>
      </c>
      <c r="L1905" s="482" t="s">
        <v>3469</v>
      </c>
      <c r="M1905" s="442">
        <v>175</v>
      </c>
      <c r="N1905" s="483"/>
      <c r="O1905" s="434">
        <v>1.92</v>
      </c>
      <c r="P1905" s="323">
        <f t="shared" si="134"/>
        <v>1.92</v>
      </c>
      <c r="Q1905" s="319">
        <f t="shared" si="135"/>
        <v>1</v>
      </c>
      <c r="R1905" s="427">
        <f t="shared" si="136"/>
        <v>1.92</v>
      </c>
      <c r="S1905" s="323"/>
      <c r="T1905" s="309"/>
      <c r="U1905" s="309"/>
      <c r="V1905" s="319" t="s">
        <v>1427</v>
      </c>
      <c r="W1905" s="444" t="str">
        <f t="shared" si="137"/>
        <v>10</v>
      </c>
      <c r="X1905" s="286"/>
      <c r="Y1905" s="286"/>
      <c r="Z1905" s="30"/>
    </row>
    <row r="1906" spans="1:26" ht="15" hidden="1" customHeight="1" x14ac:dyDescent="0.2">
      <c r="A1906" s="384"/>
      <c r="B1906" s="384"/>
      <c r="C1906" s="433"/>
      <c r="D1906" s="43" t="s">
        <v>2672</v>
      </c>
      <c r="E1906" s="499" t="s">
        <v>2949</v>
      </c>
      <c r="F1906" s="319">
        <v>1</v>
      </c>
      <c r="G1906" s="43" t="s">
        <v>2838</v>
      </c>
      <c r="H1906" s="499"/>
      <c r="I1906" s="481">
        <v>10</v>
      </c>
      <c r="J1906" s="442" t="s">
        <v>1428</v>
      </c>
      <c r="K1906" s="442">
        <v>2</v>
      </c>
      <c r="L1906" s="482" t="s">
        <v>3469</v>
      </c>
      <c r="M1906" s="442">
        <v>180</v>
      </c>
      <c r="N1906" s="483"/>
      <c r="O1906" s="434">
        <v>1.98</v>
      </c>
      <c r="P1906" s="323">
        <f t="shared" si="134"/>
        <v>3.96</v>
      </c>
      <c r="Q1906" s="319">
        <f t="shared" si="135"/>
        <v>2</v>
      </c>
      <c r="R1906" s="427">
        <f t="shared" si="136"/>
        <v>3.96</v>
      </c>
      <c r="S1906" s="323"/>
      <c r="T1906" s="309"/>
      <c r="U1906" s="309"/>
      <c r="V1906" s="319" t="s">
        <v>1427</v>
      </c>
      <c r="W1906" s="444" t="str">
        <f t="shared" si="137"/>
        <v>10</v>
      </c>
      <c r="X1906" s="286"/>
      <c r="Y1906" s="286"/>
      <c r="Z1906" s="30"/>
    </row>
    <row r="1907" spans="1:26" ht="15" hidden="1" customHeight="1" x14ac:dyDescent="0.2">
      <c r="A1907" s="384"/>
      <c r="B1907" s="384"/>
      <c r="C1907" s="433"/>
      <c r="D1907" s="43" t="s">
        <v>2673</v>
      </c>
      <c r="E1907" s="499" t="s">
        <v>2949</v>
      </c>
      <c r="F1907" s="319">
        <v>1</v>
      </c>
      <c r="G1907" s="43" t="s">
        <v>2847</v>
      </c>
      <c r="H1907" s="499"/>
      <c r="I1907" s="481" t="s">
        <v>561</v>
      </c>
      <c r="J1907" s="442" t="s">
        <v>1428</v>
      </c>
      <c r="K1907" s="442">
        <v>1</v>
      </c>
      <c r="L1907" s="482" t="s">
        <v>3456</v>
      </c>
      <c r="M1907" s="442">
        <v>2669</v>
      </c>
      <c r="N1907" s="483"/>
      <c r="O1907" s="434">
        <v>50.07</v>
      </c>
      <c r="P1907" s="323">
        <f t="shared" si="134"/>
        <v>50.07</v>
      </c>
      <c r="Q1907" s="319">
        <f t="shared" si="135"/>
        <v>1</v>
      </c>
      <c r="R1907" s="427">
        <f t="shared" si="136"/>
        <v>50.07</v>
      </c>
      <c r="S1907" s="323"/>
      <c r="T1907" s="309"/>
      <c r="U1907" s="309"/>
      <c r="V1907" s="319" t="s">
        <v>561</v>
      </c>
      <c r="W1907" s="444" t="str">
        <f t="shared" si="137"/>
        <v/>
      </c>
      <c r="X1907" s="286"/>
      <c r="Y1907" s="286"/>
      <c r="Z1907" s="30"/>
    </row>
    <row r="1908" spans="1:26" ht="15" hidden="1" customHeight="1" x14ac:dyDescent="0.2">
      <c r="A1908" s="384"/>
      <c r="B1908" s="384"/>
      <c r="C1908" s="433"/>
      <c r="D1908" s="43" t="s">
        <v>2673</v>
      </c>
      <c r="E1908" s="499" t="s">
        <v>2949</v>
      </c>
      <c r="F1908" s="319">
        <v>1</v>
      </c>
      <c r="G1908" s="43" t="s">
        <v>2848</v>
      </c>
      <c r="H1908" s="499"/>
      <c r="I1908" s="481" t="s">
        <v>561</v>
      </c>
      <c r="J1908" s="442" t="s">
        <v>1428</v>
      </c>
      <c r="K1908" s="442">
        <v>1</v>
      </c>
      <c r="L1908" s="482" t="s">
        <v>3456</v>
      </c>
      <c r="M1908" s="442">
        <v>938</v>
      </c>
      <c r="N1908" s="483"/>
      <c r="O1908" s="434">
        <v>17.600000000000001</v>
      </c>
      <c r="P1908" s="323">
        <f t="shared" si="134"/>
        <v>17.600000000000001</v>
      </c>
      <c r="Q1908" s="319">
        <f t="shared" si="135"/>
        <v>1</v>
      </c>
      <c r="R1908" s="427">
        <f t="shared" si="136"/>
        <v>17.600000000000001</v>
      </c>
      <c r="S1908" s="323"/>
      <c r="T1908" s="309"/>
      <c r="U1908" s="309"/>
      <c r="V1908" s="319" t="s">
        <v>561</v>
      </c>
      <c r="W1908" s="444" t="str">
        <f t="shared" si="137"/>
        <v/>
      </c>
      <c r="X1908" s="286"/>
      <c r="Y1908" s="286"/>
      <c r="Z1908" s="30"/>
    </row>
    <row r="1909" spans="1:26" ht="15" hidden="1" customHeight="1" x14ac:dyDescent="0.2">
      <c r="A1909" s="384"/>
      <c r="B1909" s="384"/>
      <c r="C1909" s="433"/>
      <c r="D1909" s="43" t="s">
        <v>2673</v>
      </c>
      <c r="E1909" s="499" t="s">
        <v>2949</v>
      </c>
      <c r="F1909" s="319">
        <v>1</v>
      </c>
      <c r="G1909" s="43" t="s">
        <v>2845</v>
      </c>
      <c r="H1909" s="499"/>
      <c r="I1909" s="481">
        <v>10</v>
      </c>
      <c r="J1909" s="442" t="s">
        <v>1428</v>
      </c>
      <c r="K1909" s="442">
        <v>2</v>
      </c>
      <c r="L1909" s="482" t="s">
        <v>3489</v>
      </c>
      <c r="M1909" s="442">
        <v>164</v>
      </c>
      <c r="N1909" s="483"/>
      <c r="O1909" s="434">
        <v>0.54</v>
      </c>
      <c r="P1909" s="323">
        <f t="shared" si="134"/>
        <v>1.08</v>
      </c>
      <c r="Q1909" s="319">
        <f t="shared" si="135"/>
        <v>2</v>
      </c>
      <c r="R1909" s="427">
        <f t="shared" si="136"/>
        <v>1.08</v>
      </c>
      <c r="S1909" s="323"/>
      <c r="T1909" s="309"/>
      <c r="U1909" s="309"/>
      <c r="V1909" s="319" t="s">
        <v>1427</v>
      </c>
      <c r="W1909" s="444" t="str">
        <f t="shared" si="137"/>
        <v>10</v>
      </c>
      <c r="X1909" s="286"/>
      <c r="Y1909" s="286"/>
      <c r="Z1909" s="30"/>
    </row>
    <row r="1910" spans="1:26" ht="15" hidden="1" customHeight="1" x14ac:dyDescent="0.2">
      <c r="A1910" s="384"/>
      <c r="B1910" s="384"/>
      <c r="C1910" s="433"/>
      <c r="D1910" s="43" t="s">
        <v>2673</v>
      </c>
      <c r="E1910" s="499" t="s">
        <v>2949</v>
      </c>
      <c r="F1910" s="319">
        <v>1</v>
      </c>
      <c r="G1910" s="43" t="s">
        <v>2779</v>
      </c>
      <c r="H1910" s="499"/>
      <c r="I1910" s="481">
        <v>10</v>
      </c>
      <c r="J1910" s="442" t="s">
        <v>1428</v>
      </c>
      <c r="K1910" s="442">
        <v>2</v>
      </c>
      <c r="L1910" s="482" t="s">
        <v>3461</v>
      </c>
      <c r="M1910" s="442">
        <v>180</v>
      </c>
      <c r="N1910" s="483"/>
      <c r="O1910" s="434">
        <v>1.27</v>
      </c>
      <c r="P1910" s="323">
        <f t="shared" si="134"/>
        <v>2.54</v>
      </c>
      <c r="Q1910" s="319">
        <f t="shared" si="135"/>
        <v>2</v>
      </c>
      <c r="R1910" s="427">
        <f t="shared" si="136"/>
        <v>2.54</v>
      </c>
      <c r="S1910" s="323"/>
      <c r="T1910" s="309"/>
      <c r="U1910" s="309"/>
      <c r="V1910" s="319" t="s">
        <v>1427</v>
      </c>
      <c r="W1910" s="444" t="str">
        <f t="shared" si="137"/>
        <v>10</v>
      </c>
      <c r="X1910" s="286"/>
      <c r="Y1910" s="286"/>
      <c r="Z1910" s="30"/>
    </row>
    <row r="1911" spans="1:26" ht="15" hidden="1" customHeight="1" x14ac:dyDescent="0.2">
      <c r="A1911" s="384"/>
      <c r="B1911" s="384"/>
      <c r="C1911" s="433"/>
      <c r="D1911" s="43" t="s">
        <v>2673</v>
      </c>
      <c r="E1911" s="499" t="s">
        <v>2949</v>
      </c>
      <c r="F1911" s="319">
        <v>1</v>
      </c>
      <c r="G1911" s="43" t="s">
        <v>2846</v>
      </c>
      <c r="H1911" s="499"/>
      <c r="I1911" s="481">
        <v>10</v>
      </c>
      <c r="J1911" s="442" t="s">
        <v>1428</v>
      </c>
      <c r="K1911" s="442">
        <v>1</v>
      </c>
      <c r="L1911" s="482" t="s">
        <v>3469</v>
      </c>
      <c r="M1911" s="442">
        <v>175</v>
      </c>
      <c r="N1911" s="483"/>
      <c r="O1911" s="434">
        <v>1.92</v>
      </c>
      <c r="P1911" s="323">
        <f t="shared" si="134"/>
        <v>1.92</v>
      </c>
      <c r="Q1911" s="319">
        <f t="shared" si="135"/>
        <v>1</v>
      </c>
      <c r="R1911" s="427">
        <f t="shared" si="136"/>
        <v>1.92</v>
      </c>
      <c r="S1911" s="323"/>
      <c r="T1911" s="309"/>
      <c r="U1911" s="309"/>
      <c r="V1911" s="319" t="s">
        <v>1427</v>
      </c>
      <c r="W1911" s="444" t="str">
        <f t="shared" si="137"/>
        <v>10</v>
      </c>
      <c r="X1911" s="286"/>
      <c r="Y1911" s="286"/>
      <c r="Z1911" s="30"/>
    </row>
    <row r="1912" spans="1:26" ht="15" hidden="1" customHeight="1" x14ac:dyDescent="0.2">
      <c r="A1912" s="384"/>
      <c r="B1912" s="384"/>
      <c r="C1912" s="433"/>
      <c r="D1912" s="43" t="s">
        <v>2673</v>
      </c>
      <c r="E1912" s="499" t="s">
        <v>2949</v>
      </c>
      <c r="F1912" s="319">
        <v>1</v>
      </c>
      <c r="G1912" s="43" t="s">
        <v>2849</v>
      </c>
      <c r="H1912" s="499"/>
      <c r="I1912" s="481">
        <v>10</v>
      </c>
      <c r="J1912" s="442" t="s">
        <v>1428</v>
      </c>
      <c r="K1912" s="442">
        <v>1</v>
      </c>
      <c r="L1912" s="482" t="s">
        <v>3469</v>
      </c>
      <c r="M1912" s="442">
        <v>180</v>
      </c>
      <c r="N1912" s="483"/>
      <c r="O1912" s="434">
        <v>1.98</v>
      </c>
      <c r="P1912" s="323">
        <f t="shared" si="134"/>
        <v>1.98</v>
      </c>
      <c r="Q1912" s="319">
        <f t="shared" si="135"/>
        <v>1</v>
      </c>
      <c r="R1912" s="427">
        <f t="shared" si="136"/>
        <v>1.98</v>
      </c>
      <c r="S1912" s="323"/>
      <c r="T1912" s="309"/>
      <c r="U1912" s="309"/>
      <c r="V1912" s="319" t="s">
        <v>1427</v>
      </c>
      <c r="W1912" s="444" t="str">
        <f t="shared" si="137"/>
        <v>10</v>
      </c>
      <c r="X1912" s="286"/>
      <c r="Y1912" s="286"/>
      <c r="Z1912" s="30"/>
    </row>
    <row r="1913" spans="1:26" ht="15" hidden="1" customHeight="1" x14ac:dyDescent="0.2">
      <c r="A1913" s="384"/>
      <c r="B1913" s="384"/>
      <c r="C1913" s="433"/>
      <c r="D1913" s="43" t="s">
        <v>2673</v>
      </c>
      <c r="E1913" s="499" t="s">
        <v>2949</v>
      </c>
      <c r="F1913" s="319">
        <v>1</v>
      </c>
      <c r="G1913" s="43" t="s">
        <v>2823</v>
      </c>
      <c r="H1913" s="499"/>
      <c r="I1913" s="481">
        <v>10</v>
      </c>
      <c r="J1913" s="442" t="s">
        <v>1428</v>
      </c>
      <c r="K1913" s="442">
        <v>1</v>
      </c>
      <c r="L1913" s="482" t="s">
        <v>3469</v>
      </c>
      <c r="M1913" s="442">
        <v>215</v>
      </c>
      <c r="N1913" s="483"/>
      <c r="O1913" s="434">
        <v>2.36</v>
      </c>
      <c r="P1913" s="323">
        <f t="shared" ref="P1913:P1976" si="138">O1913*K1913</f>
        <v>2.36</v>
      </c>
      <c r="Q1913" s="319">
        <f t="shared" ref="Q1913:Q1976" si="139">K1913*F1913</f>
        <v>1</v>
      </c>
      <c r="R1913" s="427">
        <f t="shared" ref="R1913:R1976" si="140">Q1913*O1913</f>
        <v>2.36</v>
      </c>
      <c r="S1913" s="323"/>
      <c r="T1913" s="309"/>
      <c r="U1913" s="309"/>
      <c r="V1913" s="319" t="s">
        <v>1427</v>
      </c>
      <c r="W1913" s="444" t="str">
        <f t="shared" si="137"/>
        <v>10</v>
      </c>
      <c r="X1913" s="286"/>
      <c r="Y1913" s="286"/>
      <c r="Z1913" s="30"/>
    </row>
    <row r="1914" spans="1:26" ht="15" hidden="1" customHeight="1" x14ac:dyDescent="0.2">
      <c r="A1914" s="384"/>
      <c r="B1914" s="384"/>
      <c r="C1914" s="433"/>
      <c r="D1914" s="43" t="s">
        <v>2673</v>
      </c>
      <c r="E1914" s="499" t="s">
        <v>2949</v>
      </c>
      <c r="F1914" s="319">
        <v>1</v>
      </c>
      <c r="G1914" s="43" t="s">
        <v>2840</v>
      </c>
      <c r="H1914" s="499"/>
      <c r="I1914" s="481">
        <v>8</v>
      </c>
      <c r="J1914" s="442" t="s">
        <v>1428</v>
      </c>
      <c r="K1914" s="442">
        <v>3</v>
      </c>
      <c r="L1914" s="482" t="s">
        <v>3483</v>
      </c>
      <c r="M1914" s="442">
        <v>164</v>
      </c>
      <c r="N1914" s="483"/>
      <c r="O1914" s="434">
        <v>0.41</v>
      </c>
      <c r="P1914" s="323">
        <f t="shared" si="138"/>
        <v>1.23</v>
      </c>
      <c r="Q1914" s="319">
        <f t="shared" si="139"/>
        <v>3</v>
      </c>
      <c r="R1914" s="427">
        <f t="shared" si="140"/>
        <v>1.23</v>
      </c>
      <c r="S1914" s="323"/>
      <c r="T1914" s="309"/>
      <c r="U1914" s="309"/>
      <c r="V1914" s="319" t="s">
        <v>3449</v>
      </c>
      <c r="W1914" s="444" t="str">
        <f t="shared" si="137"/>
        <v>8</v>
      </c>
      <c r="X1914" s="286"/>
      <c r="Y1914" s="286"/>
      <c r="Z1914" s="30"/>
    </row>
    <row r="1915" spans="1:26" ht="15" hidden="1" customHeight="1" x14ac:dyDescent="0.2">
      <c r="A1915" s="384"/>
      <c r="B1915" s="384"/>
      <c r="C1915" s="433"/>
      <c r="D1915" s="43" t="s">
        <v>2673</v>
      </c>
      <c r="E1915" s="499" t="s">
        <v>2949</v>
      </c>
      <c r="F1915" s="319">
        <v>1</v>
      </c>
      <c r="G1915" s="43" t="s">
        <v>2850</v>
      </c>
      <c r="H1915" s="499"/>
      <c r="I1915" s="481">
        <v>8</v>
      </c>
      <c r="J1915" s="442" t="s">
        <v>1428</v>
      </c>
      <c r="K1915" s="442">
        <v>2</v>
      </c>
      <c r="L1915" s="482" t="s">
        <v>3452</v>
      </c>
      <c r="M1915" s="442">
        <v>164</v>
      </c>
      <c r="N1915" s="483"/>
      <c r="O1915" s="434">
        <v>0.62</v>
      </c>
      <c r="P1915" s="323">
        <f t="shared" si="138"/>
        <v>1.24</v>
      </c>
      <c r="Q1915" s="319">
        <f t="shared" si="139"/>
        <v>2</v>
      </c>
      <c r="R1915" s="427">
        <f t="shared" si="140"/>
        <v>1.24</v>
      </c>
      <c r="S1915" s="323"/>
      <c r="T1915" s="309"/>
      <c r="U1915" s="309"/>
      <c r="V1915" s="319" t="s">
        <v>3449</v>
      </c>
      <c r="W1915" s="444" t="str">
        <f t="shared" si="137"/>
        <v>8</v>
      </c>
      <c r="X1915" s="286"/>
      <c r="Y1915" s="286"/>
      <c r="Z1915" s="30"/>
    </row>
    <row r="1916" spans="1:26" ht="15" hidden="1" customHeight="1" x14ac:dyDescent="0.2">
      <c r="A1916" s="384"/>
      <c r="B1916" s="384"/>
      <c r="C1916" s="433"/>
      <c r="D1916" s="43" t="s">
        <v>2674</v>
      </c>
      <c r="E1916" s="499" t="s">
        <v>2949</v>
      </c>
      <c r="F1916" s="319">
        <v>1</v>
      </c>
      <c r="G1916" s="43" t="s">
        <v>2844</v>
      </c>
      <c r="H1916" s="499"/>
      <c r="I1916" s="481" t="s">
        <v>561</v>
      </c>
      <c r="J1916" s="442" t="s">
        <v>1428</v>
      </c>
      <c r="K1916" s="442">
        <v>1</v>
      </c>
      <c r="L1916" s="482" t="s">
        <v>3456</v>
      </c>
      <c r="M1916" s="442">
        <v>2970</v>
      </c>
      <c r="N1916" s="483"/>
      <c r="O1916" s="434">
        <v>55.72</v>
      </c>
      <c r="P1916" s="323">
        <f t="shared" si="138"/>
        <v>55.72</v>
      </c>
      <c r="Q1916" s="319">
        <f t="shared" si="139"/>
        <v>1</v>
      </c>
      <c r="R1916" s="427">
        <f t="shared" si="140"/>
        <v>55.72</v>
      </c>
      <c r="S1916" s="323"/>
      <c r="T1916" s="309"/>
      <c r="U1916" s="309"/>
      <c r="V1916" s="319" t="s">
        <v>561</v>
      </c>
      <c r="W1916" s="444" t="str">
        <f t="shared" si="137"/>
        <v/>
      </c>
      <c r="X1916" s="286"/>
      <c r="Y1916" s="286"/>
      <c r="Z1916" s="30"/>
    </row>
    <row r="1917" spans="1:26" ht="15" hidden="1" customHeight="1" x14ac:dyDescent="0.2">
      <c r="A1917" s="384"/>
      <c r="B1917" s="384"/>
      <c r="C1917" s="433"/>
      <c r="D1917" s="43" t="s">
        <v>2674</v>
      </c>
      <c r="E1917" s="499" t="s">
        <v>2949</v>
      </c>
      <c r="F1917" s="319">
        <v>1</v>
      </c>
      <c r="G1917" s="43" t="s">
        <v>2845</v>
      </c>
      <c r="H1917" s="499"/>
      <c r="I1917" s="481">
        <v>10</v>
      </c>
      <c r="J1917" s="442" t="s">
        <v>1428</v>
      </c>
      <c r="K1917" s="442">
        <v>1</v>
      </c>
      <c r="L1917" s="482" t="s">
        <v>3483</v>
      </c>
      <c r="M1917" s="442">
        <v>164</v>
      </c>
      <c r="N1917" s="483"/>
      <c r="O1917" s="434">
        <v>0.51</v>
      </c>
      <c r="P1917" s="323">
        <f t="shared" si="138"/>
        <v>0.51</v>
      </c>
      <c r="Q1917" s="319">
        <f t="shared" si="139"/>
        <v>1</v>
      </c>
      <c r="R1917" s="427">
        <f t="shared" si="140"/>
        <v>0.51</v>
      </c>
      <c r="S1917" s="323"/>
      <c r="T1917" s="309"/>
      <c r="U1917" s="309"/>
      <c r="V1917" s="319" t="s">
        <v>1427</v>
      </c>
      <c r="W1917" s="444" t="str">
        <f t="shared" si="137"/>
        <v>10</v>
      </c>
      <c r="X1917" s="286"/>
      <c r="Y1917" s="286"/>
      <c r="Z1917" s="30"/>
    </row>
    <row r="1918" spans="1:26" ht="15" hidden="1" customHeight="1" x14ac:dyDescent="0.2">
      <c r="A1918" s="384"/>
      <c r="B1918" s="384"/>
      <c r="C1918" s="433"/>
      <c r="D1918" s="43" t="s">
        <v>2674</v>
      </c>
      <c r="E1918" s="499" t="s">
        <v>2949</v>
      </c>
      <c r="F1918" s="319">
        <v>1</v>
      </c>
      <c r="G1918" s="43" t="s">
        <v>2849</v>
      </c>
      <c r="H1918" s="499"/>
      <c r="I1918" s="481">
        <v>10</v>
      </c>
      <c r="J1918" s="442" t="s">
        <v>1428</v>
      </c>
      <c r="K1918" s="442">
        <v>1</v>
      </c>
      <c r="L1918" s="482" t="s">
        <v>3469</v>
      </c>
      <c r="M1918" s="442">
        <v>180</v>
      </c>
      <c r="N1918" s="483"/>
      <c r="O1918" s="434">
        <v>1.98</v>
      </c>
      <c r="P1918" s="323">
        <f t="shared" si="138"/>
        <v>1.98</v>
      </c>
      <c r="Q1918" s="319">
        <f t="shared" si="139"/>
        <v>1</v>
      </c>
      <c r="R1918" s="427">
        <f t="shared" si="140"/>
        <v>1.98</v>
      </c>
      <c r="S1918" s="323"/>
      <c r="T1918" s="309"/>
      <c r="U1918" s="309"/>
      <c r="V1918" s="319" t="s">
        <v>1427</v>
      </c>
      <c r="W1918" s="444" t="str">
        <f t="shared" si="137"/>
        <v>10</v>
      </c>
      <c r="X1918" s="286"/>
      <c r="Y1918" s="286"/>
      <c r="Z1918" s="30"/>
    </row>
    <row r="1919" spans="1:26" ht="15" hidden="1" customHeight="1" x14ac:dyDescent="0.2">
      <c r="A1919" s="384"/>
      <c r="B1919" s="384"/>
      <c r="C1919" s="433"/>
      <c r="D1919" s="43" t="s">
        <v>2674</v>
      </c>
      <c r="E1919" s="499" t="s">
        <v>2949</v>
      </c>
      <c r="F1919" s="319">
        <v>1</v>
      </c>
      <c r="G1919" s="43" t="s">
        <v>2838</v>
      </c>
      <c r="H1919" s="499"/>
      <c r="I1919" s="481">
        <v>10</v>
      </c>
      <c r="J1919" s="442" t="s">
        <v>1428</v>
      </c>
      <c r="K1919" s="442">
        <v>2</v>
      </c>
      <c r="L1919" s="482" t="s">
        <v>3469</v>
      </c>
      <c r="M1919" s="442">
        <v>180</v>
      </c>
      <c r="N1919" s="483"/>
      <c r="O1919" s="434">
        <v>1.98</v>
      </c>
      <c r="P1919" s="323">
        <f t="shared" si="138"/>
        <v>3.96</v>
      </c>
      <c r="Q1919" s="319">
        <f t="shared" si="139"/>
        <v>2</v>
      </c>
      <c r="R1919" s="427">
        <f t="shared" si="140"/>
        <v>3.96</v>
      </c>
      <c r="S1919" s="323"/>
      <c r="T1919" s="309"/>
      <c r="U1919" s="309"/>
      <c r="V1919" s="319" t="s">
        <v>1427</v>
      </c>
      <c r="W1919" s="444" t="str">
        <f t="shared" si="137"/>
        <v>10</v>
      </c>
      <c r="X1919" s="286"/>
      <c r="Y1919" s="286"/>
      <c r="Z1919" s="30"/>
    </row>
    <row r="1920" spans="1:26" ht="15" hidden="1" customHeight="1" x14ac:dyDescent="0.2">
      <c r="A1920" s="384"/>
      <c r="B1920" s="384"/>
      <c r="C1920" s="433"/>
      <c r="D1920" s="43" t="s">
        <v>2675</v>
      </c>
      <c r="E1920" s="499" t="s">
        <v>2949</v>
      </c>
      <c r="F1920" s="319">
        <v>3</v>
      </c>
      <c r="G1920" s="43" t="s">
        <v>2844</v>
      </c>
      <c r="H1920" s="499"/>
      <c r="I1920" s="481" t="s">
        <v>561</v>
      </c>
      <c r="J1920" s="442" t="s">
        <v>1428</v>
      </c>
      <c r="K1920" s="442">
        <v>1</v>
      </c>
      <c r="L1920" s="482" t="s">
        <v>3456</v>
      </c>
      <c r="M1920" s="442">
        <v>2970</v>
      </c>
      <c r="N1920" s="483"/>
      <c r="O1920" s="434">
        <v>55.72</v>
      </c>
      <c r="P1920" s="323">
        <f t="shared" si="138"/>
        <v>55.72</v>
      </c>
      <c r="Q1920" s="319">
        <f t="shared" si="139"/>
        <v>3</v>
      </c>
      <c r="R1920" s="427">
        <f t="shared" si="140"/>
        <v>167.16</v>
      </c>
      <c r="S1920" s="323"/>
      <c r="T1920" s="309"/>
      <c r="U1920" s="309"/>
      <c r="V1920" s="319" t="s">
        <v>561</v>
      </c>
      <c r="W1920" s="444" t="str">
        <f t="shared" si="137"/>
        <v/>
      </c>
      <c r="X1920" s="286"/>
      <c r="Y1920" s="286"/>
      <c r="Z1920" s="30"/>
    </row>
    <row r="1921" spans="1:26" ht="15" hidden="1" customHeight="1" x14ac:dyDescent="0.2">
      <c r="A1921" s="384"/>
      <c r="B1921" s="384"/>
      <c r="C1921" s="433"/>
      <c r="D1921" s="43" t="s">
        <v>2675</v>
      </c>
      <c r="E1921" s="499" t="s">
        <v>2949</v>
      </c>
      <c r="F1921" s="319">
        <v>3</v>
      </c>
      <c r="G1921" s="43" t="s">
        <v>2838</v>
      </c>
      <c r="H1921" s="499"/>
      <c r="I1921" s="481">
        <v>10</v>
      </c>
      <c r="J1921" s="442" t="s">
        <v>1428</v>
      </c>
      <c r="K1921" s="442">
        <v>2</v>
      </c>
      <c r="L1921" s="482" t="s">
        <v>3469</v>
      </c>
      <c r="M1921" s="442">
        <v>180</v>
      </c>
      <c r="N1921" s="483"/>
      <c r="O1921" s="434">
        <v>1.98</v>
      </c>
      <c r="P1921" s="323">
        <f t="shared" si="138"/>
        <v>3.96</v>
      </c>
      <c r="Q1921" s="319">
        <f t="shared" si="139"/>
        <v>6</v>
      </c>
      <c r="R1921" s="427">
        <f t="shared" si="140"/>
        <v>11.879999999999999</v>
      </c>
      <c r="S1921" s="323"/>
      <c r="T1921" s="309"/>
      <c r="U1921" s="309"/>
      <c r="V1921" s="319" t="s">
        <v>1427</v>
      </c>
      <c r="W1921" s="444" t="str">
        <f t="shared" si="137"/>
        <v>10</v>
      </c>
      <c r="X1921" s="286"/>
      <c r="Y1921" s="286"/>
      <c r="Z1921" s="30"/>
    </row>
    <row r="1922" spans="1:26" ht="15" hidden="1" customHeight="1" x14ac:dyDescent="0.2">
      <c r="A1922" s="384"/>
      <c r="B1922" s="384"/>
      <c r="C1922" s="433"/>
      <c r="D1922" s="43" t="s">
        <v>2676</v>
      </c>
      <c r="E1922" s="499" t="s">
        <v>2949</v>
      </c>
      <c r="F1922" s="319">
        <v>1</v>
      </c>
      <c r="G1922" s="43" t="s">
        <v>2851</v>
      </c>
      <c r="H1922" s="499" t="s">
        <v>3591</v>
      </c>
      <c r="I1922" s="481" t="s">
        <v>2951</v>
      </c>
      <c r="J1922" s="442" t="s">
        <v>2956</v>
      </c>
      <c r="K1922" s="442">
        <v>1</v>
      </c>
      <c r="L1922" s="482" t="s">
        <v>3456</v>
      </c>
      <c r="M1922" s="442">
        <v>651</v>
      </c>
      <c r="N1922" s="483"/>
      <c r="O1922" s="434">
        <v>3.13</v>
      </c>
      <c r="P1922" s="323">
        <f t="shared" si="138"/>
        <v>3.13</v>
      </c>
      <c r="Q1922" s="319">
        <f t="shared" si="139"/>
        <v>1</v>
      </c>
      <c r="R1922" s="427">
        <f t="shared" si="140"/>
        <v>3.13</v>
      </c>
      <c r="S1922" s="323"/>
      <c r="T1922" s="309"/>
      <c r="U1922" s="309"/>
      <c r="V1922" s="319" t="s">
        <v>2951</v>
      </c>
      <c r="W1922" s="444" t="str">
        <f t="shared" si="137"/>
        <v/>
      </c>
      <c r="X1922" s="286"/>
      <c r="Y1922" s="286"/>
      <c r="Z1922" s="30"/>
    </row>
    <row r="1923" spans="1:26" ht="15" hidden="1" customHeight="1" x14ac:dyDescent="0.2">
      <c r="A1923" s="384"/>
      <c r="B1923" s="384"/>
      <c r="C1923" s="433"/>
      <c r="D1923" s="43" t="s">
        <v>2676</v>
      </c>
      <c r="E1923" s="499" t="s">
        <v>2949</v>
      </c>
      <c r="F1923" s="319">
        <v>1</v>
      </c>
      <c r="G1923" s="43" t="s">
        <v>2770</v>
      </c>
      <c r="H1923" s="499" t="s">
        <v>3591</v>
      </c>
      <c r="I1923" s="481" t="s">
        <v>2952</v>
      </c>
      <c r="J1923" s="442" t="s">
        <v>2956</v>
      </c>
      <c r="K1923" s="442">
        <v>2</v>
      </c>
      <c r="L1923" s="482" t="s">
        <v>3456</v>
      </c>
      <c r="M1923" s="442">
        <v>100</v>
      </c>
      <c r="N1923" s="483"/>
      <c r="O1923" s="434">
        <v>0.26</v>
      </c>
      <c r="P1923" s="323">
        <f t="shared" si="138"/>
        <v>0.52</v>
      </c>
      <c r="Q1923" s="319">
        <f t="shared" si="139"/>
        <v>2</v>
      </c>
      <c r="R1923" s="427">
        <f t="shared" si="140"/>
        <v>0.52</v>
      </c>
      <c r="S1923" s="323"/>
      <c r="T1923" s="309"/>
      <c r="U1923" s="309"/>
      <c r="V1923" s="319" t="s">
        <v>2952</v>
      </c>
      <c r="W1923" s="444" t="str">
        <f t="shared" si="137"/>
        <v/>
      </c>
      <c r="X1923" s="286"/>
      <c r="Y1923" s="286"/>
      <c r="Z1923" s="30"/>
    </row>
    <row r="1924" spans="1:26" ht="15" hidden="1" customHeight="1" x14ac:dyDescent="0.2">
      <c r="A1924" s="384"/>
      <c r="B1924" s="384"/>
      <c r="C1924" s="433"/>
      <c r="D1924" s="43" t="s">
        <v>2677</v>
      </c>
      <c r="E1924" s="499" t="s">
        <v>2949</v>
      </c>
      <c r="F1924" s="319">
        <v>1</v>
      </c>
      <c r="G1924" s="43" t="s">
        <v>2834</v>
      </c>
      <c r="H1924" s="499"/>
      <c r="I1924" s="481" t="s">
        <v>561</v>
      </c>
      <c r="J1924" s="442" t="s">
        <v>1428</v>
      </c>
      <c r="K1924" s="442">
        <v>1</v>
      </c>
      <c r="L1924" s="482" t="s">
        <v>3456</v>
      </c>
      <c r="M1924" s="442">
        <v>665</v>
      </c>
      <c r="N1924" s="483"/>
      <c r="O1924" s="434">
        <v>12.48</v>
      </c>
      <c r="P1924" s="323">
        <f t="shared" si="138"/>
        <v>12.48</v>
      </c>
      <c r="Q1924" s="319">
        <f t="shared" si="139"/>
        <v>1</v>
      </c>
      <c r="R1924" s="427">
        <f t="shared" si="140"/>
        <v>12.48</v>
      </c>
      <c r="S1924" s="323"/>
      <c r="T1924" s="309"/>
      <c r="U1924" s="309"/>
      <c r="V1924" s="319" t="s">
        <v>561</v>
      </c>
      <c r="W1924" s="444" t="str">
        <f t="shared" si="137"/>
        <v/>
      </c>
      <c r="X1924" s="286"/>
      <c r="Y1924" s="286"/>
      <c r="Z1924" s="30"/>
    </row>
    <row r="1925" spans="1:26" ht="15" hidden="1" customHeight="1" x14ac:dyDescent="0.2">
      <c r="A1925" s="384"/>
      <c r="B1925" s="384"/>
      <c r="C1925" s="433"/>
      <c r="D1925" s="43" t="s">
        <v>2677</v>
      </c>
      <c r="E1925" s="499" t="s">
        <v>2949</v>
      </c>
      <c r="F1925" s="319">
        <v>1</v>
      </c>
      <c r="G1925" s="43" t="s">
        <v>2834</v>
      </c>
      <c r="H1925" s="499"/>
      <c r="I1925" s="481" t="s">
        <v>561</v>
      </c>
      <c r="J1925" s="442" t="s">
        <v>1428</v>
      </c>
      <c r="K1925" s="442">
        <v>1</v>
      </c>
      <c r="L1925" s="482" t="s">
        <v>3456</v>
      </c>
      <c r="M1925" s="442">
        <v>665</v>
      </c>
      <c r="N1925" s="483"/>
      <c r="O1925" s="434">
        <v>12.48</v>
      </c>
      <c r="P1925" s="323">
        <f t="shared" si="138"/>
        <v>12.48</v>
      </c>
      <c r="Q1925" s="319">
        <f t="shared" si="139"/>
        <v>1</v>
      </c>
      <c r="R1925" s="427">
        <f t="shared" si="140"/>
        <v>12.48</v>
      </c>
      <c r="S1925" s="323"/>
      <c r="T1925" s="309"/>
      <c r="U1925" s="309"/>
      <c r="V1925" s="319" t="s">
        <v>561</v>
      </c>
      <c r="W1925" s="444" t="str">
        <f t="shared" si="137"/>
        <v/>
      </c>
      <c r="X1925" s="286"/>
      <c r="Y1925" s="286"/>
      <c r="Z1925" s="30"/>
    </row>
    <row r="1926" spans="1:26" ht="15" hidden="1" customHeight="1" x14ac:dyDescent="0.2">
      <c r="A1926" s="384"/>
      <c r="B1926" s="384"/>
      <c r="C1926" s="433"/>
      <c r="D1926" s="43" t="s">
        <v>2677</v>
      </c>
      <c r="E1926" s="499" t="s">
        <v>2949</v>
      </c>
      <c r="F1926" s="319">
        <v>1</v>
      </c>
      <c r="G1926" s="43" t="s">
        <v>2852</v>
      </c>
      <c r="H1926" s="499"/>
      <c r="I1926" s="481" t="s">
        <v>865</v>
      </c>
      <c r="J1926" s="442" t="s">
        <v>1428</v>
      </c>
      <c r="K1926" s="442">
        <v>1</v>
      </c>
      <c r="L1926" s="482" t="s">
        <v>3456</v>
      </c>
      <c r="M1926" s="442">
        <v>435</v>
      </c>
      <c r="N1926" s="483"/>
      <c r="O1926" s="434">
        <v>4.9000000000000004</v>
      </c>
      <c r="P1926" s="323">
        <f t="shared" si="138"/>
        <v>4.9000000000000004</v>
      </c>
      <c r="Q1926" s="319">
        <f t="shared" si="139"/>
        <v>1</v>
      </c>
      <c r="R1926" s="427">
        <f t="shared" si="140"/>
        <v>4.9000000000000004</v>
      </c>
      <c r="S1926" s="323"/>
      <c r="T1926" s="309"/>
      <c r="U1926" s="309"/>
      <c r="V1926" s="319" t="s">
        <v>865</v>
      </c>
      <c r="W1926" s="444" t="str">
        <f t="shared" si="137"/>
        <v/>
      </c>
      <c r="X1926" s="286"/>
      <c r="Y1926" s="286"/>
      <c r="Z1926" s="30"/>
    </row>
    <row r="1927" spans="1:26" ht="15" hidden="1" customHeight="1" x14ac:dyDescent="0.2">
      <c r="A1927" s="384"/>
      <c r="B1927" s="384"/>
      <c r="C1927" s="433"/>
      <c r="D1927" s="43" t="s">
        <v>2677</v>
      </c>
      <c r="E1927" s="499" t="s">
        <v>2949</v>
      </c>
      <c r="F1927" s="319">
        <v>1</v>
      </c>
      <c r="G1927" s="43" t="s">
        <v>2853</v>
      </c>
      <c r="H1927" s="499"/>
      <c r="I1927" s="481">
        <v>10</v>
      </c>
      <c r="J1927" s="442" t="s">
        <v>1428</v>
      </c>
      <c r="K1927" s="442">
        <v>2</v>
      </c>
      <c r="L1927" s="482" t="s">
        <v>3461</v>
      </c>
      <c r="M1927" s="442">
        <v>105</v>
      </c>
      <c r="N1927" s="483"/>
      <c r="O1927" s="434">
        <v>0.74</v>
      </c>
      <c r="P1927" s="323">
        <f t="shared" si="138"/>
        <v>1.48</v>
      </c>
      <c r="Q1927" s="319">
        <f t="shared" si="139"/>
        <v>2</v>
      </c>
      <c r="R1927" s="427">
        <f t="shared" si="140"/>
        <v>1.48</v>
      </c>
      <c r="S1927" s="323"/>
      <c r="T1927" s="309"/>
      <c r="U1927" s="309"/>
      <c r="V1927" s="319" t="s">
        <v>1427</v>
      </c>
      <c r="W1927" s="444" t="str">
        <f t="shared" si="137"/>
        <v>10</v>
      </c>
      <c r="X1927" s="286"/>
      <c r="Y1927" s="286"/>
      <c r="Z1927" s="30"/>
    </row>
    <row r="1928" spans="1:26" ht="15" hidden="1" customHeight="1" x14ac:dyDescent="0.2">
      <c r="A1928" s="384"/>
      <c r="B1928" s="384"/>
      <c r="C1928" s="433"/>
      <c r="D1928" s="43" t="s">
        <v>2677</v>
      </c>
      <c r="E1928" s="499" t="s">
        <v>2949</v>
      </c>
      <c r="F1928" s="319">
        <v>1</v>
      </c>
      <c r="G1928" s="43" t="s">
        <v>2823</v>
      </c>
      <c r="H1928" s="499"/>
      <c r="I1928" s="481">
        <v>10</v>
      </c>
      <c r="J1928" s="442" t="s">
        <v>1428</v>
      </c>
      <c r="K1928" s="442">
        <v>2</v>
      </c>
      <c r="L1928" s="482" t="s">
        <v>3469</v>
      </c>
      <c r="M1928" s="442">
        <v>215</v>
      </c>
      <c r="N1928" s="483"/>
      <c r="O1928" s="434">
        <v>2.36</v>
      </c>
      <c r="P1928" s="323">
        <f t="shared" si="138"/>
        <v>4.72</v>
      </c>
      <c r="Q1928" s="319">
        <f t="shared" si="139"/>
        <v>2</v>
      </c>
      <c r="R1928" s="427">
        <f t="shared" si="140"/>
        <v>4.72</v>
      </c>
      <c r="S1928" s="323"/>
      <c r="T1928" s="309"/>
      <c r="U1928" s="309"/>
      <c r="V1928" s="319" t="s">
        <v>1427</v>
      </c>
      <c r="W1928" s="444" t="str">
        <f t="shared" si="137"/>
        <v>10</v>
      </c>
      <c r="X1928" s="286"/>
      <c r="Y1928" s="286"/>
      <c r="Z1928" s="30"/>
    </row>
    <row r="1929" spans="1:26" ht="15" hidden="1" customHeight="1" x14ac:dyDescent="0.2">
      <c r="A1929" s="384"/>
      <c r="B1929" s="384"/>
      <c r="C1929" s="433"/>
      <c r="D1929" s="43" t="s">
        <v>2678</v>
      </c>
      <c r="E1929" s="499" t="s">
        <v>2949</v>
      </c>
      <c r="F1929" s="319">
        <v>1</v>
      </c>
      <c r="G1929" s="43" t="s">
        <v>2854</v>
      </c>
      <c r="H1929" s="499" t="s">
        <v>3591</v>
      </c>
      <c r="I1929" s="481" t="s">
        <v>2951</v>
      </c>
      <c r="J1929" s="442" t="s">
        <v>2956</v>
      </c>
      <c r="K1929" s="442">
        <v>1</v>
      </c>
      <c r="L1929" s="482" t="s">
        <v>3456</v>
      </c>
      <c r="M1929" s="442">
        <v>3210</v>
      </c>
      <c r="N1929" s="483"/>
      <c r="O1929" s="434">
        <v>15.42</v>
      </c>
      <c r="P1929" s="323">
        <f t="shared" si="138"/>
        <v>15.42</v>
      </c>
      <c r="Q1929" s="319">
        <f t="shared" si="139"/>
        <v>1</v>
      </c>
      <c r="R1929" s="427">
        <f t="shared" si="140"/>
        <v>15.42</v>
      </c>
      <c r="S1929" s="323"/>
      <c r="T1929" s="309"/>
      <c r="U1929" s="309"/>
      <c r="V1929" s="319" t="s">
        <v>2951</v>
      </c>
      <c r="W1929" s="444" t="str">
        <f t="shared" si="137"/>
        <v/>
      </c>
      <c r="X1929" s="286"/>
      <c r="Y1929" s="286"/>
      <c r="Z1929" s="30"/>
    </row>
    <row r="1930" spans="1:26" ht="15" hidden="1" customHeight="1" x14ac:dyDescent="0.2">
      <c r="A1930" s="384"/>
      <c r="B1930" s="384"/>
      <c r="C1930" s="433"/>
      <c r="D1930" s="43" t="s">
        <v>2678</v>
      </c>
      <c r="E1930" s="499" t="s">
        <v>2949</v>
      </c>
      <c r="F1930" s="319">
        <v>1</v>
      </c>
      <c r="G1930" s="43" t="s">
        <v>2770</v>
      </c>
      <c r="H1930" s="499" t="s">
        <v>3591</v>
      </c>
      <c r="I1930" s="481" t="s">
        <v>2952</v>
      </c>
      <c r="J1930" s="442" t="s">
        <v>2956</v>
      </c>
      <c r="K1930" s="442">
        <v>6</v>
      </c>
      <c r="L1930" s="482" t="s">
        <v>3456</v>
      </c>
      <c r="M1930" s="442">
        <v>100</v>
      </c>
      <c r="N1930" s="483"/>
      <c r="O1930" s="434">
        <v>0.26</v>
      </c>
      <c r="P1930" s="323">
        <f t="shared" si="138"/>
        <v>1.56</v>
      </c>
      <c r="Q1930" s="319">
        <f t="shared" si="139"/>
        <v>6</v>
      </c>
      <c r="R1930" s="427">
        <f t="shared" si="140"/>
        <v>1.56</v>
      </c>
      <c r="S1930" s="323"/>
      <c r="T1930" s="309"/>
      <c r="U1930" s="309"/>
      <c r="V1930" s="319" t="s">
        <v>2952</v>
      </c>
      <c r="W1930" s="444" t="str">
        <f t="shared" si="137"/>
        <v/>
      </c>
      <c r="X1930" s="286"/>
      <c r="Y1930" s="286"/>
      <c r="Z1930" s="30"/>
    </row>
    <row r="1931" spans="1:26" ht="15" hidden="1" customHeight="1" x14ac:dyDescent="0.2">
      <c r="A1931" s="384"/>
      <c r="B1931" s="384"/>
      <c r="C1931" s="433"/>
      <c r="D1931" s="43" t="s">
        <v>2679</v>
      </c>
      <c r="E1931" s="499" t="s">
        <v>2949</v>
      </c>
      <c r="F1931" s="319">
        <v>2</v>
      </c>
      <c r="G1931" s="43" t="s">
        <v>2851</v>
      </c>
      <c r="H1931" s="499" t="s">
        <v>3591</v>
      </c>
      <c r="I1931" s="481" t="s">
        <v>2951</v>
      </c>
      <c r="J1931" s="442" t="s">
        <v>2956</v>
      </c>
      <c r="K1931" s="442">
        <v>1</v>
      </c>
      <c r="L1931" s="482" t="s">
        <v>3456</v>
      </c>
      <c r="M1931" s="442">
        <v>650</v>
      </c>
      <c r="N1931" s="483"/>
      <c r="O1931" s="434">
        <v>3.12</v>
      </c>
      <c r="P1931" s="323">
        <f t="shared" si="138"/>
        <v>3.12</v>
      </c>
      <c r="Q1931" s="319">
        <f t="shared" si="139"/>
        <v>2</v>
      </c>
      <c r="R1931" s="427">
        <f t="shared" si="140"/>
        <v>6.24</v>
      </c>
      <c r="S1931" s="323"/>
      <c r="T1931" s="309"/>
      <c r="U1931" s="309"/>
      <c r="V1931" s="319" t="s">
        <v>2951</v>
      </c>
      <c r="W1931" s="444" t="str">
        <f t="shared" si="137"/>
        <v/>
      </c>
      <c r="X1931" s="286"/>
      <c r="Y1931" s="286"/>
      <c r="Z1931" s="30"/>
    </row>
    <row r="1932" spans="1:26" ht="15" hidden="1" customHeight="1" x14ac:dyDescent="0.2">
      <c r="A1932" s="384"/>
      <c r="B1932" s="384"/>
      <c r="C1932" s="433"/>
      <c r="D1932" s="43" t="s">
        <v>2679</v>
      </c>
      <c r="E1932" s="499" t="s">
        <v>2949</v>
      </c>
      <c r="F1932" s="319">
        <v>2</v>
      </c>
      <c r="G1932" s="43" t="s">
        <v>2770</v>
      </c>
      <c r="H1932" s="499" t="s">
        <v>3591</v>
      </c>
      <c r="I1932" s="481" t="s">
        <v>2952</v>
      </c>
      <c r="J1932" s="442" t="s">
        <v>2956</v>
      </c>
      <c r="K1932" s="442">
        <v>2</v>
      </c>
      <c r="L1932" s="482" t="s">
        <v>3456</v>
      </c>
      <c r="M1932" s="442">
        <v>100</v>
      </c>
      <c r="N1932" s="483"/>
      <c r="O1932" s="434">
        <v>0.26</v>
      </c>
      <c r="P1932" s="323">
        <f t="shared" si="138"/>
        <v>0.52</v>
      </c>
      <c r="Q1932" s="319">
        <f t="shared" si="139"/>
        <v>4</v>
      </c>
      <c r="R1932" s="427">
        <f t="shared" si="140"/>
        <v>1.04</v>
      </c>
      <c r="S1932" s="323"/>
      <c r="T1932" s="309"/>
      <c r="U1932" s="309"/>
      <c r="V1932" s="319" t="s">
        <v>2952</v>
      </c>
      <c r="W1932" s="444" t="str">
        <f t="shared" si="137"/>
        <v/>
      </c>
      <c r="X1932" s="286"/>
      <c r="Y1932" s="286"/>
      <c r="Z1932" s="30"/>
    </row>
    <row r="1933" spans="1:26" ht="15" hidden="1" customHeight="1" x14ac:dyDescent="0.2">
      <c r="A1933" s="384"/>
      <c r="B1933" s="384"/>
      <c r="C1933" s="433"/>
      <c r="D1933" s="43" t="s">
        <v>2680</v>
      </c>
      <c r="E1933" s="499" t="s">
        <v>2949</v>
      </c>
      <c r="F1933" s="319">
        <v>1</v>
      </c>
      <c r="G1933" s="43" t="s">
        <v>2855</v>
      </c>
      <c r="H1933" s="499" t="s">
        <v>3591</v>
      </c>
      <c r="I1933" s="481" t="s">
        <v>2951</v>
      </c>
      <c r="J1933" s="442" t="s">
        <v>2956</v>
      </c>
      <c r="K1933" s="442">
        <v>1</v>
      </c>
      <c r="L1933" s="482" t="s">
        <v>3456</v>
      </c>
      <c r="M1933" s="442">
        <v>2164</v>
      </c>
      <c r="N1933" s="483"/>
      <c r="O1933" s="434">
        <v>10.4</v>
      </c>
      <c r="P1933" s="323">
        <f t="shared" si="138"/>
        <v>10.4</v>
      </c>
      <c r="Q1933" s="319">
        <f t="shared" si="139"/>
        <v>1</v>
      </c>
      <c r="R1933" s="427">
        <f t="shared" si="140"/>
        <v>10.4</v>
      </c>
      <c r="S1933" s="323"/>
      <c r="T1933" s="309"/>
      <c r="U1933" s="309"/>
      <c r="V1933" s="319" t="s">
        <v>2951</v>
      </c>
      <c r="W1933" s="444" t="str">
        <f t="shared" si="137"/>
        <v/>
      </c>
      <c r="X1933" s="286"/>
      <c r="Y1933" s="286"/>
      <c r="Z1933" s="30"/>
    </row>
    <row r="1934" spans="1:26" ht="15" hidden="1" customHeight="1" x14ac:dyDescent="0.2">
      <c r="A1934" s="384"/>
      <c r="B1934" s="384"/>
      <c r="C1934" s="433"/>
      <c r="D1934" s="43" t="s">
        <v>2680</v>
      </c>
      <c r="E1934" s="499" t="s">
        <v>2949</v>
      </c>
      <c r="F1934" s="319">
        <v>1</v>
      </c>
      <c r="G1934" s="43" t="s">
        <v>2770</v>
      </c>
      <c r="H1934" s="499" t="s">
        <v>3591</v>
      </c>
      <c r="I1934" s="481" t="s">
        <v>2952</v>
      </c>
      <c r="J1934" s="442" t="s">
        <v>2956</v>
      </c>
      <c r="K1934" s="442">
        <v>4</v>
      </c>
      <c r="L1934" s="482" t="s">
        <v>3456</v>
      </c>
      <c r="M1934" s="442">
        <v>100</v>
      </c>
      <c r="N1934" s="483"/>
      <c r="O1934" s="434">
        <v>0.26</v>
      </c>
      <c r="P1934" s="323">
        <f t="shared" si="138"/>
        <v>1.04</v>
      </c>
      <c r="Q1934" s="319">
        <f t="shared" si="139"/>
        <v>4</v>
      </c>
      <c r="R1934" s="427">
        <f t="shared" si="140"/>
        <v>1.04</v>
      </c>
      <c r="S1934" s="323"/>
      <c r="T1934" s="309"/>
      <c r="U1934" s="309"/>
      <c r="V1934" s="319" t="s">
        <v>2952</v>
      </c>
      <c r="W1934" s="444" t="str">
        <f t="shared" si="137"/>
        <v/>
      </c>
      <c r="X1934" s="286"/>
      <c r="Y1934" s="286"/>
      <c r="Z1934" s="30"/>
    </row>
    <row r="1935" spans="1:26" ht="15" hidden="1" customHeight="1" x14ac:dyDescent="0.2">
      <c r="A1935" s="384"/>
      <c r="B1935" s="384"/>
      <c r="C1935" s="433"/>
      <c r="D1935" s="43" t="s">
        <v>2681</v>
      </c>
      <c r="E1935" s="499" t="s">
        <v>2949</v>
      </c>
      <c r="F1935" s="319">
        <v>1</v>
      </c>
      <c r="G1935" s="43" t="s">
        <v>2856</v>
      </c>
      <c r="H1935" s="499" t="s">
        <v>3591</v>
      </c>
      <c r="I1935" s="481" t="s">
        <v>2951</v>
      </c>
      <c r="J1935" s="442" t="s">
        <v>2956</v>
      </c>
      <c r="K1935" s="442">
        <v>1</v>
      </c>
      <c r="L1935" s="482" t="s">
        <v>3456</v>
      </c>
      <c r="M1935" s="442">
        <v>680</v>
      </c>
      <c r="N1935" s="483"/>
      <c r="O1935" s="434">
        <v>3.27</v>
      </c>
      <c r="P1935" s="323">
        <f t="shared" si="138"/>
        <v>3.27</v>
      </c>
      <c r="Q1935" s="319">
        <f t="shared" si="139"/>
        <v>1</v>
      </c>
      <c r="R1935" s="427">
        <f t="shared" si="140"/>
        <v>3.27</v>
      </c>
      <c r="S1935" s="323"/>
      <c r="T1935" s="309"/>
      <c r="U1935" s="309"/>
      <c r="V1935" s="319" t="s">
        <v>2951</v>
      </c>
      <c r="W1935" s="444" t="str">
        <f t="shared" ref="W1935:W1998" si="141">(SUBSTITUTE(I1935,V1935,""))</f>
        <v/>
      </c>
      <c r="X1935" s="286"/>
      <c r="Y1935" s="286"/>
      <c r="Z1935" s="30"/>
    </row>
    <row r="1936" spans="1:26" ht="15" hidden="1" customHeight="1" x14ac:dyDescent="0.2">
      <c r="A1936" s="384"/>
      <c r="B1936" s="384"/>
      <c r="C1936" s="433"/>
      <c r="D1936" s="43" t="s">
        <v>2681</v>
      </c>
      <c r="E1936" s="499" t="s">
        <v>2949</v>
      </c>
      <c r="F1936" s="319">
        <v>1</v>
      </c>
      <c r="G1936" s="43" t="s">
        <v>2770</v>
      </c>
      <c r="H1936" s="499" t="s">
        <v>3591</v>
      </c>
      <c r="I1936" s="481" t="s">
        <v>2952</v>
      </c>
      <c r="J1936" s="442" t="s">
        <v>2956</v>
      </c>
      <c r="K1936" s="442">
        <v>2</v>
      </c>
      <c r="L1936" s="482" t="s">
        <v>3456</v>
      </c>
      <c r="M1936" s="442">
        <v>100</v>
      </c>
      <c r="N1936" s="483"/>
      <c r="O1936" s="434">
        <v>0.26</v>
      </c>
      <c r="P1936" s="323">
        <f t="shared" si="138"/>
        <v>0.52</v>
      </c>
      <c r="Q1936" s="319">
        <f t="shared" si="139"/>
        <v>2</v>
      </c>
      <c r="R1936" s="427">
        <f t="shared" si="140"/>
        <v>0.52</v>
      </c>
      <c r="S1936" s="323"/>
      <c r="T1936" s="309"/>
      <c r="U1936" s="309"/>
      <c r="V1936" s="319" t="s">
        <v>2952</v>
      </c>
      <c r="W1936" s="444" t="str">
        <f t="shared" si="141"/>
        <v/>
      </c>
      <c r="X1936" s="286"/>
      <c r="Y1936" s="286"/>
      <c r="Z1936" s="30"/>
    </row>
    <row r="1937" spans="1:26" ht="15" hidden="1" customHeight="1" x14ac:dyDescent="0.2">
      <c r="A1937" s="384"/>
      <c r="B1937" s="384"/>
      <c r="C1937" s="433"/>
      <c r="D1937" s="43" t="s">
        <v>2682</v>
      </c>
      <c r="E1937" s="499" t="s">
        <v>2949</v>
      </c>
      <c r="F1937" s="319">
        <v>1</v>
      </c>
      <c r="G1937" s="43" t="s">
        <v>2820</v>
      </c>
      <c r="H1937" s="499"/>
      <c r="I1937" s="481" t="s">
        <v>620</v>
      </c>
      <c r="J1937" s="442" t="s">
        <v>1428</v>
      </c>
      <c r="K1937" s="442">
        <v>1</v>
      </c>
      <c r="L1937" s="482" t="s">
        <v>3456</v>
      </c>
      <c r="M1937" s="442">
        <v>3612</v>
      </c>
      <c r="N1937" s="483"/>
      <c r="O1937" s="434">
        <v>94.69</v>
      </c>
      <c r="P1937" s="323">
        <f t="shared" si="138"/>
        <v>94.69</v>
      </c>
      <c r="Q1937" s="319">
        <f t="shared" si="139"/>
        <v>1</v>
      </c>
      <c r="R1937" s="427">
        <f t="shared" si="140"/>
        <v>94.69</v>
      </c>
      <c r="S1937" s="323"/>
      <c r="T1937" s="309"/>
      <c r="U1937" s="309"/>
      <c r="V1937" s="319" t="s">
        <v>620</v>
      </c>
      <c r="W1937" s="444" t="str">
        <f t="shared" si="141"/>
        <v/>
      </c>
      <c r="X1937" s="286"/>
      <c r="Y1937" s="286"/>
      <c r="Z1937" s="30"/>
    </row>
    <row r="1938" spans="1:26" ht="15" hidden="1" customHeight="1" x14ac:dyDescent="0.2">
      <c r="A1938" s="384"/>
      <c r="B1938" s="384"/>
      <c r="C1938" s="433"/>
      <c r="D1938" s="43" t="s">
        <v>2682</v>
      </c>
      <c r="E1938" s="499" t="s">
        <v>2949</v>
      </c>
      <c r="F1938" s="319">
        <v>1</v>
      </c>
      <c r="G1938" s="43" t="s">
        <v>2821</v>
      </c>
      <c r="H1938" s="499"/>
      <c r="I1938" s="481">
        <v>10</v>
      </c>
      <c r="J1938" s="442" t="s">
        <v>1428</v>
      </c>
      <c r="K1938" s="442">
        <v>2</v>
      </c>
      <c r="L1938" s="482" t="s">
        <v>3460</v>
      </c>
      <c r="M1938" s="442">
        <v>100</v>
      </c>
      <c r="N1938" s="483"/>
      <c r="O1938" s="434">
        <v>0.79</v>
      </c>
      <c r="P1938" s="323">
        <f t="shared" si="138"/>
        <v>1.58</v>
      </c>
      <c r="Q1938" s="319">
        <f t="shared" si="139"/>
        <v>2</v>
      </c>
      <c r="R1938" s="427">
        <f t="shared" si="140"/>
        <v>1.58</v>
      </c>
      <c r="S1938" s="323"/>
      <c r="T1938" s="309"/>
      <c r="U1938" s="309"/>
      <c r="V1938" s="319" t="s">
        <v>1427</v>
      </c>
      <c r="W1938" s="444" t="str">
        <f t="shared" si="141"/>
        <v>10</v>
      </c>
      <c r="X1938" s="286"/>
      <c r="Y1938" s="286"/>
      <c r="Z1938" s="30"/>
    </row>
    <row r="1939" spans="1:26" ht="15" hidden="1" customHeight="1" x14ac:dyDescent="0.2">
      <c r="A1939" s="384"/>
      <c r="B1939" s="384"/>
      <c r="C1939" s="433"/>
      <c r="D1939" s="43" t="s">
        <v>2682</v>
      </c>
      <c r="E1939" s="499" t="s">
        <v>2949</v>
      </c>
      <c r="F1939" s="319">
        <v>1</v>
      </c>
      <c r="G1939" s="43" t="s">
        <v>2822</v>
      </c>
      <c r="H1939" s="499"/>
      <c r="I1939" s="481">
        <v>10</v>
      </c>
      <c r="J1939" s="442" t="s">
        <v>1428</v>
      </c>
      <c r="K1939" s="442">
        <v>2</v>
      </c>
      <c r="L1939" s="482" t="s">
        <v>3454</v>
      </c>
      <c r="M1939" s="442">
        <v>202</v>
      </c>
      <c r="N1939" s="483"/>
      <c r="O1939" s="434">
        <v>0.79</v>
      </c>
      <c r="P1939" s="323">
        <f t="shared" si="138"/>
        <v>1.58</v>
      </c>
      <c r="Q1939" s="319">
        <f t="shared" si="139"/>
        <v>2</v>
      </c>
      <c r="R1939" s="427">
        <f t="shared" si="140"/>
        <v>1.58</v>
      </c>
      <c r="S1939" s="323"/>
      <c r="T1939" s="309"/>
      <c r="U1939" s="309"/>
      <c r="V1939" s="319" t="s">
        <v>1427</v>
      </c>
      <c r="W1939" s="444" t="str">
        <f t="shared" si="141"/>
        <v>10</v>
      </c>
      <c r="X1939" s="286"/>
      <c r="Y1939" s="286"/>
      <c r="Z1939" s="30"/>
    </row>
    <row r="1940" spans="1:26" ht="15" hidden="1" customHeight="1" x14ac:dyDescent="0.2">
      <c r="A1940" s="384"/>
      <c r="B1940" s="384"/>
      <c r="C1940" s="433"/>
      <c r="D1940" s="43" t="s">
        <v>2682</v>
      </c>
      <c r="E1940" s="499" t="s">
        <v>2949</v>
      </c>
      <c r="F1940" s="319">
        <v>1</v>
      </c>
      <c r="G1940" s="43" t="s">
        <v>2823</v>
      </c>
      <c r="H1940" s="499"/>
      <c r="I1940" s="481">
        <v>10</v>
      </c>
      <c r="J1940" s="442" t="s">
        <v>1428</v>
      </c>
      <c r="K1940" s="442">
        <v>1</v>
      </c>
      <c r="L1940" s="482" t="s">
        <v>3469</v>
      </c>
      <c r="M1940" s="442">
        <v>215</v>
      </c>
      <c r="N1940" s="483"/>
      <c r="O1940" s="434">
        <v>2.36</v>
      </c>
      <c r="P1940" s="323">
        <f t="shared" si="138"/>
        <v>2.36</v>
      </c>
      <c r="Q1940" s="319">
        <f t="shared" si="139"/>
        <v>1</v>
      </c>
      <c r="R1940" s="427">
        <f t="shared" si="140"/>
        <v>2.36</v>
      </c>
      <c r="S1940" s="323"/>
      <c r="T1940" s="309"/>
      <c r="U1940" s="309"/>
      <c r="V1940" s="319" t="s">
        <v>1427</v>
      </c>
      <c r="W1940" s="444" t="str">
        <f t="shared" si="141"/>
        <v>10</v>
      </c>
      <c r="X1940" s="286"/>
      <c r="Y1940" s="286"/>
      <c r="Z1940" s="30"/>
    </row>
    <row r="1941" spans="1:26" ht="15" hidden="1" customHeight="1" x14ac:dyDescent="0.2">
      <c r="A1941" s="384"/>
      <c r="B1941" s="384"/>
      <c r="C1941" s="433"/>
      <c r="D1941" s="43" t="s">
        <v>2682</v>
      </c>
      <c r="E1941" s="499" t="s">
        <v>2949</v>
      </c>
      <c r="F1941" s="319">
        <v>1</v>
      </c>
      <c r="G1941" s="43" t="s">
        <v>2824</v>
      </c>
      <c r="H1941" s="499"/>
      <c r="I1941" s="481">
        <v>12</v>
      </c>
      <c r="J1941" s="442" t="s">
        <v>1428</v>
      </c>
      <c r="K1941" s="442">
        <v>2</v>
      </c>
      <c r="L1941" s="482" t="s">
        <v>3469</v>
      </c>
      <c r="M1941" s="442">
        <v>320</v>
      </c>
      <c r="N1941" s="483"/>
      <c r="O1941" s="434">
        <v>4.22</v>
      </c>
      <c r="P1941" s="323">
        <f t="shared" si="138"/>
        <v>8.44</v>
      </c>
      <c r="Q1941" s="319">
        <f t="shared" si="139"/>
        <v>2</v>
      </c>
      <c r="R1941" s="427">
        <f t="shared" si="140"/>
        <v>8.44</v>
      </c>
      <c r="S1941" s="323"/>
      <c r="T1941" s="309"/>
      <c r="U1941" s="309"/>
      <c r="V1941" s="319" t="s">
        <v>3445</v>
      </c>
      <c r="W1941" s="444" t="str">
        <f t="shared" si="141"/>
        <v>12</v>
      </c>
      <c r="X1941" s="286"/>
      <c r="Y1941" s="286"/>
      <c r="Z1941" s="30"/>
    </row>
    <row r="1942" spans="1:26" ht="15" hidden="1" customHeight="1" x14ac:dyDescent="0.2">
      <c r="A1942" s="384"/>
      <c r="B1942" s="384"/>
      <c r="C1942" s="433"/>
      <c r="D1942" s="43" t="s">
        <v>2683</v>
      </c>
      <c r="E1942" s="499" t="s">
        <v>2949</v>
      </c>
      <c r="F1942" s="319">
        <v>1</v>
      </c>
      <c r="G1942" s="43" t="s">
        <v>2857</v>
      </c>
      <c r="H1942" s="499"/>
      <c r="I1942" s="481" t="s">
        <v>620</v>
      </c>
      <c r="J1942" s="442" t="s">
        <v>1428</v>
      </c>
      <c r="K1942" s="442">
        <v>1</v>
      </c>
      <c r="L1942" s="482" t="s">
        <v>3456</v>
      </c>
      <c r="M1942" s="442">
        <v>2605</v>
      </c>
      <c r="N1942" s="483"/>
      <c r="O1942" s="434">
        <v>68.3</v>
      </c>
      <c r="P1942" s="323">
        <f t="shared" si="138"/>
        <v>68.3</v>
      </c>
      <c r="Q1942" s="319">
        <f t="shared" si="139"/>
        <v>1</v>
      </c>
      <c r="R1942" s="427">
        <f t="shared" si="140"/>
        <v>68.3</v>
      </c>
      <c r="S1942" s="323"/>
      <c r="T1942" s="309"/>
      <c r="U1942" s="309"/>
      <c r="V1942" s="319" t="s">
        <v>620</v>
      </c>
      <c r="W1942" s="444" t="str">
        <f t="shared" si="141"/>
        <v/>
      </c>
      <c r="X1942" s="286"/>
      <c r="Y1942" s="286"/>
      <c r="Z1942" s="30"/>
    </row>
    <row r="1943" spans="1:26" ht="15" hidden="1" customHeight="1" x14ac:dyDescent="0.2">
      <c r="A1943" s="384"/>
      <c r="B1943" s="384"/>
      <c r="C1943" s="433"/>
      <c r="D1943" s="43" t="s">
        <v>2683</v>
      </c>
      <c r="E1943" s="499" t="s">
        <v>2949</v>
      </c>
      <c r="F1943" s="319">
        <v>1</v>
      </c>
      <c r="G1943" s="43" t="s">
        <v>2821</v>
      </c>
      <c r="H1943" s="499"/>
      <c r="I1943" s="481">
        <v>10</v>
      </c>
      <c r="J1943" s="442" t="s">
        <v>1428</v>
      </c>
      <c r="K1943" s="442">
        <v>2</v>
      </c>
      <c r="L1943" s="482" t="s">
        <v>3460</v>
      </c>
      <c r="M1943" s="442">
        <v>100</v>
      </c>
      <c r="N1943" s="483"/>
      <c r="O1943" s="434">
        <v>0.79</v>
      </c>
      <c r="P1943" s="323">
        <f t="shared" si="138"/>
        <v>1.58</v>
      </c>
      <c r="Q1943" s="319">
        <f t="shared" si="139"/>
        <v>2</v>
      </c>
      <c r="R1943" s="427">
        <f t="shared" si="140"/>
        <v>1.58</v>
      </c>
      <c r="S1943" s="323"/>
      <c r="T1943" s="309"/>
      <c r="U1943" s="309"/>
      <c r="V1943" s="319" t="s">
        <v>1427</v>
      </c>
      <c r="W1943" s="444" t="str">
        <f t="shared" si="141"/>
        <v>10</v>
      </c>
      <c r="X1943" s="286"/>
      <c r="Y1943" s="286"/>
      <c r="Z1943" s="30"/>
    </row>
    <row r="1944" spans="1:26" ht="15" hidden="1" customHeight="1" x14ac:dyDescent="0.2">
      <c r="A1944" s="384"/>
      <c r="B1944" s="384"/>
      <c r="C1944" s="433"/>
      <c r="D1944" s="43" t="s">
        <v>2683</v>
      </c>
      <c r="E1944" s="499" t="s">
        <v>2949</v>
      </c>
      <c r="F1944" s="319">
        <v>1</v>
      </c>
      <c r="G1944" s="43" t="s">
        <v>2822</v>
      </c>
      <c r="H1944" s="499"/>
      <c r="I1944" s="481">
        <v>10</v>
      </c>
      <c r="J1944" s="442" t="s">
        <v>1428</v>
      </c>
      <c r="K1944" s="442">
        <v>2</v>
      </c>
      <c r="L1944" s="482" t="s">
        <v>3454</v>
      </c>
      <c r="M1944" s="442">
        <v>202</v>
      </c>
      <c r="N1944" s="483"/>
      <c r="O1944" s="434">
        <v>0.79</v>
      </c>
      <c r="P1944" s="323">
        <f t="shared" si="138"/>
        <v>1.58</v>
      </c>
      <c r="Q1944" s="319">
        <f t="shared" si="139"/>
        <v>2</v>
      </c>
      <c r="R1944" s="427">
        <f t="shared" si="140"/>
        <v>1.58</v>
      </c>
      <c r="S1944" s="323"/>
      <c r="T1944" s="309"/>
      <c r="U1944" s="309"/>
      <c r="V1944" s="319" t="s">
        <v>1427</v>
      </c>
      <c r="W1944" s="444" t="str">
        <f t="shared" si="141"/>
        <v>10</v>
      </c>
      <c r="X1944" s="286"/>
      <c r="Y1944" s="286"/>
      <c r="Z1944" s="30"/>
    </row>
    <row r="1945" spans="1:26" ht="15" hidden="1" customHeight="1" x14ac:dyDescent="0.2">
      <c r="A1945" s="384"/>
      <c r="B1945" s="384"/>
      <c r="C1945" s="433"/>
      <c r="D1945" s="43" t="s">
        <v>2683</v>
      </c>
      <c r="E1945" s="499" t="s">
        <v>2949</v>
      </c>
      <c r="F1945" s="319">
        <v>1</v>
      </c>
      <c r="G1945" s="43" t="s">
        <v>2823</v>
      </c>
      <c r="H1945" s="499"/>
      <c r="I1945" s="481">
        <v>10</v>
      </c>
      <c r="J1945" s="442" t="s">
        <v>1428</v>
      </c>
      <c r="K1945" s="442">
        <v>1</v>
      </c>
      <c r="L1945" s="482" t="s">
        <v>3469</v>
      </c>
      <c r="M1945" s="442">
        <v>215</v>
      </c>
      <c r="N1945" s="483"/>
      <c r="O1945" s="434">
        <v>2.36</v>
      </c>
      <c r="P1945" s="323">
        <f t="shared" si="138"/>
        <v>2.36</v>
      </c>
      <c r="Q1945" s="319">
        <f t="shared" si="139"/>
        <v>1</v>
      </c>
      <c r="R1945" s="427">
        <f t="shared" si="140"/>
        <v>2.36</v>
      </c>
      <c r="S1945" s="323"/>
      <c r="T1945" s="309"/>
      <c r="U1945" s="309"/>
      <c r="V1945" s="319" t="s">
        <v>1427</v>
      </c>
      <c r="W1945" s="444" t="str">
        <f t="shared" si="141"/>
        <v>10</v>
      </c>
      <c r="X1945" s="286"/>
      <c r="Y1945" s="286"/>
      <c r="Z1945" s="30"/>
    </row>
    <row r="1946" spans="1:26" ht="15" hidden="1" customHeight="1" x14ac:dyDescent="0.2">
      <c r="A1946" s="384"/>
      <c r="B1946" s="384"/>
      <c r="C1946" s="433"/>
      <c r="D1946" s="43" t="s">
        <v>2683</v>
      </c>
      <c r="E1946" s="499" t="s">
        <v>2949</v>
      </c>
      <c r="F1946" s="319">
        <v>1</v>
      </c>
      <c r="G1946" s="43" t="s">
        <v>2824</v>
      </c>
      <c r="H1946" s="499"/>
      <c r="I1946" s="481">
        <v>12</v>
      </c>
      <c r="J1946" s="442" t="s">
        <v>1428</v>
      </c>
      <c r="K1946" s="442">
        <v>2</v>
      </c>
      <c r="L1946" s="482" t="s">
        <v>3469</v>
      </c>
      <c r="M1946" s="442">
        <v>320</v>
      </c>
      <c r="N1946" s="483"/>
      <c r="O1946" s="434">
        <v>4.22</v>
      </c>
      <c r="P1946" s="323">
        <f t="shared" si="138"/>
        <v>8.44</v>
      </c>
      <c r="Q1946" s="319">
        <f t="shared" si="139"/>
        <v>2</v>
      </c>
      <c r="R1946" s="427">
        <f t="shared" si="140"/>
        <v>8.44</v>
      </c>
      <c r="S1946" s="323"/>
      <c r="T1946" s="309"/>
      <c r="U1946" s="309"/>
      <c r="V1946" s="319" t="s">
        <v>3445</v>
      </c>
      <c r="W1946" s="444" t="str">
        <f t="shared" si="141"/>
        <v>12</v>
      </c>
      <c r="X1946" s="286"/>
      <c r="Y1946" s="286"/>
      <c r="Z1946" s="30"/>
    </row>
    <row r="1947" spans="1:26" ht="15" hidden="1" customHeight="1" x14ac:dyDescent="0.2">
      <c r="A1947" s="384"/>
      <c r="B1947" s="384"/>
      <c r="C1947" s="433"/>
      <c r="D1947" s="43" t="s">
        <v>2683</v>
      </c>
      <c r="E1947" s="499" t="s">
        <v>2949</v>
      </c>
      <c r="F1947" s="319">
        <v>1</v>
      </c>
      <c r="G1947" s="43" t="s">
        <v>2858</v>
      </c>
      <c r="H1947" s="499"/>
      <c r="I1947" s="481">
        <v>8</v>
      </c>
      <c r="J1947" s="442" t="s">
        <v>1428</v>
      </c>
      <c r="K1947" s="442">
        <v>3</v>
      </c>
      <c r="L1947" s="482" t="s">
        <v>3452</v>
      </c>
      <c r="M1947" s="442">
        <v>202</v>
      </c>
      <c r="N1947" s="483"/>
      <c r="O1947" s="434">
        <v>0.76</v>
      </c>
      <c r="P1947" s="323">
        <f t="shared" si="138"/>
        <v>2.2800000000000002</v>
      </c>
      <c r="Q1947" s="319">
        <f t="shared" si="139"/>
        <v>3</v>
      </c>
      <c r="R1947" s="427">
        <f t="shared" si="140"/>
        <v>2.2800000000000002</v>
      </c>
      <c r="S1947" s="323"/>
      <c r="T1947" s="309"/>
      <c r="U1947" s="309"/>
      <c r="V1947" s="319" t="s">
        <v>3449</v>
      </c>
      <c r="W1947" s="444" t="str">
        <f t="shared" si="141"/>
        <v>8</v>
      </c>
      <c r="X1947" s="286"/>
      <c r="Y1947" s="286"/>
      <c r="Z1947" s="30"/>
    </row>
    <row r="1948" spans="1:26" ht="15" hidden="1" customHeight="1" x14ac:dyDescent="0.2">
      <c r="A1948" s="384"/>
      <c r="B1948" s="384"/>
      <c r="C1948" s="433"/>
      <c r="D1948" s="43" t="s">
        <v>2684</v>
      </c>
      <c r="E1948" s="499" t="s">
        <v>2949</v>
      </c>
      <c r="F1948" s="319">
        <v>1</v>
      </c>
      <c r="G1948" s="43" t="s">
        <v>2859</v>
      </c>
      <c r="H1948" s="499"/>
      <c r="I1948" s="481" t="s">
        <v>620</v>
      </c>
      <c r="J1948" s="442" t="s">
        <v>1428</v>
      </c>
      <c r="K1948" s="442">
        <v>1</v>
      </c>
      <c r="L1948" s="482" t="s">
        <v>3456</v>
      </c>
      <c r="M1948" s="442">
        <v>4860</v>
      </c>
      <c r="N1948" s="483"/>
      <c r="O1948" s="434">
        <v>127.42</v>
      </c>
      <c r="P1948" s="323">
        <f t="shared" si="138"/>
        <v>127.42</v>
      </c>
      <c r="Q1948" s="319">
        <f t="shared" si="139"/>
        <v>1</v>
      </c>
      <c r="R1948" s="427">
        <f t="shared" si="140"/>
        <v>127.42</v>
      </c>
      <c r="S1948" s="323"/>
      <c r="T1948" s="309"/>
      <c r="U1948" s="309"/>
      <c r="V1948" s="319" t="s">
        <v>620</v>
      </c>
      <c r="W1948" s="444" t="str">
        <f t="shared" si="141"/>
        <v/>
      </c>
      <c r="X1948" s="286"/>
      <c r="Y1948" s="286"/>
      <c r="Z1948" s="30"/>
    </row>
    <row r="1949" spans="1:26" ht="15" hidden="1" customHeight="1" x14ac:dyDescent="0.2">
      <c r="A1949" s="384"/>
      <c r="B1949" s="384"/>
      <c r="C1949" s="433"/>
      <c r="D1949" s="43" t="s">
        <v>2684</v>
      </c>
      <c r="E1949" s="499" t="s">
        <v>2949</v>
      </c>
      <c r="F1949" s="319">
        <v>1</v>
      </c>
      <c r="G1949" s="43" t="s">
        <v>2821</v>
      </c>
      <c r="H1949" s="499"/>
      <c r="I1949" s="481">
        <v>10</v>
      </c>
      <c r="J1949" s="442" t="s">
        <v>1428</v>
      </c>
      <c r="K1949" s="442">
        <v>2</v>
      </c>
      <c r="L1949" s="482" t="s">
        <v>3460</v>
      </c>
      <c r="M1949" s="442">
        <v>100</v>
      </c>
      <c r="N1949" s="483"/>
      <c r="O1949" s="434">
        <v>0.79</v>
      </c>
      <c r="P1949" s="323">
        <f t="shared" si="138"/>
        <v>1.58</v>
      </c>
      <c r="Q1949" s="319">
        <f t="shared" si="139"/>
        <v>2</v>
      </c>
      <c r="R1949" s="427">
        <f t="shared" si="140"/>
        <v>1.58</v>
      </c>
      <c r="S1949" s="323"/>
      <c r="T1949" s="309"/>
      <c r="U1949" s="309"/>
      <c r="V1949" s="319" t="s">
        <v>1427</v>
      </c>
      <c r="W1949" s="444" t="str">
        <f t="shared" si="141"/>
        <v>10</v>
      </c>
      <c r="X1949" s="286"/>
      <c r="Y1949" s="286"/>
      <c r="Z1949" s="30"/>
    </row>
    <row r="1950" spans="1:26" ht="15" hidden="1" customHeight="1" x14ac:dyDescent="0.2">
      <c r="A1950" s="384"/>
      <c r="B1950" s="384"/>
      <c r="C1950" s="433"/>
      <c r="D1950" s="43" t="s">
        <v>2684</v>
      </c>
      <c r="E1950" s="499" t="s">
        <v>2949</v>
      </c>
      <c r="F1950" s="319">
        <v>1</v>
      </c>
      <c r="G1950" s="43" t="s">
        <v>2822</v>
      </c>
      <c r="H1950" s="499"/>
      <c r="I1950" s="481">
        <v>10</v>
      </c>
      <c r="J1950" s="442" t="s">
        <v>1428</v>
      </c>
      <c r="K1950" s="442">
        <v>5</v>
      </c>
      <c r="L1950" s="482" t="s">
        <v>3454</v>
      </c>
      <c r="M1950" s="442">
        <v>202</v>
      </c>
      <c r="N1950" s="483"/>
      <c r="O1950" s="434">
        <v>0.79</v>
      </c>
      <c r="P1950" s="323">
        <f t="shared" si="138"/>
        <v>3.95</v>
      </c>
      <c r="Q1950" s="319">
        <f t="shared" si="139"/>
        <v>5</v>
      </c>
      <c r="R1950" s="427">
        <f t="shared" si="140"/>
        <v>3.95</v>
      </c>
      <c r="S1950" s="323"/>
      <c r="T1950" s="309"/>
      <c r="U1950" s="309"/>
      <c r="V1950" s="319" t="s">
        <v>1427</v>
      </c>
      <c r="W1950" s="444" t="str">
        <f t="shared" si="141"/>
        <v>10</v>
      </c>
      <c r="X1950" s="286"/>
      <c r="Y1950" s="286"/>
      <c r="Z1950" s="30"/>
    </row>
    <row r="1951" spans="1:26" ht="15" hidden="1" customHeight="1" x14ac:dyDescent="0.2">
      <c r="A1951" s="384"/>
      <c r="B1951" s="384"/>
      <c r="C1951" s="433"/>
      <c r="D1951" s="43" t="s">
        <v>2684</v>
      </c>
      <c r="E1951" s="499" t="s">
        <v>2949</v>
      </c>
      <c r="F1951" s="319">
        <v>1</v>
      </c>
      <c r="G1951" s="43" t="s">
        <v>2823</v>
      </c>
      <c r="H1951" s="499"/>
      <c r="I1951" s="481">
        <v>10</v>
      </c>
      <c r="J1951" s="442" t="s">
        <v>1428</v>
      </c>
      <c r="K1951" s="442">
        <v>5</v>
      </c>
      <c r="L1951" s="482" t="s">
        <v>3469</v>
      </c>
      <c r="M1951" s="442">
        <v>215</v>
      </c>
      <c r="N1951" s="483"/>
      <c r="O1951" s="434">
        <v>2.36</v>
      </c>
      <c r="P1951" s="323">
        <f t="shared" si="138"/>
        <v>11.799999999999999</v>
      </c>
      <c r="Q1951" s="319">
        <f t="shared" si="139"/>
        <v>5</v>
      </c>
      <c r="R1951" s="427">
        <f t="shared" si="140"/>
        <v>11.799999999999999</v>
      </c>
      <c r="S1951" s="323"/>
      <c r="T1951" s="309"/>
      <c r="U1951" s="309"/>
      <c r="V1951" s="319" t="s">
        <v>1427</v>
      </c>
      <c r="W1951" s="444" t="str">
        <f t="shared" si="141"/>
        <v>10</v>
      </c>
      <c r="X1951" s="286"/>
      <c r="Y1951" s="286"/>
      <c r="Z1951" s="30"/>
    </row>
    <row r="1952" spans="1:26" ht="15" hidden="1" customHeight="1" x14ac:dyDescent="0.2">
      <c r="A1952" s="384"/>
      <c r="B1952" s="384"/>
      <c r="C1952" s="433"/>
      <c r="D1952" s="43" t="s">
        <v>2684</v>
      </c>
      <c r="E1952" s="499" t="s">
        <v>2949</v>
      </c>
      <c r="F1952" s="319">
        <v>1</v>
      </c>
      <c r="G1952" s="43" t="s">
        <v>2824</v>
      </c>
      <c r="H1952" s="499"/>
      <c r="I1952" s="481">
        <v>12</v>
      </c>
      <c r="J1952" s="442" t="s">
        <v>1428</v>
      </c>
      <c r="K1952" s="442">
        <v>2</v>
      </c>
      <c r="L1952" s="482" t="s">
        <v>3469</v>
      </c>
      <c r="M1952" s="442">
        <v>320</v>
      </c>
      <c r="N1952" s="483"/>
      <c r="O1952" s="434">
        <v>4.22</v>
      </c>
      <c r="P1952" s="323">
        <f t="shared" si="138"/>
        <v>8.44</v>
      </c>
      <c r="Q1952" s="319">
        <f t="shared" si="139"/>
        <v>2</v>
      </c>
      <c r="R1952" s="427">
        <f t="shared" si="140"/>
        <v>8.44</v>
      </c>
      <c r="S1952" s="323"/>
      <c r="T1952" s="309"/>
      <c r="U1952" s="309"/>
      <c r="V1952" s="319" t="s">
        <v>3445</v>
      </c>
      <c r="W1952" s="444" t="str">
        <f t="shared" si="141"/>
        <v>12</v>
      </c>
      <c r="X1952" s="286"/>
      <c r="Y1952" s="286"/>
      <c r="Z1952" s="30"/>
    </row>
    <row r="1953" spans="1:26" ht="15" hidden="1" customHeight="1" x14ac:dyDescent="0.2">
      <c r="A1953" s="384"/>
      <c r="B1953" s="384"/>
      <c r="C1953" s="433"/>
      <c r="D1953" s="43" t="s">
        <v>2685</v>
      </c>
      <c r="E1953" s="499" t="s">
        <v>2949</v>
      </c>
      <c r="F1953" s="319">
        <v>1</v>
      </c>
      <c r="G1953" s="43" t="s">
        <v>2859</v>
      </c>
      <c r="H1953" s="499"/>
      <c r="I1953" s="481" t="s">
        <v>620</v>
      </c>
      <c r="J1953" s="442" t="s">
        <v>1428</v>
      </c>
      <c r="K1953" s="442">
        <v>1</v>
      </c>
      <c r="L1953" s="482" t="s">
        <v>3456</v>
      </c>
      <c r="M1953" s="442">
        <v>4860</v>
      </c>
      <c r="N1953" s="483"/>
      <c r="O1953" s="434">
        <v>127.42</v>
      </c>
      <c r="P1953" s="323">
        <f t="shared" si="138"/>
        <v>127.42</v>
      </c>
      <c r="Q1953" s="319">
        <f t="shared" si="139"/>
        <v>1</v>
      </c>
      <c r="R1953" s="427">
        <f t="shared" si="140"/>
        <v>127.42</v>
      </c>
      <c r="S1953" s="323"/>
      <c r="T1953" s="309"/>
      <c r="U1953" s="309"/>
      <c r="V1953" s="319" t="s">
        <v>620</v>
      </c>
      <c r="W1953" s="444" t="str">
        <f t="shared" si="141"/>
        <v/>
      </c>
      <c r="X1953" s="286"/>
      <c r="Y1953" s="286"/>
      <c r="Z1953" s="30"/>
    </row>
    <row r="1954" spans="1:26" ht="15" hidden="1" customHeight="1" x14ac:dyDescent="0.2">
      <c r="A1954" s="384"/>
      <c r="B1954" s="384"/>
      <c r="C1954" s="433"/>
      <c r="D1954" s="43" t="s">
        <v>2685</v>
      </c>
      <c r="E1954" s="499" t="s">
        <v>2949</v>
      </c>
      <c r="F1954" s="319">
        <v>1</v>
      </c>
      <c r="G1954" s="43" t="s">
        <v>2821</v>
      </c>
      <c r="H1954" s="499"/>
      <c r="I1954" s="481">
        <v>10</v>
      </c>
      <c r="J1954" s="442" t="s">
        <v>1428</v>
      </c>
      <c r="K1954" s="442">
        <v>2</v>
      </c>
      <c r="L1954" s="482" t="s">
        <v>3460</v>
      </c>
      <c r="M1954" s="442">
        <v>100</v>
      </c>
      <c r="N1954" s="483"/>
      <c r="O1954" s="434">
        <v>0.79</v>
      </c>
      <c r="P1954" s="323">
        <f t="shared" si="138"/>
        <v>1.58</v>
      </c>
      <c r="Q1954" s="319">
        <f t="shared" si="139"/>
        <v>2</v>
      </c>
      <c r="R1954" s="427">
        <f t="shared" si="140"/>
        <v>1.58</v>
      </c>
      <c r="S1954" s="323"/>
      <c r="T1954" s="309"/>
      <c r="U1954" s="309"/>
      <c r="V1954" s="319" t="s">
        <v>1427</v>
      </c>
      <c r="W1954" s="444" t="str">
        <f t="shared" si="141"/>
        <v>10</v>
      </c>
      <c r="X1954" s="286"/>
      <c r="Y1954" s="286"/>
      <c r="Z1954" s="30"/>
    </row>
    <row r="1955" spans="1:26" ht="15" hidden="1" customHeight="1" x14ac:dyDescent="0.2">
      <c r="A1955" s="384"/>
      <c r="B1955" s="384"/>
      <c r="C1955" s="433"/>
      <c r="D1955" s="43" t="s">
        <v>2685</v>
      </c>
      <c r="E1955" s="499" t="s">
        <v>2949</v>
      </c>
      <c r="F1955" s="319">
        <v>1</v>
      </c>
      <c r="G1955" s="43" t="s">
        <v>2822</v>
      </c>
      <c r="H1955" s="499"/>
      <c r="I1955" s="481">
        <v>10</v>
      </c>
      <c r="J1955" s="442" t="s">
        <v>1428</v>
      </c>
      <c r="K1955" s="442">
        <v>4</v>
      </c>
      <c r="L1955" s="482" t="s">
        <v>3454</v>
      </c>
      <c r="M1955" s="442">
        <v>202</v>
      </c>
      <c r="N1955" s="483"/>
      <c r="O1955" s="434">
        <v>0.79</v>
      </c>
      <c r="P1955" s="323">
        <f t="shared" si="138"/>
        <v>3.16</v>
      </c>
      <c r="Q1955" s="319">
        <f t="shared" si="139"/>
        <v>4</v>
      </c>
      <c r="R1955" s="427">
        <f t="shared" si="140"/>
        <v>3.16</v>
      </c>
      <c r="S1955" s="323"/>
      <c r="T1955" s="309"/>
      <c r="U1955" s="309"/>
      <c r="V1955" s="319" t="s">
        <v>1427</v>
      </c>
      <c r="W1955" s="444" t="str">
        <f t="shared" si="141"/>
        <v>10</v>
      </c>
      <c r="X1955" s="286"/>
      <c r="Y1955" s="286"/>
      <c r="Z1955" s="30"/>
    </row>
    <row r="1956" spans="1:26" ht="15" hidden="1" customHeight="1" x14ac:dyDescent="0.2">
      <c r="A1956" s="384"/>
      <c r="B1956" s="384"/>
      <c r="C1956" s="433"/>
      <c r="D1956" s="43" t="s">
        <v>2685</v>
      </c>
      <c r="E1956" s="499" t="s">
        <v>2949</v>
      </c>
      <c r="F1956" s="319">
        <v>1</v>
      </c>
      <c r="G1956" s="43" t="s">
        <v>2823</v>
      </c>
      <c r="H1956" s="499"/>
      <c r="I1956" s="481">
        <v>10</v>
      </c>
      <c r="J1956" s="442" t="s">
        <v>1428</v>
      </c>
      <c r="K1956" s="442">
        <v>2</v>
      </c>
      <c r="L1956" s="482" t="s">
        <v>3469</v>
      </c>
      <c r="M1956" s="442">
        <v>215</v>
      </c>
      <c r="N1956" s="483"/>
      <c r="O1956" s="434">
        <v>2.36</v>
      </c>
      <c r="P1956" s="323">
        <f t="shared" si="138"/>
        <v>4.72</v>
      </c>
      <c r="Q1956" s="319">
        <f t="shared" si="139"/>
        <v>2</v>
      </c>
      <c r="R1956" s="427">
        <f t="shared" si="140"/>
        <v>4.72</v>
      </c>
      <c r="S1956" s="323"/>
      <c r="T1956" s="309"/>
      <c r="U1956" s="309"/>
      <c r="V1956" s="319" t="s">
        <v>1427</v>
      </c>
      <c r="W1956" s="444" t="str">
        <f t="shared" si="141"/>
        <v>10</v>
      </c>
      <c r="X1956" s="286"/>
      <c r="Y1956" s="286"/>
      <c r="Z1956" s="30"/>
    </row>
    <row r="1957" spans="1:26" ht="15" hidden="1" customHeight="1" x14ac:dyDescent="0.2">
      <c r="A1957" s="384"/>
      <c r="B1957" s="384"/>
      <c r="C1957" s="433"/>
      <c r="D1957" s="43" t="s">
        <v>2685</v>
      </c>
      <c r="E1957" s="499" t="s">
        <v>2949</v>
      </c>
      <c r="F1957" s="319">
        <v>1</v>
      </c>
      <c r="G1957" s="43" t="s">
        <v>2824</v>
      </c>
      <c r="H1957" s="499"/>
      <c r="I1957" s="481">
        <v>12</v>
      </c>
      <c r="J1957" s="442" t="s">
        <v>1428</v>
      </c>
      <c r="K1957" s="442">
        <v>2</v>
      </c>
      <c r="L1957" s="482" t="s">
        <v>3469</v>
      </c>
      <c r="M1957" s="442">
        <v>320</v>
      </c>
      <c r="N1957" s="483"/>
      <c r="O1957" s="434">
        <v>4.22</v>
      </c>
      <c r="P1957" s="323">
        <f t="shared" si="138"/>
        <v>8.44</v>
      </c>
      <c r="Q1957" s="319">
        <f t="shared" si="139"/>
        <v>2</v>
      </c>
      <c r="R1957" s="427">
        <f t="shared" si="140"/>
        <v>8.44</v>
      </c>
      <c r="S1957" s="323"/>
      <c r="T1957" s="309"/>
      <c r="U1957" s="309"/>
      <c r="V1957" s="319" t="s">
        <v>3445</v>
      </c>
      <c r="W1957" s="444" t="str">
        <f t="shared" si="141"/>
        <v>12</v>
      </c>
      <c r="X1957" s="286"/>
      <c r="Y1957" s="286"/>
      <c r="Z1957" s="30"/>
    </row>
    <row r="1958" spans="1:26" ht="15" hidden="1" customHeight="1" x14ac:dyDescent="0.2">
      <c r="A1958" s="384"/>
      <c r="B1958" s="384"/>
      <c r="C1958" s="433"/>
      <c r="D1958" s="43" t="s">
        <v>2686</v>
      </c>
      <c r="E1958" s="499" t="s">
        <v>2949</v>
      </c>
      <c r="F1958" s="319">
        <v>1</v>
      </c>
      <c r="G1958" s="43" t="s">
        <v>2842</v>
      </c>
      <c r="H1958" s="499"/>
      <c r="I1958" s="481" t="s">
        <v>620</v>
      </c>
      <c r="J1958" s="442" t="s">
        <v>1428</v>
      </c>
      <c r="K1958" s="442">
        <v>1</v>
      </c>
      <c r="L1958" s="482" t="s">
        <v>3456</v>
      </c>
      <c r="M1958" s="442">
        <v>3334</v>
      </c>
      <c r="N1958" s="483"/>
      <c r="O1958" s="434">
        <v>87.41</v>
      </c>
      <c r="P1958" s="323">
        <f t="shared" si="138"/>
        <v>87.41</v>
      </c>
      <c r="Q1958" s="319">
        <f t="shared" si="139"/>
        <v>1</v>
      </c>
      <c r="R1958" s="427">
        <f t="shared" si="140"/>
        <v>87.41</v>
      </c>
      <c r="S1958" s="323"/>
      <c r="T1958" s="309"/>
      <c r="U1958" s="309"/>
      <c r="V1958" s="319" t="s">
        <v>620</v>
      </c>
      <c r="W1958" s="444" t="str">
        <f t="shared" si="141"/>
        <v/>
      </c>
      <c r="X1958" s="286"/>
      <c r="Y1958" s="286"/>
      <c r="Z1958" s="30"/>
    </row>
    <row r="1959" spans="1:26" ht="15" hidden="1" customHeight="1" x14ac:dyDescent="0.2">
      <c r="A1959" s="384"/>
      <c r="B1959" s="384"/>
      <c r="C1959" s="433"/>
      <c r="D1959" s="43" t="s">
        <v>2686</v>
      </c>
      <c r="E1959" s="499" t="s">
        <v>2949</v>
      </c>
      <c r="F1959" s="319">
        <v>1</v>
      </c>
      <c r="G1959" s="43" t="s">
        <v>2821</v>
      </c>
      <c r="H1959" s="499"/>
      <c r="I1959" s="481">
        <v>10</v>
      </c>
      <c r="J1959" s="442" t="s">
        <v>1428</v>
      </c>
      <c r="K1959" s="442">
        <v>2</v>
      </c>
      <c r="L1959" s="482" t="s">
        <v>3460</v>
      </c>
      <c r="M1959" s="442">
        <v>100</v>
      </c>
      <c r="N1959" s="483"/>
      <c r="O1959" s="434">
        <v>0.79</v>
      </c>
      <c r="P1959" s="323">
        <f t="shared" si="138"/>
        <v>1.58</v>
      </c>
      <c r="Q1959" s="319">
        <f t="shared" si="139"/>
        <v>2</v>
      </c>
      <c r="R1959" s="427">
        <f t="shared" si="140"/>
        <v>1.58</v>
      </c>
      <c r="S1959" s="323"/>
      <c r="T1959" s="309"/>
      <c r="U1959" s="309"/>
      <c r="V1959" s="319" t="s">
        <v>1427</v>
      </c>
      <c r="W1959" s="444" t="str">
        <f t="shared" si="141"/>
        <v>10</v>
      </c>
      <c r="X1959" s="286"/>
      <c r="Y1959" s="286"/>
      <c r="Z1959" s="30"/>
    </row>
    <row r="1960" spans="1:26" ht="15" hidden="1" customHeight="1" x14ac:dyDescent="0.2">
      <c r="A1960" s="384"/>
      <c r="B1960" s="384"/>
      <c r="C1960" s="433"/>
      <c r="D1960" s="43" t="s">
        <v>2686</v>
      </c>
      <c r="E1960" s="499" t="s">
        <v>2949</v>
      </c>
      <c r="F1960" s="319">
        <v>1</v>
      </c>
      <c r="G1960" s="43" t="s">
        <v>2822</v>
      </c>
      <c r="H1960" s="499"/>
      <c r="I1960" s="481">
        <v>10</v>
      </c>
      <c r="J1960" s="442" t="s">
        <v>1428</v>
      </c>
      <c r="K1960" s="442">
        <v>2</v>
      </c>
      <c r="L1960" s="482" t="s">
        <v>3454</v>
      </c>
      <c r="M1960" s="442">
        <v>202</v>
      </c>
      <c r="N1960" s="483"/>
      <c r="O1960" s="434">
        <v>0.79</v>
      </c>
      <c r="P1960" s="323">
        <f t="shared" si="138"/>
        <v>1.58</v>
      </c>
      <c r="Q1960" s="319">
        <f t="shared" si="139"/>
        <v>2</v>
      </c>
      <c r="R1960" s="427">
        <f t="shared" si="140"/>
        <v>1.58</v>
      </c>
      <c r="S1960" s="323"/>
      <c r="T1960" s="309"/>
      <c r="U1960" s="309"/>
      <c r="V1960" s="319" t="s">
        <v>1427</v>
      </c>
      <c r="W1960" s="444" t="str">
        <f t="shared" si="141"/>
        <v>10</v>
      </c>
      <c r="X1960" s="286"/>
      <c r="Y1960" s="286"/>
      <c r="Z1960" s="30"/>
    </row>
    <row r="1961" spans="1:26" ht="15" hidden="1" customHeight="1" x14ac:dyDescent="0.2">
      <c r="A1961" s="384"/>
      <c r="B1961" s="384"/>
      <c r="C1961" s="433"/>
      <c r="D1961" s="43" t="s">
        <v>2686</v>
      </c>
      <c r="E1961" s="499" t="s">
        <v>2949</v>
      </c>
      <c r="F1961" s="319">
        <v>1</v>
      </c>
      <c r="G1961" s="43" t="s">
        <v>2823</v>
      </c>
      <c r="H1961" s="499"/>
      <c r="I1961" s="481">
        <v>10</v>
      </c>
      <c r="J1961" s="442" t="s">
        <v>1428</v>
      </c>
      <c r="K1961" s="442">
        <v>1</v>
      </c>
      <c r="L1961" s="482" t="s">
        <v>3469</v>
      </c>
      <c r="M1961" s="442">
        <v>215</v>
      </c>
      <c r="N1961" s="483"/>
      <c r="O1961" s="434">
        <v>2.36</v>
      </c>
      <c r="P1961" s="323">
        <f t="shared" si="138"/>
        <v>2.36</v>
      </c>
      <c r="Q1961" s="319">
        <f t="shared" si="139"/>
        <v>1</v>
      </c>
      <c r="R1961" s="427">
        <f t="shared" si="140"/>
        <v>2.36</v>
      </c>
      <c r="S1961" s="323"/>
      <c r="T1961" s="309"/>
      <c r="U1961" s="309"/>
      <c r="V1961" s="319" t="s">
        <v>1427</v>
      </c>
      <c r="W1961" s="444" t="str">
        <f t="shared" si="141"/>
        <v>10</v>
      </c>
      <c r="X1961" s="286"/>
      <c r="Y1961" s="286"/>
      <c r="Z1961" s="30"/>
    </row>
    <row r="1962" spans="1:26" ht="15" hidden="1" customHeight="1" x14ac:dyDescent="0.2">
      <c r="A1962" s="384"/>
      <c r="B1962" s="384"/>
      <c r="C1962" s="433"/>
      <c r="D1962" s="43" t="s">
        <v>2686</v>
      </c>
      <c r="E1962" s="499" t="s">
        <v>2949</v>
      </c>
      <c r="F1962" s="319">
        <v>1</v>
      </c>
      <c r="G1962" s="43" t="s">
        <v>2824</v>
      </c>
      <c r="H1962" s="499"/>
      <c r="I1962" s="481">
        <v>12</v>
      </c>
      <c r="J1962" s="442" t="s">
        <v>1428</v>
      </c>
      <c r="K1962" s="442">
        <v>2</v>
      </c>
      <c r="L1962" s="482" t="s">
        <v>3469</v>
      </c>
      <c r="M1962" s="442">
        <v>320</v>
      </c>
      <c r="N1962" s="483"/>
      <c r="O1962" s="434">
        <v>4.22</v>
      </c>
      <c r="P1962" s="323">
        <f t="shared" si="138"/>
        <v>8.44</v>
      </c>
      <c r="Q1962" s="319">
        <f t="shared" si="139"/>
        <v>2</v>
      </c>
      <c r="R1962" s="427">
        <f t="shared" si="140"/>
        <v>8.44</v>
      </c>
      <c r="S1962" s="323"/>
      <c r="T1962" s="309"/>
      <c r="U1962" s="309"/>
      <c r="V1962" s="319" t="s">
        <v>3445</v>
      </c>
      <c r="W1962" s="444" t="str">
        <f t="shared" si="141"/>
        <v>12</v>
      </c>
      <c r="X1962" s="286"/>
      <c r="Y1962" s="286"/>
      <c r="Z1962" s="30"/>
    </row>
    <row r="1963" spans="1:26" ht="15" hidden="1" customHeight="1" x14ac:dyDescent="0.2">
      <c r="A1963" s="384"/>
      <c r="B1963" s="384"/>
      <c r="C1963" s="433"/>
      <c r="D1963" s="43" t="s">
        <v>2687</v>
      </c>
      <c r="E1963" s="499" t="s">
        <v>2949</v>
      </c>
      <c r="F1963" s="319">
        <v>1</v>
      </c>
      <c r="G1963" s="43" t="s">
        <v>2860</v>
      </c>
      <c r="H1963" s="499" t="s">
        <v>3591</v>
      </c>
      <c r="I1963" s="481" t="s">
        <v>2951</v>
      </c>
      <c r="J1963" s="442" t="s">
        <v>2956</v>
      </c>
      <c r="K1963" s="442">
        <v>1</v>
      </c>
      <c r="L1963" s="482" t="s">
        <v>3456</v>
      </c>
      <c r="M1963" s="442">
        <v>2853</v>
      </c>
      <c r="N1963" s="483"/>
      <c r="O1963" s="434">
        <v>13.7</v>
      </c>
      <c r="P1963" s="323">
        <f t="shared" si="138"/>
        <v>13.7</v>
      </c>
      <c r="Q1963" s="319">
        <f t="shared" si="139"/>
        <v>1</v>
      </c>
      <c r="R1963" s="427">
        <f t="shared" si="140"/>
        <v>13.7</v>
      </c>
      <c r="S1963" s="323"/>
      <c r="T1963" s="309"/>
      <c r="U1963" s="309"/>
      <c r="V1963" s="319" t="s">
        <v>2951</v>
      </c>
      <c r="W1963" s="444" t="str">
        <f t="shared" si="141"/>
        <v/>
      </c>
      <c r="X1963" s="286"/>
      <c r="Y1963" s="286"/>
      <c r="Z1963" s="30"/>
    </row>
    <row r="1964" spans="1:26" ht="15" hidden="1" customHeight="1" x14ac:dyDescent="0.2">
      <c r="A1964" s="384"/>
      <c r="B1964" s="384"/>
      <c r="C1964" s="433"/>
      <c r="D1964" s="43" t="s">
        <v>2687</v>
      </c>
      <c r="E1964" s="499" t="s">
        <v>2949</v>
      </c>
      <c r="F1964" s="319">
        <v>1</v>
      </c>
      <c r="G1964" s="43" t="s">
        <v>2861</v>
      </c>
      <c r="H1964" s="499" t="s">
        <v>3591</v>
      </c>
      <c r="I1964" s="481" t="s">
        <v>2955</v>
      </c>
      <c r="J1964" s="442" t="s">
        <v>2956</v>
      </c>
      <c r="K1964" s="442">
        <v>5</v>
      </c>
      <c r="L1964" s="482" t="s">
        <v>3456</v>
      </c>
      <c r="M1964" s="442">
        <v>100</v>
      </c>
      <c r="N1964" s="483"/>
      <c r="O1964" s="434">
        <v>0.33</v>
      </c>
      <c r="P1964" s="323">
        <f t="shared" si="138"/>
        <v>1.6500000000000001</v>
      </c>
      <c r="Q1964" s="319">
        <f t="shared" si="139"/>
        <v>5</v>
      </c>
      <c r="R1964" s="427">
        <f t="shared" si="140"/>
        <v>1.6500000000000001</v>
      </c>
      <c r="S1964" s="323"/>
      <c r="T1964" s="309"/>
      <c r="U1964" s="309"/>
      <c r="V1964" s="319" t="s">
        <v>2955</v>
      </c>
      <c r="W1964" s="444" t="str">
        <f t="shared" si="141"/>
        <v/>
      </c>
      <c r="X1964" s="286"/>
      <c r="Y1964" s="286"/>
      <c r="Z1964" s="30"/>
    </row>
    <row r="1965" spans="1:26" ht="15" hidden="1" customHeight="1" x14ac:dyDescent="0.2">
      <c r="A1965" s="384"/>
      <c r="B1965" s="384"/>
      <c r="C1965" s="433"/>
      <c r="D1965" s="43" t="s">
        <v>2688</v>
      </c>
      <c r="E1965" s="499" t="s">
        <v>2949</v>
      </c>
      <c r="F1965" s="319">
        <v>1</v>
      </c>
      <c r="G1965" s="43" t="s">
        <v>2862</v>
      </c>
      <c r="H1965" s="499" t="s">
        <v>3591</v>
      </c>
      <c r="I1965" s="481" t="s">
        <v>2951</v>
      </c>
      <c r="J1965" s="442" t="s">
        <v>2956</v>
      </c>
      <c r="K1965" s="442">
        <v>1</v>
      </c>
      <c r="L1965" s="482" t="s">
        <v>3456</v>
      </c>
      <c r="M1965" s="442">
        <v>3636</v>
      </c>
      <c r="N1965" s="483"/>
      <c r="O1965" s="434">
        <v>17.47</v>
      </c>
      <c r="P1965" s="323">
        <f t="shared" si="138"/>
        <v>17.47</v>
      </c>
      <c r="Q1965" s="319">
        <f t="shared" si="139"/>
        <v>1</v>
      </c>
      <c r="R1965" s="427">
        <f t="shared" si="140"/>
        <v>17.47</v>
      </c>
      <c r="S1965" s="323"/>
      <c r="T1965" s="309"/>
      <c r="U1965" s="309"/>
      <c r="V1965" s="319" t="s">
        <v>2951</v>
      </c>
      <c r="W1965" s="444" t="str">
        <f t="shared" si="141"/>
        <v/>
      </c>
      <c r="X1965" s="286"/>
      <c r="Y1965" s="286"/>
      <c r="Z1965" s="30"/>
    </row>
    <row r="1966" spans="1:26" ht="15" hidden="1" customHeight="1" x14ac:dyDescent="0.2">
      <c r="A1966" s="384"/>
      <c r="B1966" s="384"/>
      <c r="C1966" s="433"/>
      <c r="D1966" s="43" t="s">
        <v>2688</v>
      </c>
      <c r="E1966" s="499" t="s">
        <v>2949</v>
      </c>
      <c r="F1966" s="319">
        <v>1</v>
      </c>
      <c r="G1966" s="43" t="s">
        <v>2861</v>
      </c>
      <c r="H1966" s="499" t="s">
        <v>3591</v>
      </c>
      <c r="I1966" s="481" t="s">
        <v>2955</v>
      </c>
      <c r="J1966" s="442" t="s">
        <v>2956</v>
      </c>
      <c r="K1966" s="442">
        <v>6</v>
      </c>
      <c r="L1966" s="482" t="s">
        <v>3456</v>
      </c>
      <c r="M1966" s="442">
        <v>100</v>
      </c>
      <c r="N1966" s="483"/>
      <c r="O1966" s="434">
        <v>0.33</v>
      </c>
      <c r="P1966" s="323">
        <f t="shared" si="138"/>
        <v>1.98</v>
      </c>
      <c r="Q1966" s="319">
        <f t="shared" si="139"/>
        <v>6</v>
      </c>
      <c r="R1966" s="427">
        <f t="shared" si="140"/>
        <v>1.98</v>
      </c>
      <c r="S1966" s="323"/>
      <c r="T1966" s="309"/>
      <c r="U1966" s="309"/>
      <c r="V1966" s="319" t="s">
        <v>2955</v>
      </c>
      <c r="W1966" s="444" t="str">
        <f t="shared" si="141"/>
        <v/>
      </c>
      <c r="X1966" s="286"/>
      <c r="Y1966" s="286"/>
      <c r="Z1966" s="30"/>
    </row>
    <row r="1967" spans="1:26" ht="15" hidden="1" customHeight="1" x14ac:dyDescent="0.2">
      <c r="A1967" s="384"/>
      <c r="B1967" s="384"/>
      <c r="C1967" s="433"/>
      <c r="D1967" s="43" t="s">
        <v>2689</v>
      </c>
      <c r="E1967" s="499" t="s">
        <v>2949</v>
      </c>
      <c r="F1967" s="319">
        <v>4</v>
      </c>
      <c r="G1967" s="43" t="s">
        <v>2689</v>
      </c>
      <c r="H1967" s="499" t="s">
        <v>3591</v>
      </c>
      <c r="I1967" s="481" t="s">
        <v>2951</v>
      </c>
      <c r="J1967" s="442" t="s">
        <v>2956</v>
      </c>
      <c r="K1967" s="442">
        <v>1</v>
      </c>
      <c r="L1967" s="482" t="s">
        <v>3456</v>
      </c>
      <c r="M1967" s="442">
        <v>120</v>
      </c>
      <c r="N1967" s="483"/>
      <c r="O1967" s="434">
        <v>0.57999999999999996</v>
      </c>
      <c r="P1967" s="323">
        <f t="shared" si="138"/>
        <v>0.57999999999999996</v>
      </c>
      <c r="Q1967" s="319">
        <f t="shared" si="139"/>
        <v>4</v>
      </c>
      <c r="R1967" s="427">
        <f t="shared" si="140"/>
        <v>2.3199999999999998</v>
      </c>
      <c r="S1967" s="323"/>
      <c r="T1967" s="309"/>
      <c r="U1967" s="309"/>
      <c r="V1967" s="319" t="s">
        <v>2951</v>
      </c>
      <c r="W1967" s="444" t="str">
        <f t="shared" si="141"/>
        <v/>
      </c>
      <c r="X1967" s="286"/>
      <c r="Y1967" s="286"/>
      <c r="Z1967" s="30"/>
    </row>
    <row r="1968" spans="1:26" ht="15" hidden="1" customHeight="1" x14ac:dyDescent="0.2">
      <c r="A1968" s="384"/>
      <c r="B1968" s="384"/>
      <c r="C1968" s="433"/>
      <c r="D1968" s="43" t="s">
        <v>2690</v>
      </c>
      <c r="E1968" s="499" t="s">
        <v>2949</v>
      </c>
      <c r="F1968" s="319">
        <v>1</v>
      </c>
      <c r="G1968" s="43" t="s">
        <v>2863</v>
      </c>
      <c r="H1968" s="499" t="s">
        <v>3591</v>
      </c>
      <c r="I1968" s="481" t="s">
        <v>2951</v>
      </c>
      <c r="J1968" s="442" t="s">
        <v>2956</v>
      </c>
      <c r="K1968" s="442">
        <v>1</v>
      </c>
      <c r="L1968" s="482" t="s">
        <v>3456</v>
      </c>
      <c r="M1968" s="442">
        <v>445</v>
      </c>
      <c r="N1968" s="483"/>
      <c r="O1968" s="434">
        <v>2.14</v>
      </c>
      <c r="P1968" s="323">
        <f t="shared" si="138"/>
        <v>2.14</v>
      </c>
      <c r="Q1968" s="319">
        <f t="shared" si="139"/>
        <v>1</v>
      </c>
      <c r="R1968" s="427">
        <f t="shared" si="140"/>
        <v>2.14</v>
      </c>
      <c r="S1968" s="323"/>
      <c r="T1968" s="309"/>
      <c r="U1968" s="309"/>
      <c r="V1968" s="319" t="s">
        <v>2951</v>
      </c>
      <c r="W1968" s="444" t="str">
        <f t="shared" si="141"/>
        <v/>
      </c>
      <c r="X1968" s="286"/>
      <c r="Y1968" s="286"/>
      <c r="Z1968" s="30"/>
    </row>
    <row r="1969" spans="1:26" ht="15" hidden="1" customHeight="1" x14ac:dyDescent="0.2">
      <c r="A1969" s="384"/>
      <c r="B1969" s="384"/>
      <c r="C1969" s="433"/>
      <c r="D1969" s="43" t="s">
        <v>2690</v>
      </c>
      <c r="E1969" s="499" t="s">
        <v>2949</v>
      </c>
      <c r="F1969" s="319">
        <v>1</v>
      </c>
      <c r="G1969" s="43" t="s">
        <v>2861</v>
      </c>
      <c r="H1969" s="499" t="s">
        <v>3591</v>
      </c>
      <c r="I1969" s="481" t="s">
        <v>2955</v>
      </c>
      <c r="J1969" s="442" t="s">
        <v>2956</v>
      </c>
      <c r="K1969" s="442">
        <v>1</v>
      </c>
      <c r="L1969" s="482" t="s">
        <v>3456</v>
      </c>
      <c r="M1969" s="442">
        <v>100</v>
      </c>
      <c r="N1969" s="483"/>
      <c r="O1969" s="434">
        <v>0.33</v>
      </c>
      <c r="P1969" s="323">
        <f t="shared" si="138"/>
        <v>0.33</v>
      </c>
      <c r="Q1969" s="319">
        <f t="shared" si="139"/>
        <v>1</v>
      </c>
      <c r="R1969" s="427">
        <f t="shared" si="140"/>
        <v>0.33</v>
      </c>
      <c r="S1969" s="323"/>
      <c r="T1969" s="309"/>
      <c r="U1969" s="309"/>
      <c r="V1969" s="319" t="s">
        <v>2955</v>
      </c>
      <c r="W1969" s="444" t="str">
        <f t="shared" si="141"/>
        <v/>
      </c>
      <c r="X1969" s="286"/>
      <c r="Y1969" s="286"/>
      <c r="Z1969" s="30"/>
    </row>
    <row r="1970" spans="1:26" ht="15" hidden="1" customHeight="1" x14ac:dyDescent="0.2">
      <c r="A1970" s="384"/>
      <c r="B1970" s="384"/>
      <c r="C1970" s="433"/>
      <c r="D1970" s="43" t="s">
        <v>2691</v>
      </c>
      <c r="E1970" s="499" t="s">
        <v>2949</v>
      </c>
      <c r="F1970" s="319">
        <v>1</v>
      </c>
      <c r="G1970" s="43" t="s">
        <v>2864</v>
      </c>
      <c r="H1970" s="499" t="s">
        <v>3591</v>
      </c>
      <c r="I1970" s="481" t="s">
        <v>2951</v>
      </c>
      <c r="J1970" s="442" t="s">
        <v>2956</v>
      </c>
      <c r="K1970" s="442">
        <v>1</v>
      </c>
      <c r="L1970" s="482" t="s">
        <v>3456</v>
      </c>
      <c r="M1970" s="442">
        <v>776</v>
      </c>
      <c r="N1970" s="483"/>
      <c r="O1970" s="434">
        <v>3.73</v>
      </c>
      <c r="P1970" s="323">
        <f t="shared" si="138"/>
        <v>3.73</v>
      </c>
      <c r="Q1970" s="319">
        <f t="shared" si="139"/>
        <v>1</v>
      </c>
      <c r="R1970" s="427">
        <f t="shared" si="140"/>
        <v>3.73</v>
      </c>
      <c r="S1970" s="323"/>
      <c r="T1970" s="309"/>
      <c r="U1970" s="309"/>
      <c r="V1970" s="319" t="s">
        <v>2951</v>
      </c>
      <c r="W1970" s="444" t="str">
        <f t="shared" si="141"/>
        <v/>
      </c>
      <c r="X1970" s="286"/>
      <c r="Y1970" s="286"/>
      <c r="Z1970" s="30"/>
    </row>
    <row r="1971" spans="1:26" ht="15" hidden="1" customHeight="1" x14ac:dyDescent="0.2">
      <c r="A1971" s="384"/>
      <c r="B1971" s="384"/>
      <c r="C1971" s="433"/>
      <c r="D1971" s="43" t="s">
        <v>2691</v>
      </c>
      <c r="E1971" s="499" t="s">
        <v>2949</v>
      </c>
      <c r="F1971" s="319">
        <v>1</v>
      </c>
      <c r="G1971" s="43" t="s">
        <v>2861</v>
      </c>
      <c r="H1971" s="499" t="s">
        <v>3591</v>
      </c>
      <c r="I1971" s="481" t="s">
        <v>2955</v>
      </c>
      <c r="J1971" s="442" t="s">
        <v>2956</v>
      </c>
      <c r="K1971" s="442">
        <v>2</v>
      </c>
      <c r="L1971" s="482" t="s">
        <v>3456</v>
      </c>
      <c r="M1971" s="442">
        <v>100</v>
      </c>
      <c r="N1971" s="483"/>
      <c r="O1971" s="434">
        <v>0.33</v>
      </c>
      <c r="P1971" s="323">
        <f t="shared" si="138"/>
        <v>0.66</v>
      </c>
      <c r="Q1971" s="319">
        <f t="shared" si="139"/>
        <v>2</v>
      </c>
      <c r="R1971" s="427">
        <f t="shared" si="140"/>
        <v>0.66</v>
      </c>
      <c r="S1971" s="323"/>
      <c r="T1971" s="309"/>
      <c r="U1971" s="309"/>
      <c r="V1971" s="319" t="s">
        <v>2955</v>
      </c>
      <c r="W1971" s="444" t="str">
        <f t="shared" si="141"/>
        <v/>
      </c>
      <c r="X1971" s="286"/>
      <c r="Y1971" s="286"/>
      <c r="Z1971" s="30"/>
    </row>
    <row r="1972" spans="1:26" ht="15" hidden="1" customHeight="1" x14ac:dyDescent="0.2">
      <c r="A1972" s="384"/>
      <c r="B1972" s="384"/>
      <c r="C1972" s="433"/>
      <c r="D1972" s="43" t="s">
        <v>2692</v>
      </c>
      <c r="E1972" s="499" t="s">
        <v>2949</v>
      </c>
      <c r="F1972" s="319">
        <v>1</v>
      </c>
      <c r="G1972" s="43" t="s">
        <v>2865</v>
      </c>
      <c r="H1972" s="499" t="s">
        <v>3591</v>
      </c>
      <c r="I1972" s="481" t="s">
        <v>2951</v>
      </c>
      <c r="J1972" s="442" t="s">
        <v>2956</v>
      </c>
      <c r="K1972" s="442">
        <v>1</v>
      </c>
      <c r="L1972" s="482" t="s">
        <v>3456</v>
      </c>
      <c r="M1972" s="442">
        <v>2629</v>
      </c>
      <c r="N1972" s="483"/>
      <c r="O1972" s="434">
        <v>12.63</v>
      </c>
      <c r="P1972" s="323">
        <f t="shared" si="138"/>
        <v>12.63</v>
      </c>
      <c r="Q1972" s="319">
        <f t="shared" si="139"/>
        <v>1</v>
      </c>
      <c r="R1972" s="427">
        <f t="shared" si="140"/>
        <v>12.63</v>
      </c>
      <c r="S1972" s="323"/>
      <c r="T1972" s="309"/>
      <c r="U1972" s="309"/>
      <c r="V1972" s="319" t="s">
        <v>2951</v>
      </c>
      <c r="W1972" s="444" t="str">
        <f t="shared" si="141"/>
        <v/>
      </c>
      <c r="X1972" s="286"/>
      <c r="Y1972" s="286"/>
      <c r="Z1972" s="30"/>
    </row>
    <row r="1973" spans="1:26" ht="15" hidden="1" customHeight="1" x14ac:dyDescent="0.2">
      <c r="A1973" s="384"/>
      <c r="B1973" s="384"/>
      <c r="C1973" s="433"/>
      <c r="D1973" s="43" t="s">
        <v>2692</v>
      </c>
      <c r="E1973" s="499" t="s">
        <v>2949</v>
      </c>
      <c r="F1973" s="319">
        <v>1</v>
      </c>
      <c r="G1973" s="43" t="s">
        <v>2861</v>
      </c>
      <c r="H1973" s="499" t="s">
        <v>3591</v>
      </c>
      <c r="I1973" s="481" t="s">
        <v>2955</v>
      </c>
      <c r="J1973" s="442" t="s">
        <v>2956</v>
      </c>
      <c r="K1973" s="442">
        <v>5</v>
      </c>
      <c r="L1973" s="482" t="s">
        <v>3456</v>
      </c>
      <c r="M1973" s="442">
        <v>100</v>
      </c>
      <c r="N1973" s="483"/>
      <c r="O1973" s="434">
        <v>0.33</v>
      </c>
      <c r="P1973" s="323">
        <f t="shared" si="138"/>
        <v>1.6500000000000001</v>
      </c>
      <c r="Q1973" s="319">
        <f t="shared" si="139"/>
        <v>5</v>
      </c>
      <c r="R1973" s="427">
        <f t="shared" si="140"/>
        <v>1.6500000000000001</v>
      </c>
      <c r="S1973" s="323"/>
      <c r="T1973" s="309"/>
      <c r="U1973" s="309"/>
      <c r="V1973" s="319" t="s">
        <v>2955</v>
      </c>
      <c r="W1973" s="444" t="str">
        <f t="shared" si="141"/>
        <v/>
      </c>
      <c r="X1973" s="286"/>
      <c r="Y1973" s="286"/>
      <c r="Z1973" s="30"/>
    </row>
    <row r="1974" spans="1:26" ht="15" hidden="1" customHeight="1" x14ac:dyDescent="0.2">
      <c r="A1974" s="384"/>
      <c r="B1974" s="384"/>
      <c r="C1974" s="433"/>
      <c r="D1974" s="43" t="s">
        <v>2693</v>
      </c>
      <c r="E1974" s="499" t="s">
        <v>2949</v>
      </c>
      <c r="F1974" s="319">
        <v>1</v>
      </c>
      <c r="G1974" s="43" t="s">
        <v>2866</v>
      </c>
      <c r="H1974" s="499" t="s">
        <v>3591</v>
      </c>
      <c r="I1974" s="481" t="s">
        <v>2951</v>
      </c>
      <c r="J1974" s="442" t="s">
        <v>2956</v>
      </c>
      <c r="K1974" s="442">
        <v>1</v>
      </c>
      <c r="L1974" s="482" t="s">
        <v>3456</v>
      </c>
      <c r="M1974" s="442">
        <v>2689</v>
      </c>
      <c r="N1974" s="483"/>
      <c r="O1974" s="434">
        <v>12.92</v>
      </c>
      <c r="P1974" s="323">
        <f t="shared" si="138"/>
        <v>12.92</v>
      </c>
      <c r="Q1974" s="319">
        <f t="shared" si="139"/>
        <v>1</v>
      </c>
      <c r="R1974" s="427">
        <f t="shared" si="140"/>
        <v>12.92</v>
      </c>
      <c r="S1974" s="323"/>
      <c r="T1974" s="309"/>
      <c r="U1974" s="309"/>
      <c r="V1974" s="319" t="s">
        <v>2951</v>
      </c>
      <c r="W1974" s="444" t="str">
        <f t="shared" si="141"/>
        <v/>
      </c>
      <c r="X1974" s="286"/>
      <c r="Y1974" s="286"/>
      <c r="Z1974" s="30"/>
    </row>
    <row r="1975" spans="1:26" ht="15" hidden="1" customHeight="1" x14ac:dyDescent="0.2">
      <c r="A1975" s="384"/>
      <c r="B1975" s="384"/>
      <c r="C1975" s="433"/>
      <c r="D1975" s="43" t="s">
        <v>2693</v>
      </c>
      <c r="E1975" s="499" t="s">
        <v>2949</v>
      </c>
      <c r="F1975" s="319">
        <v>1</v>
      </c>
      <c r="G1975" s="43" t="s">
        <v>2861</v>
      </c>
      <c r="H1975" s="499" t="s">
        <v>3591</v>
      </c>
      <c r="I1975" s="481" t="s">
        <v>2955</v>
      </c>
      <c r="J1975" s="442" t="s">
        <v>2956</v>
      </c>
      <c r="K1975" s="442">
        <v>5</v>
      </c>
      <c r="L1975" s="482" t="s">
        <v>3456</v>
      </c>
      <c r="M1975" s="442">
        <v>100</v>
      </c>
      <c r="N1975" s="483"/>
      <c r="O1975" s="434">
        <v>0.33</v>
      </c>
      <c r="P1975" s="323">
        <f t="shared" si="138"/>
        <v>1.6500000000000001</v>
      </c>
      <c r="Q1975" s="319">
        <f t="shared" si="139"/>
        <v>5</v>
      </c>
      <c r="R1975" s="427">
        <f t="shared" si="140"/>
        <v>1.6500000000000001</v>
      </c>
      <c r="S1975" s="323"/>
      <c r="T1975" s="309"/>
      <c r="U1975" s="309"/>
      <c r="V1975" s="319" t="s">
        <v>2955</v>
      </c>
      <c r="W1975" s="444" t="str">
        <f t="shared" si="141"/>
        <v/>
      </c>
      <c r="X1975" s="286"/>
      <c r="Y1975" s="286"/>
      <c r="Z1975" s="30"/>
    </row>
    <row r="1976" spans="1:26" ht="15" hidden="1" customHeight="1" x14ac:dyDescent="0.2">
      <c r="A1976" s="384"/>
      <c r="B1976" s="384"/>
      <c r="C1976" s="433"/>
      <c r="D1976" s="43" t="s">
        <v>2694</v>
      </c>
      <c r="E1976" s="499" t="s">
        <v>2949</v>
      </c>
      <c r="F1976" s="319">
        <v>1</v>
      </c>
      <c r="G1976" s="43" t="s">
        <v>2867</v>
      </c>
      <c r="H1976" s="499" t="s">
        <v>3591</v>
      </c>
      <c r="I1976" s="481" t="s">
        <v>2951</v>
      </c>
      <c r="J1976" s="442" t="s">
        <v>2956</v>
      </c>
      <c r="K1976" s="442">
        <v>1</v>
      </c>
      <c r="L1976" s="482" t="s">
        <v>3456</v>
      </c>
      <c r="M1976" s="442">
        <v>1039</v>
      </c>
      <c r="N1976" s="483"/>
      <c r="O1976" s="434">
        <v>4.99</v>
      </c>
      <c r="P1976" s="323">
        <f t="shared" si="138"/>
        <v>4.99</v>
      </c>
      <c r="Q1976" s="319">
        <f t="shared" si="139"/>
        <v>1</v>
      </c>
      <c r="R1976" s="427">
        <f t="shared" si="140"/>
        <v>4.99</v>
      </c>
      <c r="S1976" s="323"/>
      <c r="T1976" s="309"/>
      <c r="U1976" s="309"/>
      <c r="V1976" s="319" t="s">
        <v>2951</v>
      </c>
      <c r="W1976" s="444" t="str">
        <f t="shared" si="141"/>
        <v/>
      </c>
      <c r="X1976" s="286"/>
      <c r="Y1976" s="286"/>
      <c r="Z1976" s="30"/>
    </row>
    <row r="1977" spans="1:26" ht="15" hidden="1" customHeight="1" x14ac:dyDescent="0.2">
      <c r="A1977" s="384"/>
      <c r="B1977" s="384"/>
      <c r="C1977" s="433"/>
      <c r="D1977" s="43" t="s">
        <v>2694</v>
      </c>
      <c r="E1977" s="499" t="s">
        <v>2949</v>
      </c>
      <c r="F1977" s="319">
        <v>1</v>
      </c>
      <c r="G1977" s="43" t="s">
        <v>2861</v>
      </c>
      <c r="H1977" s="499" t="s">
        <v>3591</v>
      </c>
      <c r="I1977" s="481" t="s">
        <v>2955</v>
      </c>
      <c r="J1977" s="442" t="s">
        <v>2956</v>
      </c>
      <c r="K1977" s="442">
        <v>2</v>
      </c>
      <c r="L1977" s="482" t="s">
        <v>3456</v>
      </c>
      <c r="M1977" s="442">
        <v>100</v>
      </c>
      <c r="N1977" s="483"/>
      <c r="O1977" s="434">
        <v>0.33</v>
      </c>
      <c r="P1977" s="323">
        <f t="shared" ref="P1977:P2040" si="142">O1977*K1977</f>
        <v>0.66</v>
      </c>
      <c r="Q1977" s="319">
        <f t="shared" ref="Q1977:Q2040" si="143">K1977*F1977</f>
        <v>2</v>
      </c>
      <c r="R1977" s="427">
        <f t="shared" ref="R1977:R2040" si="144">Q1977*O1977</f>
        <v>0.66</v>
      </c>
      <c r="S1977" s="323"/>
      <c r="T1977" s="309"/>
      <c r="U1977" s="309"/>
      <c r="V1977" s="319" t="s">
        <v>2955</v>
      </c>
      <c r="W1977" s="444" t="str">
        <f t="shared" si="141"/>
        <v/>
      </c>
      <c r="X1977" s="286"/>
      <c r="Y1977" s="286"/>
      <c r="Z1977" s="30"/>
    </row>
    <row r="1978" spans="1:26" ht="15" hidden="1" customHeight="1" x14ac:dyDescent="0.2">
      <c r="A1978" s="384"/>
      <c r="B1978" s="384"/>
      <c r="C1978" s="433"/>
      <c r="D1978" s="43" t="s">
        <v>2695</v>
      </c>
      <c r="E1978" s="499" t="s">
        <v>2949</v>
      </c>
      <c r="F1978" s="319">
        <v>1</v>
      </c>
      <c r="G1978" s="43" t="s">
        <v>2868</v>
      </c>
      <c r="H1978" s="499" t="s">
        <v>3591</v>
      </c>
      <c r="I1978" s="481" t="s">
        <v>2951</v>
      </c>
      <c r="J1978" s="442" t="s">
        <v>2956</v>
      </c>
      <c r="K1978" s="442">
        <v>1</v>
      </c>
      <c r="L1978" s="482" t="s">
        <v>3456</v>
      </c>
      <c r="M1978" s="442">
        <v>4884</v>
      </c>
      <c r="N1978" s="483"/>
      <c r="O1978" s="434">
        <v>23.46</v>
      </c>
      <c r="P1978" s="323">
        <f t="shared" si="142"/>
        <v>23.46</v>
      </c>
      <c r="Q1978" s="319">
        <f t="shared" si="143"/>
        <v>1</v>
      </c>
      <c r="R1978" s="427">
        <f t="shared" si="144"/>
        <v>23.46</v>
      </c>
      <c r="S1978" s="323"/>
      <c r="T1978" s="309"/>
      <c r="U1978" s="309"/>
      <c r="V1978" s="319" t="s">
        <v>2951</v>
      </c>
      <c r="W1978" s="444" t="str">
        <f t="shared" si="141"/>
        <v/>
      </c>
      <c r="X1978" s="286"/>
      <c r="Y1978" s="286"/>
      <c r="Z1978" s="30"/>
    </row>
    <row r="1979" spans="1:26" ht="15" hidden="1" customHeight="1" x14ac:dyDescent="0.2">
      <c r="A1979" s="384"/>
      <c r="B1979" s="384"/>
      <c r="C1979" s="433"/>
      <c r="D1979" s="43" t="s">
        <v>2695</v>
      </c>
      <c r="E1979" s="499" t="s">
        <v>2949</v>
      </c>
      <c r="F1979" s="319">
        <v>1</v>
      </c>
      <c r="G1979" s="43" t="s">
        <v>2861</v>
      </c>
      <c r="H1979" s="499" t="s">
        <v>3591</v>
      </c>
      <c r="I1979" s="481" t="s">
        <v>2955</v>
      </c>
      <c r="J1979" s="442" t="s">
        <v>2956</v>
      </c>
      <c r="K1979" s="442">
        <v>8</v>
      </c>
      <c r="L1979" s="482" t="s">
        <v>3456</v>
      </c>
      <c r="M1979" s="442">
        <v>100</v>
      </c>
      <c r="N1979" s="483"/>
      <c r="O1979" s="434">
        <v>0.33</v>
      </c>
      <c r="P1979" s="323">
        <f t="shared" si="142"/>
        <v>2.64</v>
      </c>
      <c r="Q1979" s="319">
        <f t="shared" si="143"/>
        <v>8</v>
      </c>
      <c r="R1979" s="427">
        <f t="shared" si="144"/>
        <v>2.64</v>
      </c>
      <c r="S1979" s="323"/>
      <c r="T1979" s="309"/>
      <c r="U1979" s="309"/>
      <c r="V1979" s="319" t="s">
        <v>2955</v>
      </c>
      <c r="W1979" s="444" t="str">
        <f t="shared" si="141"/>
        <v/>
      </c>
      <c r="X1979" s="286"/>
      <c r="Y1979" s="286"/>
      <c r="Z1979" s="30"/>
    </row>
    <row r="1980" spans="1:26" ht="15" hidden="1" customHeight="1" x14ac:dyDescent="0.2">
      <c r="A1980" s="384"/>
      <c r="B1980" s="384"/>
      <c r="C1980" s="433"/>
      <c r="D1980" s="43" t="s">
        <v>2696</v>
      </c>
      <c r="E1980" s="499" t="s">
        <v>2949</v>
      </c>
      <c r="F1980" s="319">
        <v>1</v>
      </c>
      <c r="G1980" s="43" t="s">
        <v>2869</v>
      </c>
      <c r="H1980" s="499" t="s">
        <v>3591</v>
      </c>
      <c r="I1980" s="481" t="s">
        <v>2951</v>
      </c>
      <c r="J1980" s="442" t="s">
        <v>2956</v>
      </c>
      <c r="K1980" s="442">
        <v>1</v>
      </c>
      <c r="L1980" s="482" t="s">
        <v>3456</v>
      </c>
      <c r="M1980" s="442">
        <v>3536</v>
      </c>
      <c r="N1980" s="483"/>
      <c r="O1980" s="434">
        <v>16.989999999999998</v>
      </c>
      <c r="P1980" s="323">
        <f t="shared" si="142"/>
        <v>16.989999999999998</v>
      </c>
      <c r="Q1980" s="319">
        <f t="shared" si="143"/>
        <v>1</v>
      </c>
      <c r="R1980" s="427">
        <f t="shared" si="144"/>
        <v>16.989999999999998</v>
      </c>
      <c r="S1980" s="323"/>
      <c r="T1980" s="309"/>
      <c r="U1980" s="309"/>
      <c r="V1980" s="319" t="s">
        <v>2951</v>
      </c>
      <c r="W1980" s="444" t="str">
        <f t="shared" si="141"/>
        <v/>
      </c>
      <c r="X1980" s="286"/>
      <c r="Y1980" s="286"/>
      <c r="Z1980" s="30"/>
    </row>
    <row r="1981" spans="1:26" ht="15" hidden="1" customHeight="1" x14ac:dyDescent="0.2">
      <c r="A1981" s="384"/>
      <c r="B1981" s="384"/>
      <c r="C1981" s="433"/>
      <c r="D1981" s="43" t="s">
        <v>2696</v>
      </c>
      <c r="E1981" s="499" t="s">
        <v>2949</v>
      </c>
      <c r="F1981" s="319">
        <v>1</v>
      </c>
      <c r="G1981" s="43" t="s">
        <v>2861</v>
      </c>
      <c r="H1981" s="499" t="s">
        <v>3591</v>
      </c>
      <c r="I1981" s="481" t="s">
        <v>2955</v>
      </c>
      <c r="J1981" s="442" t="s">
        <v>2956</v>
      </c>
      <c r="K1981" s="442">
        <v>6</v>
      </c>
      <c r="L1981" s="482" t="s">
        <v>3456</v>
      </c>
      <c r="M1981" s="442">
        <v>100</v>
      </c>
      <c r="N1981" s="483"/>
      <c r="O1981" s="434">
        <v>0.33</v>
      </c>
      <c r="P1981" s="323">
        <f t="shared" si="142"/>
        <v>1.98</v>
      </c>
      <c r="Q1981" s="319">
        <f t="shared" si="143"/>
        <v>6</v>
      </c>
      <c r="R1981" s="427">
        <f t="shared" si="144"/>
        <v>1.98</v>
      </c>
      <c r="S1981" s="323"/>
      <c r="T1981" s="309"/>
      <c r="U1981" s="309"/>
      <c r="V1981" s="319" t="s">
        <v>2955</v>
      </c>
      <c r="W1981" s="444" t="str">
        <f t="shared" si="141"/>
        <v/>
      </c>
      <c r="X1981" s="286"/>
      <c r="Y1981" s="286"/>
      <c r="Z1981" s="30"/>
    </row>
    <row r="1982" spans="1:26" ht="15" hidden="1" customHeight="1" x14ac:dyDescent="0.2">
      <c r="A1982" s="384"/>
      <c r="B1982" s="384"/>
      <c r="C1982" s="433"/>
      <c r="D1982" s="43" t="s">
        <v>2697</v>
      </c>
      <c r="E1982" s="499" t="s">
        <v>2949</v>
      </c>
      <c r="F1982" s="319">
        <v>1</v>
      </c>
      <c r="G1982" s="43" t="s">
        <v>2870</v>
      </c>
      <c r="H1982" s="499" t="s">
        <v>3591</v>
      </c>
      <c r="I1982" s="481" t="s">
        <v>2951</v>
      </c>
      <c r="J1982" s="442" t="s">
        <v>2956</v>
      </c>
      <c r="K1982" s="442">
        <v>1</v>
      </c>
      <c r="L1982" s="482" t="s">
        <v>3456</v>
      </c>
      <c r="M1982" s="442">
        <v>3656</v>
      </c>
      <c r="N1982" s="483"/>
      <c r="O1982" s="434">
        <v>17.57</v>
      </c>
      <c r="P1982" s="323">
        <f t="shared" si="142"/>
        <v>17.57</v>
      </c>
      <c r="Q1982" s="319">
        <f t="shared" si="143"/>
        <v>1</v>
      </c>
      <c r="R1982" s="427">
        <f t="shared" si="144"/>
        <v>17.57</v>
      </c>
      <c r="S1982" s="323"/>
      <c r="T1982" s="309"/>
      <c r="U1982" s="309"/>
      <c r="V1982" s="319" t="s">
        <v>2951</v>
      </c>
      <c r="W1982" s="444" t="str">
        <f t="shared" si="141"/>
        <v/>
      </c>
      <c r="X1982" s="286"/>
      <c r="Y1982" s="286"/>
      <c r="Z1982" s="30"/>
    </row>
    <row r="1983" spans="1:26" ht="15" hidden="1" customHeight="1" x14ac:dyDescent="0.2">
      <c r="A1983" s="384"/>
      <c r="B1983" s="384"/>
      <c r="C1983" s="433"/>
      <c r="D1983" s="43" t="s">
        <v>2697</v>
      </c>
      <c r="E1983" s="499" t="s">
        <v>2949</v>
      </c>
      <c r="F1983" s="319">
        <v>1</v>
      </c>
      <c r="G1983" s="43" t="s">
        <v>2861</v>
      </c>
      <c r="H1983" s="499" t="s">
        <v>3591</v>
      </c>
      <c r="I1983" s="481" t="s">
        <v>2955</v>
      </c>
      <c r="J1983" s="442" t="s">
        <v>2956</v>
      </c>
      <c r="K1983" s="442">
        <v>6</v>
      </c>
      <c r="L1983" s="482" t="s">
        <v>3456</v>
      </c>
      <c r="M1983" s="442">
        <v>100</v>
      </c>
      <c r="N1983" s="483"/>
      <c r="O1983" s="434">
        <v>0.33</v>
      </c>
      <c r="P1983" s="323">
        <f t="shared" si="142"/>
        <v>1.98</v>
      </c>
      <c r="Q1983" s="319">
        <f t="shared" si="143"/>
        <v>6</v>
      </c>
      <c r="R1983" s="427">
        <f t="shared" si="144"/>
        <v>1.98</v>
      </c>
      <c r="S1983" s="323"/>
      <c r="T1983" s="309"/>
      <c r="U1983" s="309"/>
      <c r="V1983" s="319" t="s">
        <v>2955</v>
      </c>
      <c r="W1983" s="444" t="str">
        <f t="shared" si="141"/>
        <v/>
      </c>
      <c r="X1983" s="286"/>
      <c r="Y1983" s="286"/>
      <c r="Z1983" s="30"/>
    </row>
    <row r="1984" spans="1:26" ht="15" hidden="1" customHeight="1" x14ac:dyDescent="0.2">
      <c r="A1984" s="384"/>
      <c r="B1984" s="384"/>
      <c r="C1984" s="433"/>
      <c r="D1984" s="43" t="s">
        <v>2698</v>
      </c>
      <c r="E1984" s="499" t="s">
        <v>2949</v>
      </c>
      <c r="F1984" s="319">
        <v>1</v>
      </c>
      <c r="G1984" s="43" t="s">
        <v>2871</v>
      </c>
      <c r="H1984" s="499" t="s">
        <v>3591</v>
      </c>
      <c r="I1984" s="481" t="s">
        <v>2951</v>
      </c>
      <c r="J1984" s="442" t="s">
        <v>2956</v>
      </c>
      <c r="K1984" s="442">
        <v>1</v>
      </c>
      <c r="L1984" s="482" t="s">
        <v>3456</v>
      </c>
      <c r="M1984" s="442">
        <v>3358</v>
      </c>
      <c r="N1984" s="483"/>
      <c r="O1984" s="434">
        <v>16.13</v>
      </c>
      <c r="P1984" s="323">
        <f t="shared" si="142"/>
        <v>16.13</v>
      </c>
      <c r="Q1984" s="319">
        <f t="shared" si="143"/>
        <v>1</v>
      </c>
      <c r="R1984" s="427">
        <f t="shared" si="144"/>
        <v>16.13</v>
      </c>
      <c r="S1984" s="323"/>
      <c r="T1984" s="309"/>
      <c r="U1984" s="309"/>
      <c r="V1984" s="319" t="s">
        <v>2951</v>
      </c>
      <c r="W1984" s="444" t="str">
        <f t="shared" si="141"/>
        <v/>
      </c>
      <c r="X1984" s="286"/>
      <c r="Y1984" s="286"/>
      <c r="Z1984" s="30"/>
    </row>
    <row r="1985" spans="1:26" ht="15" hidden="1" customHeight="1" x14ac:dyDescent="0.2">
      <c r="A1985" s="384"/>
      <c r="B1985" s="384"/>
      <c r="C1985" s="433"/>
      <c r="D1985" s="43" t="s">
        <v>2698</v>
      </c>
      <c r="E1985" s="499" t="s">
        <v>2949</v>
      </c>
      <c r="F1985" s="319">
        <v>1</v>
      </c>
      <c r="G1985" s="43" t="s">
        <v>2861</v>
      </c>
      <c r="H1985" s="499" t="s">
        <v>3591</v>
      </c>
      <c r="I1985" s="481" t="s">
        <v>2955</v>
      </c>
      <c r="J1985" s="442" t="s">
        <v>2956</v>
      </c>
      <c r="K1985" s="442">
        <v>6</v>
      </c>
      <c r="L1985" s="482" t="s">
        <v>3456</v>
      </c>
      <c r="M1985" s="442">
        <v>100</v>
      </c>
      <c r="N1985" s="483"/>
      <c r="O1985" s="434">
        <v>0.33</v>
      </c>
      <c r="P1985" s="323">
        <f t="shared" si="142"/>
        <v>1.98</v>
      </c>
      <c r="Q1985" s="319">
        <f t="shared" si="143"/>
        <v>6</v>
      </c>
      <c r="R1985" s="427">
        <f t="shared" si="144"/>
        <v>1.98</v>
      </c>
      <c r="S1985" s="323"/>
      <c r="T1985" s="309"/>
      <c r="U1985" s="309"/>
      <c r="V1985" s="319" t="s">
        <v>2955</v>
      </c>
      <c r="W1985" s="444" t="str">
        <f t="shared" si="141"/>
        <v/>
      </c>
      <c r="X1985" s="286"/>
      <c r="Y1985" s="286"/>
      <c r="Z1985" s="30"/>
    </row>
    <row r="1986" spans="1:26" ht="15" hidden="1" customHeight="1" x14ac:dyDescent="0.2">
      <c r="A1986" s="384"/>
      <c r="B1986" s="384"/>
      <c r="C1986" s="433"/>
      <c r="D1986" s="43" t="s">
        <v>2699</v>
      </c>
      <c r="E1986" s="499" t="s">
        <v>2949</v>
      </c>
      <c r="F1986" s="319">
        <v>1</v>
      </c>
      <c r="G1986" s="43" t="s">
        <v>2833</v>
      </c>
      <c r="H1986" s="499"/>
      <c r="I1986" s="481" t="s">
        <v>561</v>
      </c>
      <c r="J1986" s="442" t="s">
        <v>1428</v>
      </c>
      <c r="K1986" s="442">
        <v>1</v>
      </c>
      <c r="L1986" s="482" t="s">
        <v>3456</v>
      </c>
      <c r="M1986" s="442">
        <v>530</v>
      </c>
      <c r="N1986" s="483"/>
      <c r="O1986" s="434">
        <v>9.94</v>
      </c>
      <c r="P1986" s="323">
        <f t="shared" si="142"/>
        <v>9.94</v>
      </c>
      <c r="Q1986" s="319">
        <f t="shared" si="143"/>
        <v>1</v>
      </c>
      <c r="R1986" s="427">
        <f t="shared" si="144"/>
        <v>9.94</v>
      </c>
      <c r="S1986" s="323"/>
      <c r="T1986" s="309"/>
      <c r="U1986" s="309"/>
      <c r="V1986" s="319" t="s">
        <v>561</v>
      </c>
      <c r="W1986" s="444" t="str">
        <f t="shared" si="141"/>
        <v/>
      </c>
      <c r="X1986" s="286"/>
      <c r="Y1986" s="286"/>
      <c r="Z1986" s="30"/>
    </row>
    <row r="1987" spans="1:26" ht="15" hidden="1" customHeight="1" x14ac:dyDescent="0.2">
      <c r="A1987" s="384"/>
      <c r="B1987" s="384"/>
      <c r="C1987" s="433"/>
      <c r="D1987" s="43" t="s">
        <v>2699</v>
      </c>
      <c r="E1987" s="499" t="s">
        <v>2949</v>
      </c>
      <c r="F1987" s="319">
        <v>1</v>
      </c>
      <c r="G1987" s="43" t="s">
        <v>2834</v>
      </c>
      <c r="H1987" s="499"/>
      <c r="I1987" s="481" t="s">
        <v>561</v>
      </c>
      <c r="J1987" s="442" t="s">
        <v>1428</v>
      </c>
      <c r="K1987" s="442">
        <v>1</v>
      </c>
      <c r="L1987" s="482" t="s">
        <v>3456</v>
      </c>
      <c r="M1987" s="442">
        <v>665</v>
      </c>
      <c r="N1987" s="483"/>
      <c r="O1987" s="434">
        <v>12.48</v>
      </c>
      <c r="P1987" s="323">
        <f t="shared" si="142"/>
        <v>12.48</v>
      </c>
      <c r="Q1987" s="319">
        <f t="shared" si="143"/>
        <v>1</v>
      </c>
      <c r="R1987" s="427">
        <f t="shared" si="144"/>
        <v>12.48</v>
      </c>
      <c r="S1987" s="323"/>
      <c r="T1987" s="309"/>
      <c r="U1987" s="309"/>
      <c r="V1987" s="319" t="s">
        <v>561</v>
      </c>
      <c r="W1987" s="444" t="str">
        <f t="shared" si="141"/>
        <v/>
      </c>
      <c r="X1987" s="286"/>
      <c r="Y1987" s="286"/>
      <c r="Z1987" s="30"/>
    </row>
    <row r="1988" spans="1:26" ht="15" hidden="1" customHeight="1" x14ac:dyDescent="0.2">
      <c r="A1988" s="384"/>
      <c r="B1988" s="384"/>
      <c r="C1988" s="433"/>
      <c r="D1988" s="43" t="s">
        <v>2699</v>
      </c>
      <c r="E1988" s="499" t="s">
        <v>2949</v>
      </c>
      <c r="F1988" s="319">
        <v>1</v>
      </c>
      <c r="G1988" s="43" t="s">
        <v>2872</v>
      </c>
      <c r="H1988" s="499"/>
      <c r="I1988" s="481" t="s">
        <v>865</v>
      </c>
      <c r="J1988" s="442" t="s">
        <v>1428</v>
      </c>
      <c r="K1988" s="442">
        <v>1</v>
      </c>
      <c r="L1988" s="482" t="s">
        <v>3456</v>
      </c>
      <c r="M1988" s="442">
        <v>1801</v>
      </c>
      <c r="N1988" s="483"/>
      <c r="O1988" s="434">
        <v>20.3</v>
      </c>
      <c r="P1988" s="323">
        <f t="shared" si="142"/>
        <v>20.3</v>
      </c>
      <c r="Q1988" s="319">
        <f t="shared" si="143"/>
        <v>1</v>
      </c>
      <c r="R1988" s="427">
        <f t="shared" si="144"/>
        <v>20.3</v>
      </c>
      <c r="S1988" s="323"/>
      <c r="T1988" s="309"/>
      <c r="U1988" s="309"/>
      <c r="V1988" s="319" t="s">
        <v>865</v>
      </c>
      <c r="W1988" s="444" t="str">
        <f t="shared" si="141"/>
        <v/>
      </c>
      <c r="X1988" s="286"/>
      <c r="Y1988" s="286"/>
      <c r="Z1988" s="30"/>
    </row>
    <row r="1989" spans="1:26" ht="15" hidden="1" customHeight="1" x14ac:dyDescent="0.2">
      <c r="A1989" s="384"/>
      <c r="B1989" s="384"/>
      <c r="C1989" s="433"/>
      <c r="D1989" s="43" t="s">
        <v>2699</v>
      </c>
      <c r="E1989" s="499" t="s">
        <v>2949</v>
      </c>
      <c r="F1989" s="319">
        <v>1</v>
      </c>
      <c r="G1989" s="43" t="s">
        <v>2837</v>
      </c>
      <c r="H1989" s="499"/>
      <c r="I1989" s="481">
        <v>10</v>
      </c>
      <c r="J1989" s="442" t="s">
        <v>1428</v>
      </c>
      <c r="K1989" s="442">
        <v>1</v>
      </c>
      <c r="L1989" s="482" t="s">
        <v>3549</v>
      </c>
      <c r="M1989" s="442">
        <v>175</v>
      </c>
      <c r="N1989" s="483"/>
      <c r="O1989" s="434">
        <v>1.44</v>
      </c>
      <c r="P1989" s="323">
        <f t="shared" si="142"/>
        <v>1.44</v>
      </c>
      <c r="Q1989" s="319">
        <f t="shared" si="143"/>
        <v>1</v>
      </c>
      <c r="R1989" s="427">
        <f t="shared" si="144"/>
        <v>1.44</v>
      </c>
      <c r="S1989" s="323"/>
      <c r="T1989" s="309"/>
      <c r="U1989" s="309"/>
      <c r="V1989" s="319" t="s">
        <v>1427</v>
      </c>
      <c r="W1989" s="444" t="str">
        <f t="shared" si="141"/>
        <v>10</v>
      </c>
      <c r="X1989" s="286"/>
      <c r="Y1989" s="286"/>
      <c r="Z1989" s="30"/>
    </row>
    <row r="1990" spans="1:26" ht="15" hidden="1" customHeight="1" x14ac:dyDescent="0.2">
      <c r="A1990" s="384"/>
      <c r="B1990" s="384"/>
      <c r="C1990" s="433"/>
      <c r="D1990" s="43" t="s">
        <v>2699</v>
      </c>
      <c r="E1990" s="499" t="s">
        <v>2949</v>
      </c>
      <c r="F1990" s="319">
        <v>1</v>
      </c>
      <c r="G1990" s="43" t="s">
        <v>2873</v>
      </c>
      <c r="H1990" s="499"/>
      <c r="I1990" s="481">
        <v>10</v>
      </c>
      <c r="J1990" s="442" t="s">
        <v>1428</v>
      </c>
      <c r="K1990" s="442">
        <v>1</v>
      </c>
      <c r="L1990" s="482" t="s">
        <v>3550</v>
      </c>
      <c r="M1990" s="442">
        <v>272</v>
      </c>
      <c r="N1990" s="483"/>
      <c r="O1990" s="434">
        <v>3.05</v>
      </c>
      <c r="P1990" s="323">
        <f t="shared" si="142"/>
        <v>3.05</v>
      </c>
      <c r="Q1990" s="319">
        <f t="shared" si="143"/>
        <v>1</v>
      </c>
      <c r="R1990" s="427">
        <f t="shared" si="144"/>
        <v>3.05</v>
      </c>
      <c r="S1990" s="323"/>
      <c r="T1990" s="309"/>
      <c r="U1990" s="309"/>
      <c r="V1990" s="319" t="s">
        <v>1427</v>
      </c>
      <c r="W1990" s="444" t="str">
        <f t="shared" si="141"/>
        <v>10</v>
      </c>
      <c r="X1990" s="286"/>
      <c r="Y1990" s="286"/>
      <c r="Z1990" s="30"/>
    </row>
    <row r="1991" spans="1:26" ht="15" hidden="1" customHeight="1" x14ac:dyDescent="0.2">
      <c r="A1991" s="384"/>
      <c r="B1991" s="384"/>
      <c r="C1991" s="433"/>
      <c r="D1991" s="43" t="s">
        <v>2699</v>
      </c>
      <c r="E1991" s="499" t="s">
        <v>2949</v>
      </c>
      <c r="F1991" s="319">
        <v>1</v>
      </c>
      <c r="G1991" s="43" t="s">
        <v>2838</v>
      </c>
      <c r="H1991" s="499"/>
      <c r="I1991" s="481">
        <v>10</v>
      </c>
      <c r="J1991" s="442" t="s">
        <v>1428</v>
      </c>
      <c r="K1991" s="442">
        <v>1</v>
      </c>
      <c r="L1991" s="482" t="s">
        <v>3469</v>
      </c>
      <c r="M1991" s="442">
        <v>180</v>
      </c>
      <c r="N1991" s="483"/>
      <c r="O1991" s="434">
        <v>1.98</v>
      </c>
      <c r="P1991" s="323">
        <f t="shared" si="142"/>
        <v>1.98</v>
      </c>
      <c r="Q1991" s="319">
        <f t="shared" si="143"/>
        <v>1</v>
      </c>
      <c r="R1991" s="427">
        <f t="shared" si="144"/>
        <v>1.98</v>
      </c>
      <c r="S1991" s="323"/>
      <c r="T1991" s="309"/>
      <c r="U1991" s="309"/>
      <c r="V1991" s="319" t="s">
        <v>1427</v>
      </c>
      <c r="W1991" s="444" t="str">
        <f t="shared" si="141"/>
        <v>10</v>
      </c>
      <c r="X1991" s="286"/>
      <c r="Y1991" s="286"/>
      <c r="Z1991" s="30"/>
    </row>
    <row r="1992" spans="1:26" ht="15" hidden="1" customHeight="1" x14ac:dyDescent="0.2">
      <c r="A1992" s="384"/>
      <c r="B1992" s="384"/>
      <c r="C1992" s="433"/>
      <c r="D1992" s="43" t="s">
        <v>2699</v>
      </c>
      <c r="E1992" s="499" t="s">
        <v>2949</v>
      </c>
      <c r="F1992" s="319">
        <v>1</v>
      </c>
      <c r="G1992" s="43" t="s">
        <v>2823</v>
      </c>
      <c r="H1992" s="499"/>
      <c r="I1992" s="481">
        <v>10</v>
      </c>
      <c r="J1992" s="442" t="s">
        <v>1428</v>
      </c>
      <c r="K1992" s="442">
        <v>1</v>
      </c>
      <c r="L1992" s="482" t="s">
        <v>3469</v>
      </c>
      <c r="M1992" s="442">
        <v>215</v>
      </c>
      <c r="N1992" s="483"/>
      <c r="O1992" s="434">
        <v>2.36</v>
      </c>
      <c r="P1992" s="323">
        <f t="shared" si="142"/>
        <v>2.36</v>
      </c>
      <c r="Q1992" s="319">
        <f t="shared" si="143"/>
        <v>1</v>
      </c>
      <c r="R1992" s="427">
        <f t="shared" si="144"/>
        <v>2.36</v>
      </c>
      <c r="S1992" s="323"/>
      <c r="T1992" s="309"/>
      <c r="U1992" s="309"/>
      <c r="V1992" s="319" t="s">
        <v>1427</v>
      </c>
      <c r="W1992" s="444" t="str">
        <f t="shared" si="141"/>
        <v>10</v>
      </c>
      <c r="X1992" s="286"/>
      <c r="Y1992" s="286"/>
      <c r="Z1992" s="30"/>
    </row>
    <row r="1993" spans="1:26" ht="15" hidden="1" customHeight="1" x14ac:dyDescent="0.2">
      <c r="A1993" s="384"/>
      <c r="B1993" s="384"/>
      <c r="C1993" s="433"/>
      <c r="D1993" s="43" t="s">
        <v>2699</v>
      </c>
      <c r="E1993" s="499" t="s">
        <v>2949</v>
      </c>
      <c r="F1993" s="319">
        <v>1</v>
      </c>
      <c r="G1993" s="43" t="s">
        <v>2874</v>
      </c>
      <c r="H1993" s="499"/>
      <c r="I1993" s="481" t="s">
        <v>865</v>
      </c>
      <c r="J1993" s="442" t="s">
        <v>1428</v>
      </c>
      <c r="K1993" s="442">
        <v>1</v>
      </c>
      <c r="L1993" s="482" t="s">
        <v>3456</v>
      </c>
      <c r="M1993" s="442">
        <v>805</v>
      </c>
      <c r="N1993" s="483"/>
      <c r="O1993" s="434">
        <v>9.07</v>
      </c>
      <c r="P1993" s="323">
        <f t="shared" si="142"/>
        <v>9.07</v>
      </c>
      <c r="Q1993" s="319">
        <f t="shared" si="143"/>
        <v>1</v>
      </c>
      <c r="R1993" s="427">
        <f t="shared" si="144"/>
        <v>9.07</v>
      </c>
      <c r="S1993" s="323"/>
      <c r="T1993" s="309"/>
      <c r="U1993" s="309"/>
      <c r="V1993" s="319" t="s">
        <v>865</v>
      </c>
      <c r="W1993" s="444" t="str">
        <f t="shared" si="141"/>
        <v/>
      </c>
      <c r="X1993" s="286"/>
      <c r="Y1993" s="286"/>
      <c r="Z1993" s="30"/>
    </row>
    <row r="1994" spans="1:26" ht="15" hidden="1" customHeight="1" x14ac:dyDescent="0.2">
      <c r="A1994" s="384"/>
      <c r="B1994" s="384"/>
      <c r="C1994" s="433"/>
      <c r="D1994" s="43" t="s">
        <v>2699</v>
      </c>
      <c r="E1994" s="499" t="s">
        <v>2949</v>
      </c>
      <c r="F1994" s="319">
        <v>1</v>
      </c>
      <c r="G1994" s="43" t="s">
        <v>2841</v>
      </c>
      <c r="H1994" s="499"/>
      <c r="I1994" s="481">
        <v>5</v>
      </c>
      <c r="J1994" s="442" t="s">
        <v>1428</v>
      </c>
      <c r="K1994" s="442">
        <v>2</v>
      </c>
      <c r="L1994" s="482" t="s">
        <v>3514</v>
      </c>
      <c r="M1994" s="442">
        <v>70</v>
      </c>
      <c r="N1994" s="483"/>
      <c r="O1994" s="434">
        <v>0.08</v>
      </c>
      <c r="P1994" s="323">
        <f t="shared" si="142"/>
        <v>0.16</v>
      </c>
      <c r="Q1994" s="319">
        <f t="shared" si="143"/>
        <v>2</v>
      </c>
      <c r="R1994" s="427">
        <f t="shared" si="144"/>
        <v>0.16</v>
      </c>
      <c r="S1994" s="323"/>
      <c r="T1994" s="309"/>
      <c r="U1994" s="309"/>
      <c r="V1994" s="319" t="s">
        <v>3448</v>
      </c>
      <c r="W1994" s="444" t="str">
        <f t="shared" si="141"/>
        <v>5</v>
      </c>
      <c r="X1994" s="286"/>
      <c r="Y1994" s="286"/>
      <c r="Z1994" s="30"/>
    </row>
    <row r="1995" spans="1:26" ht="15" hidden="1" customHeight="1" x14ac:dyDescent="0.2">
      <c r="A1995" s="384"/>
      <c r="B1995" s="384"/>
      <c r="C1995" s="433"/>
      <c r="D1995" s="43" t="s">
        <v>2700</v>
      </c>
      <c r="E1995" s="499" t="s">
        <v>2949</v>
      </c>
      <c r="F1995" s="319">
        <v>1</v>
      </c>
      <c r="G1995" s="43" t="s">
        <v>2833</v>
      </c>
      <c r="H1995" s="499"/>
      <c r="I1995" s="481" t="s">
        <v>561</v>
      </c>
      <c r="J1995" s="442" t="s">
        <v>1428</v>
      </c>
      <c r="K1995" s="442">
        <v>1</v>
      </c>
      <c r="L1995" s="482" t="s">
        <v>3456</v>
      </c>
      <c r="M1995" s="442">
        <v>530</v>
      </c>
      <c r="N1995" s="483"/>
      <c r="O1995" s="434">
        <v>9.94</v>
      </c>
      <c r="P1995" s="323">
        <f t="shared" si="142"/>
        <v>9.94</v>
      </c>
      <c r="Q1995" s="319">
        <f t="shared" si="143"/>
        <v>1</v>
      </c>
      <c r="R1995" s="427">
        <f t="shared" si="144"/>
        <v>9.94</v>
      </c>
      <c r="S1995" s="323"/>
      <c r="T1995" s="309"/>
      <c r="U1995" s="309"/>
      <c r="V1995" s="319" t="s">
        <v>561</v>
      </c>
      <c r="W1995" s="444" t="str">
        <f t="shared" si="141"/>
        <v/>
      </c>
      <c r="X1995" s="286"/>
      <c r="Y1995" s="286"/>
      <c r="Z1995" s="30"/>
    </row>
    <row r="1996" spans="1:26" ht="15" hidden="1" customHeight="1" x14ac:dyDescent="0.2">
      <c r="A1996" s="384"/>
      <c r="B1996" s="384"/>
      <c r="C1996" s="433"/>
      <c r="D1996" s="43" t="s">
        <v>2700</v>
      </c>
      <c r="E1996" s="499" t="s">
        <v>2949</v>
      </c>
      <c r="F1996" s="319">
        <v>1</v>
      </c>
      <c r="G1996" s="43" t="s">
        <v>2875</v>
      </c>
      <c r="H1996" s="499"/>
      <c r="I1996" s="481" t="s">
        <v>865</v>
      </c>
      <c r="J1996" s="442" t="s">
        <v>1428</v>
      </c>
      <c r="K1996" s="442">
        <v>1</v>
      </c>
      <c r="L1996" s="482" t="s">
        <v>3456</v>
      </c>
      <c r="M1996" s="442">
        <v>535</v>
      </c>
      <c r="N1996" s="483"/>
      <c r="O1996" s="434">
        <v>6.03</v>
      </c>
      <c r="P1996" s="323">
        <f t="shared" si="142"/>
        <v>6.03</v>
      </c>
      <c r="Q1996" s="319">
        <f t="shared" si="143"/>
        <v>1</v>
      </c>
      <c r="R1996" s="427">
        <f t="shared" si="144"/>
        <v>6.03</v>
      </c>
      <c r="S1996" s="323"/>
      <c r="T1996" s="309"/>
      <c r="U1996" s="309"/>
      <c r="V1996" s="319" t="s">
        <v>865</v>
      </c>
      <c r="W1996" s="444" t="str">
        <f t="shared" si="141"/>
        <v/>
      </c>
      <c r="X1996" s="286"/>
      <c r="Y1996" s="286"/>
      <c r="Z1996" s="30"/>
    </row>
    <row r="1997" spans="1:26" ht="15" hidden="1" customHeight="1" x14ac:dyDescent="0.2">
      <c r="A1997" s="384"/>
      <c r="B1997" s="384"/>
      <c r="C1997" s="433"/>
      <c r="D1997" s="43" t="s">
        <v>2700</v>
      </c>
      <c r="E1997" s="499" t="s">
        <v>2949</v>
      </c>
      <c r="F1997" s="319">
        <v>1</v>
      </c>
      <c r="G1997" s="43" t="s">
        <v>2836</v>
      </c>
      <c r="H1997" s="499"/>
      <c r="I1997" s="481">
        <v>10</v>
      </c>
      <c r="J1997" s="442" t="s">
        <v>1428</v>
      </c>
      <c r="K1997" s="442">
        <v>1</v>
      </c>
      <c r="L1997" s="482" t="s">
        <v>3548</v>
      </c>
      <c r="M1997" s="442">
        <v>239</v>
      </c>
      <c r="N1997" s="483"/>
      <c r="O1997" s="434">
        <v>2.93</v>
      </c>
      <c r="P1997" s="323">
        <f t="shared" si="142"/>
        <v>2.93</v>
      </c>
      <c r="Q1997" s="319">
        <f t="shared" si="143"/>
        <v>1</v>
      </c>
      <c r="R1997" s="427">
        <f t="shared" si="144"/>
        <v>2.93</v>
      </c>
      <c r="S1997" s="323"/>
      <c r="T1997" s="309"/>
      <c r="U1997" s="309"/>
      <c r="V1997" s="319" t="s">
        <v>1427</v>
      </c>
      <c r="W1997" s="444" t="str">
        <f t="shared" si="141"/>
        <v>10</v>
      </c>
      <c r="X1997" s="286"/>
      <c r="Y1997" s="286"/>
      <c r="Z1997" s="30"/>
    </row>
    <row r="1998" spans="1:26" ht="15" hidden="1" customHeight="1" x14ac:dyDescent="0.2">
      <c r="A1998" s="384"/>
      <c r="B1998" s="384"/>
      <c r="C1998" s="433"/>
      <c r="D1998" s="43" t="s">
        <v>2700</v>
      </c>
      <c r="E1998" s="499" t="s">
        <v>2949</v>
      </c>
      <c r="F1998" s="319">
        <v>1</v>
      </c>
      <c r="G1998" s="43" t="s">
        <v>2837</v>
      </c>
      <c r="H1998" s="499"/>
      <c r="I1998" s="481">
        <v>10</v>
      </c>
      <c r="J1998" s="442" t="s">
        <v>1428</v>
      </c>
      <c r="K1998" s="442">
        <v>1</v>
      </c>
      <c r="L1998" s="482" t="s">
        <v>3549</v>
      </c>
      <c r="M1998" s="442">
        <v>175</v>
      </c>
      <c r="N1998" s="483"/>
      <c r="O1998" s="434">
        <v>1.44</v>
      </c>
      <c r="P1998" s="323">
        <f t="shared" si="142"/>
        <v>1.44</v>
      </c>
      <c r="Q1998" s="319">
        <f t="shared" si="143"/>
        <v>1</v>
      </c>
      <c r="R1998" s="427">
        <f t="shared" si="144"/>
        <v>1.44</v>
      </c>
      <c r="S1998" s="323"/>
      <c r="T1998" s="309"/>
      <c r="U1998" s="309"/>
      <c r="V1998" s="319" t="s">
        <v>1427</v>
      </c>
      <c r="W1998" s="444" t="str">
        <f t="shared" si="141"/>
        <v>10</v>
      </c>
      <c r="X1998" s="286"/>
      <c r="Y1998" s="286"/>
      <c r="Z1998" s="30"/>
    </row>
    <row r="1999" spans="1:26" ht="15" hidden="1" customHeight="1" x14ac:dyDescent="0.2">
      <c r="A1999" s="384"/>
      <c r="B1999" s="384"/>
      <c r="C1999" s="433"/>
      <c r="D1999" s="43" t="s">
        <v>2700</v>
      </c>
      <c r="E1999" s="499" t="s">
        <v>2949</v>
      </c>
      <c r="F1999" s="319">
        <v>1</v>
      </c>
      <c r="G1999" s="43" t="s">
        <v>2838</v>
      </c>
      <c r="H1999" s="499"/>
      <c r="I1999" s="481">
        <v>10</v>
      </c>
      <c r="J1999" s="442" t="s">
        <v>1428</v>
      </c>
      <c r="K1999" s="442">
        <v>1</v>
      </c>
      <c r="L1999" s="482" t="s">
        <v>3469</v>
      </c>
      <c r="M1999" s="442">
        <v>180</v>
      </c>
      <c r="N1999" s="483"/>
      <c r="O1999" s="434">
        <v>1.98</v>
      </c>
      <c r="P1999" s="323">
        <f t="shared" si="142"/>
        <v>1.98</v>
      </c>
      <c r="Q1999" s="319">
        <f t="shared" si="143"/>
        <v>1</v>
      </c>
      <c r="R1999" s="427">
        <f t="shared" si="144"/>
        <v>1.98</v>
      </c>
      <c r="S1999" s="323"/>
      <c r="T1999" s="309"/>
      <c r="U1999" s="309"/>
      <c r="V1999" s="319" t="s">
        <v>1427</v>
      </c>
      <c r="W1999" s="444" t="str">
        <f t="shared" ref="W1999:W2062" si="145">(SUBSTITUTE(I1999,V1999,""))</f>
        <v>10</v>
      </c>
      <c r="X1999" s="286"/>
      <c r="Y1999" s="286"/>
      <c r="Z1999" s="30"/>
    </row>
    <row r="2000" spans="1:26" ht="15" hidden="1" customHeight="1" x14ac:dyDescent="0.2">
      <c r="A2000" s="384"/>
      <c r="B2000" s="384"/>
      <c r="C2000" s="433"/>
      <c r="D2000" s="43" t="s">
        <v>2700</v>
      </c>
      <c r="E2000" s="499" t="s">
        <v>2949</v>
      </c>
      <c r="F2000" s="319">
        <v>1</v>
      </c>
      <c r="G2000" s="43" t="s">
        <v>2841</v>
      </c>
      <c r="H2000" s="499"/>
      <c r="I2000" s="481">
        <v>5</v>
      </c>
      <c r="J2000" s="442" t="s">
        <v>1428</v>
      </c>
      <c r="K2000" s="442">
        <v>2</v>
      </c>
      <c r="L2000" s="482" t="s">
        <v>3514</v>
      </c>
      <c r="M2000" s="442">
        <v>70</v>
      </c>
      <c r="N2000" s="483"/>
      <c r="O2000" s="434">
        <v>0.08</v>
      </c>
      <c r="P2000" s="323">
        <f t="shared" si="142"/>
        <v>0.16</v>
      </c>
      <c r="Q2000" s="319">
        <f t="shared" si="143"/>
        <v>2</v>
      </c>
      <c r="R2000" s="427">
        <f t="shared" si="144"/>
        <v>0.16</v>
      </c>
      <c r="S2000" s="323"/>
      <c r="T2000" s="309"/>
      <c r="U2000" s="309"/>
      <c r="V2000" s="319" t="s">
        <v>3448</v>
      </c>
      <c r="W2000" s="444" t="str">
        <f t="shared" si="145"/>
        <v>5</v>
      </c>
      <c r="X2000" s="286"/>
      <c r="Y2000" s="286"/>
      <c r="Z2000" s="30"/>
    </row>
    <row r="2001" spans="1:26" ht="15" hidden="1" customHeight="1" x14ac:dyDescent="0.2">
      <c r="A2001" s="384"/>
      <c r="B2001" s="384"/>
      <c r="C2001" s="433"/>
      <c r="D2001" s="43" t="s">
        <v>2701</v>
      </c>
      <c r="E2001" s="499" t="s">
        <v>2949</v>
      </c>
      <c r="F2001" s="319">
        <v>1</v>
      </c>
      <c r="G2001" s="43" t="s">
        <v>2834</v>
      </c>
      <c r="H2001" s="499"/>
      <c r="I2001" s="481" t="s">
        <v>561</v>
      </c>
      <c r="J2001" s="442" t="s">
        <v>1428</v>
      </c>
      <c r="K2001" s="442">
        <v>1</v>
      </c>
      <c r="L2001" s="482" t="s">
        <v>3456</v>
      </c>
      <c r="M2001" s="442">
        <v>665</v>
      </c>
      <c r="N2001" s="483"/>
      <c r="O2001" s="434">
        <v>12.48</v>
      </c>
      <c r="P2001" s="323">
        <f t="shared" si="142"/>
        <v>12.48</v>
      </c>
      <c r="Q2001" s="319">
        <f t="shared" si="143"/>
        <v>1</v>
      </c>
      <c r="R2001" s="427">
        <f t="shared" si="144"/>
        <v>12.48</v>
      </c>
      <c r="S2001" s="323"/>
      <c r="T2001" s="309"/>
      <c r="U2001" s="309"/>
      <c r="V2001" s="319" t="s">
        <v>561</v>
      </c>
      <c r="W2001" s="444" t="str">
        <f t="shared" si="145"/>
        <v/>
      </c>
      <c r="X2001" s="286"/>
      <c r="Y2001" s="286"/>
      <c r="Z2001" s="30"/>
    </row>
    <row r="2002" spans="1:26" ht="15" hidden="1" customHeight="1" x14ac:dyDescent="0.2">
      <c r="A2002" s="384"/>
      <c r="B2002" s="384"/>
      <c r="C2002" s="433"/>
      <c r="D2002" s="43" t="s">
        <v>2701</v>
      </c>
      <c r="E2002" s="499" t="s">
        <v>2949</v>
      </c>
      <c r="F2002" s="319">
        <v>1</v>
      </c>
      <c r="G2002" s="43" t="s">
        <v>2834</v>
      </c>
      <c r="H2002" s="499"/>
      <c r="I2002" s="481" t="s">
        <v>561</v>
      </c>
      <c r="J2002" s="442" t="s">
        <v>1428</v>
      </c>
      <c r="K2002" s="442">
        <v>1</v>
      </c>
      <c r="L2002" s="482" t="s">
        <v>3456</v>
      </c>
      <c r="M2002" s="442">
        <v>665</v>
      </c>
      <c r="N2002" s="483"/>
      <c r="O2002" s="434">
        <v>12.48</v>
      </c>
      <c r="P2002" s="323">
        <f t="shared" si="142"/>
        <v>12.48</v>
      </c>
      <c r="Q2002" s="319">
        <f t="shared" si="143"/>
        <v>1</v>
      </c>
      <c r="R2002" s="427">
        <f t="shared" si="144"/>
        <v>12.48</v>
      </c>
      <c r="S2002" s="323"/>
      <c r="T2002" s="309"/>
      <c r="U2002" s="309"/>
      <c r="V2002" s="319" t="s">
        <v>561</v>
      </c>
      <c r="W2002" s="444" t="str">
        <f t="shared" si="145"/>
        <v/>
      </c>
      <c r="X2002" s="286"/>
      <c r="Y2002" s="286"/>
      <c r="Z2002" s="30"/>
    </row>
    <row r="2003" spans="1:26" ht="15" hidden="1" customHeight="1" x14ac:dyDescent="0.2">
      <c r="A2003" s="384"/>
      <c r="B2003" s="384"/>
      <c r="C2003" s="433"/>
      <c r="D2003" s="43" t="s">
        <v>2701</v>
      </c>
      <c r="E2003" s="499" t="s">
        <v>2949</v>
      </c>
      <c r="F2003" s="319">
        <v>1</v>
      </c>
      <c r="G2003" s="43" t="s">
        <v>2876</v>
      </c>
      <c r="H2003" s="499"/>
      <c r="I2003" s="481" t="s">
        <v>865</v>
      </c>
      <c r="J2003" s="442" t="s">
        <v>1428</v>
      </c>
      <c r="K2003" s="442">
        <v>1</v>
      </c>
      <c r="L2003" s="482" t="s">
        <v>3456</v>
      </c>
      <c r="M2003" s="442">
        <v>1942</v>
      </c>
      <c r="N2003" s="483"/>
      <c r="O2003" s="434">
        <v>21.89</v>
      </c>
      <c r="P2003" s="323">
        <f t="shared" si="142"/>
        <v>21.89</v>
      </c>
      <c r="Q2003" s="319">
        <f t="shared" si="143"/>
        <v>1</v>
      </c>
      <c r="R2003" s="427">
        <f t="shared" si="144"/>
        <v>21.89</v>
      </c>
      <c r="S2003" s="323"/>
      <c r="T2003" s="309"/>
      <c r="U2003" s="309"/>
      <c r="V2003" s="319" t="s">
        <v>865</v>
      </c>
      <c r="W2003" s="444" t="str">
        <f t="shared" si="145"/>
        <v/>
      </c>
      <c r="X2003" s="286"/>
      <c r="Y2003" s="286"/>
      <c r="Z2003" s="30"/>
    </row>
    <row r="2004" spans="1:26" ht="15" hidden="1" customHeight="1" x14ac:dyDescent="0.2">
      <c r="A2004" s="384"/>
      <c r="B2004" s="384"/>
      <c r="C2004" s="433"/>
      <c r="D2004" s="43" t="s">
        <v>2701</v>
      </c>
      <c r="E2004" s="499" t="s">
        <v>2949</v>
      </c>
      <c r="F2004" s="319">
        <v>1</v>
      </c>
      <c r="G2004" s="43" t="s">
        <v>2837</v>
      </c>
      <c r="H2004" s="499"/>
      <c r="I2004" s="481">
        <v>10</v>
      </c>
      <c r="J2004" s="442" t="s">
        <v>1428</v>
      </c>
      <c r="K2004" s="442">
        <v>1</v>
      </c>
      <c r="L2004" s="482" t="s">
        <v>3549</v>
      </c>
      <c r="M2004" s="442">
        <v>175</v>
      </c>
      <c r="N2004" s="483"/>
      <c r="O2004" s="434">
        <v>1.44</v>
      </c>
      <c r="P2004" s="323">
        <f t="shared" si="142"/>
        <v>1.44</v>
      </c>
      <c r="Q2004" s="319">
        <f t="shared" si="143"/>
        <v>1</v>
      </c>
      <c r="R2004" s="427">
        <f t="shared" si="144"/>
        <v>1.44</v>
      </c>
      <c r="S2004" s="323"/>
      <c r="T2004" s="309"/>
      <c r="U2004" s="309"/>
      <c r="V2004" s="319" t="s">
        <v>1427</v>
      </c>
      <c r="W2004" s="444" t="str">
        <f t="shared" si="145"/>
        <v>10</v>
      </c>
      <c r="X2004" s="286"/>
      <c r="Y2004" s="286"/>
      <c r="Z2004" s="30"/>
    </row>
    <row r="2005" spans="1:26" ht="15" hidden="1" customHeight="1" x14ac:dyDescent="0.2">
      <c r="A2005" s="384"/>
      <c r="B2005" s="384"/>
      <c r="C2005" s="433"/>
      <c r="D2005" s="43" t="s">
        <v>2701</v>
      </c>
      <c r="E2005" s="499" t="s">
        <v>2949</v>
      </c>
      <c r="F2005" s="319">
        <v>1</v>
      </c>
      <c r="G2005" s="43" t="s">
        <v>2823</v>
      </c>
      <c r="H2005" s="499"/>
      <c r="I2005" s="481">
        <v>10</v>
      </c>
      <c r="J2005" s="442" t="s">
        <v>1428</v>
      </c>
      <c r="K2005" s="442">
        <v>2</v>
      </c>
      <c r="L2005" s="482" t="s">
        <v>3469</v>
      </c>
      <c r="M2005" s="442">
        <v>215</v>
      </c>
      <c r="N2005" s="483"/>
      <c r="O2005" s="434">
        <v>2.36</v>
      </c>
      <c r="P2005" s="323">
        <f t="shared" si="142"/>
        <v>4.72</v>
      </c>
      <c r="Q2005" s="319">
        <f t="shared" si="143"/>
        <v>2</v>
      </c>
      <c r="R2005" s="427">
        <f t="shared" si="144"/>
        <v>4.72</v>
      </c>
      <c r="S2005" s="323"/>
      <c r="T2005" s="309"/>
      <c r="U2005" s="309"/>
      <c r="V2005" s="319" t="s">
        <v>1427</v>
      </c>
      <c r="W2005" s="444" t="str">
        <f t="shared" si="145"/>
        <v>10</v>
      </c>
      <c r="X2005" s="286"/>
      <c r="Y2005" s="286"/>
      <c r="Z2005" s="30"/>
    </row>
    <row r="2006" spans="1:26" ht="15" hidden="1" customHeight="1" x14ac:dyDescent="0.2">
      <c r="A2006" s="384"/>
      <c r="B2006" s="384"/>
      <c r="C2006" s="433"/>
      <c r="D2006" s="43" t="s">
        <v>2701</v>
      </c>
      <c r="E2006" s="499" t="s">
        <v>2949</v>
      </c>
      <c r="F2006" s="319">
        <v>1</v>
      </c>
      <c r="G2006" s="43" t="s">
        <v>2877</v>
      </c>
      <c r="H2006" s="499"/>
      <c r="I2006" s="481" t="s">
        <v>865</v>
      </c>
      <c r="J2006" s="442" t="s">
        <v>1428</v>
      </c>
      <c r="K2006" s="442">
        <v>1</v>
      </c>
      <c r="L2006" s="482" t="s">
        <v>3456</v>
      </c>
      <c r="M2006" s="442">
        <v>1387</v>
      </c>
      <c r="N2006" s="483"/>
      <c r="O2006" s="434">
        <v>15.63</v>
      </c>
      <c r="P2006" s="323">
        <f t="shared" si="142"/>
        <v>15.63</v>
      </c>
      <c r="Q2006" s="319">
        <f t="shared" si="143"/>
        <v>1</v>
      </c>
      <c r="R2006" s="427">
        <f t="shared" si="144"/>
        <v>15.63</v>
      </c>
      <c r="S2006" s="323"/>
      <c r="T2006" s="309"/>
      <c r="U2006" s="309"/>
      <c r="V2006" s="319" t="s">
        <v>865</v>
      </c>
      <c r="W2006" s="444" t="str">
        <f t="shared" si="145"/>
        <v/>
      </c>
      <c r="X2006" s="286"/>
      <c r="Y2006" s="286"/>
      <c r="Z2006" s="30"/>
    </row>
    <row r="2007" spans="1:26" ht="15" hidden="1" customHeight="1" x14ac:dyDescent="0.2">
      <c r="A2007" s="384"/>
      <c r="B2007" s="384"/>
      <c r="C2007" s="433"/>
      <c r="D2007" s="43" t="s">
        <v>2701</v>
      </c>
      <c r="E2007" s="499" t="s">
        <v>2949</v>
      </c>
      <c r="F2007" s="319">
        <v>1</v>
      </c>
      <c r="G2007" s="43" t="s">
        <v>2841</v>
      </c>
      <c r="H2007" s="499"/>
      <c r="I2007" s="481">
        <v>5</v>
      </c>
      <c r="J2007" s="442" t="s">
        <v>1428</v>
      </c>
      <c r="K2007" s="442">
        <v>2</v>
      </c>
      <c r="L2007" s="482" t="s">
        <v>3514</v>
      </c>
      <c r="M2007" s="442">
        <v>70</v>
      </c>
      <c r="N2007" s="483"/>
      <c r="O2007" s="434">
        <v>0.08</v>
      </c>
      <c r="P2007" s="323">
        <f t="shared" si="142"/>
        <v>0.16</v>
      </c>
      <c r="Q2007" s="319">
        <f t="shared" si="143"/>
        <v>2</v>
      </c>
      <c r="R2007" s="427">
        <f t="shared" si="144"/>
        <v>0.16</v>
      </c>
      <c r="S2007" s="323"/>
      <c r="T2007" s="309"/>
      <c r="U2007" s="309"/>
      <c r="V2007" s="319" t="s">
        <v>3448</v>
      </c>
      <c r="W2007" s="444" t="str">
        <f t="shared" si="145"/>
        <v>5</v>
      </c>
      <c r="X2007" s="286"/>
      <c r="Y2007" s="286"/>
      <c r="Z2007" s="30"/>
    </row>
    <row r="2008" spans="1:26" ht="15" hidden="1" customHeight="1" x14ac:dyDescent="0.2">
      <c r="A2008" s="384"/>
      <c r="B2008" s="384"/>
      <c r="C2008" s="433"/>
      <c r="D2008" s="43" t="s">
        <v>2702</v>
      </c>
      <c r="E2008" s="499" t="s">
        <v>2949</v>
      </c>
      <c r="F2008" s="319">
        <v>1</v>
      </c>
      <c r="G2008" s="43" t="s">
        <v>2834</v>
      </c>
      <c r="H2008" s="499"/>
      <c r="I2008" s="481" t="s">
        <v>561</v>
      </c>
      <c r="J2008" s="442" t="s">
        <v>1428</v>
      </c>
      <c r="K2008" s="442">
        <v>1</v>
      </c>
      <c r="L2008" s="482" t="s">
        <v>3456</v>
      </c>
      <c r="M2008" s="442">
        <v>665</v>
      </c>
      <c r="N2008" s="483"/>
      <c r="O2008" s="434">
        <v>12.48</v>
      </c>
      <c r="P2008" s="323">
        <f t="shared" si="142"/>
        <v>12.48</v>
      </c>
      <c r="Q2008" s="319">
        <f t="shared" si="143"/>
        <v>1</v>
      </c>
      <c r="R2008" s="427">
        <f t="shared" si="144"/>
        <v>12.48</v>
      </c>
      <c r="S2008" s="323"/>
      <c r="T2008" s="309"/>
      <c r="U2008" s="309"/>
      <c r="V2008" s="319" t="s">
        <v>561</v>
      </c>
      <c r="W2008" s="444" t="str">
        <f t="shared" si="145"/>
        <v/>
      </c>
      <c r="X2008" s="286"/>
      <c r="Y2008" s="286"/>
      <c r="Z2008" s="30"/>
    </row>
    <row r="2009" spans="1:26" ht="15" hidden="1" customHeight="1" x14ac:dyDescent="0.2">
      <c r="A2009" s="384"/>
      <c r="B2009" s="384"/>
      <c r="C2009" s="433"/>
      <c r="D2009" s="43" t="s">
        <v>2702</v>
      </c>
      <c r="E2009" s="499" t="s">
        <v>2949</v>
      </c>
      <c r="F2009" s="319">
        <v>1</v>
      </c>
      <c r="G2009" s="43" t="s">
        <v>2833</v>
      </c>
      <c r="H2009" s="499"/>
      <c r="I2009" s="481" t="s">
        <v>561</v>
      </c>
      <c r="J2009" s="442" t="s">
        <v>1428</v>
      </c>
      <c r="K2009" s="442">
        <v>1</v>
      </c>
      <c r="L2009" s="482" t="s">
        <v>3456</v>
      </c>
      <c r="M2009" s="442">
        <v>530</v>
      </c>
      <c r="N2009" s="483"/>
      <c r="O2009" s="434">
        <v>9.94</v>
      </c>
      <c r="P2009" s="323">
        <f t="shared" si="142"/>
        <v>9.94</v>
      </c>
      <c r="Q2009" s="319">
        <f t="shared" si="143"/>
        <v>1</v>
      </c>
      <c r="R2009" s="427">
        <f t="shared" si="144"/>
        <v>9.94</v>
      </c>
      <c r="S2009" s="323"/>
      <c r="T2009" s="309"/>
      <c r="U2009" s="309"/>
      <c r="V2009" s="319" t="s">
        <v>561</v>
      </c>
      <c r="W2009" s="444" t="str">
        <f t="shared" si="145"/>
        <v/>
      </c>
      <c r="X2009" s="286"/>
      <c r="Y2009" s="286"/>
      <c r="Z2009" s="30"/>
    </row>
    <row r="2010" spans="1:26" ht="15" hidden="1" customHeight="1" x14ac:dyDescent="0.2">
      <c r="A2010" s="384"/>
      <c r="B2010" s="384"/>
      <c r="C2010" s="433"/>
      <c r="D2010" s="43" t="s">
        <v>2702</v>
      </c>
      <c r="E2010" s="499" t="s">
        <v>2949</v>
      </c>
      <c r="F2010" s="319">
        <v>1</v>
      </c>
      <c r="G2010" s="43" t="s">
        <v>2878</v>
      </c>
      <c r="H2010" s="499"/>
      <c r="I2010" s="481" t="s">
        <v>865</v>
      </c>
      <c r="J2010" s="442" t="s">
        <v>1428</v>
      </c>
      <c r="K2010" s="442">
        <v>1</v>
      </c>
      <c r="L2010" s="482" t="s">
        <v>3456</v>
      </c>
      <c r="M2010" s="442">
        <v>437</v>
      </c>
      <c r="N2010" s="483"/>
      <c r="O2010" s="434">
        <v>4.92</v>
      </c>
      <c r="P2010" s="323">
        <f t="shared" si="142"/>
        <v>4.92</v>
      </c>
      <c r="Q2010" s="319">
        <f t="shared" si="143"/>
        <v>1</v>
      </c>
      <c r="R2010" s="427">
        <f t="shared" si="144"/>
        <v>4.92</v>
      </c>
      <c r="S2010" s="323"/>
      <c r="T2010" s="309"/>
      <c r="U2010" s="309"/>
      <c r="V2010" s="319" t="s">
        <v>865</v>
      </c>
      <c r="W2010" s="444" t="str">
        <f t="shared" si="145"/>
        <v/>
      </c>
      <c r="X2010" s="286"/>
      <c r="Y2010" s="286"/>
      <c r="Z2010" s="30"/>
    </row>
    <row r="2011" spans="1:26" ht="15" hidden="1" customHeight="1" x14ac:dyDescent="0.2">
      <c r="A2011" s="384"/>
      <c r="B2011" s="384"/>
      <c r="C2011" s="433"/>
      <c r="D2011" s="43" t="s">
        <v>2702</v>
      </c>
      <c r="E2011" s="499" t="s">
        <v>2949</v>
      </c>
      <c r="F2011" s="319">
        <v>1</v>
      </c>
      <c r="G2011" s="43" t="s">
        <v>2836</v>
      </c>
      <c r="H2011" s="499"/>
      <c r="I2011" s="481">
        <v>10</v>
      </c>
      <c r="J2011" s="442" t="s">
        <v>1428</v>
      </c>
      <c r="K2011" s="442">
        <v>1</v>
      </c>
      <c r="L2011" s="482" t="s">
        <v>3548</v>
      </c>
      <c r="M2011" s="442">
        <v>239</v>
      </c>
      <c r="N2011" s="483"/>
      <c r="O2011" s="434">
        <v>2.93</v>
      </c>
      <c r="P2011" s="323">
        <f t="shared" si="142"/>
        <v>2.93</v>
      </c>
      <c r="Q2011" s="319">
        <f t="shared" si="143"/>
        <v>1</v>
      </c>
      <c r="R2011" s="427">
        <f t="shared" si="144"/>
        <v>2.93</v>
      </c>
      <c r="S2011" s="323"/>
      <c r="T2011" s="309"/>
      <c r="U2011" s="309"/>
      <c r="V2011" s="319" t="s">
        <v>1427</v>
      </c>
      <c r="W2011" s="444" t="str">
        <f t="shared" si="145"/>
        <v>10</v>
      </c>
      <c r="X2011" s="286"/>
      <c r="Y2011" s="286"/>
      <c r="Z2011" s="30"/>
    </row>
    <row r="2012" spans="1:26" ht="15" hidden="1" customHeight="1" x14ac:dyDescent="0.2">
      <c r="A2012" s="384"/>
      <c r="B2012" s="384"/>
      <c r="C2012" s="433"/>
      <c r="D2012" s="43" t="s">
        <v>2702</v>
      </c>
      <c r="E2012" s="499" t="s">
        <v>2949</v>
      </c>
      <c r="F2012" s="319">
        <v>1</v>
      </c>
      <c r="G2012" s="43" t="s">
        <v>2853</v>
      </c>
      <c r="H2012" s="499"/>
      <c r="I2012" s="481">
        <v>10</v>
      </c>
      <c r="J2012" s="442" t="s">
        <v>1428</v>
      </c>
      <c r="K2012" s="442">
        <v>2</v>
      </c>
      <c r="L2012" s="482" t="s">
        <v>3461</v>
      </c>
      <c r="M2012" s="442">
        <v>105</v>
      </c>
      <c r="N2012" s="483"/>
      <c r="O2012" s="434">
        <v>0.74</v>
      </c>
      <c r="P2012" s="323">
        <f t="shared" si="142"/>
        <v>1.48</v>
      </c>
      <c r="Q2012" s="319">
        <f t="shared" si="143"/>
        <v>2</v>
      </c>
      <c r="R2012" s="427">
        <f t="shared" si="144"/>
        <v>1.48</v>
      </c>
      <c r="S2012" s="323"/>
      <c r="T2012" s="309"/>
      <c r="U2012" s="309"/>
      <c r="V2012" s="319" t="s">
        <v>1427</v>
      </c>
      <c r="W2012" s="444" t="str">
        <f t="shared" si="145"/>
        <v>10</v>
      </c>
      <c r="X2012" s="286"/>
      <c r="Y2012" s="286"/>
      <c r="Z2012" s="30"/>
    </row>
    <row r="2013" spans="1:26" ht="15" hidden="1" customHeight="1" x14ac:dyDescent="0.2">
      <c r="A2013" s="384"/>
      <c r="B2013" s="384"/>
      <c r="C2013" s="433"/>
      <c r="D2013" s="43" t="s">
        <v>2702</v>
      </c>
      <c r="E2013" s="499" t="s">
        <v>2949</v>
      </c>
      <c r="F2013" s="319">
        <v>1</v>
      </c>
      <c r="G2013" s="43" t="s">
        <v>2838</v>
      </c>
      <c r="H2013" s="499"/>
      <c r="I2013" s="481">
        <v>10</v>
      </c>
      <c r="J2013" s="442" t="s">
        <v>1428</v>
      </c>
      <c r="K2013" s="442">
        <v>1</v>
      </c>
      <c r="L2013" s="482" t="s">
        <v>3469</v>
      </c>
      <c r="M2013" s="442">
        <v>180</v>
      </c>
      <c r="N2013" s="483"/>
      <c r="O2013" s="434">
        <v>1.98</v>
      </c>
      <c r="P2013" s="323">
        <f t="shared" si="142"/>
        <v>1.98</v>
      </c>
      <c r="Q2013" s="319">
        <f t="shared" si="143"/>
        <v>1</v>
      </c>
      <c r="R2013" s="427">
        <f t="shared" si="144"/>
        <v>1.98</v>
      </c>
      <c r="S2013" s="323"/>
      <c r="T2013" s="309"/>
      <c r="U2013" s="309"/>
      <c r="V2013" s="319" t="s">
        <v>1427</v>
      </c>
      <c r="W2013" s="444" t="str">
        <f t="shared" si="145"/>
        <v>10</v>
      </c>
      <c r="X2013" s="286"/>
      <c r="Y2013" s="286"/>
      <c r="Z2013" s="30"/>
    </row>
    <row r="2014" spans="1:26" ht="15" hidden="1" customHeight="1" x14ac:dyDescent="0.2">
      <c r="A2014" s="384"/>
      <c r="B2014" s="384"/>
      <c r="C2014" s="433"/>
      <c r="D2014" s="43" t="s">
        <v>2702</v>
      </c>
      <c r="E2014" s="499" t="s">
        <v>2949</v>
      </c>
      <c r="F2014" s="319">
        <v>1</v>
      </c>
      <c r="G2014" s="43" t="s">
        <v>2823</v>
      </c>
      <c r="H2014" s="499"/>
      <c r="I2014" s="481">
        <v>10</v>
      </c>
      <c r="J2014" s="442" t="s">
        <v>1428</v>
      </c>
      <c r="K2014" s="442">
        <v>1</v>
      </c>
      <c r="L2014" s="482" t="s">
        <v>3469</v>
      </c>
      <c r="M2014" s="442">
        <v>215</v>
      </c>
      <c r="N2014" s="483"/>
      <c r="O2014" s="434">
        <v>2.36</v>
      </c>
      <c r="P2014" s="323">
        <f t="shared" si="142"/>
        <v>2.36</v>
      </c>
      <c r="Q2014" s="319">
        <f t="shared" si="143"/>
        <v>1</v>
      </c>
      <c r="R2014" s="427">
        <f t="shared" si="144"/>
        <v>2.36</v>
      </c>
      <c r="S2014" s="323"/>
      <c r="T2014" s="309"/>
      <c r="U2014" s="309"/>
      <c r="V2014" s="319" t="s">
        <v>1427</v>
      </c>
      <c r="W2014" s="444" t="str">
        <f t="shared" si="145"/>
        <v>10</v>
      </c>
      <c r="X2014" s="286"/>
      <c r="Y2014" s="286"/>
      <c r="Z2014" s="30"/>
    </row>
    <row r="2015" spans="1:26" ht="15" hidden="1" customHeight="1" x14ac:dyDescent="0.2">
      <c r="A2015" s="384"/>
      <c r="B2015" s="384"/>
      <c r="C2015" s="433"/>
      <c r="D2015" s="43" t="s">
        <v>2702</v>
      </c>
      <c r="E2015" s="499" t="s">
        <v>2949</v>
      </c>
      <c r="F2015" s="319">
        <v>1</v>
      </c>
      <c r="G2015" s="43" t="s">
        <v>2840</v>
      </c>
      <c r="H2015" s="499"/>
      <c r="I2015" s="481">
        <v>8</v>
      </c>
      <c r="J2015" s="442" t="s">
        <v>1428</v>
      </c>
      <c r="K2015" s="442">
        <v>4</v>
      </c>
      <c r="L2015" s="482" t="s">
        <v>3483</v>
      </c>
      <c r="M2015" s="442">
        <v>164</v>
      </c>
      <c r="N2015" s="483"/>
      <c r="O2015" s="434">
        <v>0.41</v>
      </c>
      <c r="P2015" s="323">
        <f t="shared" si="142"/>
        <v>1.64</v>
      </c>
      <c r="Q2015" s="319">
        <f t="shared" si="143"/>
        <v>4</v>
      </c>
      <c r="R2015" s="427">
        <f t="shared" si="144"/>
        <v>1.64</v>
      </c>
      <c r="S2015" s="323"/>
      <c r="T2015" s="309"/>
      <c r="U2015" s="309"/>
      <c r="V2015" s="319" t="s">
        <v>3449</v>
      </c>
      <c r="W2015" s="444" t="str">
        <f t="shared" si="145"/>
        <v>8</v>
      </c>
      <c r="X2015" s="286"/>
      <c r="Y2015" s="286"/>
      <c r="Z2015" s="30"/>
    </row>
    <row r="2016" spans="1:26" ht="15" hidden="1" customHeight="1" x14ac:dyDescent="0.2">
      <c r="A2016" s="384"/>
      <c r="B2016" s="384"/>
      <c r="C2016" s="433"/>
      <c r="D2016" s="43" t="s">
        <v>2703</v>
      </c>
      <c r="E2016" s="499" t="s">
        <v>2949</v>
      </c>
      <c r="F2016" s="319">
        <v>1</v>
      </c>
      <c r="G2016" s="43" t="s">
        <v>2879</v>
      </c>
      <c r="H2016" s="499"/>
      <c r="I2016" s="481" t="s">
        <v>577</v>
      </c>
      <c r="J2016" s="442" t="s">
        <v>1428</v>
      </c>
      <c r="K2016" s="442">
        <v>1</v>
      </c>
      <c r="L2016" s="482" t="s">
        <v>3456</v>
      </c>
      <c r="M2016" s="442">
        <v>5750</v>
      </c>
      <c r="N2016" s="483"/>
      <c r="O2016" s="434">
        <v>204.25</v>
      </c>
      <c r="P2016" s="323">
        <f t="shared" si="142"/>
        <v>204.25</v>
      </c>
      <c r="Q2016" s="319">
        <f t="shared" si="143"/>
        <v>1</v>
      </c>
      <c r="R2016" s="427">
        <f t="shared" si="144"/>
        <v>204.25</v>
      </c>
      <c r="S2016" s="323"/>
      <c r="T2016" s="309"/>
      <c r="U2016" s="309"/>
      <c r="V2016" s="319" t="s">
        <v>577</v>
      </c>
      <c r="W2016" s="444" t="str">
        <f t="shared" si="145"/>
        <v/>
      </c>
      <c r="X2016" s="286"/>
      <c r="Y2016" s="286"/>
      <c r="Z2016" s="30"/>
    </row>
    <row r="2017" spans="1:26" ht="15" hidden="1" customHeight="1" x14ac:dyDescent="0.2">
      <c r="A2017" s="384"/>
      <c r="B2017" s="384"/>
      <c r="C2017" s="433"/>
      <c r="D2017" s="43" t="s">
        <v>2703</v>
      </c>
      <c r="E2017" s="499" t="s">
        <v>2949</v>
      </c>
      <c r="F2017" s="319">
        <v>1</v>
      </c>
      <c r="G2017" s="43" t="s">
        <v>2880</v>
      </c>
      <c r="H2017" s="499"/>
      <c r="I2017" s="481">
        <v>10</v>
      </c>
      <c r="J2017" s="442" t="s">
        <v>1428</v>
      </c>
      <c r="K2017" s="442">
        <v>2</v>
      </c>
      <c r="L2017" s="482" t="s">
        <v>3459</v>
      </c>
      <c r="M2017" s="442">
        <v>152</v>
      </c>
      <c r="N2017" s="483"/>
      <c r="O2017" s="434">
        <v>0.95</v>
      </c>
      <c r="P2017" s="323">
        <f t="shared" si="142"/>
        <v>1.9</v>
      </c>
      <c r="Q2017" s="319">
        <f t="shared" si="143"/>
        <v>2</v>
      </c>
      <c r="R2017" s="427">
        <f t="shared" si="144"/>
        <v>1.9</v>
      </c>
      <c r="S2017" s="323"/>
      <c r="T2017" s="309"/>
      <c r="U2017" s="309"/>
      <c r="V2017" s="319" t="s">
        <v>1427</v>
      </c>
      <c r="W2017" s="444" t="str">
        <f t="shared" si="145"/>
        <v>10</v>
      </c>
      <c r="X2017" s="286"/>
      <c r="Y2017" s="286"/>
      <c r="Z2017" s="30"/>
    </row>
    <row r="2018" spans="1:26" ht="15" hidden="1" customHeight="1" x14ac:dyDescent="0.2">
      <c r="A2018" s="384"/>
      <c r="B2018" s="384"/>
      <c r="C2018" s="433"/>
      <c r="D2018" s="43" t="s">
        <v>2703</v>
      </c>
      <c r="E2018" s="499" t="s">
        <v>2949</v>
      </c>
      <c r="F2018" s="319">
        <v>1</v>
      </c>
      <c r="G2018" s="43" t="s">
        <v>2881</v>
      </c>
      <c r="H2018" s="499"/>
      <c r="I2018" s="481">
        <v>10</v>
      </c>
      <c r="J2018" s="442" t="s">
        <v>1428</v>
      </c>
      <c r="K2018" s="442">
        <v>2</v>
      </c>
      <c r="L2018" s="482" t="s">
        <v>3455</v>
      </c>
      <c r="M2018" s="442">
        <v>187</v>
      </c>
      <c r="N2018" s="483"/>
      <c r="O2018" s="434">
        <v>2.35</v>
      </c>
      <c r="P2018" s="323">
        <f t="shared" si="142"/>
        <v>4.7</v>
      </c>
      <c r="Q2018" s="319">
        <f t="shared" si="143"/>
        <v>2</v>
      </c>
      <c r="R2018" s="427">
        <f t="shared" si="144"/>
        <v>4.7</v>
      </c>
      <c r="S2018" s="323"/>
      <c r="T2018" s="309"/>
      <c r="U2018" s="309"/>
      <c r="V2018" s="319" t="s">
        <v>1427</v>
      </c>
      <c r="W2018" s="444" t="str">
        <f t="shared" si="145"/>
        <v>10</v>
      </c>
      <c r="X2018" s="286"/>
      <c r="Y2018" s="286"/>
      <c r="Z2018" s="30"/>
    </row>
    <row r="2019" spans="1:26" ht="15" hidden="1" customHeight="1" x14ac:dyDescent="0.2">
      <c r="A2019" s="384"/>
      <c r="B2019" s="384"/>
      <c r="C2019" s="433"/>
      <c r="D2019" s="43" t="s">
        <v>2703</v>
      </c>
      <c r="E2019" s="499" t="s">
        <v>2949</v>
      </c>
      <c r="F2019" s="319">
        <v>1</v>
      </c>
      <c r="G2019" s="43" t="s">
        <v>2882</v>
      </c>
      <c r="H2019" s="499"/>
      <c r="I2019" s="481">
        <v>10</v>
      </c>
      <c r="J2019" s="442" t="s">
        <v>1428</v>
      </c>
      <c r="K2019" s="442">
        <v>1</v>
      </c>
      <c r="L2019" s="482" t="s">
        <v>3469</v>
      </c>
      <c r="M2019" s="442">
        <v>187</v>
      </c>
      <c r="N2019" s="483"/>
      <c r="O2019" s="434">
        <v>2.06</v>
      </c>
      <c r="P2019" s="323">
        <f t="shared" si="142"/>
        <v>2.06</v>
      </c>
      <c r="Q2019" s="319">
        <f t="shared" si="143"/>
        <v>1</v>
      </c>
      <c r="R2019" s="427">
        <f t="shared" si="144"/>
        <v>2.06</v>
      </c>
      <c r="S2019" s="323"/>
      <c r="T2019" s="309"/>
      <c r="U2019" s="309"/>
      <c r="V2019" s="319" t="s">
        <v>1427</v>
      </c>
      <c r="W2019" s="444" t="str">
        <f t="shared" si="145"/>
        <v>10</v>
      </c>
      <c r="X2019" s="286"/>
      <c r="Y2019" s="286"/>
      <c r="Z2019" s="30"/>
    </row>
    <row r="2020" spans="1:26" ht="15" hidden="1" customHeight="1" x14ac:dyDescent="0.2">
      <c r="A2020" s="384"/>
      <c r="B2020" s="384"/>
      <c r="C2020" s="433"/>
      <c r="D2020" s="43" t="s">
        <v>2703</v>
      </c>
      <c r="E2020" s="499" t="s">
        <v>2949</v>
      </c>
      <c r="F2020" s="319">
        <v>1</v>
      </c>
      <c r="G2020" s="43" t="s">
        <v>2883</v>
      </c>
      <c r="H2020" s="499"/>
      <c r="I2020" s="481">
        <v>10</v>
      </c>
      <c r="J2020" s="442" t="s">
        <v>1428</v>
      </c>
      <c r="K2020" s="442">
        <v>8</v>
      </c>
      <c r="L2020" s="482" t="s">
        <v>3504</v>
      </c>
      <c r="M2020" s="442">
        <v>152</v>
      </c>
      <c r="N2020" s="483"/>
      <c r="O2020" s="434">
        <v>2.23</v>
      </c>
      <c r="P2020" s="323">
        <f t="shared" si="142"/>
        <v>17.84</v>
      </c>
      <c r="Q2020" s="319">
        <f t="shared" si="143"/>
        <v>8</v>
      </c>
      <c r="R2020" s="427">
        <f t="shared" si="144"/>
        <v>17.84</v>
      </c>
      <c r="S2020" s="323"/>
      <c r="T2020" s="309"/>
      <c r="U2020" s="309"/>
      <c r="V2020" s="319" t="s">
        <v>1427</v>
      </c>
      <c r="W2020" s="444" t="str">
        <f t="shared" si="145"/>
        <v>10</v>
      </c>
      <c r="X2020" s="286"/>
      <c r="Y2020" s="286"/>
      <c r="Z2020" s="30"/>
    </row>
    <row r="2021" spans="1:26" ht="15" hidden="1" customHeight="1" x14ac:dyDescent="0.2">
      <c r="A2021" s="384"/>
      <c r="B2021" s="384"/>
      <c r="C2021" s="433"/>
      <c r="D2021" s="43" t="s">
        <v>2703</v>
      </c>
      <c r="E2021" s="499" t="s">
        <v>2949</v>
      </c>
      <c r="F2021" s="319">
        <v>1</v>
      </c>
      <c r="G2021" s="43" t="s">
        <v>2884</v>
      </c>
      <c r="H2021" s="499"/>
      <c r="I2021" s="481">
        <v>10</v>
      </c>
      <c r="J2021" s="442" t="s">
        <v>1428</v>
      </c>
      <c r="K2021" s="442">
        <v>1</v>
      </c>
      <c r="L2021" s="482" t="s">
        <v>3469</v>
      </c>
      <c r="M2021" s="442">
        <v>160</v>
      </c>
      <c r="N2021" s="483"/>
      <c r="O2021" s="434">
        <v>1.76</v>
      </c>
      <c r="P2021" s="323">
        <f t="shared" si="142"/>
        <v>1.76</v>
      </c>
      <c r="Q2021" s="319">
        <f t="shared" si="143"/>
        <v>1</v>
      </c>
      <c r="R2021" s="427">
        <f t="shared" si="144"/>
        <v>1.76</v>
      </c>
      <c r="S2021" s="323"/>
      <c r="T2021" s="309"/>
      <c r="U2021" s="309"/>
      <c r="V2021" s="319" t="s">
        <v>1427</v>
      </c>
      <c r="W2021" s="444" t="str">
        <f t="shared" si="145"/>
        <v>10</v>
      </c>
      <c r="X2021" s="286"/>
      <c r="Y2021" s="286"/>
      <c r="Z2021" s="30"/>
    </row>
    <row r="2022" spans="1:26" ht="15" hidden="1" customHeight="1" x14ac:dyDescent="0.2">
      <c r="A2022" s="384"/>
      <c r="B2022" s="384"/>
      <c r="C2022" s="433"/>
      <c r="D2022" s="43" t="s">
        <v>2703</v>
      </c>
      <c r="E2022" s="499" t="s">
        <v>2949</v>
      </c>
      <c r="F2022" s="319">
        <v>1</v>
      </c>
      <c r="G2022" s="43" t="s">
        <v>2838</v>
      </c>
      <c r="H2022" s="499"/>
      <c r="I2022" s="481">
        <v>10</v>
      </c>
      <c r="J2022" s="442" t="s">
        <v>1428</v>
      </c>
      <c r="K2022" s="442">
        <v>2</v>
      </c>
      <c r="L2022" s="482" t="s">
        <v>3469</v>
      </c>
      <c r="M2022" s="442">
        <v>180</v>
      </c>
      <c r="N2022" s="483"/>
      <c r="O2022" s="434">
        <v>1.98</v>
      </c>
      <c r="P2022" s="323">
        <f t="shared" si="142"/>
        <v>3.96</v>
      </c>
      <c r="Q2022" s="319">
        <f t="shared" si="143"/>
        <v>2</v>
      </c>
      <c r="R2022" s="427">
        <f t="shared" si="144"/>
        <v>3.96</v>
      </c>
      <c r="S2022" s="323"/>
      <c r="T2022" s="309"/>
      <c r="U2022" s="309"/>
      <c r="V2022" s="319" t="s">
        <v>1427</v>
      </c>
      <c r="W2022" s="444" t="str">
        <f t="shared" si="145"/>
        <v>10</v>
      </c>
      <c r="X2022" s="286"/>
      <c r="Y2022" s="286"/>
      <c r="Z2022" s="30"/>
    </row>
    <row r="2023" spans="1:26" ht="15" hidden="1" customHeight="1" x14ac:dyDescent="0.2">
      <c r="A2023" s="384"/>
      <c r="B2023" s="384"/>
      <c r="C2023" s="433"/>
      <c r="D2023" s="43" t="s">
        <v>2703</v>
      </c>
      <c r="E2023" s="499" t="s">
        <v>2949</v>
      </c>
      <c r="F2023" s="319">
        <v>1</v>
      </c>
      <c r="G2023" s="43" t="s">
        <v>2885</v>
      </c>
      <c r="H2023" s="499"/>
      <c r="I2023" s="481">
        <v>10</v>
      </c>
      <c r="J2023" s="442" t="s">
        <v>1428</v>
      </c>
      <c r="K2023" s="442">
        <v>1</v>
      </c>
      <c r="L2023" s="482" t="s">
        <v>3504</v>
      </c>
      <c r="M2023" s="442">
        <v>390</v>
      </c>
      <c r="N2023" s="483"/>
      <c r="O2023" s="434">
        <v>5.73</v>
      </c>
      <c r="P2023" s="323">
        <f t="shared" si="142"/>
        <v>5.73</v>
      </c>
      <c r="Q2023" s="319">
        <f t="shared" si="143"/>
        <v>1</v>
      </c>
      <c r="R2023" s="427">
        <f t="shared" si="144"/>
        <v>5.73</v>
      </c>
      <c r="S2023" s="323"/>
      <c r="T2023" s="309"/>
      <c r="U2023" s="309"/>
      <c r="V2023" s="319" t="s">
        <v>1427</v>
      </c>
      <c r="W2023" s="444" t="str">
        <f t="shared" si="145"/>
        <v>10</v>
      </c>
      <c r="X2023" s="286"/>
      <c r="Y2023" s="286"/>
      <c r="Z2023" s="30"/>
    </row>
    <row r="2024" spans="1:26" ht="15" hidden="1" customHeight="1" x14ac:dyDescent="0.2">
      <c r="A2024" s="384"/>
      <c r="B2024" s="384"/>
      <c r="C2024" s="433"/>
      <c r="D2024" s="43" t="s">
        <v>2703</v>
      </c>
      <c r="E2024" s="499" t="s">
        <v>2949</v>
      </c>
      <c r="F2024" s="319">
        <v>1</v>
      </c>
      <c r="G2024" s="43" t="s">
        <v>2886</v>
      </c>
      <c r="H2024" s="499"/>
      <c r="I2024" s="481">
        <v>10</v>
      </c>
      <c r="J2024" s="442" t="s">
        <v>1428</v>
      </c>
      <c r="K2024" s="442">
        <v>2</v>
      </c>
      <c r="L2024" s="482" t="s">
        <v>3551</v>
      </c>
      <c r="M2024" s="442">
        <v>187</v>
      </c>
      <c r="N2024" s="483"/>
      <c r="O2024" s="434">
        <v>1.04</v>
      </c>
      <c r="P2024" s="323">
        <f t="shared" si="142"/>
        <v>2.08</v>
      </c>
      <c r="Q2024" s="319">
        <f t="shared" si="143"/>
        <v>2</v>
      </c>
      <c r="R2024" s="427">
        <f t="shared" si="144"/>
        <v>2.08</v>
      </c>
      <c r="S2024" s="323"/>
      <c r="T2024" s="309"/>
      <c r="U2024" s="309"/>
      <c r="V2024" s="319" t="s">
        <v>1427</v>
      </c>
      <c r="W2024" s="444" t="str">
        <f t="shared" si="145"/>
        <v>10</v>
      </c>
      <c r="X2024" s="286"/>
      <c r="Y2024" s="286"/>
      <c r="Z2024" s="30"/>
    </row>
    <row r="2025" spans="1:26" ht="15" hidden="1" customHeight="1" x14ac:dyDescent="0.2">
      <c r="A2025" s="384"/>
      <c r="B2025" s="384"/>
      <c r="C2025" s="433"/>
      <c r="D2025" s="43" t="s">
        <v>2703</v>
      </c>
      <c r="E2025" s="499" t="s">
        <v>2949</v>
      </c>
      <c r="F2025" s="319">
        <v>1</v>
      </c>
      <c r="G2025" s="43" t="s">
        <v>2887</v>
      </c>
      <c r="H2025" s="499"/>
      <c r="I2025" s="481">
        <v>10</v>
      </c>
      <c r="J2025" s="442" t="s">
        <v>1428</v>
      </c>
      <c r="K2025" s="442">
        <v>1</v>
      </c>
      <c r="L2025" s="482" t="s">
        <v>3469</v>
      </c>
      <c r="M2025" s="442">
        <v>410</v>
      </c>
      <c r="N2025" s="483"/>
      <c r="O2025" s="434">
        <v>4.51</v>
      </c>
      <c r="P2025" s="323">
        <f t="shared" si="142"/>
        <v>4.51</v>
      </c>
      <c r="Q2025" s="319">
        <f t="shared" si="143"/>
        <v>1</v>
      </c>
      <c r="R2025" s="427">
        <f t="shared" si="144"/>
        <v>4.51</v>
      </c>
      <c r="S2025" s="323"/>
      <c r="T2025" s="309"/>
      <c r="U2025" s="309"/>
      <c r="V2025" s="319" t="s">
        <v>1427</v>
      </c>
      <c r="W2025" s="444" t="str">
        <f t="shared" si="145"/>
        <v>10</v>
      </c>
      <c r="X2025" s="286"/>
      <c r="Y2025" s="286"/>
      <c r="Z2025" s="30"/>
    </row>
    <row r="2026" spans="1:26" ht="15" hidden="1" customHeight="1" x14ac:dyDescent="0.2">
      <c r="A2026" s="384"/>
      <c r="B2026" s="384"/>
      <c r="C2026" s="433"/>
      <c r="D2026" s="43" t="s">
        <v>2703</v>
      </c>
      <c r="E2026" s="499" t="s">
        <v>2949</v>
      </c>
      <c r="F2026" s="319">
        <v>1</v>
      </c>
      <c r="G2026" s="43" t="s">
        <v>2888</v>
      </c>
      <c r="H2026" s="499"/>
      <c r="I2026" s="481">
        <v>12</v>
      </c>
      <c r="J2026" s="442" t="s">
        <v>1428</v>
      </c>
      <c r="K2026" s="442">
        <v>1</v>
      </c>
      <c r="L2026" s="482" t="s">
        <v>3459</v>
      </c>
      <c r="M2026" s="442">
        <v>152</v>
      </c>
      <c r="N2026" s="483"/>
      <c r="O2026" s="434">
        <v>1.1499999999999999</v>
      </c>
      <c r="P2026" s="323">
        <f t="shared" si="142"/>
        <v>1.1499999999999999</v>
      </c>
      <c r="Q2026" s="319">
        <f t="shared" si="143"/>
        <v>1</v>
      </c>
      <c r="R2026" s="427">
        <f t="shared" si="144"/>
        <v>1.1499999999999999</v>
      </c>
      <c r="S2026" s="323"/>
      <c r="T2026" s="309"/>
      <c r="U2026" s="309"/>
      <c r="V2026" s="319" t="s">
        <v>3445</v>
      </c>
      <c r="W2026" s="444" t="str">
        <f t="shared" si="145"/>
        <v>12</v>
      </c>
      <c r="X2026" s="286"/>
      <c r="Y2026" s="286"/>
      <c r="Z2026" s="30"/>
    </row>
    <row r="2027" spans="1:26" ht="15" hidden="1" customHeight="1" x14ac:dyDescent="0.2">
      <c r="A2027" s="384"/>
      <c r="B2027" s="384"/>
      <c r="C2027" s="433"/>
      <c r="D2027" s="43" t="s">
        <v>2703</v>
      </c>
      <c r="E2027" s="499" t="s">
        <v>2949</v>
      </c>
      <c r="F2027" s="319">
        <v>1</v>
      </c>
      <c r="G2027" s="43" t="s">
        <v>2889</v>
      </c>
      <c r="H2027" s="499"/>
      <c r="I2027" s="481">
        <v>20</v>
      </c>
      <c r="J2027" s="442" t="s">
        <v>1428</v>
      </c>
      <c r="K2027" s="442">
        <v>1</v>
      </c>
      <c r="L2027" s="482" t="s">
        <v>3482</v>
      </c>
      <c r="M2027" s="442">
        <v>230</v>
      </c>
      <c r="N2027" s="483"/>
      <c r="O2027" s="434">
        <v>8.67</v>
      </c>
      <c r="P2027" s="323">
        <f t="shared" si="142"/>
        <v>8.67</v>
      </c>
      <c r="Q2027" s="319">
        <f t="shared" si="143"/>
        <v>1</v>
      </c>
      <c r="R2027" s="427">
        <f t="shared" si="144"/>
        <v>8.67</v>
      </c>
      <c r="S2027" s="323"/>
      <c r="T2027" s="309"/>
      <c r="U2027" s="309"/>
      <c r="V2027" s="319" t="s">
        <v>3447</v>
      </c>
      <c r="W2027" s="444" t="str">
        <f t="shared" si="145"/>
        <v>20</v>
      </c>
      <c r="X2027" s="286"/>
      <c r="Y2027" s="286"/>
      <c r="Z2027" s="30"/>
    </row>
    <row r="2028" spans="1:26" ht="15" hidden="1" customHeight="1" x14ac:dyDescent="0.2">
      <c r="A2028" s="384"/>
      <c r="B2028" s="384"/>
      <c r="C2028" s="433"/>
      <c r="D2028" s="43" t="s">
        <v>2703</v>
      </c>
      <c r="E2028" s="499" t="s">
        <v>2949</v>
      </c>
      <c r="F2028" s="319">
        <v>1</v>
      </c>
      <c r="G2028" s="43" t="s">
        <v>2890</v>
      </c>
      <c r="H2028" s="499"/>
      <c r="I2028" s="481">
        <v>12</v>
      </c>
      <c r="J2028" s="442" t="s">
        <v>1428</v>
      </c>
      <c r="K2028" s="442">
        <v>2</v>
      </c>
      <c r="L2028" s="482" t="s">
        <v>3552</v>
      </c>
      <c r="M2028" s="442">
        <v>198</v>
      </c>
      <c r="N2028" s="483"/>
      <c r="O2028" s="434">
        <v>2.73</v>
      </c>
      <c r="P2028" s="323">
        <f t="shared" si="142"/>
        <v>5.46</v>
      </c>
      <c r="Q2028" s="319">
        <f t="shared" si="143"/>
        <v>2</v>
      </c>
      <c r="R2028" s="427">
        <f t="shared" si="144"/>
        <v>5.46</v>
      </c>
      <c r="S2028" s="323"/>
      <c r="T2028" s="309"/>
      <c r="U2028" s="309"/>
      <c r="V2028" s="319" t="s">
        <v>3445</v>
      </c>
      <c r="W2028" s="444" t="str">
        <f t="shared" si="145"/>
        <v>12</v>
      </c>
      <c r="X2028" s="286"/>
      <c r="Y2028" s="286"/>
      <c r="Z2028" s="30"/>
    </row>
    <row r="2029" spans="1:26" ht="15" hidden="1" customHeight="1" x14ac:dyDescent="0.2">
      <c r="A2029" s="384"/>
      <c r="B2029" s="384"/>
      <c r="C2029" s="433"/>
      <c r="D2029" s="43" t="s">
        <v>2703</v>
      </c>
      <c r="E2029" s="499" t="s">
        <v>2949</v>
      </c>
      <c r="F2029" s="319">
        <v>1</v>
      </c>
      <c r="G2029" s="43" t="s">
        <v>2891</v>
      </c>
      <c r="H2029" s="499"/>
      <c r="I2029" s="481">
        <v>10</v>
      </c>
      <c r="J2029" s="442" t="s">
        <v>1428</v>
      </c>
      <c r="K2029" s="442">
        <v>1</v>
      </c>
      <c r="L2029" s="482" t="s">
        <v>3553</v>
      </c>
      <c r="M2029" s="442">
        <v>271</v>
      </c>
      <c r="N2029" s="483"/>
      <c r="O2029" s="434">
        <v>3.9</v>
      </c>
      <c r="P2029" s="323">
        <f t="shared" si="142"/>
        <v>3.9</v>
      </c>
      <c r="Q2029" s="319">
        <f t="shared" si="143"/>
        <v>1</v>
      </c>
      <c r="R2029" s="427">
        <f t="shared" si="144"/>
        <v>3.9</v>
      </c>
      <c r="S2029" s="323"/>
      <c r="T2029" s="309"/>
      <c r="U2029" s="309"/>
      <c r="V2029" s="319" t="s">
        <v>1427</v>
      </c>
      <c r="W2029" s="444" t="str">
        <f t="shared" si="145"/>
        <v>10</v>
      </c>
      <c r="X2029" s="286"/>
      <c r="Y2029" s="286"/>
      <c r="Z2029" s="30"/>
    </row>
    <row r="2030" spans="1:26" ht="15" hidden="1" customHeight="1" x14ac:dyDescent="0.2">
      <c r="A2030" s="384"/>
      <c r="B2030" s="384"/>
      <c r="C2030" s="433"/>
      <c r="D2030" s="43" t="s">
        <v>2704</v>
      </c>
      <c r="E2030" s="499" t="s">
        <v>2949</v>
      </c>
      <c r="F2030" s="319">
        <v>1</v>
      </c>
      <c r="G2030" s="43" t="s">
        <v>2879</v>
      </c>
      <c r="H2030" s="499"/>
      <c r="I2030" s="481" t="s">
        <v>577</v>
      </c>
      <c r="J2030" s="442" t="s">
        <v>1428</v>
      </c>
      <c r="K2030" s="442">
        <v>1</v>
      </c>
      <c r="L2030" s="482" t="s">
        <v>3456</v>
      </c>
      <c r="M2030" s="442">
        <v>5750</v>
      </c>
      <c r="N2030" s="483"/>
      <c r="O2030" s="434">
        <v>204.25</v>
      </c>
      <c r="P2030" s="323">
        <f t="shared" si="142"/>
        <v>204.25</v>
      </c>
      <c r="Q2030" s="319">
        <f t="shared" si="143"/>
        <v>1</v>
      </c>
      <c r="R2030" s="427">
        <f t="shared" si="144"/>
        <v>204.25</v>
      </c>
      <c r="S2030" s="323"/>
      <c r="T2030" s="309"/>
      <c r="U2030" s="309"/>
      <c r="V2030" s="319" t="s">
        <v>577</v>
      </c>
      <c r="W2030" s="444" t="str">
        <f t="shared" si="145"/>
        <v/>
      </c>
      <c r="X2030" s="286"/>
      <c r="Y2030" s="286"/>
      <c r="Z2030" s="30"/>
    </row>
    <row r="2031" spans="1:26" ht="15" hidden="1" customHeight="1" x14ac:dyDescent="0.2">
      <c r="A2031" s="384"/>
      <c r="B2031" s="384"/>
      <c r="C2031" s="433"/>
      <c r="D2031" s="43" t="s">
        <v>2704</v>
      </c>
      <c r="E2031" s="499" t="s">
        <v>2949</v>
      </c>
      <c r="F2031" s="319">
        <v>1</v>
      </c>
      <c r="G2031" s="43" t="s">
        <v>2881</v>
      </c>
      <c r="H2031" s="499"/>
      <c r="I2031" s="481">
        <v>10</v>
      </c>
      <c r="J2031" s="442" t="s">
        <v>1428</v>
      </c>
      <c r="K2031" s="442">
        <v>2</v>
      </c>
      <c r="L2031" s="482" t="s">
        <v>3455</v>
      </c>
      <c r="M2031" s="442">
        <v>187</v>
      </c>
      <c r="N2031" s="483"/>
      <c r="O2031" s="434">
        <v>2.35</v>
      </c>
      <c r="P2031" s="323">
        <f t="shared" si="142"/>
        <v>4.7</v>
      </c>
      <c r="Q2031" s="319">
        <f t="shared" si="143"/>
        <v>2</v>
      </c>
      <c r="R2031" s="427">
        <f t="shared" si="144"/>
        <v>4.7</v>
      </c>
      <c r="S2031" s="323"/>
      <c r="T2031" s="309"/>
      <c r="U2031" s="309"/>
      <c r="V2031" s="319" t="s">
        <v>1427</v>
      </c>
      <c r="W2031" s="444" t="str">
        <f t="shared" si="145"/>
        <v>10</v>
      </c>
      <c r="X2031" s="286"/>
      <c r="Y2031" s="286"/>
      <c r="Z2031" s="30"/>
    </row>
    <row r="2032" spans="1:26" ht="15" hidden="1" customHeight="1" x14ac:dyDescent="0.2">
      <c r="A2032" s="384"/>
      <c r="B2032" s="384"/>
      <c r="C2032" s="433"/>
      <c r="D2032" s="43" t="s">
        <v>2704</v>
      </c>
      <c r="E2032" s="499" t="s">
        <v>2949</v>
      </c>
      <c r="F2032" s="319">
        <v>1</v>
      </c>
      <c r="G2032" s="43" t="s">
        <v>2882</v>
      </c>
      <c r="H2032" s="499"/>
      <c r="I2032" s="481">
        <v>10</v>
      </c>
      <c r="J2032" s="442" t="s">
        <v>1428</v>
      </c>
      <c r="K2032" s="442">
        <v>1</v>
      </c>
      <c r="L2032" s="482" t="s">
        <v>3469</v>
      </c>
      <c r="M2032" s="442">
        <v>187</v>
      </c>
      <c r="N2032" s="483"/>
      <c r="O2032" s="434">
        <v>2.06</v>
      </c>
      <c r="P2032" s="323">
        <f t="shared" si="142"/>
        <v>2.06</v>
      </c>
      <c r="Q2032" s="319">
        <f t="shared" si="143"/>
        <v>1</v>
      </c>
      <c r="R2032" s="427">
        <f t="shared" si="144"/>
        <v>2.06</v>
      </c>
      <c r="S2032" s="323"/>
      <c r="T2032" s="309"/>
      <c r="U2032" s="309"/>
      <c r="V2032" s="319" t="s">
        <v>1427</v>
      </c>
      <c r="W2032" s="444" t="str">
        <f t="shared" si="145"/>
        <v>10</v>
      </c>
      <c r="X2032" s="286"/>
      <c r="Y2032" s="286"/>
      <c r="Z2032" s="30"/>
    </row>
    <row r="2033" spans="1:26" ht="15" hidden="1" customHeight="1" x14ac:dyDescent="0.2">
      <c r="A2033" s="384"/>
      <c r="B2033" s="384"/>
      <c r="C2033" s="433"/>
      <c r="D2033" s="43" t="s">
        <v>2704</v>
      </c>
      <c r="E2033" s="499" t="s">
        <v>2949</v>
      </c>
      <c r="F2033" s="319">
        <v>1</v>
      </c>
      <c r="G2033" s="43" t="s">
        <v>2883</v>
      </c>
      <c r="H2033" s="499"/>
      <c r="I2033" s="481">
        <v>10</v>
      </c>
      <c r="J2033" s="442" t="s">
        <v>1428</v>
      </c>
      <c r="K2033" s="442">
        <v>8</v>
      </c>
      <c r="L2033" s="482" t="s">
        <v>3504</v>
      </c>
      <c r="M2033" s="442">
        <v>152</v>
      </c>
      <c r="N2033" s="483"/>
      <c r="O2033" s="434">
        <v>2.23</v>
      </c>
      <c r="P2033" s="323">
        <f t="shared" si="142"/>
        <v>17.84</v>
      </c>
      <c r="Q2033" s="319">
        <f t="shared" si="143"/>
        <v>8</v>
      </c>
      <c r="R2033" s="427">
        <f t="shared" si="144"/>
        <v>17.84</v>
      </c>
      <c r="S2033" s="323"/>
      <c r="T2033" s="309"/>
      <c r="U2033" s="309"/>
      <c r="V2033" s="319" t="s">
        <v>1427</v>
      </c>
      <c r="W2033" s="444" t="str">
        <f t="shared" si="145"/>
        <v>10</v>
      </c>
      <c r="X2033" s="286"/>
      <c r="Y2033" s="286"/>
      <c r="Z2033" s="30"/>
    </row>
    <row r="2034" spans="1:26" ht="15" hidden="1" customHeight="1" x14ac:dyDescent="0.2">
      <c r="A2034" s="384"/>
      <c r="B2034" s="384"/>
      <c r="C2034" s="433"/>
      <c r="D2034" s="43" t="s">
        <v>2704</v>
      </c>
      <c r="E2034" s="499" t="s">
        <v>2949</v>
      </c>
      <c r="F2034" s="319">
        <v>1</v>
      </c>
      <c r="G2034" s="43" t="s">
        <v>2884</v>
      </c>
      <c r="H2034" s="499"/>
      <c r="I2034" s="481">
        <v>10</v>
      </c>
      <c r="J2034" s="442" t="s">
        <v>1428</v>
      </c>
      <c r="K2034" s="442">
        <v>1</v>
      </c>
      <c r="L2034" s="482" t="s">
        <v>3469</v>
      </c>
      <c r="M2034" s="442">
        <v>160</v>
      </c>
      <c r="N2034" s="483"/>
      <c r="O2034" s="434">
        <v>1.76</v>
      </c>
      <c r="P2034" s="323">
        <f t="shared" si="142"/>
        <v>1.76</v>
      </c>
      <c r="Q2034" s="319">
        <f t="shared" si="143"/>
        <v>1</v>
      </c>
      <c r="R2034" s="427">
        <f t="shared" si="144"/>
        <v>1.76</v>
      </c>
      <c r="S2034" s="323"/>
      <c r="T2034" s="309"/>
      <c r="U2034" s="309"/>
      <c r="V2034" s="319" t="s">
        <v>1427</v>
      </c>
      <c r="W2034" s="444" t="str">
        <f t="shared" si="145"/>
        <v>10</v>
      </c>
      <c r="X2034" s="286"/>
      <c r="Y2034" s="286"/>
      <c r="Z2034" s="30"/>
    </row>
    <row r="2035" spans="1:26" ht="15" hidden="1" customHeight="1" x14ac:dyDescent="0.2">
      <c r="A2035" s="384"/>
      <c r="B2035" s="384"/>
      <c r="C2035" s="433"/>
      <c r="D2035" s="43" t="s">
        <v>2704</v>
      </c>
      <c r="E2035" s="499" t="s">
        <v>2949</v>
      </c>
      <c r="F2035" s="319">
        <v>1</v>
      </c>
      <c r="G2035" s="43" t="s">
        <v>2838</v>
      </c>
      <c r="H2035" s="499"/>
      <c r="I2035" s="481">
        <v>10</v>
      </c>
      <c r="J2035" s="442" t="s">
        <v>1428</v>
      </c>
      <c r="K2035" s="442">
        <v>2</v>
      </c>
      <c r="L2035" s="482" t="s">
        <v>3469</v>
      </c>
      <c r="M2035" s="442">
        <v>180</v>
      </c>
      <c r="N2035" s="483"/>
      <c r="O2035" s="434">
        <v>1.98</v>
      </c>
      <c r="P2035" s="323">
        <f t="shared" si="142"/>
        <v>3.96</v>
      </c>
      <c r="Q2035" s="319">
        <f t="shared" si="143"/>
        <v>2</v>
      </c>
      <c r="R2035" s="427">
        <f t="shared" si="144"/>
        <v>3.96</v>
      </c>
      <c r="S2035" s="323"/>
      <c r="T2035" s="309"/>
      <c r="U2035" s="309"/>
      <c r="V2035" s="319" t="s">
        <v>1427</v>
      </c>
      <c r="W2035" s="444" t="str">
        <f t="shared" si="145"/>
        <v>10</v>
      </c>
      <c r="X2035" s="286"/>
      <c r="Y2035" s="286"/>
      <c r="Z2035" s="30"/>
    </row>
    <row r="2036" spans="1:26" ht="15" hidden="1" customHeight="1" x14ac:dyDescent="0.2">
      <c r="A2036" s="384"/>
      <c r="B2036" s="384"/>
      <c r="C2036" s="433"/>
      <c r="D2036" s="43" t="s">
        <v>2704</v>
      </c>
      <c r="E2036" s="499" t="s">
        <v>2949</v>
      </c>
      <c r="F2036" s="319">
        <v>1</v>
      </c>
      <c r="G2036" s="43" t="s">
        <v>2885</v>
      </c>
      <c r="H2036" s="499"/>
      <c r="I2036" s="481">
        <v>10</v>
      </c>
      <c r="J2036" s="442" t="s">
        <v>1428</v>
      </c>
      <c r="K2036" s="442">
        <v>1</v>
      </c>
      <c r="L2036" s="482" t="s">
        <v>3504</v>
      </c>
      <c r="M2036" s="442">
        <v>390</v>
      </c>
      <c r="N2036" s="483"/>
      <c r="O2036" s="434">
        <v>5.73</v>
      </c>
      <c r="P2036" s="323">
        <f t="shared" si="142"/>
        <v>5.73</v>
      </c>
      <c r="Q2036" s="319">
        <f t="shared" si="143"/>
        <v>1</v>
      </c>
      <c r="R2036" s="427">
        <f t="shared" si="144"/>
        <v>5.73</v>
      </c>
      <c r="S2036" s="323"/>
      <c r="T2036" s="309"/>
      <c r="U2036" s="309"/>
      <c r="V2036" s="319" t="s">
        <v>1427</v>
      </c>
      <c r="W2036" s="444" t="str">
        <f t="shared" si="145"/>
        <v>10</v>
      </c>
      <c r="X2036" s="286"/>
      <c r="Y2036" s="286"/>
      <c r="Z2036" s="30"/>
    </row>
    <row r="2037" spans="1:26" ht="15" hidden="1" customHeight="1" x14ac:dyDescent="0.2">
      <c r="A2037" s="384"/>
      <c r="B2037" s="384"/>
      <c r="C2037" s="433"/>
      <c r="D2037" s="43" t="s">
        <v>2704</v>
      </c>
      <c r="E2037" s="499" t="s">
        <v>2949</v>
      </c>
      <c r="F2037" s="319">
        <v>1</v>
      </c>
      <c r="G2037" s="43" t="s">
        <v>2886</v>
      </c>
      <c r="H2037" s="499"/>
      <c r="I2037" s="481">
        <v>10</v>
      </c>
      <c r="J2037" s="442" t="s">
        <v>1428</v>
      </c>
      <c r="K2037" s="442">
        <v>2</v>
      </c>
      <c r="L2037" s="482" t="s">
        <v>3551</v>
      </c>
      <c r="M2037" s="442">
        <v>187</v>
      </c>
      <c r="N2037" s="483"/>
      <c r="O2037" s="434">
        <v>1.04</v>
      </c>
      <c r="P2037" s="323">
        <f t="shared" si="142"/>
        <v>2.08</v>
      </c>
      <c r="Q2037" s="319">
        <f t="shared" si="143"/>
        <v>2</v>
      </c>
      <c r="R2037" s="427">
        <f t="shared" si="144"/>
        <v>2.08</v>
      </c>
      <c r="S2037" s="323"/>
      <c r="T2037" s="309"/>
      <c r="U2037" s="309"/>
      <c r="V2037" s="319" t="s">
        <v>1427</v>
      </c>
      <c r="W2037" s="444" t="str">
        <f t="shared" si="145"/>
        <v>10</v>
      </c>
      <c r="X2037" s="286"/>
      <c r="Y2037" s="286"/>
      <c r="Z2037" s="30"/>
    </row>
    <row r="2038" spans="1:26" ht="15" hidden="1" customHeight="1" x14ac:dyDescent="0.2">
      <c r="A2038" s="384"/>
      <c r="B2038" s="384"/>
      <c r="C2038" s="433"/>
      <c r="D2038" s="43" t="s">
        <v>2704</v>
      </c>
      <c r="E2038" s="499" t="s">
        <v>2949</v>
      </c>
      <c r="F2038" s="319">
        <v>1</v>
      </c>
      <c r="G2038" s="43" t="s">
        <v>2887</v>
      </c>
      <c r="H2038" s="499"/>
      <c r="I2038" s="481">
        <v>10</v>
      </c>
      <c r="J2038" s="442" t="s">
        <v>1428</v>
      </c>
      <c r="K2038" s="442">
        <v>1</v>
      </c>
      <c r="L2038" s="482" t="s">
        <v>3469</v>
      </c>
      <c r="M2038" s="442">
        <v>410</v>
      </c>
      <c r="N2038" s="483"/>
      <c r="O2038" s="434">
        <v>4.51</v>
      </c>
      <c r="P2038" s="323">
        <f t="shared" si="142"/>
        <v>4.51</v>
      </c>
      <c r="Q2038" s="319">
        <f t="shared" si="143"/>
        <v>1</v>
      </c>
      <c r="R2038" s="427">
        <f t="shared" si="144"/>
        <v>4.51</v>
      </c>
      <c r="S2038" s="323"/>
      <c r="T2038" s="309"/>
      <c r="U2038" s="309"/>
      <c r="V2038" s="319" t="s">
        <v>1427</v>
      </c>
      <c r="W2038" s="444" t="str">
        <f t="shared" si="145"/>
        <v>10</v>
      </c>
      <c r="X2038" s="286"/>
      <c r="Y2038" s="286"/>
      <c r="Z2038" s="30"/>
    </row>
    <row r="2039" spans="1:26" ht="15" hidden="1" customHeight="1" x14ac:dyDescent="0.2">
      <c r="A2039" s="384"/>
      <c r="B2039" s="384"/>
      <c r="C2039" s="433"/>
      <c r="D2039" s="43" t="s">
        <v>2704</v>
      </c>
      <c r="E2039" s="499" t="s">
        <v>2949</v>
      </c>
      <c r="F2039" s="319">
        <v>1</v>
      </c>
      <c r="G2039" s="43" t="s">
        <v>2888</v>
      </c>
      <c r="H2039" s="499"/>
      <c r="I2039" s="481">
        <v>12</v>
      </c>
      <c r="J2039" s="442" t="s">
        <v>1428</v>
      </c>
      <c r="K2039" s="442">
        <v>1</v>
      </c>
      <c r="L2039" s="482" t="s">
        <v>3459</v>
      </c>
      <c r="M2039" s="442">
        <v>152</v>
      </c>
      <c r="N2039" s="483"/>
      <c r="O2039" s="434">
        <v>1.1499999999999999</v>
      </c>
      <c r="P2039" s="323">
        <f t="shared" si="142"/>
        <v>1.1499999999999999</v>
      </c>
      <c r="Q2039" s="319">
        <f t="shared" si="143"/>
        <v>1</v>
      </c>
      <c r="R2039" s="427">
        <f t="shared" si="144"/>
        <v>1.1499999999999999</v>
      </c>
      <c r="S2039" s="323"/>
      <c r="T2039" s="309"/>
      <c r="U2039" s="309"/>
      <c r="V2039" s="319" t="s">
        <v>3445</v>
      </c>
      <c r="W2039" s="444" t="str">
        <f t="shared" si="145"/>
        <v>12</v>
      </c>
      <c r="X2039" s="286"/>
      <c r="Y2039" s="286"/>
      <c r="Z2039" s="30"/>
    </row>
    <row r="2040" spans="1:26" ht="15" hidden="1" customHeight="1" x14ac:dyDescent="0.2">
      <c r="A2040" s="384"/>
      <c r="B2040" s="384"/>
      <c r="C2040" s="433"/>
      <c r="D2040" s="43" t="s">
        <v>2704</v>
      </c>
      <c r="E2040" s="499" t="s">
        <v>2949</v>
      </c>
      <c r="F2040" s="319">
        <v>1</v>
      </c>
      <c r="G2040" s="43" t="s">
        <v>2889</v>
      </c>
      <c r="H2040" s="499"/>
      <c r="I2040" s="481">
        <v>20</v>
      </c>
      <c r="J2040" s="442" t="s">
        <v>1428</v>
      </c>
      <c r="K2040" s="442">
        <v>1</v>
      </c>
      <c r="L2040" s="482" t="s">
        <v>3482</v>
      </c>
      <c r="M2040" s="442">
        <v>230</v>
      </c>
      <c r="N2040" s="483"/>
      <c r="O2040" s="434">
        <v>8.67</v>
      </c>
      <c r="P2040" s="323">
        <f t="shared" si="142"/>
        <v>8.67</v>
      </c>
      <c r="Q2040" s="319">
        <f t="shared" si="143"/>
        <v>1</v>
      </c>
      <c r="R2040" s="427">
        <f t="shared" si="144"/>
        <v>8.67</v>
      </c>
      <c r="S2040" s="323"/>
      <c r="T2040" s="309"/>
      <c r="U2040" s="309"/>
      <c r="V2040" s="319" t="s">
        <v>3447</v>
      </c>
      <c r="W2040" s="444" t="str">
        <f t="shared" si="145"/>
        <v>20</v>
      </c>
      <c r="X2040" s="286"/>
      <c r="Y2040" s="286"/>
      <c r="Z2040" s="30"/>
    </row>
    <row r="2041" spans="1:26" ht="15" hidden="1" customHeight="1" x14ac:dyDescent="0.2">
      <c r="A2041" s="384"/>
      <c r="B2041" s="384"/>
      <c r="C2041" s="433"/>
      <c r="D2041" s="43" t="s">
        <v>2704</v>
      </c>
      <c r="E2041" s="499" t="s">
        <v>2949</v>
      </c>
      <c r="F2041" s="319">
        <v>1</v>
      </c>
      <c r="G2041" s="43" t="s">
        <v>2892</v>
      </c>
      <c r="H2041" s="499"/>
      <c r="I2041" s="481">
        <v>10</v>
      </c>
      <c r="J2041" s="442" t="s">
        <v>1428</v>
      </c>
      <c r="K2041" s="442">
        <v>1</v>
      </c>
      <c r="L2041" s="482" t="s">
        <v>3554</v>
      </c>
      <c r="M2041" s="442">
        <v>220</v>
      </c>
      <c r="N2041" s="483"/>
      <c r="O2041" s="434">
        <v>2.99</v>
      </c>
      <c r="P2041" s="323">
        <f t="shared" ref="P2041:P2104" si="146">O2041*K2041</f>
        <v>2.99</v>
      </c>
      <c r="Q2041" s="319">
        <f t="shared" ref="Q2041:Q2104" si="147">K2041*F2041</f>
        <v>1</v>
      </c>
      <c r="R2041" s="427">
        <f t="shared" ref="R2041:R2104" si="148">Q2041*O2041</f>
        <v>2.99</v>
      </c>
      <c r="S2041" s="323"/>
      <c r="T2041" s="309"/>
      <c r="U2041" s="309"/>
      <c r="V2041" s="319" t="s">
        <v>1427</v>
      </c>
      <c r="W2041" s="444" t="str">
        <f t="shared" si="145"/>
        <v>10</v>
      </c>
      <c r="X2041" s="286"/>
      <c r="Y2041" s="286"/>
      <c r="Z2041" s="30"/>
    </row>
    <row r="2042" spans="1:26" ht="15" hidden="1" customHeight="1" x14ac:dyDescent="0.2">
      <c r="A2042" s="384"/>
      <c r="B2042" s="384"/>
      <c r="C2042" s="433"/>
      <c r="D2042" s="43" t="s">
        <v>2705</v>
      </c>
      <c r="E2042" s="499" t="s">
        <v>2949</v>
      </c>
      <c r="F2042" s="319">
        <v>1</v>
      </c>
      <c r="G2042" s="43" t="s">
        <v>2879</v>
      </c>
      <c r="H2042" s="499"/>
      <c r="I2042" s="481" t="s">
        <v>577</v>
      </c>
      <c r="J2042" s="442" t="s">
        <v>1428</v>
      </c>
      <c r="K2042" s="442">
        <v>1</v>
      </c>
      <c r="L2042" s="482" t="s">
        <v>3456</v>
      </c>
      <c r="M2042" s="442">
        <v>5750</v>
      </c>
      <c r="N2042" s="483"/>
      <c r="O2042" s="434">
        <v>204.25</v>
      </c>
      <c r="P2042" s="323">
        <f t="shared" si="146"/>
        <v>204.25</v>
      </c>
      <c r="Q2042" s="319">
        <f t="shared" si="147"/>
        <v>1</v>
      </c>
      <c r="R2042" s="427">
        <f t="shared" si="148"/>
        <v>204.25</v>
      </c>
      <c r="S2042" s="323"/>
      <c r="T2042" s="309"/>
      <c r="U2042" s="309"/>
      <c r="V2042" s="319" t="s">
        <v>577</v>
      </c>
      <c r="W2042" s="444" t="str">
        <f t="shared" si="145"/>
        <v/>
      </c>
      <c r="X2042" s="286"/>
      <c r="Y2042" s="286"/>
      <c r="Z2042" s="30"/>
    </row>
    <row r="2043" spans="1:26" ht="15" hidden="1" customHeight="1" x14ac:dyDescent="0.2">
      <c r="A2043" s="384"/>
      <c r="B2043" s="384"/>
      <c r="C2043" s="433"/>
      <c r="D2043" s="43" t="s">
        <v>2705</v>
      </c>
      <c r="E2043" s="499" t="s">
        <v>2949</v>
      </c>
      <c r="F2043" s="319">
        <v>1</v>
      </c>
      <c r="G2043" s="43" t="s">
        <v>2893</v>
      </c>
      <c r="H2043" s="499"/>
      <c r="I2043" s="481">
        <v>10</v>
      </c>
      <c r="J2043" s="442" t="s">
        <v>1428</v>
      </c>
      <c r="K2043" s="442">
        <v>4</v>
      </c>
      <c r="L2043" s="482" t="s">
        <v>3544</v>
      </c>
      <c r="M2043" s="442">
        <v>148</v>
      </c>
      <c r="N2043" s="483"/>
      <c r="O2043" s="434">
        <v>1.01</v>
      </c>
      <c r="P2043" s="323">
        <f t="shared" si="146"/>
        <v>4.04</v>
      </c>
      <c r="Q2043" s="319">
        <f t="shared" si="147"/>
        <v>4</v>
      </c>
      <c r="R2043" s="427">
        <f t="shared" si="148"/>
        <v>4.04</v>
      </c>
      <c r="S2043" s="323"/>
      <c r="T2043" s="309"/>
      <c r="U2043" s="309"/>
      <c r="V2043" s="319" t="s">
        <v>1427</v>
      </c>
      <c r="W2043" s="444" t="str">
        <f t="shared" si="145"/>
        <v>10</v>
      </c>
      <c r="X2043" s="286"/>
      <c r="Y2043" s="286"/>
      <c r="Z2043" s="30"/>
    </row>
    <row r="2044" spans="1:26" ht="15" hidden="1" customHeight="1" x14ac:dyDescent="0.2">
      <c r="A2044" s="384"/>
      <c r="B2044" s="384"/>
      <c r="C2044" s="433"/>
      <c r="D2044" s="43" t="s">
        <v>2705</v>
      </c>
      <c r="E2044" s="499" t="s">
        <v>2949</v>
      </c>
      <c r="F2044" s="319">
        <v>1</v>
      </c>
      <c r="G2044" s="43" t="s">
        <v>2881</v>
      </c>
      <c r="H2044" s="499"/>
      <c r="I2044" s="481">
        <v>10</v>
      </c>
      <c r="J2044" s="442" t="s">
        <v>1428</v>
      </c>
      <c r="K2044" s="442">
        <v>1</v>
      </c>
      <c r="L2044" s="482" t="s">
        <v>3455</v>
      </c>
      <c r="M2044" s="442">
        <v>187</v>
      </c>
      <c r="N2044" s="483"/>
      <c r="O2044" s="434">
        <v>2.35</v>
      </c>
      <c r="P2044" s="323">
        <f t="shared" si="146"/>
        <v>2.35</v>
      </c>
      <c r="Q2044" s="319">
        <f t="shared" si="147"/>
        <v>1</v>
      </c>
      <c r="R2044" s="427">
        <f t="shared" si="148"/>
        <v>2.35</v>
      </c>
      <c r="S2044" s="323"/>
      <c r="T2044" s="309"/>
      <c r="U2044" s="309"/>
      <c r="V2044" s="319" t="s">
        <v>1427</v>
      </c>
      <c r="W2044" s="444" t="str">
        <f t="shared" si="145"/>
        <v>10</v>
      </c>
      <c r="X2044" s="286"/>
      <c r="Y2044" s="286"/>
      <c r="Z2044" s="30"/>
    </row>
    <row r="2045" spans="1:26" ht="15" hidden="1" customHeight="1" x14ac:dyDescent="0.2">
      <c r="A2045" s="384"/>
      <c r="B2045" s="384"/>
      <c r="C2045" s="433"/>
      <c r="D2045" s="43" t="s">
        <v>2705</v>
      </c>
      <c r="E2045" s="499" t="s">
        <v>2949</v>
      </c>
      <c r="F2045" s="319">
        <v>1</v>
      </c>
      <c r="G2045" s="43" t="s">
        <v>2882</v>
      </c>
      <c r="H2045" s="499"/>
      <c r="I2045" s="481">
        <v>10</v>
      </c>
      <c r="J2045" s="442" t="s">
        <v>1428</v>
      </c>
      <c r="K2045" s="442">
        <v>1</v>
      </c>
      <c r="L2045" s="482" t="s">
        <v>3469</v>
      </c>
      <c r="M2045" s="442">
        <v>187</v>
      </c>
      <c r="N2045" s="483"/>
      <c r="O2045" s="434">
        <v>2.06</v>
      </c>
      <c r="P2045" s="323">
        <f t="shared" si="146"/>
        <v>2.06</v>
      </c>
      <c r="Q2045" s="319">
        <f t="shared" si="147"/>
        <v>1</v>
      </c>
      <c r="R2045" s="427">
        <f t="shared" si="148"/>
        <v>2.06</v>
      </c>
      <c r="S2045" s="323"/>
      <c r="T2045" s="309"/>
      <c r="U2045" s="309"/>
      <c r="V2045" s="319" t="s">
        <v>1427</v>
      </c>
      <c r="W2045" s="444" t="str">
        <f t="shared" si="145"/>
        <v>10</v>
      </c>
      <c r="X2045" s="286"/>
      <c r="Y2045" s="286"/>
      <c r="Z2045" s="30"/>
    </row>
    <row r="2046" spans="1:26" ht="15" hidden="1" customHeight="1" x14ac:dyDescent="0.2">
      <c r="A2046" s="384"/>
      <c r="B2046" s="384"/>
      <c r="C2046" s="433"/>
      <c r="D2046" s="43" t="s">
        <v>2705</v>
      </c>
      <c r="E2046" s="499" t="s">
        <v>2949</v>
      </c>
      <c r="F2046" s="319">
        <v>1</v>
      </c>
      <c r="G2046" s="43" t="s">
        <v>2883</v>
      </c>
      <c r="H2046" s="499"/>
      <c r="I2046" s="481">
        <v>10</v>
      </c>
      <c r="J2046" s="442" t="s">
        <v>1428</v>
      </c>
      <c r="K2046" s="442">
        <v>4</v>
      </c>
      <c r="L2046" s="482" t="s">
        <v>3504</v>
      </c>
      <c r="M2046" s="442">
        <v>152</v>
      </c>
      <c r="N2046" s="483"/>
      <c r="O2046" s="434">
        <v>2.23</v>
      </c>
      <c r="P2046" s="323">
        <f t="shared" si="146"/>
        <v>8.92</v>
      </c>
      <c r="Q2046" s="319">
        <f t="shared" si="147"/>
        <v>4</v>
      </c>
      <c r="R2046" s="427">
        <f t="shared" si="148"/>
        <v>8.92</v>
      </c>
      <c r="S2046" s="323"/>
      <c r="T2046" s="309"/>
      <c r="U2046" s="309"/>
      <c r="V2046" s="319" t="s">
        <v>1427</v>
      </c>
      <c r="W2046" s="444" t="str">
        <f t="shared" si="145"/>
        <v>10</v>
      </c>
      <c r="X2046" s="286"/>
      <c r="Y2046" s="286"/>
      <c r="Z2046" s="30"/>
    </row>
    <row r="2047" spans="1:26" ht="15" hidden="1" customHeight="1" x14ac:dyDescent="0.2">
      <c r="A2047" s="384"/>
      <c r="B2047" s="384"/>
      <c r="C2047" s="433"/>
      <c r="D2047" s="43" t="s">
        <v>2705</v>
      </c>
      <c r="E2047" s="499" t="s">
        <v>2949</v>
      </c>
      <c r="F2047" s="319">
        <v>1</v>
      </c>
      <c r="G2047" s="43" t="s">
        <v>2884</v>
      </c>
      <c r="H2047" s="499"/>
      <c r="I2047" s="481">
        <v>10</v>
      </c>
      <c r="J2047" s="442" t="s">
        <v>1428</v>
      </c>
      <c r="K2047" s="442">
        <v>1</v>
      </c>
      <c r="L2047" s="482" t="s">
        <v>3469</v>
      </c>
      <c r="M2047" s="442">
        <v>160</v>
      </c>
      <c r="N2047" s="483"/>
      <c r="O2047" s="434">
        <v>1.76</v>
      </c>
      <c r="P2047" s="323">
        <f t="shared" si="146"/>
        <v>1.76</v>
      </c>
      <c r="Q2047" s="319">
        <f t="shared" si="147"/>
        <v>1</v>
      </c>
      <c r="R2047" s="427">
        <f t="shared" si="148"/>
        <v>1.76</v>
      </c>
      <c r="S2047" s="323"/>
      <c r="T2047" s="309"/>
      <c r="U2047" s="309"/>
      <c r="V2047" s="319" t="s">
        <v>1427</v>
      </c>
      <c r="W2047" s="444" t="str">
        <f t="shared" si="145"/>
        <v>10</v>
      </c>
      <c r="X2047" s="286"/>
      <c r="Y2047" s="286"/>
      <c r="Z2047" s="30"/>
    </row>
    <row r="2048" spans="1:26" ht="15" hidden="1" customHeight="1" x14ac:dyDescent="0.2">
      <c r="A2048" s="384"/>
      <c r="B2048" s="384"/>
      <c r="C2048" s="433"/>
      <c r="D2048" s="43" t="s">
        <v>2705</v>
      </c>
      <c r="E2048" s="499" t="s">
        <v>2949</v>
      </c>
      <c r="F2048" s="319">
        <v>1</v>
      </c>
      <c r="G2048" s="43" t="s">
        <v>2838</v>
      </c>
      <c r="H2048" s="499"/>
      <c r="I2048" s="481">
        <v>10</v>
      </c>
      <c r="J2048" s="442" t="s">
        <v>1428</v>
      </c>
      <c r="K2048" s="442">
        <v>1</v>
      </c>
      <c r="L2048" s="482" t="s">
        <v>3469</v>
      </c>
      <c r="M2048" s="442">
        <v>180</v>
      </c>
      <c r="N2048" s="483"/>
      <c r="O2048" s="434">
        <v>1.98</v>
      </c>
      <c r="P2048" s="323">
        <f t="shared" si="146"/>
        <v>1.98</v>
      </c>
      <c r="Q2048" s="319">
        <f t="shared" si="147"/>
        <v>1</v>
      </c>
      <c r="R2048" s="427">
        <f t="shared" si="148"/>
        <v>1.98</v>
      </c>
      <c r="S2048" s="323"/>
      <c r="T2048" s="309"/>
      <c r="U2048" s="309"/>
      <c r="V2048" s="319" t="s">
        <v>1427</v>
      </c>
      <c r="W2048" s="444" t="str">
        <f t="shared" si="145"/>
        <v>10</v>
      </c>
      <c r="X2048" s="286"/>
      <c r="Y2048" s="286"/>
      <c r="Z2048" s="30"/>
    </row>
    <row r="2049" spans="1:26" ht="15" hidden="1" customHeight="1" x14ac:dyDescent="0.2">
      <c r="A2049" s="384"/>
      <c r="B2049" s="384"/>
      <c r="C2049" s="433"/>
      <c r="D2049" s="43" t="s">
        <v>2705</v>
      </c>
      <c r="E2049" s="499" t="s">
        <v>2949</v>
      </c>
      <c r="F2049" s="319">
        <v>1</v>
      </c>
      <c r="G2049" s="43" t="s">
        <v>2889</v>
      </c>
      <c r="H2049" s="499"/>
      <c r="I2049" s="481">
        <v>20</v>
      </c>
      <c r="J2049" s="442" t="s">
        <v>1428</v>
      </c>
      <c r="K2049" s="442">
        <v>1</v>
      </c>
      <c r="L2049" s="482" t="s">
        <v>3482</v>
      </c>
      <c r="M2049" s="442">
        <v>230</v>
      </c>
      <c r="N2049" s="483"/>
      <c r="O2049" s="434">
        <v>8.67</v>
      </c>
      <c r="P2049" s="323">
        <f t="shared" si="146"/>
        <v>8.67</v>
      </c>
      <c r="Q2049" s="319">
        <f t="shared" si="147"/>
        <v>1</v>
      </c>
      <c r="R2049" s="427">
        <f t="shared" si="148"/>
        <v>8.67</v>
      </c>
      <c r="S2049" s="323"/>
      <c r="T2049" s="309"/>
      <c r="U2049" s="309"/>
      <c r="V2049" s="319" t="s">
        <v>3447</v>
      </c>
      <c r="W2049" s="444" t="str">
        <f t="shared" si="145"/>
        <v>20</v>
      </c>
      <c r="X2049" s="286"/>
      <c r="Y2049" s="286"/>
      <c r="Z2049" s="30"/>
    </row>
    <row r="2050" spans="1:26" ht="15" hidden="1" customHeight="1" x14ac:dyDescent="0.2">
      <c r="A2050" s="384"/>
      <c r="B2050" s="384"/>
      <c r="C2050" s="433"/>
      <c r="D2050" s="43" t="s">
        <v>2706</v>
      </c>
      <c r="E2050" s="499" t="s">
        <v>2949</v>
      </c>
      <c r="F2050" s="319">
        <v>1</v>
      </c>
      <c r="G2050" s="43" t="s">
        <v>2894</v>
      </c>
      <c r="H2050" s="499"/>
      <c r="I2050" s="481" t="s">
        <v>577</v>
      </c>
      <c r="J2050" s="442" t="s">
        <v>1428</v>
      </c>
      <c r="K2050" s="442">
        <v>1</v>
      </c>
      <c r="L2050" s="482" t="s">
        <v>3456</v>
      </c>
      <c r="M2050" s="442">
        <v>5750</v>
      </c>
      <c r="N2050" s="483"/>
      <c r="O2050" s="434">
        <v>204.25</v>
      </c>
      <c r="P2050" s="323">
        <f t="shared" si="146"/>
        <v>204.25</v>
      </c>
      <c r="Q2050" s="319">
        <f t="shared" si="147"/>
        <v>1</v>
      </c>
      <c r="R2050" s="427">
        <f t="shared" si="148"/>
        <v>204.25</v>
      </c>
      <c r="S2050" s="323"/>
      <c r="T2050" s="309"/>
      <c r="U2050" s="309"/>
      <c r="V2050" s="319" t="s">
        <v>577</v>
      </c>
      <c r="W2050" s="444" t="str">
        <f t="shared" si="145"/>
        <v/>
      </c>
      <c r="X2050" s="286"/>
      <c r="Y2050" s="286"/>
      <c r="Z2050" s="30"/>
    </row>
    <row r="2051" spans="1:26" ht="15" hidden="1" customHeight="1" x14ac:dyDescent="0.2">
      <c r="A2051" s="384"/>
      <c r="B2051" s="384"/>
      <c r="C2051" s="433"/>
      <c r="D2051" s="43" t="s">
        <v>2706</v>
      </c>
      <c r="E2051" s="499" t="s">
        <v>2949</v>
      </c>
      <c r="F2051" s="319">
        <v>1</v>
      </c>
      <c r="G2051" s="43" t="s">
        <v>2893</v>
      </c>
      <c r="H2051" s="499"/>
      <c r="I2051" s="481">
        <v>10</v>
      </c>
      <c r="J2051" s="442" t="s">
        <v>1428</v>
      </c>
      <c r="K2051" s="442">
        <v>4</v>
      </c>
      <c r="L2051" s="482" t="s">
        <v>3544</v>
      </c>
      <c r="M2051" s="442">
        <v>148</v>
      </c>
      <c r="N2051" s="483"/>
      <c r="O2051" s="434">
        <v>1.01</v>
      </c>
      <c r="P2051" s="323">
        <f t="shared" si="146"/>
        <v>4.04</v>
      </c>
      <c r="Q2051" s="319">
        <f t="shared" si="147"/>
        <v>4</v>
      </c>
      <c r="R2051" s="427">
        <f t="shared" si="148"/>
        <v>4.04</v>
      </c>
      <c r="S2051" s="323"/>
      <c r="T2051" s="309"/>
      <c r="U2051" s="309"/>
      <c r="V2051" s="319" t="s">
        <v>1427</v>
      </c>
      <c r="W2051" s="444" t="str">
        <f t="shared" si="145"/>
        <v>10</v>
      </c>
      <c r="X2051" s="286"/>
      <c r="Y2051" s="286"/>
      <c r="Z2051" s="30"/>
    </row>
    <row r="2052" spans="1:26" ht="15" hidden="1" customHeight="1" x14ac:dyDescent="0.2">
      <c r="A2052" s="384"/>
      <c r="B2052" s="384"/>
      <c r="C2052" s="433"/>
      <c r="D2052" s="43" t="s">
        <v>2706</v>
      </c>
      <c r="E2052" s="499" t="s">
        <v>2949</v>
      </c>
      <c r="F2052" s="319">
        <v>1</v>
      </c>
      <c r="G2052" s="43" t="s">
        <v>2881</v>
      </c>
      <c r="H2052" s="499"/>
      <c r="I2052" s="481">
        <v>10</v>
      </c>
      <c r="J2052" s="442" t="s">
        <v>1428</v>
      </c>
      <c r="K2052" s="442">
        <v>2</v>
      </c>
      <c r="L2052" s="482" t="s">
        <v>3455</v>
      </c>
      <c r="M2052" s="442">
        <v>187</v>
      </c>
      <c r="N2052" s="483"/>
      <c r="O2052" s="434">
        <v>2.35</v>
      </c>
      <c r="P2052" s="323">
        <f t="shared" si="146"/>
        <v>4.7</v>
      </c>
      <c r="Q2052" s="319">
        <f t="shared" si="147"/>
        <v>2</v>
      </c>
      <c r="R2052" s="427">
        <f t="shared" si="148"/>
        <v>4.7</v>
      </c>
      <c r="S2052" s="323"/>
      <c r="T2052" s="309"/>
      <c r="U2052" s="309"/>
      <c r="V2052" s="319" t="s">
        <v>1427</v>
      </c>
      <c r="W2052" s="444" t="str">
        <f t="shared" si="145"/>
        <v>10</v>
      </c>
      <c r="X2052" s="286"/>
      <c r="Y2052" s="286"/>
      <c r="Z2052" s="30"/>
    </row>
    <row r="2053" spans="1:26" ht="15" hidden="1" customHeight="1" x14ac:dyDescent="0.2">
      <c r="A2053" s="384"/>
      <c r="B2053" s="384"/>
      <c r="C2053" s="433"/>
      <c r="D2053" s="43" t="s">
        <v>2706</v>
      </c>
      <c r="E2053" s="499" t="s">
        <v>2949</v>
      </c>
      <c r="F2053" s="319">
        <v>1</v>
      </c>
      <c r="G2053" s="43" t="s">
        <v>2882</v>
      </c>
      <c r="H2053" s="499"/>
      <c r="I2053" s="481">
        <v>10</v>
      </c>
      <c r="J2053" s="442" t="s">
        <v>1428</v>
      </c>
      <c r="K2053" s="442">
        <v>1</v>
      </c>
      <c r="L2053" s="482" t="s">
        <v>3469</v>
      </c>
      <c r="M2053" s="442">
        <v>187</v>
      </c>
      <c r="N2053" s="483"/>
      <c r="O2053" s="434">
        <v>2.06</v>
      </c>
      <c r="P2053" s="323">
        <f t="shared" si="146"/>
        <v>2.06</v>
      </c>
      <c r="Q2053" s="319">
        <f t="shared" si="147"/>
        <v>1</v>
      </c>
      <c r="R2053" s="427">
        <f t="shared" si="148"/>
        <v>2.06</v>
      </c>
      <c r="S2053" s="323"/>
      <c r="T2053" s="309"/>
      <c r="U2053" s="309"/>
      <c r="V2053" s="319" t="s">
        <v>1427</v>
      </c>
      <c r="W2053" s="444" t="str">
        <f t="shared" si="145"/>
        <v>10</v>
      </c>
      <c r="X2053" s="286"/>
      <c r="Y2053" s="286"/>
      <c r="Z2053" s="30"/>
    </row>
    <row r="2054" spans="1:26" ht="15" hidden="1" customHeight="1" x14ac:dyDescent="0.2">
      <c r="A2054" s="384"/>
      <c r="B2054" s="384"/>
      <c r="C2054" s="433"/>
      <c r="D2054" s="43" t="s">
        <v>2706</v>
      </c>
      <c r="E2054" s="499" t="s">
        <v>2949</v>
      </c>
      <c r="F2054" s="319">
        <v>1</v>
      </c>
      <c r="G2054" s="43" t="s">
        <v>2883</v>
      </c>
      <c r="H2054" s="499"/>
      <c r="I2054" s="481">
        <v>10</v>
      </c>
      <c r="J2054" s="442" t="s">
        <v>1428</v>
      </c>
      <c r="K2054" s="442">
        <v>8</v>
      </c>
      <c r="L2054" s="482" t="s">
        <v>3504</v>
      </c>
      <c r="M2054" s="442">
        <v>152</v>
      </c>
      <c r="N2054" s="483"/>
      <c r="O2054" s="434">
        <v>2.23</v>
      </c>
      <c r="P2054" s="323">
        <f t="shared" si="146"/>
        <v>17.84</v>
      </c>
      <c r="Q2054" s="319">
        <f t="shared" si="147"/>
        <v>8</v>
      </c>
      <c r="R2054" s="427">
        <f t="shared" si="148"/>
        <v>17.84</v>
      </c>
      <c r="S2054" s="323"/>
      <c r="T2054" s="309"/>
      <c r="U2054" s="309"/>
      <c r="V2054" s="319" t="s">
        <v>1427</v>
      </c>
      <c r="W2054" s="444" t="str">
        <f t="shared" si="145"/>
        <v>10</v>
      </c>
      <c r="X2054" s="286"/>
      <c r="Y2054" s="286"/>
      <c r="Z2054" s="30"/>
    </row>
    <row r="2055" spans="1:26" ht="15" hidden="1" customHeight="1" x14ac:dyDescent="0.2">
      <c r="A2055" s="384"/>
      <c r="B2055" s="384"/>
      <c r="C2055" s="433"/>
      <c r="D2055" s="43" t="s">
        <v>2706</v>
      </c>
      <c r="E2055" s="499" t="s">
        <v>2949</v>
      </c>
      <c r="F2055" s="319">
        <v>1</v>
      </c>
      <c r="G2055" s="43" t="s">
        <v>2884</v>
      </c>
      <c r="H2055" s="499"/>
      <c r="I2055" s="481">
        <v>10</v>
      </c>
      <c r="J2055" s="442" t="s">
        <v>1428</v>
      </c>
      <c r="K2055" s="442">
        <v>1</v>
      </c>
      <c r="L2055" s="482" t="s">
        <v>3469</v>
      </c>
      <c r="M2055" s="442">
        <v>160</v>
      </c>
      <c r="N2055" s="483"/>
      <c r="O2055" s="434">
        <v>1.76</v>
      </c>
      <c r="P2055" s="323">
        <f t="shared" si="146"/>
        <v>1.76</v>
      </c>
      <c r="Q2055" s="319">
        <f t="shared" si="147"/>
        <v>1</v>
      </c>
      <c r="R2055" s="427">
        <f t="shared" si="148"/>
        <v>1.76</v>
      </c>
      <c r="S2055" s="323"/>
      <c r="T2055" s="309"/>
      <c r="U2055" s="309"/>
      <c r="V2055" s="319" t="s">
        <v>1427</v>
      </c>
      <c r="W2055" s="444" t="str">
        <f t="shared" si="145"/>
        <v>10</v>
      </c>
      <c r="X2055" s="286"/>
      <c r="Y2055" s="286"/>
      <c r="Z2055" s="30"/>
    </row>
    <row r="2056" spans="1:26" ht="15" hidden="1" customHeight="1" x14ac:dyDescent="0.2">
      <c r="A2056" s="384"/>
      <c r="B2056" s="384"/>
      <c r="C2056" s="433"/>
      <c r="D2056" s="43" t="s">
        <v>2706</v>
      </c>
      <c r="E2056" s="499" t="s">
        <v>2949</v>
      </c>
      <c r="F2056" s="319">
        <v>1</v>
      </c>
      <c r="G2056" s="43" t="s">
        <v>2838</v>
      </c>
      <c r="H2056" s="499"/>
      <c r="I2056" s="481">
        <v>10</v>
      </c>
      <c r="J2056" s="442" t="s">
        <v>1428</v>
      </c>
      <c r="K2056" s="442">
        <v>2</v>
      </c>
      <c r="L2056" s="482" t="s">
        <v>3469</v>
      </c>
      <c r="M2056" s="442">
        <v>180</v>
      </c>
      <c r="N2056" s="483"/>
      <c r="O2056" s="434">
        <v>1.98</v>
      </c>
      <c r="P2056" s="323">
        <f t="shared" si="146"/>
        <v>3.96</v>
      </c>
      <c r="Q2056" s="319">
        <f t="shared" si="147"/>
        <v>2</v>
      </c>
      <c r="R2056" s="427">
        <f t="shared" si="148"/>
        <v>3.96</v>
      </c>
      <c r="S2056" s="323"/>
      <c r="T2056" s="309"/>
      <c r="U2056" s="309"/>
      <c r="V2056" s="319" t="s">
        <v>1427</v>
      </c>
      <c r="W2056" s="444" t="str">
        <f t="shared" si="145"/>
        <v>10</v>
      </c>
      <c r="X2056" s="286"/>
      <c r="Y2056" s="286"/>
      <c r="Z2056" s="30"/>
    </row>
    <row r="2057" spans="1:26" ht="15" hidden="1" customHeight="1" x14ac:dyDescent="0.2">
      <c r="A2057" s="384"/>
      <c r="B2057" s="384"/>
      <c r="C2057" s="433"/>
      <c r="D2057" s="43" t="s">
        <v>2706</v>
      </c>
      <c r="E2057" s="499" t="s">
        <v>2949</v>
      </c>
      <c r="F2057" s="319">
        <v>1</v>
      </c>
      <c r="G2057" s="43" t="s">
        <v>2885</v>
      </c>
      <c r="H2057" s="499"/>
      <c r="I2057" s="481">
        <v>10</v>
      </c>
      <c r="J2057" s="442" t="s">
        <v>1428</v>
      </c>
      <c r="K2057" s="442">
        <v>1</v>
      </c>
      <c r="L2057" s="482" t="s">
        <v>3504</v>
      </c>
      <c r="M2057" s="442">
        <v>390</v>
      </c>
      <c r="N2057" s="483"/>
      <c r="O2057" s="434">
        <v>5.73</v>
      </c>
      <c r="P2057" s="323">
        <f t="shared" si="146"/>
        <v>5.73</v>
      </c>
      <c r="Q2057" s="319">
        <f t="shared" si="147"/>
        <v>1</v>
      </c>
      <c r="R2057" s="427">
        <f t="shared" si="148"/>
        <v>5.73</v>
      </c>
      <c r="S2057" s="323"/>
      <c r="T2057" s="309"/>
      <c r="U2057" s="309"/>
      <c r="V2057" s="319" t="s">
        <v>1427</v>
      </c>
      <c r="W2057" s="444" t="str">
        <f t="shared" si="145"/>
        <v>10</v>
      </c>
      <c r="X2057" s="286"/>
      <c r="Y2057" s="286"/>
      <c r="Z2057" s="30"/>
    </row>
    <row r="2058" spans="1:26" ht="15" hidden="1" customHeight="1" x14ac:dyDescent="0.2">
      <c r="A2058" s="384"/>
      <c r="B2058" s="384"/>
      <c r="C2058" s="433"/>
      <c r="D2058" s="43" t="s">
        <v>2706</v>
      </c>
      <c r="E2058" s="499" t="s">
        <v>2949</v>
      </c>
      <c r="F2058" s="319">
        <v>1</v>
      </c>
      <c r="G2058" s="43" t="s">
        <v>2886</v>
      </c>
      <c r="H2058" s="499"/>
      <c r="I2058" s="481">
        <v>10</v>
      </c>
      <c r="J2058" s="442" t="s">
        <v>1428</v>
      </c>
      <c r="K2058" s="442">
        <v>2</v>
      </c>
      <c r="L2058" s="482" t="s">
        <v>3551</v>
      </c>
      <c r="M2058" s="442">
        <v>187</v>
      </c>
      <c r="N2058" s="483"/>
      <c r="O2058" s="434">
        <v>1.04</v>
      </c>
      <c r="P2058" s="323">
        <f t="shared" si="146"/>
        <v>2.08</v>
      </c>
      <c r="Q2058" s="319">
        <f t="shared" si="147"/>
        <v>2</v>
      </c>
      <c r="R2058" s="427">
        <f t="shared" si="148"/>
        <v>2.08</v>
      </c>
      <c r="S2058" s="323"/>
      <c r="T2058" s="309"/>
      <c r="U2058" s="309"/>
      <c r="V2058" s="319" t="s">
        <v>1427</v>
      </c>
      <c r="W2058" s="444" t="str">
        <f t="shared" si="145"/>
        <v>10</v>
      </c>
      <c r="X2058" s="286"/>
      <c r="Y2058" s="286"/>
      <c r="Z2058" s="30"/>
    </row>
    <row r="2059" spans="1:26" ht="15" hidden="1" customHeight="1" x14ac:dyDescent="0.2">
      <c r="A2059" s="384"/>
      <c r="B2059" s="384"/>
      <c r="C2059" s="433"/>
      <c r="D2059" s="43" t="s">
        <v>2706</v>
      </c>
      <c r="E2059" s="499" t="s">
        <v>2949</v>
      </c>
      <c r="F2059" s="319">
        <v>1</v>
      </c>
      <c r="G2059" s="43" t="s">
        <v>2887</v>
      </c>
      <c r="H2059" s="499"/>
      <c r="I2059" s="481">
        <v>10</v>
      </c>
      <c r="J2059" s="442" t="s">
        <v>1428</v>
      </c>
      <c r="K2059" s="442">
        <v>1</v>
      </c>
      <c r="L2059" s="482" t="s">
        <v>3469</v>
      </c>
      <c r="M2059" s="442">
        <v>410</v>
      </c>
      <c r="N2059" s="483"/>
      <c r="O2059" s="434">
        <v>4.51</v>
      </c>
      <c r="P2059" s="323">
        <f t="shared" si="146"/>
        <v>4.51</v>
      </c>
      <c r="Q2059" s="319">
        <f t="shared" si="147"/>
        <v>1</v>
      </c>
      <c r="R2059" s="427">
        <f t="shared" si="148"/>
        <v>4.51</v>
      </c>
      <c r="S2059" s="323"/>
      <c r="T2059" s="309"/>
      <c r="U2059" s="309"/>
      <c r="V2059" s="319" t="s">
        <v>1427</v>
      </c>
      <c r="W2059" s="444" t="str">
        <f t="shared" si="145"/>
        <v>10</v>
      </c>
      <c r="X2059" s="286"/>
      <c r="Y2059" s="286"/>
      <c r="Z2059" s="30"/>
    </row>
    <row r="2060" spans="1:26" ht="15" hidden="1" customHeight="1" x14ac:dyDescent="0.2">
      <c r="A2060" s="384"/>
      <c r="B2060" s="384"/>
      <c r="C2060" s="433"/>
      <c r="D2060" s="43" t="s">
        <v>2706</v>
      </c>
      <c r="E2060" s="499" t="s">
        <v>2949</v>
      </c>
      <c r="F2060" s="319">
        <v>1</v>
      </c>
      <c r="G2060" s="43" t="s">
        <v>2888</v>
      </c>
      <c r="H2060" s="499"/>
      <c r="I2060" s="481">
        <v>12</v>
      </c>
      <c r="J2060" s="442" t="s">
        <v>1428</v>
      </c>
      <c r="K2060" s="442">
        <v>1</v>
      </c>
      <c r="L2060" s="482" t="s">
        <v>3459</v>
      </c>
      <c r="M2060" s="442">
        <v>152</v>
      </c>
      <c r="N2060" s="483"/>
      <c r="O2060" s="434">
        <v>1.1499999999999999</v>
      </c>
      <c r="P2060" s="323">
        <f t="shared" si="146"/>
        <v>1.1499999999999999</v>
      </c>
      <c r="Q2060" s="319">
        <f t="shared" si="147"/>
        <v>1</v>
      </c>
      <c r="R2060" s="427">
        <f t="shared" si="148"/>
        <v>1.1499999999999999</v>
      </c>
      <c r="S2060" s="323"/>
      <c r="T2060" s="309"/>
      <c r="U2060" s="309"/>
      <c r="V2060" s="319" t="s">
        <v>3445</v>
      </c>
      <c r="W2060" s="444" t="str">
        <f t="shared" si="145"/>
        <v>12</v>
      </c>
      <c r="X2060" s="286"/>
      <c r="Y2060" s="286"/>
      <c r="Z2060" s="30"/>
    </row>
    <row r="2061" spans="1:26" ht="15" hidden="1" customHeight="1" x14ac:dyDescent="0.2">
      <c r="A2061" s="384"/>
      <c r="B2061" s="384"/>
      <c r="C2061" s="433"/>
      <c r="D2061" s="43" t="s">
        <v>2706</v>
      </c>
      <c r="E2061" s="499" t="s">
        <v>2949</v>
      </c>
      <c r="F2061" s="319">
        <v>1</v>
      </c>
      <c r="G2061" s="43" t="s">
        <v>2889</v>
      </c>
      <c r="H2061" s="499"/>
      <c r="I2061" s="481">
        <v>20</v>
      </c>
      <c r="J2061" s="442" t="s">
        <v>1428</v>
      </c>
      <c r="K2061" s="442">
        <v>1</v>
      </c>
      <c r="L2061" s="482" t="s">
        <v>3482</v>
      </c>
      <c r="M2061" s="442">
        <v>230</v>
      </c>
      <c r="N2061" s="483"/>
      <c r="O2061" s="434">
        <v>8.67</v>
      </c>
      <c r="P2061" s="323">
        <f t="shared" si="146"/>
        <v>8.67</v>
      </c>
      <c r="Q2061" s="319">
        <f t="shared" si="147"/>
        <v>1</v>
      </c>
      <c r="R2061" s="427">
        <f t="shared" si="148"/>
        <v>8.67</v>
      </c>
      <c r="S2061" s="323"/>
      <c r="T2061" s="309"/>
      <c r="U2061" s="309"/>
      <c r="V2061" s="319" t="s">
        <v>3447</v>
      </c>
      <c r="W2061" s="444" t="str">
        <f t="shared" si="145"/>
        <v>20</v>
      </c>
      <c r="X2061" s="286"/>
      <c r="Y2061" s="286"/>
      <c r="Z2061" s="30"/>
    </row>
    <row r="2062" spans="1:26" ht="15" hidden="1" customHeight="1" x14ac:dyDescent="0.2">
      <c r="A2062" s="384"/>
      <c r="B2062" s="384"/>
      <c r="C2062" s="433"/>
      <c r="D2062" s="43" t="s">
        <v>2706</v>
      </c>
      <c r="E2062" s="499" t="s">
        <v>2949</v>
      </c>
      <c r="F2062" s="319">
        <v>1</v>
      </c>
      <c r="G2062" s="43" t="s">
        <v>2891</v>
      </c>
      <c r="H2062" s="499"/>
      <c r="I2062" s="481">
        <v>10</v>
      </c>
      <c r="J2062" s="442" t="s">
        <v>1428</v>
      </c>
      <c r="K2062" s="442">
        <v>1</v>
      </c>
      <c r="L2062" s="482" t="s">
        <v>3553</v>
      </c>
      <c r="M2062" s="442">
        <v>271</v>
      </c>
      <c r="N2062" s="483"/>
      <c r="O2062" s="434">
        <v>3.9</v>
      </c>
      <c r="P2062" s="323">
        <f t="shared" si="146"/>
        <v>3.9</v>
      </c>
      <c r="Q2062" s="319">
        <f t="shared" si="147"/>
        <v>1</v>
      </c>
      <c r="R2062" s="427">
        <f t="shared" si="148"/>
        <v>3.9</v>
      </c>
      <c r="S2062" s="323"/>
      <c r="T2062" s="309"/>
      <c r="U2062" s="309"/>
      <c r="V2062" s="319" t="s">
        <v>1427</v>
      </c>
      <c r="W2062" s="444" t="str">
        <f t="shared" si="145"/>
        <v>10</v>
      </c>
      <c r="X2062" s="286"/>
      <c r="Y2062" s="286"/>
      <c r="Z2062" s="30"/>
    </row>
    <row r="2063" spans="1:26" ht="15" hidden="1" customHeight="1" x14ac:dyDescent="0.2">
      <c r="A2063" s="384"/>
      <c r="B2063" s="384"/>
      <c r="C2063" s="433"/>
      <c r="D2063" s="43" t="s">
        <v>2707</v>
      </c>
      <c r="E2063" s="499" t="s">
        <v>2949</v>
      </c>
      <c r="F2063" s="319">
        <v>1</v>
      </c>
      <c r="G2063" s="43" t="s">
        <v>2895</v>
      </c>
      <c r="H2063" s="499"/>
      <c r="I2063" s="481" t="s">
        <v>577</v>
      </c>
      <c r="J2063" s="442" t="s">
        <v>1428</v>
      </c>
      <c r="K2063" s="442">
        <v>1</v>
      </c>
      <c r="L2063" s="482" t="s">
        <v>3456</v>
      </c>
      <c r="M2063" s="442">
        <v>5750</v>
      </c>
      <c r="N2063" s="483"/>
      <c r="O2063" s="434">
        <v>204.25</v>
      </c>
      <c r="P2063" s="323">
        <f t="shared" si="146"/>
        <v>204.25</v>
      </c>
      <c r="Q2063" s="319">
        <f t="shared" si="147"/>
        <v>1</v>
      </c>
      <c r="R2063" s="427">
        <f t="shared" si="148"/>
        <v>204.25</v>
      </c>
      <c r="S2063" s="323"/>
      <c r="T2063" s="309"/>
      <c r="U2063" s="309"/>
      <c r="V2063" s="319" t="s">
        <v>577</v>
      </c>
      <c r="W2063" s="444" t="str">
        <f t="shared" ref="W2063:W2126" si="149">(SUBSTITUTE(I2063,V2063,""))</f>
        <v/>
      </c>
      <c r="X2063" s="286"/>
      <c r="Y2063" s="286"/>
      <c r="Z2063" s="30"/>
    </row>
    <row r="2064" spans="1:26" ht="15" hidden="1" customHeight="1" x14ac:dyDescent="0.2">
      <c r="A2064" s="384"/>
      <c r="B2064" s="384"/>
      <c r="C2064" s="433"/>
      <c r="D2064" s="43" t="s">
        <v>2707</v>
      </c>
      <c r="E2064" s="499" t="s">
        <v>2949</v>
      </c>
      <c r="F2064" s="319">
        <v>1</v>
      </c>
      <c r="G2064" s="43" t="s">
        <v>2893</v>
      </c>
      <c r="H2064" s="499"/>
      <c r="I2064" s="481">
        <v>10</v>
      </c>
      <c r="J2064" s="442" t="s">
        <v>1428</v>
      </c>
      <c r="K2064" s="442">
        <v>4</v>
      </c>
      <c r="L2064" s="482" t="s">
        <v>3544</v>
      </c>
      <c r="M2064" s="442">
        <v>148</v>
      </c>
      <c r="N2064" s="483"/>
      <c r="O2064" s="434">
        <v>1.01</v>
      </c>
      <c r="P2064" s="323">
        <f t="shared" si="146"/>
        <v>4.04</v>
      </c>
      <c r="Q2064" s="319">
        <f t="shared" si="147"/>
        <v>4</v>
      </c>
      <c r="R2064" s="427">
        <f t="shared" si="148"/>
        <v>4.04</v>
      </c>
      <c r="S2064" s="323"/>
      <c r="T2064" s="309"/>
      <c r="U2064" s="309"/>
      <c r="V2064" s="319" t="s">
        <v>1427</v>
      </c>
      <c r="W2064" s="444" t="str">
        <f t="shared" si="149"/>
        <v>10</v>
      </c>
      <c r="X2064" s="286"/>
      <c r="Y2064" s="286"/>
      <c r="Z2064" s="30"/>
    </row>
    <row r="2065" spans="1:26" ht="15" hidden="1" customHeight="1" x14ac:dyDescent="0.2">
      <c r="A2065" s="384"/>
      <c r="B2065" s="384"/>
      <c r="C2065" s="433"/>
      <c r="D2065" s="43" t="s">
        <v>2707</v>
      </c>
      <c r="E2065" s="499" t="s">
        <v>2949</v>
      </c>
      <c r="F2065" s="319">
        <v>1</v>
      </c>
      <c r="G2065" s="43" t="s">
        <v>2881</v>
      </c>
      <c r="H2065" s="499"/>
      <c r="I2065" s="481">
        <v>10</v>
      </c>
      <c r="J2065" s="442" t="s">
        <v>1428</v>
      </c>
      <c r="K2065" s="442">
        <v>1</v>
      </c>
      <c r="L2065" s="482" t="s">
        <v>3455</v>
      </c>
      <c r="M2065" s="442">
        <v>187</v>
      </c>
      <c r="N2065" s="483"/>
      <c r="O2065" s="434">
        <v>2.35</v>
      </c>
      <c r="P2065" s="323">
        <f t="shared" si="146"/>
        <v>2.35</v>
      </c>
      <c r="Q2065" s="319">
        <f t="shared" si="147"/>
        <v>1</v>
      </c>
      <c r="R2065" s="427">
        <f t="shared" si="148"/>
        <v>2.35</v>
      </c>
      <c r="S2065" s="323"/>
      <c r="T2065" s="309"/>
      <c r="U2065" s="309"/>
      <c r="V2065" s="319" t="s">
        <v>1427</v>
      </c>
      <c r="W2065" s="444" t="str">
        <f t="shared" si="149"/>
        <v>10</v>
      </c>
      <c r="X2065" s="286"/>
      <c r="Y2065" s="286"/>
      <c r="Z2065" s="30"/>
    </row>
    <row r="2066" spans="1:26" ht="15" hidden="1" customHeight="1" x14ac:dyDescent="0.2">
      <c r="A2066" s="384"/>
      <c r="B2066" s="384"/>
      <c r="C2066" s="433"/>
      <c r="D2066" s="43" t="s">
        <v>2707</v>
      </c>
      <c r="E2066" s="499" t="s">
        <v>2949</v>
      </c>
      <c r="F2066" s="319">
        <v>1</v>
      </c>
      <c r="G2066" s="43" t="s">
        <v>2882</v>
      </c>
      <c r="H2066" s="499"/>
      <c r="I2066" s="481">
        <v>10</v>
      </c>
      <c r="J2066" s="442" t="s">
        <v>1428</v>
      </c>
      <c r="K2066" s="442">
        <v>1</v>
      </c>
      <c r="L2066" s="482" t="s">
        <v>3469</v>
      </c>
      <c r="M2066" s="442">
        <v>187</v>
      </c>
      <c r="N2066" s="483"/>
      <c r="O2066" s="434">
        <v>2.06</v>
      </c>
      <c r="P2066" s="323">
        <f t="shared" si="146"/>
        <v>2.06</v>
      </c>
      <c r="Q2066" s="319">
        <f t="shared" si="147"/>
        <v>1</v>
      </c>
      <c r="R2066" s="427">
        <f t="shared" si="148"/>
        <v>2.06</v>
      </c>
      <c r="S2066" s="323"/>
      <c r="T2066" s="309"/>
      <c r="U2066" s="309"/>
      <c r="V2066" s="319" t="s">
        <v>1427</v>
      </c>
      <c r="W2066" s="444" t="str">
        <f t="shared" si="149"/>
        <v>10</v>
      </c>
      <c r="X2066" s="286"/>
      <c r="Y2066" s="286"/>
      <c r="Z2066" s="30"/>
    </row>
    <row r="2067" spans="1:26" ht="15" hidden="1" customHeight="1" x14ac:dyDescent="0.2">
      <c r="A2067" s="384"/>
      <c r="B2067" s="384"/>
      <c r="C2067" s="433"/>
      <c r="D2067" s="43" t="s">
        <v>2707</v>
      </c>
      <c r="E2067" s="499" t="s">
        <v>2949</v>
      </c>
      <c r="F2067" s="319">
        <v>1</v>
      </c>
      <c r="G2067" s="43" t="s">
        <v>2883</v>
      </c>
      <c r="H2067" s="499"/>
      <c r="I2067" s="481">
        <v>10</v>
      </c>
      <c r="J2067" s="442" t="s">
        <v>1428</v>
      </c>
      <c r="K2067" s="442">
        <v>4</v>
      </c>
      <c r="L2067" s="482" t="s">
        <v>3504</v>
      </c>
      <c r="M2067" s="442">
        <v>152</v>
      </c>
      <c r="N2067" s="483"/>
      <c r="O2067" s="434">
        <v>2.23</v>
      </c>
      <c r="P2067" s="323">
        <f t="shared" si="146"/>
        <v>8.92</v>
      </c>
      <c r="Q2067" s="319">
        <f t="shared" si="147"/>
        <v>4</v>
      </c>
      <c r="R2067" s="427">
        <f t="shared" si="148"/>
        <v>8.92</v>
      </c>
      <c r="S2067" s="323"/>
      <c r="T2067" s="309"/>
      <c r="U2067" s="309"/>
      <c r="V2067" s="319" t="s">
        <v>1427</v>
      </c>
      <c r="W2067" s="444" t="str">
        <f t="shared" si="149"/>
        <v>10</v>
      </c>
      <c r="X2067" s="286"/>
      <c r="Y2067" s="286"/>
      <c r="Z2067" s="30"/>
    </row>
    <row r="2068" spans="1:26" ht="15" hidden="1" customHeight="1" x14ac:dyDescent="0.2">
      <c r="A2068" s="384"/>
      <c r="B2068" s="384"/>
      <c r="C2068" s="433"/>
      <c r="D2068" s="43" t="s">
        <v>2707</v>
      </c>
      <c r="E2068" s="499" t="s">
        <v>2949</v>
      </c>
      <c r="F2068" s="319">
        <v>1</v>
      </c>
      <c r="G2068" s="43" t="s">
        <v>2884</v>
      </c>
      <c r="H2068" s="499"/>
      <c r="I2068" s="481">
        <v>10</v>
      </c>
      <c r="J2068" s="442" t="s">
        <v>1428</v>
      </c>
      <c r="K2068" s="442">
        <v>1</v>
      </c>
      <c r="L2068" s="482" t="s">
        <v>3469</v>
      </c>
      <c r="M2068" s="442">
        <v>160</v>
      </c>
      <c r="N2068" s="483"/>
      <c r="O2068" s="434">
        <v>1.76</v>
      </c>
      <c r="P2068" s="323">
        <f t="shared" si="146"/>
        <v>1.76</v>
      </c>
      <c r="Q2068" s="319">
        <f t="shared" si="147"/>
        <v>1</v>
      </c>
      <c r="R2068" s="427">
        <f t="shared" si="148"/>
        <v>1.76</v>
      </c>
      <c r="S2068" s="323"/>
      <c r="T2068" s="309"/>
      <c r="U2068" s="309"/>
      <c r="V2068" s="319" t="s">
        <v>1427</v>
      </c>
      <c r="W2068" s="444" t="str">
        <f t="shared" si="149"/>
        <v>10</v>
      </c>
      <c r="X2068" s="286"/>
      <c r="Y2068" s="286"/>
      <c r="Z2068" s="30"/>
    </row>
    <row r="2069" spans="1:26" ht="15" hidden="1" customHeight="1" x14ac:dyDescent="0.2">
      <c r="A2069" s="384"/>
      <c r="B2069" s="384"/>
      <c r="C2069" s="433"/>
      <c r="D2069" s="43" t="s">
        <v>2707</v>
      </c>
      <c r="E2069" s="499" t="s">
        <v>2949</v>
      </c>
      <c r="F2069" s="319">
        <v>1</v>
      </c>
      <c r="G2069" s="43" t="s">
        <v>2838</v>
      </c>
      <c r="H2069" s="499"/>
      <c r="I2069" s="481">
        <v>10</v>
      </c>
      <c r="J2069" s="442" t="s">
        <v>1428</v>
      </c>
      <c r="K2069" s="442">
        <v>1</v>
      </c>
      <c r="L2069" s="482" t="s">
        <v>3469</v>
      </c>
      <c r="M2069" s="442">
        <v>180</v>
      </c>
      <c r="N2069" s="483"/>
      <c r="O2069" s="434">
        <v>1.98</v>
      </c>
      <c r="P2069" s="323">
        <f t="shared" si="146"/>
        <v>1.98</v>
      </c>
      <c r="Q2069" s="319">
        <f t="shared" si="147"/>
        <v>1</v>
      </c>
      <c r="R2069" s="427">
        <f t="shared" si="148"/>
        <v>1.98</v>
      </c>
      <c r="S2069" s="323"/>
      <c r="T2069" s="309"/>
      <c r="U2069" s="309"/>
      <c r="V2069" s="319" t="s">
        <v>1427</v>
      </c>
      <c r="W2069" s="444" t="str">
        <f t="shared" si="149"/>
        <v>10</v>
      </c>
      <c r="X2069" s="286"/>
      <c r="Y2069" s="286"/>
      <c r="Z2069" s="30"/>
    </row>
    <row r="2070" spans="1:26" ht="15" hidden="1" customHeight="1" x14ac:dyDescent="0.2">
      <c r="A2070" s="384"/>
      <c r="B2070" s="384"/>
      <c r="C2070" s="433"/>
      <c r="D2070" s="43" t="s">
        <v>2707</v>
      </c>
      <c r="E2070" s="499" t="s">
        <v>2949</v>
      </c>
      <c r="F2070" s="319">
        <v>1</v>
      </c>
      <c r="G2070" s="43" t="s">
        <v>2896</v>
      </c>
      <c r="H2070" s="499"/>
      <c r="I2070" s="481">
        <v>20</v>
      </c>
      <c r="J2070" s="442" t="s">
        <v>1428</v>
      </c>
      <c r="K2070" s="442">
        <v>1</v>
      </c>
      <c r="L2070" s="482" t="s">
        <v>3482</v>
      </c>
      <c r="M2070" s="442">
        <v>230</v>
      </c>
      <c r="N2070" s="483"/>
      <c r="O2070" s="434">
        <v>8.67</v>
      </c>
      <c r="P2070" s="323">
        <f t="shared" si="146"/>
        <v>8.67</v>
      </c>
      <c r="Q2070" s="319">
        <f t="shared" si="147"/>
        <v>1</v>
      </c>
      <c r="R2070" s="427">
        <f t="shared" si="148"/>
        <v>8.67</v>
      </c>
      <c r="S2070" s="323"/>
      <c r="T2070" s="309"/>
      <c r="U2070" s="309"/>
      <c r="V2070" s="319" t="s">
        <v>3447</v>
      </c>
      <c r="W2070" s="444" t="str">
        <f t="shared" si="149"/>
        <v>20</v>
      </c>
      <c r="X2070" s="286"/>
      <c r="Y2070" s="286"/>
      <c r="Z2070" s="30"/>
    </row>
    <row r="2071" spans="1:26" ht="15" hidden="1" customHeight="1" x14ac:dyDescent="0.2">
      <c r="A2071" s="384"/>
      <c r="B2071" s="384"/>
      <c r="C2071" s="433"/>
      <c r="D2071" s="43" t="s">
        <v>2708</v>
      </c>
      <c r="E2071" s="499" t="s">
        <v>2949</v>
      </c>
      <c r="F2071" s="319">
        <v>1</v>
      </c>
      <c r="G2071" s="43" t="s">
        <v>2894</v>
      </c>
      <c r="H2071" s="499"/>
      <c r="I2071" s="481" t="s">
        <v>577</v>
      </c>
      <c r="J2071" s="442" t="s">
        <v>1428</v>
      </c>
      <c r="K2071" s="442">
        <v>1</v>
      </c>
      <c r="L2071" s="482" t="s">
        <v>3456</v>
      </c>
      <c r="M2071" s="442">
        <v>5750</v>
      </c>
      <c r="N2071" s="483"/>
      <c r="O2071" s="434">
        <v>204.25</v>
      </c>
      <c r="P2071" s="323">
        <f t="shared" si="146"/>
        <v>204.25</v>
      </c>
      <c r="Q2071" s="319">
        <f t="shared" si="147"/>
        <v>1</v>
      </c>
      <c r="R2071" s="427">
        <f t="shared" si="148"/>
        <v>204.25</v>
      </c>
      <c r="S2071" s="323"/>
      <c r="T2071" s="309"/>
      <c r="U2071" s="309"/>
      <c r="V2071" s="319" t="s">
        <v>577</v>
      </c>
      <c r="W2071" s="444" t="str">
        <f t="shared" si="149"/>
        <v/>
      </c>
      <c r="X2071" s="286"/>
      <c r="Y2071" s="286"/>
      <c r="Z2071" s="30"/>
    </row>
    <row r="2072" spans="1:26" ht="15" hidden="1" customHeight="1" x14ac:dyDescent="0.2">
      <c r="A2072" s="384"/>
      <c r="B2072" s="384"/>
      <c r="C2072" s="433"/>
      <c r="D2072" s="43" t="s">
        <v>2708</v>
      </c>
      <c r="E2072" s="499" t="s">
        <v>2949</v>
      </c>
      <c r="F2072" s="319">
        <v>1</v>
      </c>
      <c r="G2072" s="43" t="s">
        <v>2893</v>
      </c>
      <c r="H2072" s="499"/>
      <c r="I2072" s="481">
        <v>10</v>
      </c>
      <c r="J2072" s="442" t="s">
        <v>1428</v>
      </c>
      <c r="K2072" s="442">
        <v>4</v>
      </c>
      <c r="L2072" s="482" t="s">
        <v>3544</v>
      </c>
      <c r="M2072" s="442">
        <v>148</v>
      </c>
      <c r="N2072" s="483"/>
      <c r="O2072" s="434">
        <v>1.01</v>
      </c>
      <c r="P2072" s="323">
        <f t="shared" si="146"/>
        <v>4.04</v>
      </c>
      <c r="Q2072" s="319">
        <f t="shared" si="147"/>
        <v>4</v>
      </c>
      <c r="R2072" s="427">
        <f t="shared" si="148"/>
        <v>4.04</v>
      </c>
      <c r="S2072" s="323"/>
      <c r="T2072" s="309"/>
      <c r="U2072" s="309"/>
      <c r="V2072" s="319" t="s">
        <v>1427</v>
      </c>
      <c r="W2072" s="444" t="str">
        <f t="shared" si="149"/>
        <v>10</v>
      </c>
      <c r="X2072" s="286"/>
      <c r="Y2072" s="286"/>
      <c r="Z2072" s="30"/>
    </row>
    <row r="2073" spans="1:26" ht="15" hidden="1" customHeight="1" x14ac:dyDescent="0.2">
      <c r="A2073" s="384"/>
      <c r="B2073" s="384"/>
      <c r="C2073" s="433"/>
      <c r="D2073" s="43" t="s">
        <v>2708</v>
      </c>
      <c r="E2073" s="499" t="s">
        <v>2949</v>
      </c>
      <c r="F2073" s="319">
        <v>1</v>
      </c>
      <c r="G2073" s="43" t="s">
        <v>2881</v>
      </c>
      <c r="H2073" s="499"/>
      <c r="I2073" s="481">
        <v>10</v>
      </c>
      <c r="J2073" s="442" t="s">
        <v>1428</v>
      </c>
      <c r="K2073" s="442">
        <v>1</v>
      </c>
      <c r="L2073" s="482" t="s">
        <v>3455</v>
      </c>
      <c r="M2073" s="442">
        <v>187</v>
      </c>
      <c r="N2073" s="483"/>
      <c r="O2073" s="434">
        <v>2.35</v>
      </c>
      <c r="P2073" s="323">
        <f t="shared" si="146"/>
        <v>2.35</v>
      </c>
      <c r="Q2073" s="319">
        <f t="shared" si="147"/>
        <v>1</v>
      </c>
      <c r="R2073" s="427">
        <f t="shared" si="148"/>
        <v>2.35</v>
      </c>
      <c r="S2073" s="323"/>
      <c r="T2073" s="309"/>
      <c r="U2073" s="309"/>
      <c r="V2073" s="319" t="s">
        <v>1427</v>
      </c>
      <c r="W2073" s="444" t="str">
        <f t="shared" si="149"/>
        <v>10</v>
      </c>
      <c r="X2073" s="286"/>
      <c r="Y2073" s="286"/>
      <c r="Z2073" s="30"/>
    </row>
    <row r="2074" spans="1:26" ht="15" hidden="1" customHeight="1" x14ac:dyDescent="0.2">
      <c r="A2074" s="384"/>
      <c r="B2074" s="384"/>
      <c r="C2074" s="433"/>
      <c r="D2074" s="43" t="s">
        <v>2708</v>
      </c>
      <c r="E2074" s="499" t="s">
        <v>2949</v>
      </c>
      <c r="F2074" s="319">
        <v>1</v>
      </c>
      <c r="G2074" s="43" t="s">
        <v>2882</v>
      </c>
      <c r="H2074" s="499"/>
      <c r="I2074" s="481">
        <v>10</v>
      </c>
      <c r="J2074" s="442" t="s">
        <v>1428</v>
      </c>
      <c r="K2074" s="442">
        <v>1</v>
      </c>
      <c r="L2074" s="482" t="s">
        <v>3469</v>
      </c>
      <c r="M2074" s="442">
        <v>187</v>
      </c>
      <c r="N2074" s="483"/>
      <c r="O2074" s="434">
        <v>2.06</v>
      </c>
      <c r="P2074" s="323">
        <f t="shared" si="146"/>
        <v>2.06</v>
      </c>
      <c r="Q2074" s="319">
        <f t="shared" si="147"/>
        <v>1</v>
      </c>
      <c r="R2074" s="427">
        <f t="shared" si="148"/>
        <v>2.06</v>
      </c>
      <c r="S2074" s="323"/>
      <c r="T2074" s="309"/>
      <c r="U2074" s="309"/>
      <c r="V2074" s="319" t="s">
        <v>1427</v>
      </c>
      <c r="W2074" s="444" t="str">
        <f t="shared" si="149"/>
        <v>10</v>
      </c>
      <c r="X2074" s="286"/>
      <c r="Y2074" s="286"/>
      <c r="Z2074" s="30"/>
    </row>
    <row r="2075" spans="1:26" ht="15" hidden="1" customHeight="1" x14ac:dyDescent="0.2">
      <c r="A2075" s="384"/>
      <c r="B2075" s="384"/>
      <c r="C2075" s="433"/>
      <c r="D2075" s="43" t="s">
        <v>2708</v>
      </c>
      <c r="E2075" s="499" t="s">
        <v>2949</v>
      </c>
      <c r="F2075" s="319">
        <v>1</v>
      </c>
      <c r="G2075" s="43" t="s">
        <v>2883</v>
      </c>
      <c r="H2075" s="499"/>
      <c r="I2075" s="481">
        <v>10</v>
      </c>
      <c r="J2075" s="442" t="s">
        <v>1428</v>
      </c>
      <c r="K2075" s="442">
        <v>6</v>
      </c>
      <c r="L2075" s="482" t="s">
        <v>3504</v>
      </c>
      <c r="M2075" s="442">
        <v>152</v>
      </c>
      <c r="N2075" s="483"/>
      <c r="O2075" s="434">
        <v>2.23</v>
      </c>
      <c r="P2075" s="323">
        <f t="shared" si="146"/>
        <v>13.379999999999999</v>
      </c>
      <c r="Q2075" s="319">
        <f t="shared" si="147"/>
        <v>6</v>
      </c>
      <c r="R2075" s="427">
        <f t="shared" si="148"/>
        <v>13.379999999999999</v>
      </c>
      <c r="S2075" s="323"/>
      <c r="T2075" s="309"/>
      <c r="U2075" s="309"/>
      <c r="V2075" s="319" t="s">
        <v>1427</v>
      </c>
      <c r="W2075" s="444" t="str">
        <f t="shared" si="149"/>
        <v>10</v>
      </c>
      <c r="X2075" s="286"/>
      <c r="Y2075" s="286"/>
      <c r="Z2075" s="30"/>
    </row>
    <row r="2076" spans="1:26" ht="15" hidden="1" customHeight="1" x14ac:dyDescent="0.2">
      <c r="A2076" s="384"/>
      <c r="B2076" s="384"/>
      <c r="C2076" s="433"/>
      <c r="D2076" s="43" t="s">
        <v>2708</v>
      </c>
      <c r="E2076" s="499" t="s">
        <v>2949</v>
      </c>
      <c r="F2076" s="319">
        <v>1</v>
      </c>
      <c r="G2076" s="43" t="s">
        <v>2884</v>
      </c>
      <c r="H2076" s="499"/>
      <c r="I2076" s="481">
        <v>10</v>
      </c>
      <c r="J2076" s="442" t="s">
        <v>1428</v>
      </c>
      <c r="K2076" s="442">
        <v>1</v>
      </c>
      <c r="L2076" s="482" t="s">
        <v>3469</v>
      </c>
      <c r="M2076" s="442">
        <v>160</v>
      </c>
      <c r="N2076" s="483"/>
      <c r="O2076" s="434">
        <v>1.76</v>
      </c>
      <c r="P2076" s="323">
        <f t="shared" si="146"/>
        <v>1.76</v>
      </c>
      <c r="Q2076" s="319">
        <f t="shared" si="147"/>
        <v>1</v>
      </c>
      <c r="R2076" s="427">
        <f t="shared" si="148"/>
        <v>1.76</v>
      </c>
      <c r="S2076" s="323"/>
      <c r="T2076" s="309"/>
      <c r="U2076" s="309"/>
      <c r="V2076" s="319" t="s">
        <v>1427</v>
      </c>
      <c r="W2076" s="444" t="str">
        <f t="shared" si="149"/>
        <v>10</v>
      </c>
      <c r="X2076" s="286"/>
      <c r="Y2076" s="286"/>
      <c r="Z2076" s="30"/>
    </row>
    <row r="2077" spans="1:26" ht="15" hidden="1" customHeight="1" x14ac:dyDescent="0.2">
      <c r="A2077" s="384"/>
      <c r="B2077" s="384"/>
      <c r="C2077" s="433"/>
      <c r="D2077" s="43" t="s">
        <v>2708</v>
      </c>
      <c r="E2077" s="499" t="s">
        <v>2949</v>
      </c>
      <c r="F2077" s="319">
        <v>1</v>
      </c>
      <c r="G2077" s="43" t="s">
        <v>2838</v>
      </c>
      <c r="H2077" s="499"/>
      <c r="I2077" s="481">
        <v>10</v>
      </c>
      <c r="J2077" s="442" t="s">
        <v>1428</v>
      </c>
      <c r="K2077" s="442">
        <v>1</v>
      </c>
      <c r="L2077" s="482" t="s">
        <v>3469</v>
      </c>
      <c r="M2077" s="442">
        <v>180</v>
      </c>
      <c r="N2077" s="483"/>
      <c r="O2077" s="434">
        <v>1.98</v>
      </c>
      <c r="P2077" s="323">
        <f t="shared" si="146"/>
        <v>1.98</v>
      </c>
      <c r="Q2077" s="319">
        <f t="shared" si="147"/>
        <v>1</v>
      </c>
      <c r="R2077" s="427">
        <f t="shared" si="148"/>
        <v>1.98</v>
      </c>
      <c r="S2077" s="323"/>
      <c r="T2077" s="309"/>
      <c r="U2077" s="309"/>
      <c r="V2077" s="319" t="s">
        <v>1427</v>
      </c>
      <c r="W2077" s="444" t="str">
        <f t="shared" si="149"/>
        <v>10</v>
      </c>
      <c r="X2077" s="286"/>
      <c r="Y2077" s="286"/>
      <c r="Z2077" s="30"/>
    </row>
    <row r="2078" spans="1:26" ht="15" hidden="1" customHeight="1" x14ac:dyDescent="0.2">
      <c r="A2078" s="384"/>
      <c r="B2078" s="384"/>
      <c r="C2078" s="433"/>
      <c r="D2078" s="43" t="s">
        <v>2708</v>
      </c>
      <c r="E2078" s="499" t="s">
        <v>2949</v>
      </c>
      <c r="F2078" s="319">
        <v>1</v>
      </c>
      <c r="G2078" s="43" t="s">
        <v>2885</v>
      </c>
      <c r="H2078" s="499"/>
      <c r="I2078" s="481">
        <v>10</v>
      </c>
      <c r="J2078" s="442" t="s">
        <v>1428</v>
      </c>
      <c r="K2078" s="442">
        <v>1</v>
      </c>
      <c r="L2078" s="482" t="s">
        <v>3504</v>
      </c>
      <c r="M2078" s="442">
        <v>390</v>
      </c>
      <c r="N2078" s="483"/>
      <c r="O2078" s="434">
        <v>5.73</v>
      </c>
      <c r="P2078" s="323">
        <f t="shared" si="146"/>
        <v>5.73</v>
      </c>
      <c r="Q2078" s="319">
        <f t="shared" si="147"/>
        <v>1</v>
      </c>
      <c r="R2078" s="427">
        <f t="shared" si="148"/>
        <v>5.73</v>
      </c>
      <c r="S2078" s="323"/>
      <c r="T2078" s="309"/>
      <c r="U2078" s="309"/>
      <c r="V2078" s="319" t="s">
        <v>1427</v>
      </c>
      <c r="W2078" s="444" t="str">
        <f t="shared" si="149"/>
        <v>10</v>
      </c>
      <c r="X2078" s="286"/>
      <c r="Y2078" s="286"/>
      <c r="Z2078" s="30"/>
    </row>
    <row r="2079" spans="1:26" ht="15" hidden="1" customHeight="1" x14ac:dyDescent="0.2">
      <c r="A2079" s="384"/>
      <c r="B2079" s="384"/>
      <c r="C2079" s="433"/>
      <c r="D2079" s="43" t="s">
        <v>2708</v>
      </c>
      <c r="E2079" s="499" t="s">
        <v>2949</v>
      </c>
      <c r="F2079" s="319">
        <v>1</v>
      </c>
      <c r="G2079" s="43" t="s">
        <v>2886</v>
      </c>
      <c r="H2079" s="499"/>
      <c r="I2079" s="481">
        <v>10</v>
      </c>
      <c r="J2079" s="442" t="s">
        <v>1428</v>
      </c>
      <c r="K2079" s="442">
        <v>2</v>
      </c>
      <c r="L2079" s="482" t="s">
        <v>3551</v>
      </c>
      <c r="M2079" s="442">
        <v>187</v>
      </c>
      <c r="N2079" s="483"/>
      <c r="O2079" s="434">
        <v>1.04</v>
      </c>
      <c r="P2079" s="323">
        <f t="shared" si="146"/>
        <v>2.08</v>
      </c>
      <c r="Q2079" s="319">
        <f t="shared" si="147"/>
        <v>2</v>
      </c>
      <c r="R2079" s="427">
        <f t="shared" si="148"/>
        <v>2.08</v>
      </c>
      <c r="S2079" s="323"/>
      <c r="T2079" s="309"/>
      <c r="U2079" s="309"/>
      <c r="V2079" s="319" t="s">
        <v>1427</v>
      </c>
      <c r="W2079" s="444" t="str">
        <f t="shared" si="149"/>
        <v>10</v>
      </c>
      <c r="X2079" s="286"/>
      <c r="Y2079" s="286"/>
      <c r="Z2079" s="30"/>
    </row>
    <row r="2080" spans="1:26" ht="15" hidden="1" customHeight="1" x14ac:dyDescent="0.2">
      <c r="A2080" s="384"/>
      <c r="B2080" s="384"/>
      <c r="C2080" s="433"/>
      <c r="D2080" s="43" t="s">
        <v>2708</v>
      </c>
      <c r="E2080" s="499" t="s">
        <v>2949</v>
      </c>
      <c r="F2080" s="319">
        <v>1</v>
      </c>
      <c r="G2080" s="43" t="s">
        <v>2887</v>
      </c>
      <c r="H2080" s="499"/>
      <c r="I2080" s="481">
        <v>10</v>
      </c>
      <c r="J2080" s="442" t="s">
        <v>1428</v>
      </c>
      <c r="K2080" s="442">
        <v>1</v>
      </c>
      <c r="L2080" s="482" t="s">
        <v>3469</v>
      </c>
      <c r="M2080" s="442">
        <v>410</v>
      </c>
      <c r="N2080" s="483"/>
      <c r="O2080" s="434">
        <v>4.51</v>
      </c>
      <c r="P2080" s="323">
        <f t="shared" si="146"/>
        <v>4.51</v>
      </c>
      <c r="Q2080" s="319">
        <f t="shared" si="147"/>
        <v>1</v>
      </c>
      <c r="R2080" s="427">
        <f t="shared" si="148"/>
        <v>4.51</v>
      </c>
      <c r="S2080" s="323"/>
      <c r="T2080" s="309"/>
      <c r="U2080" s="309"/>
      <c r="V2080" s="319" t="s">
        <v>1427</v>
      </c>
      <c r="W2080" s="444" t="str">
        <f t="shared" si="149"/>
        <v>10</v>
      </c>
      <c r="X2080" s="286"/>
      <c r="Y2080" s="286"/>
      <c r="Z2080" s="30"/>
    </row>
    <row r="2081" spans="1:26" ht="15" hidden="1" customHeight="1" x14ac:dyDescent="0.2">
      <c r="A2081" s="384"/>
      <c r="B2081" s="384"/>
      <c r="C2081" s="433"/>
      <c r="D2081" s="43" t="s">
        <v>2708</v>
      </c>
      <c r="E2081" s="499" t="s">
        <v>2949</v>
      </c>
      <c r="F2081" s="319">
        <v>1</v>
      </c>
      <c r="G2081" s="43" t="s">
        <v>2889</v>
      </c>
      <c r="H2081" s="499"/>
      <c r="I2081" s="481">
        <v>20</v>
      </c>
      <c r="J2081" s="442" t="s">
        <v>1428</v>
      </c>
      <c r="K2081" s="442">
        <v>1</v>
      </c>
      <c r="L2081" s="482" t="s">
        <v>3482</v>
      </c>
      <c r="M2081" s="442">
        <v>230</v>
      </c>
      <c r="N2081" s="483"/>
      <c r="O2081" s="434">
        <v>8.67</v>
      </c>
      <c r="P2081" s="323">
        <f t="shared" si="146"/>
        <v>8.67</v>
      </c>
      <c r="Q2081" s="319">
        <f t="shared" si="147"/>
        <v>1</v>
      </c>
      <c r="R2081" s="427">
        <f t="shared" si="148"/>
        <v>8.67</v>
      </c>
      <c r="S2081" s="323"/>
      <c r="T2081" s="309"/>
      <c r="U2081" s="309"/>
      <c r="V2081" s="319" t="s">
        <v>3447</v>
      </c>
      <c r="W2081" s="444" t="str">
        <f t="shared" si="149"/>
        <v>20</v>
      </c>
      <c r="X2081" s="286"/>
      <c r="Y2081" s="286"/>
      <c r="Z2081" s="30"/>
    </row>
    <row r="2082" spans="1:26" ht="15" hidden="1" customHeight="1" x14ac:dyDescent="0.2">
      <c r="A2082" s="384"/>
      <c r="B2082" s="384"/>
      <c r="C2082" s="433"/>
      <c r="D2082" s="43" t="s">
        <v>2709</v>
      </c>
      <c r="E2082" s="499" t="s">
        <v>2949</v>
      </c>
      <c r="F2082" s="319">
        <v>2</v>
      </c>
      <c r="G2082" s="43" t="s">
        <v>2895</v>
      </c>
      <c r="H2082" s="499"/>
      <c r="I2082" s="481" t="s">
        <v>577</v>
      </c>
      <c r="J2082" s="442" t="s">
        <v>1428</v>
      </c>
      <c r="K2082" s="442">
        <v>1</v>
      </c>
      <c r="L2082" s="482" t="s">
        <v>3456</v>
      </c>
      <c r="M2082" s="442">
        <v>5750</v>
      </c>
      <c r="N2082" s="483"/>
      <c r="O2082" s="434">
        <v>204.25</v>
      </c>
      <c r="P2082" s="323">
        <f t="shared" si="146"/>
        <v>204.25</v>
      </c>
      <c r="Q2082" s="319">
        <f t="shared" si="147"/>
        <v>2</v>
      </c>
      <c r="R2082" s="427">
        <f t="shared" si="148"/>
        <v>408.5</v>
      </c>
      <c r="S2082" s="323"/>
      <c r="T2082" s="309"/>
      <c r="U2082" s="309"/>
      <c r="V2082" s="319" t="s">
        <v>577</v>
      </c>
      <c r="W2082" s="444" t="str">
        <f t="shared" si="149"/>
        <v/>
      </c>
      <c r="X2082" s="286"/>
      <c r="Y2082" s="286"/>
      <c r="Z2082" s="30"/>
    </row>
    <row r="2083" spans="1:26" ht="15" hidden="1" customHeight="1" x14ac:dyDescent="0.2">
      <c r="A2083" s="384"/>
      <c r="B2083" s="384"/>
      <c r="C2083" s="433"/>
      <c r="D2083" s="43" t="s">
        <v>2709</v>
      </c>
      <c r="E2083" s="499" t="s">
        <v>2949</v>
      </c>
      <c r="F2083" s="319">
        <v>2</v>
      </c>
      <c r="G2083" s="43" t="s">
        <v>2893</v>
      </c>
      <c r="H2083" s="499"/>
      <c r="I2083" s="481">
        <v>10</v>
      </c>
      <c r="J2083" s="442" t="s">
        <v>1428</v>
      </c>
      <c r="K2083" s="442">
        <v>4</v>
      </c>
      <c r="L2083" s="482" t="s">
        <v>3544</v>
      </c>
      <c r="M2083" s="442">
        <v>148</v>
      </c>
      <c r="N2083" s="483"/>
      <c r="O2083" s="434">
        <v>1.01</v>
      </c>
      <c r="P2083" s="323">
        <f t="shared" si="146"/>
        <v>4.04</v>
      </c>
      <c r="Q2083" s="319">
        <f t="shared" si="147"/>
        <v>8</v>
      </c>
      <c r="R2083" s="427">
        <f t="shared" si="148"/>
        <v>8.08</v>
      </c>
      <c r="S2083" s="323"/>
      <c r="T2083" s="309"/>
      <c r="U2083" s="309"/>
      <c r="V2083" s="319" t="s">
        <v>1427</v>
      </c>
      <c r="W2083" s="444" t="str">
        <f t="shared" si="149"/>
        <v>10</v>
      </c>
      <c r="X2083" s="286"/>
      <c r="Y2083" s="286"/>
      <c r="Z2083" s="30"/>
    </row>
    <row r="2084" spans="1:26" ht="15" hidden="1" customHeight="1" x14ac:dyDescent="0.2">
      <c r="A2084" s="384"/>
      <c r="B2084" s="384"/>
      <c r="C2084" s="433"/>
      <c r="D2084" s="43" t="s">
        <v>2709</v>
      </c>
      <c r="E2084" s="499" t="s">
        <v>2949</v>
      </c>
      <c r="F2084" s="319">
        <v>2</v>
      </c>
      <c r="G2084" s="43" t="s">
        <v>2881</v>
      </c>
      <c r="H2084" s="499"/>
      <c r="I2084" s="481">
        <v>10</v>
      </c>
      <c r="J2084" s="442" t="s">
        <v>1428</v>
      </c>
      <c r="K2084" s="442">
        <v>1</v>
      </c>
      <c r="L2084" s="482" t="s">
        <v>3455</v>
      </c>
      <c r="M2084" s="442">
        <v>187</v>
      </c>
      <c r="N2084" s="483"/>
      <c r="O2084" s="434">
        <v>2.35</v>
      </c>
      <c r="P2084" s="323">
        <f t="shared" si="146"/>
        <v>2.35</v>
      </c>
      <c r="Q2084" s="319">
        <f t="shared" si="147"/>
        <v>2</v>
      </c>
      <c r="R2084" s="427">
        <f t="shared" si="148"/>
        <v>4.7</v>
      </c>
      <c r="S2084" s="323"/>
      <c r="T2084" s="309"/>
      <c r="U2084" s="309"/>
      <c r="V2084" s="319" t="s">
        <v>1427</v>
      </c>
      <c r="W2084" s="444" t="str">
        <f t="shared" si="149"/>
        <v>10</v>
      </c>
      <c r="X2084" s="286"/>
      <c r="Y2084" s="286"/>
      <c r="Z2084" s="30"/>
    </row>
    <row r="2085" spans="1:26" ht="15" hidden="1" customHeight="1" x14ac:dyDescent="0.2">
      <c r="A2085" s="384"/>
      <c r="B2085" s="384"/>
      <c r="C2085" s="433"/>
      <c r="D2085" s="43" t="s">
        <v>2709</v>
      </c>
      <c r="E2085" s="499" t="s">
        <v>2949</v>
      </c>
      <c r="F2085" s="319">
        <v>2</v>
      </c>
      <c r="G2085" s="43" t="s">
        <v>2882</v>
      </c>
      <c r="H2085" s="499"/>
      <c r="I2085" s="481">
        <v>10</v>
      </c>
      <c r="J2085" s="442" t="s">
        <v>1428</v>
      </c>
      <c r="K2085" s="442">
        <v>1</v>
      </c>
      <c r="L2085" s="482" t="s">
        <v>3469</v>
      </c>
      <c r="M2085" s="442">
        <v>187</v>
      </c>
      <c r="N2085" s="483"/>
      <c r="O2085" s="434">
        <v>2.06</v>
      </c>
      <c r="P2085" s="323">
        <f t="shared" si="146"/>
        <v>2.06</v>
      </c>
      <c r="Q2085" s="319">
        <f t="shared" si="147"/>
        <v>2</v>
      </c>
      <c r="R2085" s="427">
        <f t="shared" si="148"/>
        <v>4.12</v>
      </c>
      <c r="S2085" s="323"/>
      <c r="T2085" s="309"/>
      <c r="U2085" s="309"/>
      <c r="V2085" s="319" t="s">
        <v>1427</v>
      </c>
      <c r="W2085" s="444" t="str">
        <f t="shared" si="149"/>
        <v>10</v>
      </c>
      <c r="X2085" s="286"/>
      <c r="Y2085" s="286"/>
      <c r="Z2085" s="30"/>
    </row>
    <row r="2086" spans="1:26" ht="15" hidden="1" customHeight="1" x14ac:dyDescent="0.2">
      <c r="A2086" s="384"/>
      <c r="B2086" s="384"/>
      <c r="C2086" s="433"/>
      <c r="D2086" s="43" t="s">
        <v>2709</v>
      </c>
      <c r="E2086" s="499" t="s">
        <v>2949</v>
      </c>
      <c r="F2086" s="319">
        <v>2</v>
      </c>
      <c r="G2086" s="43" t="s">
        <v>2883</v>
      </c>
      <c r="H2086" s="499"/>
      <c r="I2086" s="481">
        <v>10</v>
      </c>
      <c r="J2086" s="442" t="s">
        <v>1428</v>
      </c>
      <c r="K2086" s="442">
        <v>4</v>
      </c>
      <c r="L2086" s="482" t="s">
        <v>3504</v>
      </c>
      <c r="M2086" s="442">
        <v>152</v>
      </c>
      <c r="N2086" s="483"/>
      <c r="O2086" s="434">
        <v>2.23</v>
      </c>
      <c r="P2086" s="323">
        <f t="shared" si="146"/>
        <v>8.92</v>
      </c>
      <c r="Q2086" s="319">
        <f t="shared" si="147"/>
        <v>8</v>
      </c>
      <c r="R2086" s="427">
        <f t="shared" si="148"/>
        <v>17.84</v>
      </c>
      <c r="S2086" s="323"/>
      <c r="T2086" s="309"/>
      <c r="U2086" s="309"/>
      <c r="V2086" s="319" t="s">
        <v>1427</v>
      </c>
      <c r="W2086" s="444" t="str">
        <f t="shared" si="149"/>
        <v>10</v>
      </c>
      <c r="X2086" s="286"/>
      <c r="Y2086" s="286"/>
      <c r="Z2086" s="30"/>
    </row>
    <row r="2087" spans="1:26" ht="15" hidden="1" customHeight="1" x14ac:dyDescent="0.2">
      <c r="A2087" s="384"/>
      <c r="B2087" s="384"/>
      <c r="C2087" s="433"/>
      <c r="D2087" s="43" t="s">
        <v>2709</v>
      </c>
      <c r="E2087" s="499" t="s">
        <v>2949</v>
      </c>
      <c r="F2087" s="319">
        <v>2</v>
      </c>
      <c r="G2087" s="43" t="s">
        <v>2884</v>
      </c>
      <c r="H2087" s="499"/>
      <c r="I2087" s="481">
        <v>10</v>
      </c>
      <c r="J2087" s="442" t="s">
        <v>1428</v>
      </c>
      <c r="K2087" s="442">
        <v>1</v>
      </c>
      <c r="L2087" s="482" t="s">
        <v>3469</v>
      </c>
      <c r="M2087" s="442">
        <v>160</v>
      </c>
      <c r="N2087" s="483"/>
      <c r="O2087" s="434">
        <v>1.76</v>
      </c>
      <c r="P2087" s="323">
        <f t="shared" si="146"/>
        <v>1.76</v>
      </c>
      <c r="Q2087" s="319">
        <f t="shared" si="147"/>
        <v>2</v>
      </c>
      <c r="R2087" s="427">
        <f t="shared" si="148"/>
        <v>3.52</v>
      </c>
      <c r="S2087" s="323"/>
      <c r="T2087" s="309"/>
      <c r="U2087" s="309"/>
      <c r="V2087" s="319" t="s">
        <v>1427</v>
      </c>
      <c r="W2087" s="444" t="str">
        <f t="shared" si="149"/>
        <v>10</v>
      </c>
      <c r="X2087" s="286"/>
      <c r="Y2087" s="286"/>
      <c r="Z2087" s="30"/>
    </row>
    <row r="2088" spans="1:26" ht="15" hidden="1" customHeight="1" x14ac:dyDescent="0.2">
      <c r="A2088" s="384"/>
      <c r="B2088" s="384"/>
      <c r="C2088" s="433"/>
      <c r="D2088" s="43" t="s">
        <v>2709</v>
      </c>
      <c r="E2088" s="499" t="s">
        <v>2949</v>
      </c>
      <c r="F2088" s="319">
        <v>2</v>
      </c>
      <c r="G2088" s="43" t="s">
        <v>2838</v>
      </c>
      <c r="H2088" s="499"/>
      <c r="I2088" s="481">
        <v>10</v>
      </c>
      <c r="J2088" s="442" t="s">
        <v>1428</v>
      </c>
      <c r="K2088" s="442">
        <v>1</v>
      </c>
      <c r="L2088" s="482" t="s">
        <v>3469</v>
      </c>
      <c r="M2088" s="442">
        <v>180</v>
      </c>
      <c r="N2088" s="483"/>
      <c r="O2088" s="434">
        <v>1.98</v>
      </c>
      <c r="P2088" s="323">
        <f t="shared" si="146"/>
        <v>1.98</v>
      </c>
      <c r="Q2088" s="319">
        <f t="shared" si="147"/>
        <v>2</v>
      </c>
      <c r="R2088" s="427">
        <f t="shared" si="148"/>
        <v>3.96</v>
      </c>
      <c r="S2088" s="323"/>
      <c r="T2088" s="309"/>
      <c r="U2088" s="309"/>
      <c r="V2088" s="319" t="s">
        <v>1427</v>
      </c>
      <c r="W2088" s="444" t="str">
        <f t="shared" si="149"/>
        <v>10</v>
      </c>
      <c r="X2088" s="286"/>
      <c r="Y2088" s="286"/>
      <c r="Z2088" s="30"/>
    </row>
    <row r="2089" spans="1:26" ht="15" hidden="1" customHeight="1" x14ac:dyDescent="0.2">
      <c r="A2089" s="384"/>
      <c r="B2089" s="384"/>
      <c r="C2089" s="433"/>
      <c r="D2089" s="43" t="s">
        <v>2709</v>
      </c>
      <c r="E2089" s="499" t="s">
        <v>2949</v>
      </c>
      <c r="F2089" s="319">
        <v>2</v>
      </c>
      <c r="G2089" s="43" t="s">
        <v>2897</v>
      </c>
      <c r="H2089" s="499"/>
      <c r="I2089" s="481">
        <v>20</v>
      </c>
      <c r="J2089" s="442" t="s">
        <v>1428</v>
      </c>
      <c r="K2089" s="442">
        <v>1</v>
      </c>
      <c r="L2089" s="482" t="s">
        <v>3482</v>
      </c>
      <c r="M2089" s="442">
        <v>230</v>
      </c>
      <c r="N2089" s="483"/>
      <c r="O2089" s="434">
        <v>8.67</v>
      </c>
      <c r="P2089" s="323">
        <f t="shared" si="146"/>
        <v>8.67</v>
      </c>
      <c r="Q2089" s="319">
        <f t="shared" si="147"/>
        <v>2</v>
      </c>
      <c r="R2089" s="427">
        <f t="shared" si="148"/>
        <v>17.34</v>
      </c>
      <c r="S2089" s="323"/>
      <c r="T2089" s="309"/>
      <c r="U2089" s="309"/>
      <c r="V2089" s="319" t="s">
        <v>3447</v>
      </c>
      <c r="W2089" s="444" t="str">
        <f t="shared" si="149"/>
        <v>20</v>
      </c>
      <c r="X2089" s="286"/>
      <c r="Y2089" s="286"/>
      <c r="Z2089" s="30"/>
    </row>
    <row r="2090" spans="1:26" ht="15" hidden="1" customHeight="1" x14ac:dyDescent="0.2">
      <c r="A2090" s="384"/>
      <c r="B2090" s="384"/>
      <c r="C2090" s="433"/>
      <c r="D2090" s="43" t="s">
        <v>2710</v>
      </c>
      <c r="E2090" s="499" t="s">
        <v>2949</v>
      </c>
      <c r="F2090" s="319">
        <v>1</v>
      </c>
      <c r="G2090" s="43" t="s">
        <v>2895</v>
      </c>
      <c r="H2090" s="499"/>
      <c r="I2090" s="481" t="s">
        <v>577</v>
      </c>
      <c r="J2090" s="442" t="s">
        <v>1428</v>
      </c>
      <c r="K2090" s="442">
        <v>1</v>
      </c>
      <c r="L2090" s="482" t="s">
        <v>3456</v>
      </c>
      <c r="M2090" s="442">
        <v>5750</v>
      </c>
      <c r="N2090" s="483"/>
      <c r="O2090" s="434">
        <v>204.25</v>
      </c>
      <c r="P2090" s="323">
        <f t="shared" si="146"/>
        <v>204.25</v>
      </c>
      <c r="Q2090" s="319">
        <f t="shared" si="147"/>
        <v>1</v>
      </c>
      <c r="R2090" s="427">
        <f t="shared" si="148"/>
        <v>204.25</v>
      </c>
      <c r="S2090" s="323"/>
      <c r="T2090" s="309"/>
      <c r="U2090" s="309"/>
      <c r="V2090" s="319" t="s">
        <v>577</v>
      </c>
      <c r="W2090" s="444" t="str">
        <f t="shared" si="149"/>
        <v/>
      </c>
      <c r="X2090" s="286"/>
      <c r="Y2090" s="286"/>
      <c r="Z2090" s="30"/>
    </row>
    <row r="2091" spans="1:26" ht="15" hidden="1" customHeight="1" x14ac:dyDescent="0.2">
      <c r="A2091" s="384"/>
      <c r="B2091" s="384"/>
      <c r="C2091" s="433"/>
      <c r="D2091" s="43" t="s">
        <v>2710</v>
      </c>
      <c r="E2091" s="499" t="s">
        <v>2949</v>
      </c>
      <c r="F2091" s="319">
        <v>1</v>
      </c>
      <c r="G2091" s="43" t="s">
        <v>2881</v>
      </c>
      <c r="H2091" s="499"/>
      <c r="I2091" s="481">
        <v>10</v>
      </c>
      <c r="J2091" s="442" t="s">
        <v>1428</v>
      </c>
      <c r="K2091" s="442">
        <v>2</v>
      </c>
      <c r="L2091" s="482" t="s">
        <v>3455</v>
      </c>
      <c r="M2091" s="442">
        <v>187</v>
      </c>
      <c r="N2091" s="483"/>
      <c r="O2091" s="434">
        <v>2.35</v>
      </c>
      <c r="P2091" s="323">
        <f t="shared" si="146"/>
        <v>4.7</v>
      </c>
      <c r="Q2091" s="319">
        <f t="shared" si="147"/>
        <v>2</v>
      </c>
      <c r="R2091" s="427">
        <f t="shared" si="148"/>
        <v>4.7</v>
      </c>
      <c r="S2091" s="323"/>
      <c r="T2091" s="309"/>
      <c r="U2091" s="309"/>
      <c r="V2091" s="319" t="s">
        <v>1427</v>
      </c>
      <c r="W2091" s="444" t="str">
        <f t="shared" si="149"/>
        <v>10</v>
      </c>
      <c r="X2091" s="286"/>
      <c r="Y2091" s="286"/>
      <c r="Z2091" s="30"/>
    </row>
    <row r="2092" spans="1:26" ht="15" hidden="1" customHeight="1" x14ac:dyDescent="0.2">
      <c r="A2092" s="384"/>
      <c r="B2092" s="384"/>
      <c r="C2092" s="433"/>
      <c r="D2092" s="43" t="s">
        <v>2710</v>
      </c>
      <c r="E2092" s="499" t="s">
        <v>2949</v>
      </c>
      <c r="F2092" s="319">
        <v>1</v>
      </c>
      <c r="G2092" s="43" t="s">
        <v>2898</v>
      </c>
      <c r="H2092" s="499"/>
      <c r="I2092" s="481">
        <v>10</v>
      </c>
      <c r="J2092" s="442" t="s">
        <v>1428</v>
      </c>
      <c r="K2092" s="442">
        <v>2</v>
      </c>
      <c r="L2092" s="482" t="s">
        <v>3504</v>
      </c>
      <c r="M2092" s="442">
        <v>152</v>
      </c>
      <c r="N2092" s="483"/>
      <c r="O2092" s="434">
        <v>2.23</v>
      </c>
      <c r="P2092" s="323">
        <f t="shared" si="146"/>
        <v>4.46</v>
      </c>
      <c r="Q2092" s="319">
        <f t="shared" si="147"/>
        <v>2</v>
      </c>
      <c r="R2092" s="427">
        <f t="shared" si="148"/>
        <v>4.46</v>
      </c>
      <c r="S2092" s="323"/>
      <c r="T2092" s="309"/>
      <c r="U2092" s="309"/>
      <c r="V2092" s="319" t="s">
        <v>1427</v>
      </c>
      <c r="W2092" s="444" t="str">
        <f t="shared" si="149"/>
        <v>10</v>
      </c>
      <c r="X2092" s="286"/>
      <c r="Y2092" s="286"/>
      <c r="Z2092" s="30"/>
    </row>
    <row r="2093" spans="1:26" ht="15" hidden="1" customHeight="1" x14ac:dyDescent="0.2">
      <c r="A2093" s="384"/>
      <c r="B2093" s="384"/>
      <c r="C2093" s="433"/>
      <c r="D2093" s="43" t="s">
        <v>2710</v>
      </c>
      <c r="E2093" s="499" t="s">
        <v>2949</v>
      </c>
      <c r="F2093" s="319">
        <v>1</v>
      </c>
      <c r="G2093" s="43" t="s">
        <v>2882</v>
      </c>
      <c r="H2093" s="499"/>
      <c r="I2093" s="481">
        <v>10</v>
      </c>
      <c r="J2093" s="442" t="s">
        <v>1428</v>
      </c>
      <c r="K2093" s="442">
        <v>1</v>
      </c>
      <c r="L2093" s="482" t="s">
        <v>3469</v>
      </c>
      <c r="M2093" s="442">
        <v>187</v>
      </c>
      <c r="N2093" s="483"/>
      <c r="O2093" s="434">
        <v>2.06</v>
      </c>
      <c r="P2093" s="323">
        <f t="shared" si="146"/>
        <v>2.06</v>
      </c>
      <c r="Q2093" s="319">
        <f t="shared" si="147"/>
        <v>1</v>
      </c>
      <c r="R2093" s="427">
        <f t="shared" si="148"/>
        <v>2.06</v>
      </c>
      <c r="S2093" s="323"/>
      <c r="T2093" s="309"/>
      <c r="U2093" s="309"/>
      <c r="V2093" s="319" t="s">
        <v>1427</v>
      </c>
      <c r="W2093" s="444" t="str">
        <f t="shared" si="149"/>
        <v>10</v>
      </c>
      <c r="X2093" s="286"/>
      <c r="Y2093" s="286"/>
      <c r="Z2093" s="30"/>
    </row>
    <row r="2094" spans="1:26" ht="15" hidden="1" customHeight="1" x14ac:dyDescent="0.2">
      <c r="A2094" s="384"/>
      <c r="B2094" s="384"/>
      <c r="C2094" s="433"/>
      <c r="D2094" s="43" t="s">
        <v>2710</v>
      </c>
      <c r="E2094" s="499" t="s">
        <v>2949</v>
      </c>
      <c r="F2094" s="319">
        <v>1</v>
      </c>
      <c r="G2094" s="43" t="s">
        <v>2883</v>
      </c>
      <c r="H2094" s="499"/>
      <c r="I2094" s="481">
        <v>10</v>
      </c>
      <c r="J2094" s="442" t="s">
        <v>1428</v>
      </c>
      <c r="K2094" s="442">
        <v>6</v>
      </c>
      <c r="L2094" s="482" t="s">
        <v>3504</v>
      </c>
      <c r="M2094" s="442">
        <v>152</v>
      </c>
      <c r="N2094" s="483"/>
      <c r="O2094" s="434">
        <v>2.23</v>
      </c>
      <c r="P2094" s="323">
        <f t="shared" si="146"/>
        <v>13.379999999999999</v>
      </c>
      <c r="Q2094" s="319">
        <f t="shared" si="147"/>
        <v>6</v>
      </c>
      <c r="R2094" s="427">
        <f t="shared" si="148"/>
        <v>13.379999999999999</v>
      </c>
      <c r="S2094" s="323"/>
      <c r="T2094" s="309"/>
      <c r="U2094" s="309"/>
      <c r="V2094" s="319" t="s">
        <v>1427</v>
      </c>
      <c r="W2094" s="444" t="str">
        <f t="shared" si="149"/>
        <v>10</v>
      </c>
      <c r="X2094" s="286"/>
      <c r="Y2094" s="286"/>
      <c r="Z2094" s="30"/>
    </row>
    <row r="2095" spans="1:26" ht="15" hidden="1" customHeight="1" x14ac:dyDescent="0.2">
      <c r="A2095" s="384"/>
      <c r="B2095" s="384"/>
      <c r="C2095" s="433"/>
      <c r="D2095" s="43" t="s">
        <v>2710</v>
      </c>
      <c r="E2095" s="499" t="s">
        <v>2949</v>
      </c>
      <c r="F2095" s="319">
        <v>1</v>
      </c>
      <c r="G2095" s="43" t="s">
        <v>2884</v>
      </c>
      <c r="H2095" s="499"/>
      <c r="I2095" s="481">
        <v>10</v>
      </c>
      <c r="J2095" s="442" t="s">
        <v>1428</v>
      </c>
      <c r="K2095" s="442">
        <v>1</v>
      </c>
      <c r="L2095" s="482" t="s">
        <v>3469</v>
      </c>
      <c r="M2095" s="442">
        <v>160</v>
      </c>
      <c r="N2095" s="483"/>
      <c r="O2095" s="434">
        <v>1.76</v>
      </c>
      <c r="P2095" s="323">
        <f t="shared" si="146"/>
        <v>1.76</v>
      </c>
      <c r="Q2095" s="319">
        <f t="shared" si="147"/>
        <v>1</v>
      </c>
      <c r="R2095" s="427">
        <f t="shared" si="148"/>
        <v>1.76</v>
      </c>
      <c r="S2095" s="323"/>
      <c r="T2095" s="309"/>
      <c r="U2095" s="309"/>
      <c r="V2095" s="319" t="s">
        <v>1427</v>
      </c>
      <c r="W2095" s="444" t="str">
        <f t="shared" si="149"/>
        <v>10</v>
      </c>
      <c r="X2095" s="286"/>
      <c r="Y2095" s="286"/>
      <c r="Z2095" s="30"/>
    </row>
    <row r="2096" spans="1:26" ht="15" hidden="1" customHeight="1" x14ac:dyDescent="0.2">
      <c r="A2096" s="384"/>
      <c r="B2096" s="384"/>
      <c r="C2096" s="433"/>
      <c r="D2096" s="43" t="s">
        <v>2710</v>
      </c>
      <c r="E2096" s="499" t="s">
        <v>2949</v>
      </c>
      <c r="F2096" s="319">
        <v>1</v>
      </c>
      <c r="G2096" s="43" t="s">
        <v>2838</v>
      </c>
      <c r="H2096" s="499"/>
      <c r="I2096" s="481">
        <v>10</v>
      </c>
      <c r="J2096" s="442" t="s">
        <v>1428</v>
      </c>
      <c r="K2096" s="442">
        <v>2</v>
      </c>
      <c r="L2096" s="482" t="s">
        <v>3469</v>
      </c>
      <c r="M2096" s="442">
        <v>180</v>
      </c>
      <c r="N2096" s="483"/>
      <c r="O2096" s="434">
        <v>1.98</v>
      </c>
      <c r="P2096" s="323">
        <f t="shared" si="146"/>
        <v>3.96</v>
      </c>
      <c r="Q2096" s="319">
        <f t="shared" si="147"/>
        <v>2</v>
      </c>
      <c r="R2096" s="427">
        <f t="shared" si="148"/>
        <v>3.96</v>
      </c>
      <c r="S2096" s="323"/>
      <c r="T2096" s="309"/>
      <c r="U2096" s="309"/>
      <c r="V2096" s="319" t="s">
        <v>1427</v>
      </c>
      <c r="W2096" s="444" t="str">
        <f t="shared" si="149"/>
        <v>10</v>
      </c>
      <c r="X2096" s="286"/>
      <c r="Y2096" s="286"/>
      <c r="Z2096" s="30"/>
    </row>
    <row r="2097" spans="1:26" ht="15" hidden="1" customHeight="1" x14ac:dyDescent="0.2">
      <c r="A2097" s="384"/>
      <c r="B2097" s="384"/>
      <c r="C2097" s="433"/>
      <c r="D2097" s="43" t="s">
        <v>2710</v>
      </c>
      <c r="E2097" s="499" t="s">
        <v>2949</v>
      </c>
      <c r="F2097" s="319">
        <v>1</v>
      </c>
      <c r="G2097" s="43" t="s">
        <v>2885</v>
      </c>
      <c r="H2097" s="499"/>
      <c r="I2097" s="481">
        <v>10</v>
      </c>
      <c r="J2097" s="442" t="s">
        <v>1428</v>
      </c>
      <c r="K2097" s="442">
        <v>1</v>
      </c>
      <c r="L2097" s="482" t="s">
        <v>3504</v>
      </c>
      <c r="M2097" s="442">
        <v>390</v>
      </c>
      <c r="N2097" s="483"/>
      <c r="O2097" s="434">
        <v>5.73</v>
      </c>
      <c r="P2097" s="323">
        <f t="shared" si="146"/>
        <v>5.73</v>
      </c>
      <c r="Q2097" s="319">
        <f t="shared" si="147"/>
        <v>1</v>
      </c>
      <c r="R2097" s="427">
        <f t="shared" si="148"/>
        <v>5.73</v>
      </c>
      <c r="S2097" s="323"/>
      <c r="T2097" s="309"/>
      <c r="U2097" s="309"/>
      <c r="V2097" s="319" t="s">
        <v>1427</v>
      </c>
      <c r="W2097" s="444" t="str">
        <f t="shared" si="149"/>
        <v>10</v>
      </c>
      <c r="X2097" s="286"/>
      <c r="Y2097" s="286"/>
      <c r="Z2097" s="30"/>
    </row>
    <row r="2098" spans="1:26" ht="15" hidden="1" customHeight="1" x14ac:dyDescent="0.2">
      <c r="A2098" s="384"/>
      <c r="B2098" s="384"/>
      <c r="C2098" s="433"/>
      <c r="D2098" s="43" t="s">
        <v>2710</v>
      </c>
      <c r="E2098" s="499" t="s">
        <v>2949</v>
      </c>
      <c r="F2098" s="319">
        <v>1</v>
      </c>
      <c r="G2098" s="43" t="s">
        <v>2886</v>
      </c>
      <c r="H2098" s="499"/>
      <c r="I2098" s="481">
        <v>10</v>
      </c>
      <c r="J2098" s="442" t="s">
        <v>1428</v>
      </c>
      <c r="K2098" s="442">
        <v>2</v>
      </c>
      <c r="L2098" s="482" t="s">
        <v>3551</v>
      </c>
      <c r="M2098" s="442">
        <v>187</v>
      </c>
      <c r="N2098" s="483"/>
      <c r="O2098" s="434">
        <v>1.04</v>
      </c>
      <c r="P2098" s="323">
        <f t="shared" si="146"/>
        <v>2.08</v>
      </c>
      <c r="Q2098" s="319">
        <f t="shared" si="147"/>
        <v>2</v>
      </c>
      <c r="R2098" s="427">
        <f t="shared" si="148"/>
        <v>2.08</v>
      </c>
      <c r="S2098" s="323"/>
      <c r="T2098" s="309"/>
      <c r="U2098" s="309"/>
      <c r="V2098" s="319" t="s">
        <v>1427</v>
      </c>
      <c r="W2098" s="444" t="str">
        <f t="shared" si="149"/>
        <v>10</v>
      </c>
      <c r="X2098" s="286"/>
      <c r="Y2098" s="286"/>
      <c r="Z2098" s="30"/>
    </row>
    <row r="2099" spans="1:26" ht="15" hidden="1" customHeight="1" x14ac:dyDescent="0.2">
      <c r="A2099" s="384"/>
      <c r="B2099" s="384"/>
      <c r="C2099" s="433"/>
      <c r="D2099" s="43" t="s">
        <v>2710</v>
      </c>
      <c r="E2099" s="499" t="s">
        <v>2949</v>
      </c>
      <c r="F2099" s="319">
        <v>1</v>
      </c>
      <c r="G2099" s="43" t="s">
        <v>2887</v>
      </c>
      <c r="H2099" s="499"/>
      <c r="I2099" s="481">
        <v>10</v>
      </c>
      <c r="J2099" s="442" t="s">
        <v>1428</v>
      </c>
      <c r="K2099" s="442">
        <v>1</v>
      </c>
      <c r="L2099" s="482" t="s">
        <v>3469</v>
      </c>
      <c r="M2099" s="442">
        <v>410</v>
      </c>
      <c r="N2099" s="483"/>
      <c r="O2099" s="434">
        <v>4.51</v>
      </c>
      <c r="P2099" s="323">
        <f t="shared" si="146"/>
        <v>4.51</v>
      </c>
      <c r="Q2099" s="319">
        <f t="shared" si="147"/>
        <v>1</v>
      </c>
      <c r="R2099" s="427">
        <f t="shared" si="148"/>
        <v>4.51</v>
      </c>
      <c r="S2099" s="323"/>
      <c r="T2099" s="309"/>
      <c r="U2099" s="309"/>
      <c r="V2099" s="319" t="s">
        <v>1427</v>
      </c>
      <c r="W2099" s="444" t="str">
        <f t="shared" si="149"/>
        <v>10</v>
      </c>
      <c r="X2099" s="286"/>
      <c r="Y2099" s="286"/>
      <c r="Z2099" s="30"/>
    </row>
    <row r="2100" spans="1:26" ht="15" hidden="1" customHeight="1" x14ac:dyDescent="0.2">
      <c r="A2100" s="384"/>
      <c r="B2100" s="384"/>
      <c r="C2100" s="433"/>
      <c r="D2100" s="43" t="s">
        <v>2710</v>
      </c>
      <c r="E2100" s="499" t="s">
        <v>2949</v>
      </c>
      <c r="F2100" s="319">
        <v>1</v>
      </c>
      <c r="G2100" s="43" t="s">
        <v>2888</v>
      </c>
      <c r="H2100" s="499"/>
      <c r="I2100" s="481">
        <v>12</v>
      </c>
      <c r="J2100" s="442" t="s">
        <v>1428</v>
      </c>
      <c r="K2100" s="442">
        <v>1</v>
      </c>
      <c r="L2100" s="482" t="s">
        <v>3459</v>
      </c>
      <c r="M2100" s="442">
        <v>152</v>
      </c>
      <c r="N2100" s="483"/>
      <c r="O2100" s="434">
        <v>1.1499999999999999</v>
      </c>
      <c r="P2100" s="323">
        <f t="shared" si="146"/>
        <v>1.1499999999999999</v>
      </c>
      <c r="Q2100" s="319">
        <f t="shared" si="147"/>
        <v>1</v>
      </c>
      <c r="R2100" s="427">
        <f t="shared" si="148"/>
        <v>1.1499999999999999</v>
      </c>
      <c r="S2100" s="323"/>
      <c r="T2100" s="309"/>
      <c r="U2100" s="309"/>
      <c r="V2100" s="319" t="s">
        <v>3445</v>
      </c>
      <c r="W2100" s="444" t="str">
        <f t="shared" si="149"/>
        <v>12</v>
      </c>
      <c r="X2100" s="286"/>
      <c r="Y2100" s="286"/>
      <c r="Z2100" s="30"/>
    </row>
    <row r="2101" spans="1:26" ht="15" hidden="1" customHeight="1" x14ac:dyDescent="0.2">
      <c r="A2101" s="384"/>
      <c r="B2101" s="384"/>
      <c r="C2101" s="433"/>
      <c r="D2101" s="43" t="s">
        <v>2710</v>
      </c>
      <c r="E2101" s="499" t="s">
        <v>2949</v>
      </c>
      <c r="F2101" s="319">
        <v>1</v>
      </c>
      <c r="G2101" s="43" t="s">
        <v>2889</v>
      </c>
      <c r="H2101" s="499"/>
      <c r="I2101" s="481">
        <v>20</v>
      </c>
      <c r="J2101" s="442" t="s">
        <v>1428</v>
      </c>
      <c r="K2101" s="442">
        <v>1</v>
      </c>
      <c r="L2101" s="482" t="s">
        <v>3482</v>
      </c>
      <c r="M2101" s="442">
        <v>230</v>
      </c>
      <c r="N2101" s="483"/>
      <c r="O2101" s="434">
        <v>8.67</v>
      </c>
      <c r="P2101" s="323">
        <f t="shared" si="146"/>
        <v>8.67</v>
      </c>
      <c r="Q2101" s="319">
        <f t="shared" si="147"/>
        <v>1</v>
      </c>
      <c r="R2101" s="427">
        <f t="shared" si="148"/>
        <v>8.67</v>
      </c>
      <c r="S2101" s="323"/>
      <c r="T2101" s="309"/>
      <c r="U2101" s="309"/>
      <c r="V2101" s="319" t="s">
        <v>3447</v>
      </c>
      <c r="W2101" s="444" t="str">
        <f t="shared" si="149"/>
        <v>20</v>
      </c>
      <c r="X2101" s="286"/>
      <c r="Y2101" s="286"/>
      <c r="Z2101" s="30"/>
    </row>
    <row r="2102" spans="1:26" ht="15" hidden="1" customHeight="1" x14ac:dyDescent="0.2">
      <c r="A2102" s="384"/>
      <c r="B2102" s="384"/>
      <c r="C2102" s="433"/>
      <c r="D2102" s="43" t="s">
        <v>2710</v>
      </c>
      <c r="E2102" s="499" t="s">
        <v>2949</v>
      </c>
      <c r="F2102" s="319">
        <v>1</v>
      </c>
      <c r="G2102" s="43" t="s">
        <v>2891</v>
      </c>
      <c r="H2102" s="499"/>
      <c r="I2102" s="481">
        <v>10</v>
      </c>
      <c r="J2102" s="442" t="s">
        <v>1428</v>
      </c>
      <c r="K2102" s="442">
        <v>1</v>
      </c>
      <c r="L2102" s="482" t="s">
        <v>3553</v>
      </c>
      <c r="M2102" s="442">
        <v>271</v>
      </c>
      <c r="N2102" s="483"/>
      <c r="O2102" s="434">
        <v>3.9</v>
      </c>
      <c r="P2102" s="323">
        <f t="shared" si="146"/>
        <v>3.9</v>
      </c>
      <c r="Q2102" s="319">
        <f t="shared" si="147"/>
        <v>1</v>
      </c>
      <c r="R2102" s="427">
        <f t="shared" si="148"/>
        <v>3.9</v>
      </c>
      <c r="S2102" s="323"/>
      <c r="T2102" s="309"/>
      <c r="U2102" s="309"/>
      <c r="V2102" s="319" t="s">
        <v>1427</v>
      </c>
      <c r="W2102" s="444" t="str">
        <f t="shared" si="149"/>
        <v>10</v>
      </c>
      <c r="X2102" s="286"/>
      <c r="Y2102" s="286"/>
      <c r="Z2102" s="30"/>
    </row>
    <row r="2103" spans="1:26" ht="15" hidden="1" customHeight="1" x14ac:dyDescent="0.2">
      <c r="A2103" s="384"/>
      <c r="B2103" s="384"/>
      <c r="C2103" s="433"/>
      <c r="D2103" s="43" t="s">
        <v>2711</v>
      </c>
      <c r="E2103" s="499" t="s">
        <v>2949</v>
      </c>
      <c r="F2103" s="319">
        <v>1</v>
      </c>
      <c r="G2103" s="43" t="s">
        <v>2854</v>
      </c>
      <c r="H2103" s="499" t="s">
        <v>3591</v>
      </c>
      <c r="I2103" s="481" t="s">
        <v>2951</v>
      </c>
      <c r="J2103" s="442" t="s">
        <v>2956</v>
      </c>
      <c r="K2103" s="442">
        <v>1</v>
      </c>
      <c r="L2103" s="482" t="s">
        <v>3456</v>
      </c>
      <c r="M2103" s="442">
        <v>3210</v>
      </c>
      <c r="N2103" s="483"/>
      <c r="O2103" s="434">
        <v>15.42</v>
      </c>
      <c r="P2103" s="323">
        <f t="shared" si="146"/>
        <v>15.42</v>
      </c>
      <c r="Q2103" s="319">
        <f t="shared" si="147"/>
        <v>1</v>
      </c>
      <c r="R2103" s="427">
        <f t="shared" si="148"/>
        <v>15.42</v>
      </c>
      <c r="S2103" s="323"/>
      <c r="T2103" s="309"/>
      <c r="U2103" s="309"/>
      <c r="V2103" s="319" t="s">
        <v>2951</v>
      </c>
      <c r="W2103" s="444" t="str">
        <f t="shared" si="149"/>
        <v/>
      </c>
      <c r="X2103" s="286"/>
      <c r="Y2103" s="286"/>
      <c r="Z2103" s="30"/>
    </row>
    <row r="2104" spans="1:26" ht="15" hidden="1" customHeight="1" x14ac:dyDescent="0.2">
      <c r="A2104" s="384"/>
      <c r="B2104" s="384"/>
      <c r="C2104" s="433"/>
      <c r="D2104" s="43" t="s">
        <v>2711</v>
      </c>
      <c r="E2104" s="499" t="s">
        <v>2949</v>
      </c>
      <c r="F2104" s="319">
        <v>1</v>
      </c>
      <c r="G2104" s="43" t="s">
        <v>2770</v>
      </c>
      <c r="H2104" s="499" t="s">
        <v>3591</v>
      </c>
      <c r="I2104" s="481" t="s">
        <v>2952</v>
      </c>
      <c r="J2104" s="442" t="s">
        <v>2956</v>
      </c>
      <c r="K2104" s="442">
        <v>6</v>
      </c>
      <c r="L2104" s="482" t="s">
        <v>3456</v>
      </c>
      <c r="M2104" s="442">
        <v>100</v>
      </c>
      <c r="N2104" s="483"/>
      <c r="O2104" s="434">
        <v>0.26</v>
      </c>
      <c r="P2104" s="323">
        <f t="shared" si="146"/>
        <v>1.56</v>
      </c>
      <c r="Q2104" s="319">
        <f t="shared" si="147"/>
        <v>6</v>
      </c>
      <c r="R2104" s="427">
        <f t="shared" si="148"/>
        <v>1.56</v>
      </c>
      <c r="S2104" s="323"/>
      <c r="T2104" s="309"/>
      <c r="U2104" s="309"/>
      <c r="V2104" s="319" t="s">
        <v>2952</v>
      </c>
      <c r="W2104" s="444" t="str">
        <f t="shared" si="149"/>
        <v/>
      </c>
      <c r="X2104" s="286"/>
      <c r="Y2104" s="286"/>
      <c r="Z2104" s="30"/>
    </row>
    <row r="2105" spans="1:26" ht="15" hidden="1" customHeight="1" x14ac:dyDescent="0.2">
      <c r="A2105" s="384"/>
      <c r="B2105" s="384"/>
      <c r="C2105" s="433"/>
      <c r="D2105" s="43" t="s">
        <v>2712</v>
      </c>
      <c r="E2105" s="499" t="s">
        <v>2949</v>
      </c>
      <c r="F2105" s="319">
        <v>1</v>
      </c>
      <c r="G2105" s="43" t="s">
        <v>2879</v>
      </c>
      <c r="H2105" s="499"/>
      <c r="I2105" s="481" t="s">
        <v>577</v>
      </c>
      <c r="J2105" s="442" t="s">
        <v>1428</v>
      </c>
      <c r="K2105" s="442">
        <v>1</v>
      </c>
      <c r="L2105" s="482" t="s">
        <v>3456</v>
      </c>
      <c r="M2105" s="442">
        <v>5750</v>
      </c>
      <c r="N2105" s="483"/>
      <c r="O2105" s="434">
        <v>204.25</v>
      </c>
      <c r="P2105" s="323">
        <f t="shared" ref="P2105:P2168" si="150">O2105*K2105</f>
        <v>204.25</v>
      </c>
      <c r="Q2105" s="319">
        <f t="shared" ref="Q2105:Q2168" si="151">K2105*F2105</f>
        <v>1</v>
      </c>
      <c r="R2105" s="427">
        <f t="shared" ref="R2105:R2168" si="152">Q2105*O2105</f>
        <v>204.25</v>
      </c>
      <c r="S2105" s="323"/>
      <c r="T2105" s="309"/>
      <c r="U2105" s="309"/>
      <c r="V2105" s="319" t="s">
        <v>577</v>
      </c>
      <c r="W2105" s="444" t="str">
        <f t="shared" si="149"/>
        <v/>
      </c>
      <c r="X2105" s="286"/>
      <c r="Y2105" s="286"/>
      <c r="Z2105" s="30"/>
    </row>
    <row r="2106" spans="1:26" ht="15" hidden="1" customHeight="1" x14ac:dyDescent="0.2">
      <c r="A2106" s="384"/>
      <c r="B2106" s="384"/>
      <c r="C2106" s="433"/>
      <c r="D2106" s="43" t="s">
        <v>2712</v>
      </c>
      <c r="E2106" s="499" t="s">
        <v>2949</v>
      </c>
      <c r="F2106" s="319">
        <v>1</v>
      </c>
      <c r="G2106" s="43" t="s">
        <v>2893</v>
      </c>
      <c r="H2106" s="499"/>
      <c r="I2106" s="481">
        <v>10</v>
      </c>
      <c r="J2106" s="442" t="s">
        <v>1428</v>
      </c>
      <c r="K2106" s="442">
        <v>4</v>
      </c>
      <c r="L2106" s="482" t="s">
        <v>3544</v>
      </c>
      <c r="M2106" s="442">
        <v>148</v>
      </c>
      <c r="N2106" s="483"/>
      <c r="O2106" s="434">
        <v>1.01</v>
      </c>
      <c r="P2106" s="323">
        <f t="shared" si="150"/>
        <v>4.04</v>
      </c>
      <c r="Q2106" s="319">
        <f t="shared" si="151"/>
        <v>4</v>
      </c>
      <c r="R2106" s="427">
        <f t="shared" si="152"/>
        <v>4.04</v>
      </c>
      <c r="S2106" s="323"/>
      <c r="T2106" s="309"/>
      <c r="U2106" s="309"/>
      <c r="V2106" s="319" t="s">
        <v>1427</v>
      </c>
      <c r="W2106" s="444" t="str">
        <f t="shared" si="149"/>
        <v>10</v>
      </c>
      <c r="X2106" s="286"/>
      <c r="Y2106" s="286"/>
      <c r="Z2106" s="30"/>
    </row>
    <row r="2107" spans="1:26" ht="15" hidden="1" customHeight="1" x14ac:dyDescent="0.2">
      <c r="A2107" s="384"/>
      <c r="B2107" s="384"/>
      <c r="C2107" s="433"/>
      <c r="D2107" s="43" t="s">
        <v>2712</v>
      </c>
      <c r="E2107" s="499" t="s">
        <v>2949</v>
      </c>
      <c r="F2107" s="319">
        <v>1</v>
      </c>
      <c r="G2107" s="43" t="s">
        <v>2880</v>
      </c>
      <c r="H2107" s="499"/>
      <c r="I2107" s="481">
        <v>10</v>
      </c>
      <c r="J2107" s="442" t="s">
        <v>1428</v>
      </c>
      <c r="K2107" s="442">
        <v>2</v>
      </c>
      <c r="L2107" s="482" t="s">
        <v>3459</v>
      </c>
      <c r="M2107" s="442">
        <v>152</v>
      </c>
      <c r="N2107" s="483"/>
      <c r="O2107" s="434">
        <v>0.95</v>
      </c>
      <c r="P2107" s="323">
        <f t="shared" si="150"/>
        <v>1.9</v>
      </c>
      <c r="Q2107" s="319">
        <f t="shared" si="151"/>
        <v>2</v>
      </c>
      <c r="R2107" s="427">
        <f t="shared" si="152"/>
        <v>1.9</v>
      </c>
      <c r="S2107" s="323"/>
      <c r="T2107" s="309"/>
      <c r="U2107" s="309"/>
      <c r="V2107" s="319" t="s">
        <v>1427</v>
      </c>
      <c r="W2107" s="444" t="str">
        <f t="shared" si="149"/>
        <v>10</v>
      </c>
      <c r="X2107" s="286"/>
      <c r="Y2107" s="286"/>
      <c r="Z2107" s="30"/>
    </row>
    <row r="2108" spans="1:26" ht="15" hidden="1" customHeight="1" x14ac:dyDescent="0.2">
      <c r="A2108" s="384"/>
      <c r="B2108" s="384"/>
      <c r="C2108" s="433"/>
      <c r="D2108" s="43" t="s">
        <v>2712</v>
      </c>
      <c r="E2108" s="499" t="s">
        <v>2949</v>
      </c>
      <c r="F2108" s="319">
        <v>1</v>
      </c>
      <c r="G2108" s="43" t="s">
        <v>2881</v>
      </c>
      <c r="H2108" s="499"/>
      <c r="I2108" s="481">
        <v>10</v>
      </c>
      <c r="J2108" s="442" t="s">
        <v>1428</v>
      </c>
      <c r="K2108" s="442">
        <v>1</v>
      </c>
      <c r="L2108" s="482" t="s">
        <v>3455</v>
      </c>
      <c r="M2108" s="442">
        <v>187</v>
      </c>
      <c r="N2108" s="483"/>
      <c r="O2108" s="434">
        <v>2.35</v>
      </c>
      <c r="P2108" s="323">
        <f t="shared" si="150"/>
        <v>2.35</v>
      </c>
      <c r="Q2108" s="319">
        <f t="shared" si="151"/>
        <v>1</v>
      </c>
      <c r="R2108" s="427">
        <f t="shared" si="152"/>
        <v>2.35</v>
      </c>
      <c r="S2108" s="323"/>
      <c r="T2108" s="309"/>
      <c r="U2108" s="309"/>
      <c r="V2108" s="319" t="s">
        <v>1427</v>
      </c>
      <c r="W2108" s="444" t="str">
        <f t="shared" si="149"/>
        <v>10</v>
      </c>
      <c r="X2108" s="286"/>
      <c r="Y2108" s="286"/>
      <c r="Z2108" s="30"/>
    </row>
    <row r="2109" spans="1:26" ht="15" hidden="1" customHeight="1" x14ac:dyDescent="0.2">
      <c r="A2109" s="384"/>
      <c r="B2109" s="384"/>
      <c r="C2109" s="433"/>
      <c r="D2109" s="43" t="s">
        <v>2712</v>
      </c>
      <c r="E2109" s="499" t="s">
        <v>2949</v>
      </c>
      <c r="F2109" s="319">
        <v>1</v>
      </c>
      <c r="G2109" s="43" t="s">
        <v>2882</v>
      </c>
      <c r="H2109" s="499"/>
      <c r="I2109" s="481">
        <v>10</v>
      </c>
      <c r="J2109" s="442" t="s">
        <v>1428</v>
      </c>
      <c r="K2109" s="442">
        <v>1</v>
      </c>
      <c r="L2109" s="482" t="s">
        <v>3469</v>
      </c>
      <c r="M2109" s="442">
        <v>187</v>
      </c>
      <c r="N2109" s="483"/>
      <c r="O2109" s="434">
        <v>2.06</v>
      </c>
      <c r="P2109" s="323">
        <f t="shared" si="150"/>
        <v>2.06</v>
      </c>
      <c r="Q2109" s="319">
        <f t="shared" si="151"/>
        <v>1</v>
      </c>
      <c r="R2109" s="427">
        <f t="shared" si="152"/>
        <v>2.06</v>
      </c>
      <c r="S2109" s="323"/>
      <c r="T2109" s="309"/>
      <c r="U2109" s="309"/>
      <c r="V2109" s="319" t="s">
        <v>1427</v>
      </c>
      <c r="W2109" s="444" t="str">
        <f t="shared" si="149"/>
        <v>10</v>
      </c>
      <c r="X2109" s="286"/>
      <c r="Y2109" s="286"/>
      <c r="Z2109" s="30"/>
    </row>
    <row r="2110" spans="1:26" ht="15" hidden="1" customHeight="1" x14ac:dyDescent="0.2">
      <c r="A2110" s="384"/>
      <c r="B2110" s="384"/>
      <c r="C2110" s="433"/>
      <c r="D2110" s="43" t="s">
        <v>2712</v>
      </c>
      <c r="E2110" s="499" t="s">
        <v>2949</v>
      </c>
      <c r="F2110" s="319">
        <v>1</v>
      </c>
      <c r="G2110" s="43" t="s">
        <v>2883</v>
      </c>
      <c r="H2110" s="499"/>
      <c r="I2110" s="481">
        <v>10</v>
      </c>
      <c r="J2110" s="442" t="s">
        <v>1428</v>
      </c>
      <c r="K2110" s="442">
        <v>4</v>
      </c>
      <c r="L2110" s="482" t="s">
        <v>3504</v>
      </c>
      <c r="M2110" s="442">
        <v>152</v>
      </c>
      <c r="N2110" s="483"/>
      <c r="O2110" s="434">
        <v>2.23</v>
      </c>
      <c r="P2110" s="323">
        <f t="shared" si="150"/>
        <v>8.92</v>
      </c>
      <c r="Q2110" s="319">
        <f t="shared" si="151"/>
        <v>4</v>
      </c>
      <c r="R2110" s="427">
        <f t="shared" si="152"/>
        <v>8.92</v>
      </c>
      <c r="S2110" s="323"/>
      <c r="T2110" s="309"/>
      <c r="U2110" s="309"/>
      <c r="V2110" s="319" t="s">
        <v>1427</v>
      </c>
      <c r="W2110" s="444" t="str">
        <f t="shared" si="149"/>
        <v>10</v>
      </c>
      <c r="X2110" s="286"/>
      <c r="Y2110" s="286"/>
      <c r="Z2110" s="30"/>
    </row>
    <row r="2111" spans="1:26" ht="15" hidden="1" customHeight="1" x14ac:dyDescent="0.2">
      <c r="A2111" s="384"/>
      <c r="B2111" s="384"/>
      <c r="C2111" s="433"/>
      <c r="D2111" s="43" t="s">
        <v>2712</v>
      </c>
      <c r="E2111" s="499" t="s">
        <v>2949</v>
      </c>
      <c r="F2111" s="319">
        <v>1</v>
      </c>
      <c r="G2111" s="43" t="s">
        <v>2884</v>
      </c>
      <c r="H2111" s="499"/>
      <c r="I2111" s="481">
        <v>10</v>
      </c>
      <c r="J2111" s="442" t="s">
        <v>1428</v>
      </c>
      <c r="K2111" s="442">
        <v>1</v>
      </c>
      <c r="L2111" s="482" t="s">
        <v>3469</v>
      </c>
      <c r="M2111" s="442">
        <v>160</v>
      </c>
      <c r="N2111" s="483"/>
      <c r="O2111" s="434">
        <v>1.76</v>
      </c>
      <c r="P2111" s="323">
        <f t="shared" si="150"/>
        <v>1.76</v>
      </c>
      <c r="Q2111" s="319">
        <f t="shared" si="151"/>
        <v>1</v>
      </c>
      <c r="R2111" s="427">
        <f t="shared" si="152"/>
        <v>1.76</v>
      </c>
      <c r="S2111" s="323"/>
      <c r="T2111" s="309"/>
      <c r="U2111" s="309"/>
      <c r="V2111" s="319" t="s">
        <v>1427</v>
      </c>
      <c r="W2111" s="444" t="str">
        <f t="shared" si="149"/>
        <v>10</v>
      </c>
      <c r="X2111" s="286"/>
      <c r="Y2111" s="286"/>
      <c r="Z2111" s="30"/>
    </row>
    <row r="2112" spans="1:26" ht="15" hidden="1" customHeight="1" x14ac:dyDescent="0.2">
      <c r="A2112" s="384"/>
      <c r="B2112" s="384"/>
      <c r="C2112" s="433"/>
      <c r="D2112" s="43" t="s">
        <v>2712</v>
      </c>
      <c r="E2112" s="499" t="s">
        <v>2949</v>
      </c>
      <c r="F2112" s="319">
        <v>1</v>
      </c>
      <c r="G2112" s="43" t="s">
        <v>2838</v>
      </c>
      <c r="H2112" s="499"/>
      <c r="I2112" s="481">
        <v>10</v>
      </c>
      <c r="J2112" s="442" t="s">
        <v>1428</v>
      </c>
      <c r="K2112" s="442">
        <v>1</v>
      </c>
      <c r="L2112" s="482" t="s">
        <v>3469</v>
      </c>
      <c r="M2112" s="442">
        <v>180</v>
      </c>
      <c r="N2112" s="483"/>
      <c r="O2112" s="434">
        <v>1.98</v>
      </c>
      <c r="P2112" s="323">
        <f t="shared" si="150"/>
        <v>1.98</v>
      </c>
      <c r="Q2112" s="319">
        <f t="shared" si="151"/>
        <v>1</v>
      </c>
      <c r="R2112" s="427">
        <f t="shared" si="152"/>
        <v>1.98</v>
      </c>
      <c r="S2112" s="323"/>
      <c r="T2112" s="309"/>
      <c r="U2112" s="309"/>
      <c r="V2112" s="319" t="s">
        <v>1427</v>
      </c>
      <c r="W2112" s="444" t="str">
        <f t="shared" si="149"/>
        <v>10</v>
      </c>
      <c r="X2112" s="286"/>
      <c r="Y2112" s="286"/>
      <c r="Z2112" s="30"/>
    </row>
    <row r="2113" spans="1:26" ht="15" hidden="1" customHeight="1" x14ac:dyDescent="0.2">
      <c r="A2113" s="384"/>
      <c r="B2113" s="384"/>
      <c r="C2113" s="433"/>
      <c r="D2113" s="43" t="s">
        <v>2712</v>
      </c>
      <c r="E2113" s="499" t="s">
        <v>2949</v>
      </c>
      <c r="F2113" s="319">
        <v>1</v>
      </c>
      <c r="G2113" s="43" t="s">
        <v>2897</v>
      </c>
      <c r="H2113" s="499"/>
      <c r="I2113" s="481">
        <v>20</v>
      </c>
      <c r="J2113" s="442" t="s">
        <v>1428</v>
      </c>
      <c r="K2113" s="442">
        <v>1</v>
      </c>
      <c r="L2113" s="482" t="s">
        <v>3482</v>
      </c>
      <c r="M2113" s="442">
        <v>230</v>
      </c>
      <c r="N2113" s="483"/>
      <c r="O2113" s="434">
        <v>8.67</v>
      </c>
      <c r="P2113" s="323">
        <f t="shared" si="150"/>
        <v>8.67</v>
      </c>
      <c r="Q2113" s="319">
        <f t="shared" si="151"/>
        <v>1</v>
      </c>
      <c r="R2113" s="427">
        <f t="shared" si="152"/>
        <v>8.67</v>
      </c>
      <c r="S2113" s="323"/>
      <c r="T2113" s="309"/>
      <c r="U2113" s="309"/>
      <c r="V2113" s="319" t="s">
        <v>3447</v>
      </c>
      <c r="W2113" s="444" t="str">
        <f t="shared" si="149"/>
        <v>20</v>
      </c>
      <c r="X2113" s="286"/>
      <c r="Y2113" s="286"/>
      <c r="Z2113" s="30"/>
    </row>
    <row r="2114" spans="1:26" ht="15" hidden="1" customHeight="1" x14ac:dyDescent="0.2">
      <c r="A2114" s="384"/>
      <c r="B2114" s="384"/>
      <c r="C2114" s="433"/>
      <c r="D2114" s="43" t="s">
        <v>2712</v>
      </c>
      <c r="E2114" s="499" t="s">
        <v>2949</v>
      </c>
      <c r="F2114" s="319">
        <v>1</v>
      </c>
      <c r="G2114" s="43" t="s">
        <v>2890</v>
      </c>
      <c r="H2114" s="499"/>
      <c r="I2114" s="481">
        <v>12</v>
      </c>
      <c r="J2114" s="442" t="s">
        <v>1428</v>
      </c>
      <c r="K2114" s="442">
        <v>2</v>
      </c>
      <c r="L2114" s="482" t="s">
        <v>3552</v>
      </c>
      <c r="M2114" s="442">
        <v>198</v>
      </c>
      <c r="N2114" s="483"/>
      <c r="O2114" s="434">
        <v>2.73</v>
      </c>
      <c r="P2114" s="323">
        <f t="shared" si="150"/>
        <v>5.46</v>
      </c>
      <c r="Q2114" s="319">
        <f t="shared" si="151"/>
        <v>2</v>
      </c>
      <c r="R2114" s="427">
        <f t="shared" si="152"/>
        <v>5.46</v>
      </c>
      <c r="S2114" s="323"/>
      <c r="T2114" s="309"/>
      <c r="U2114" s="309"/>
      <c r="V2114" s="319" t="s">
        <v>3445</v>
      </c>
      <c r="W2114" s="444" t="str">
        <f t="shared" si="149"/>
        <v>12</v>
      </c>
      <c r="X2114" s="286"/>
      <c r="Y2114" s="286"/>
      <c r="Z2114" s="30"/>
    </row>
    <row r="2115" spans="1:26" ht="15" hidden="1" customHeight="1" x14ac:dyDescent="0.2">
      <c r="A2115" s="384"/>
      <c r="B2115" s="384"/>
      <c r="C2115" s="433"/>
      <c r="D2115" s="43" t="s">
        <v>2713</v>
      </c>
      <c r="E2115" s="499" t="s">
        <v>2949</v>
      </c>
      <c r="F2115" s="319">
        <v>1</v>
      </c>
      <c r="G2115" s="43" t="s">
        <v>2899</v>
      </c>
      <c r="H2115" s="499" t="s">
        <v>3591</v>
      </c>
      <c r="I2115" s="481" t="s">
        <v>2951</v>
      </c>
      <c r="J2115" s="442" t="s">
        <v>2956</v>
      </c>
      <c r="K2115" s="442">
        <v>1</v>
      </c>
      <c r="L2115" s="482" t="s">
        <v>3456</v>
      </c>
      <c r="M2115" s="442">
        <v>443</v>
      </c>
      <c r="N2115" s="483"/>
      <c r="O2115" s="434">
        <v>2.13</v>
      </c>
      <c r="P2115" s="323">
        <f t="shared" si="150"/>
        <v>2.13</v>
      </c>
      <c r="Q2115" s="319">
        <f t="shared" si="151"/>
        <v>1</v>
      </c>
      <c r="R2115" s="427">
        <f t="shared" si="152"/>
        <v>2.13</v>
      </c>
      <c r="S2115" s="323"/>
      <c r="T2115" s="309"/>
      <c r="U2115" s="309"/>
      <c r="V2115" s="319" t="s">
        <v>2951</v>
      </c>
      <c r="W2115" s="444" t="str">
        <f t="shared" si="149"/>
        <v/>
      </c>
      <c r="X2115" s="286"/>
      <c r="Y2115" s="286"/>
      <c r="Z2115" s="30"/>
    </row>
    <row r="2116" spans="1:26" ht="15" hidden="1" customHeight="1" x14ac:dyDescent="0.2">
      <c r="A2116" s="384"/>
      <c r="B2116" s="384"/>
      <c r="C2116" s="433"/>
      <c r="D2116" s="43" t="s">
        <v>2713</v>
      </c>
      <c r="E2116" s="499" t="s">
        <v>2949</v>
      </c>
      <c r="F2116" s="319">
        <v>1</v>
      </c>
      <c r="G2116" s="43" t="s">
        <v>2861</v>
      </c>
      <c r="H2116" s="499" t="s">
        <v>3591</v>
      </c>
      <c r="I2116" s="481" t="s">
        <v>2955</v>
      </c>
      <c r="J2116" s="442" t="s">
        <v>2956</v>
      </c>
      <c r="K2116" s="442">
        <v>1</v>
      </c>
      <c r="L2116" s="482" t="s">
        <v>3456</v>
      </c>
      <c r="M2116" s="442">
        <v>100</v>
      </c>
      <c r="N2116" s="483"/>
      <c r="O2116" s="434">
        <v>0.33</v>
      </c>
      <c r="P2116" s="323">
        <f t="shared" si="150"/>
        <v>0.33</v>
      </c>
      <c r="Q2116" s="319">
        <f t="shared" si="151"/>
        <v>1</v>
      </c>
      <c r="R2116" s="427">
        <f t="shared" si="152"/>
        <v>0.33</v>
      </c>
      <c r="S2116" s="323"/>
      <c r="T2116" s="309"/>
      <c r="U2116" s="309"/>
      <c r="V2116" s="319" t="s">
        <v>2955</v>
      </c>
      <c r="W2116" s="444" t="str">
        <f t="shared" si="149"/>
        <v/>
      </c>
      <c r="X2116" s="286"/>
      <c r="Y2116" s="286"/>
      <c r="Z2116" s="30"/>
    </row>
    <row r="2117" spans="1:26" ht="15" hidden="1" customHeight="1" x14ac:dyDescent="0.2">
      <c r="A2117" s="384"/>
      <c r="B2117" s="384"/>
      <c r="C2117" s="433"/>
      <c r="D2117" s="43" t="s">
        <v>2714</v>
      </c>
      <c r="E2117" s="499" t="s">
        <v>2949</v>
      </c>
      <c r="F2117" s="319">
        <v>1</v>
      </c>
      <c r="G2117" s="43" t="s">
        <v>2900</v>
      </c>
      <c r="H2117" s="499"/>
      <c r="I2117" s="481" t="s">
        <v>619</v>
      </c>
      <c r="J2117" s="442" t="s">
        <v>1428</v>
      </c>
      <c r="K2117" s="442">
        <v>1</v>
      </c>
      <c r="L2117" s="482" t="s">
        <v>3456</v>
      </c>
      <c r="M2117" s="442">
        <v>3612</v>
      </c>
      <c r="N2117" s="483"/>
      <c r="O2117" s="434">
        <v>56.96</v>
      </c>
      <c r="P2117" s="323">
        <f t="shared" si="150"/>
        <v>56.96</v>
      </c>
      <c r="Q2117" s="319">
        <f t="shared" si="151"/>
        <v>1</v>
      </c>
      <c r="R2117" s="427">
        <f t="shared" si="152"/>
        <v>56.96</v>
      </c>
      <c r="S2117" s="323"/>
      <c r="T2117" s="309"/>
      <c r="U2117" s="309"/>
      <c r="V2117" s="319" t="s">
        <v>619</v>
      </c>
      <c r="W2117" s="444" t="str">
        <f t="shared" si="149"/>
        <v/>
      </c>
      <c r="X2117" s="286"/>
      <c r="Y2117" s="286"/>
      <c r="Z2117" s="30"/>
    </row>
    <row r="2118" spans="1:26" ht="15" hidden="1" customHeight="1" x14ac:dyDescent="0.2">
      <c r="A2118" s="384"/>
      <c r="B2118" s="384"/>
      <c r="C2118" s="433"/>
      <c r="D2118" s="43" t="s">
        <v>2714</v>
      </c>
      <c r="E2118" s="499" t="s">
        <v>2949</v>
      </c>
      <c r="F2118" s="319">
        <v>1</v>
      </c>
      <c r="G2118" s="43" t="s">
        <v>2901</v>
      </c>
      <c r="H2118" s="499"/>
      <c r="I2118" s="481">
        <v>10</v>
      </c>
      <c r="J2118" s="442" t="s">
        <v>1428</v>
      </c>
      <c r="K2118" s="442">
        <v>4</v>
      </c>
      <c r="L2118" s="482" t="s">
        <v>3514</v>
      </c>
      <c r="M2118" s="442">
        <v>145</v>
      </c>
      <c r="N2118" s="483"/>
      <c r="O2118" s="434">
        <v>0.34</v>
      </c>
      <c r="P2118" s="323">
        <f t="shared" si="150"/>
        <v>1.36</v>
      </c>
      <c r="Q2118" s="319">
        <f t="shared" si="151"/>
        <v>4</v>
      </c>
      <c r="R2118" s="427">
        <f t="shared" si="152"/>
        <v>1.36</v>
      </c>
      <c r="S2118" s="323"/>
      <c r="T2118" s="309"/>
      <c r="U2118" s="309"/>
      <c r="V2118" s="319" t="s">
        <v>1427</v>
      </c>
      <c r="W2118" s="444" t="str">
        <f t="shared" si="149"/>
        <v>10</v>
      </c>
      <c r="X2118" s="286"/>
      <c r="Y2118" s="286"/>
      <c r="Z2118" s="30"/>
    </row>
    <row r="2119" spans="1:26" ht="15" hidden="1" customHeight="1" x14ac:dyDescent="0.2">
      <c r="A2119" s="384"/>
      <c r="B2119" s="384"/>
      <c r="C2119" s="433"/>
      <c r="D2119" s="43" t="s">
        <v>2714</v>
      </c>
      <c r="E2119" s="499" t="s">
        <v>2949</v>
      </c>
      <c r="F2119" s="319">
        <v>1</v>
      </c>
      <c r="G2119" s="43" t="s">
        <v>2902</v>
      </c>
      <c r="H2119" s="499"/>
      <c r="I2119" s="481">
        <v>10</v>
      </c>
      <c r="J2119" s="442" t="s">
        <v>1428</v>
      </c>
      <c r="K2119" s="442">
        <v>1</v>
      </c>
      <c r="L2119" s="482" t="s">
        <v>3542</v>
      </c>
      <c r="M2119" s="442">
        <v>160</v>
      </c>
      <c r="N2119" s="483"/>
      <c r="O2119" s="434">
        <v>1.37</v>
      </c>
      <c r="P2119" s="323">
        <f t="shared" si="150"/>
        <v>1.37</v>
      </c>
      <c r="Q2119" s="319">
        <f t="shared" si="151"/>
        <v>1</v>
      </c>
      <c r="R2119" s="427">
        <f t="shared" si="152"/>
        <v>1.37</v>
      </c>
      <c r="S2119" s="323"/>
      <c r="T2119" s="309"/>
      <c r="U2119" s="309"/>
      <c r="V2119" s="319" t="s">
        <v>1427</v>
      </c>
      <c r="W2119" s="444" t="str">
        <f t="shared" si="149"/>
        <v>10</v>
      </c>
      <c r="X2119" s="286"/>
      <c r="Y2119" s="286"/>
      <c r="Z2119" s="30"/>
    </row>
    <row r="2120" spans="1:26" ht="15" hidden="1" customHeight="1" x14ac:dyDescent="0.2">
      <c r="A2120" s="384"/>
      <c r="B2120" s="384"/>
      <c r="C2120" s="433"/>
      <c r="D2120" s="43" t="s">
        <v>2714</v>
      </c>
      <c r="E2120" s="499" t="s">
        <v>2949</v>
      </c>
      <c r="F2120" s="319">
        <v>1</v>
      </c>
      <c r="G2120" s="43" t="s">
        <v>2903</v>
      </c>
      <c r="H2120" s="499"/>
      <c r="I2120" s="481">
        <v>10</v>
      </c>
      <c r="J2120" s="442" t="s">
        <v>1428</v>
      </c>
      <c r="K2120" s="442">
        <v>1</v>
      </c>
      <c r="L2120" s="482" t="s">
        <v>3542</v>
      </c>
      <c r="M2120" s="442">
        <v>150</v>
      </c>
      <c r="N2120" s="483"/>
      <c r="O2120" s="434">
        <v>1.28</v>
      </c>
      <c r="P2120" s="323">
        <f t="shared" si="150"/>
        <v>1.28</v>
      </c>
      <c r="Q2120" s="319">
        <f t="shared" si="151"/>
        <v>1</v>
      </c>
      <c r="R2120" s="427">
        <f t="shared" si="152"/>
        <v>1.28</v>
      </c>
      <c r="S2120" s="323"/>
      <c r="T2120" s="309"/>
      <c r="U2120" s="309"/>
      <c r="V2120" s="319" t="s">
        <v>1427</v>
      </c>
      <c r="W2120" s="444" t="str">
        <f t="shared" si="149"/>
        <v>10</v>
      </c>
      <c r="X2120" s="286"/>
      <c r="Y2120" s="286"/>
      <c r="Z2120" s="30"/>
    </row>
    <row r="2121" spans="1:26" ht="15" hidden="1" customHeight="1" x14ac:dyDescent="0.2">
      <c r="A2121" s="384"/>
      <c r="B2121" s="384"/>
      <c r="C2121" s="433"/>
      <c r="D2121" s="43" t="s">
        <v>2714</v>
      </c>
      <c r="E2121" s="499" t="s">
        <v>2949</v>
      </c>
      <c r="F2121" s="319">
        <v>1</v>
      </c>
      <c r="G2121" s="43" t="s">
        <v>2904</v>
      </c>
      <c r="H2121" s="499"/>
      <c r="I2121" s="481">
        <v>10</v>
      </c>
      <c r="J2121" s="442" t="s">
        <v>1428</v>
      </c>
      <c r="K2121" s="442">
        <v>2</v>
      </c>
      <c r="L2121" s="482" t="s">
        <v>3466</v>
      </c>
      <c r="M2121" s="442">
        <v>160</v>
      </c>
      <c r="N2121" s="483"/>
      <c r="O2121" s="434">
        <v>1.51</v>
      </c>
      <c r="P2121" s="323">
        <f t="shared" si="150"/>
        <v>3.02</v>
      </c>
      <c r="Q2121" s="319">
        <f t="shared" si="151"/>
        <v>2</v>
      </c>
      <c r="R2121" s="427">
        <f t="shared" si="152"/>
        <v>3.02</v>
      </c>
      <c r="S2121" s="323"/>
      <c r="T2121" s="309"/>
      <c r="U2121" s="309"/>
      <c r="V2121" s="319" t="s">
        <v>1427</v>
      </c>
      <c r="W2121" s="444" t="str">
        <f t="shared" si="149"/>
        <v>10</v>
      </c>
      <c r="X2121" s="286"/>
      <c r="Y2121" s="286"/>
      <c r="Z2121" s="30"/>
    </row>
    <row r="2122" spans="1:26" ht="15" hidden="1" customHeight="1" x14ac:dyDescent="0.2">
      <c r="A2122" s="384"/>
      <c r="B2122" s="384"/>
      <c r="C2122" s="433"/>
      <c r="D2122" s="43" t="s">
        <v>2714</v>
      </c>
      <c r="E2122" s="499" t="s">
        <v>2949</v>
      </c>
      <c r="F2122" s="319">
        <v>1</v>
      </c>
      <c r="G2122" s="43" t="s">
        <v>2905</v>
      </c>
      <c r="H2122" s="499"/>
      <c r="I2122" s="481">
        <v>12</v>
      </c>
      <c r="J2122" s="442" t="s">
        <v>1428</v>
      </c>
      <c r="K2122" s="442">
        <v>2</v>
      </c>
      <c r="L2122" s="482" t="s">
        <v>3473</v>
      </c>
      <c r="M2122" s="442">
        <v>160</v>
      </c>
      <c r="N2122" s="483"/>
      <c r="O2122" s="434">
        <v>1.96</v>
      </c>
      <c r="P2122" s="323">
        <f t="shared" si="150"/>
        <v>3.92</v>
      </c>
      <c r="Q2122" s="319">
        <f t="shared" si="151"/>
        <v>2</v>
      </c>
      <c r="R2122" s="427">
        <f t="shared" si="152"/>
        <v>3.92</v>
      </c>
      <c r="S2122" s="323"/>
      <c r="T2122" s="309"/>
      <c r="U2122" s="309"/>
      <c r="V2122" s="319" t="s">
        <v>3445</v>
      </c>
      <c r="W2122" s="444" t="str">
        <f t="shared" si="149"/>
        <v>12</v>
      </c>
      <c r="X2122" s="286"/>
      <c r="Y2122" s="286"/>
      <c r="Z2122" s="30"/>
    </row>
    <row r="2123" spans="1:26" ht="15" hidden="1" customHeight="1" x14ac:dyDescent="0.2">
      <c r="A2123" s="384"/>
      <c r="B2123" s="384"/>
      <c r="C2123" s="433"/>
      <c r="D2123" s="43" t="s">
        <v>2715</v>
      </c>
      <c r="E2123" s="499" t="s">
        <v>2949</v>
      </c>
      <c r="F2123" s="319">
        <v>1</v>
      </c>
      <c r="G2123" s="43" t="s">
        <v>2906</v>
      </c>
      <c r="H2123" s="499"/>
      <c r="I2123" s="481" t="s">
        <v>619</v>
      </c>
      <c r="J2123" s="442" t="s">
        <v>1428</v>
      </c>
      <c r="K2123" s="442">
        <v>1</v>
      </c>
      <c r="L2123" s="482" t="s">
        <v>3456</v>
      </c>
      <c r="M2123" s="442">
        <v>2605</v>
      </c>
      <c r="N2123" s="483"/>
      <c r="O2123" s="434">
        <v>41.08</v>
      </c>
      <c r="P2123" s="323">
        <f t="shared" si="150"/>
        <v>41.08</v>
      </c>
      <c r="Q2123" s="319">
        <f t="shared" si="151"/>
        <v>1</v>
      </c>
      <c r="R2123" s="427">
        <f t="shared" si="152"/>
        <v>41.08</v>
      </c>
      <c r="S2123" s="323"/>
      <c r="T2123" s="309"/>
      <c r="U2123" s="309"/>
      <c r="V2123" s="319" t="s">
        <v>619</v>
      </c>
      <c r="W2123" s="444" t="str">
        <f t="shared" si="149"/>
        <v/>
      </c>
      <c r="X2123" s="286"/>
      <c r="Y2123" s="286"/>
      <c r="Z2123" s="30"/>
    </row>
    <row r="2124" spans="1:26" ht="15" hidden="1" customHeight="1" x14ac:dyDescent="0.2">
      <c r="A2124" s="384"/>
      <c r="B2124" s="384"/>
      <c r="C2124" s="433"/>
      <c r="D2124" s="43" t="s">
        <v>2715</v>
      </c>
      <c r="E2124" s="499" t="s">
        <v>2949</v>
      </c>
      <c r="F2124" s="319">
        <v>1</v>
      </c>
      <c r="G2124" s="43" t="s">
        <v>2901</v>
      </c>
      <c r="H2124" s="499"/>
      <c r="I2124" s="481">
        <v>10</v>
      </c>
      <c r="J2124" s="442" t="s">
        <v>1428</v>
      </c>
      <c r="K2124" s="442">
        <v>2</v>
      </c>
      <c r="L2124" s="482" t="s">
        <v>3514</v>
      </c>
      <c r="M2124" s="442">
        <v>145</v>
      </c>
      <c r="N2124" s="483"/>
      <c r="O2124" s="434">
        <v>0.34</v>
      </c>
      <c r="P2124" s="323">
        <f t="shared" si="150"/>
        <v>0.68</v>
      </c>
      <c r="Q2124" s="319">
        <f t="shared" si="151"/>
        <v>2</v>
      </c>
      <c r="R2124" s="427">
        <f t="shared" si="152"/>
        <v>0.68</v>
      </c>
      <c r="S2124" s="323"/>
      <c r="T2124" s="309"/>
      <c r="U2124" s="309"/>
      <c r="V2124" s="319" t="s">
        <v>1427</v>
      </c>
      <c r="W2124" s="444" t="str">
        <f t="shared" si="149"/>
        <v>10</v>
      </c>
      <c r="X2124" s="286"/>
      <c r="Y2124" s="286"/>
      <c r="Z2124" s="30"/>
    </row>
    <row r="2125" spans="1:26" ht="15" hidden="1" customHeight="1" x14ac:dyDescent="0.2">
      <c r="A2125" s="384"/>
      <c r="B2125" s="384"/>
      <c r="C2125" s="433"/>
      <c r="D2125" s="43" t="s">
        <v>2715</v>
      </c>
      <c r="E2125" s="499" t="s">
        <v>2949</v>
      </c>
      <c r="F2125" s="319">
        <v>1</v>
      </c>
      <c r="G2125" s="43" t="s">
        <v>2907</v>
      </c>
      <c r="H2125" s="499"/>
      <c r="I2125" s="481">
        <v>10</v>
      </c>
      <c r="J2125" s="442" t="s">
        <v>1428</v>
      </c>
      <c r="K2125" s="442">
        <v>2</v>
      </c>
      <c r="L2125" s="482" t="s">
        <v>3555</v>
      </c>
      <c r="M2125" s="442">
        <v>129</v>
      </c>
      <c r="N2125" s="483"/>
      <c r="O2125" s="434">
        <v>1.08</v>
      </c>
      <c r="P2125" s="323">
        <f t="shared" si="150"/>
        <v>2.16</v>
      </c>
      <c r="Q2125" s="319">
        <f t="shared" si="151"/>
        <v>2</v>
      </c>
      <c r="R2125" s="427">
        <f t="shared" si="152"/>
        <v>2.16</v>
      </c>
      <c r="S2125" s="323"/>
      <c r="T2125" s="309"/>
      <c r="U2125" s="309"/>
      <c r="V2125" s="319" t="s">
        <v>1427</v>
      </c>
      <c r="W2125" s="444" t="str">
        <f t="shared" si="149"/>
        <v>10</v>
      </c>
      <c r="X2125" s="286"/>
      <c r="Y2125" s="286"/>
      <c r="Z2125" s="30"/>
    </row>
    <row r="2126" spans="1:26" ht="15" hidden="1" customHeight="1" x14ac:dyDescent="0.2">
      <c r="A2126" s="384"/>
      <c r="B2126" s="384"/>
      <c r="C2126" s="433"/>
      <c r="D2126" s="43" t="s">
        <v>2715</v>
      </c>
      <c r="E2126" s="499" t="s">
        <v>2949</v>
      </c>
      <c r="F2126" s="319">
        <v>1</v>
      </c>
      <c r="G2126" s="43" t="s">
        <v>2905</v>
      </c>
      <c r="H2126" s="499"/>
      <c r="I2126" s="481">
        <v>12</v>
      </c>
      <c r="J2126" s="442" t="s">
        <v>1428</v>
      </c>
      <c r="K2126" s="442">
        <v>2</v>
      </c>
      <c r="L2126" s="482" t="s">
        <v>3473</v>
      </c>
      <c r="M2126" s="442">
        <v>160</v>
      </c>
      <c r="N2126" s="483"/>
      <c r="O2126" s="434">
        <v>1.96</v>
      </c>
      <c r="P2126" s="323">
        <f t="shared" si="150"/>
        <v>3.92</v>
      </c>
      <c r="Q2126" s="319">
        <f t="shared" si="151"/>
        <v>2</v>
      </c>
      <c r="R2126" s="427">
        <f t="shared" si="152"/>
        <v>3.92</v>
      </c>
      <c r="S2126" s="323"/>
      <c r="T2126" s="309"/>
      <c r="U2126" s="309"/>
      <c r="V2126" s="319" t="s">
        <v>3445</v>
      </c>
      <c r="W2126" s="444" t="str">
        <f t="shared" si="149"/>
        <v>12</v>
      </c>
      <c r="X2126" s="286"/>
      <c r="Y2126" s="286"/>
      <c r="Z2126" s="30"/>
    </row>
    <row r="2127" spans="1:26" ht="15" hidden="1" customHeight="1" x14ac:dyDescent="0.2">
      <c r="A2127" s="384"/>
      <c r="B2127" s="384"/>
      <c r="C2127" s="433"/>
      <c r="D2127" s="43" t="s">
        <v>2716</v>
      </c>
      <c r="E2127" s="499" t="s">
        <v>2949</v>
      </c>
      <c r="F2127" s="319">
        <v>1</v>
      </c>
      <c r="G2127" s="43" t="s">
        <v>2908</v>
      </c>
      <c r="H2127" s="499"/>
      <c r="I2127" s="481" t="s">
        <v>619</v>
      </c>
      <c r="J2127" s="442" t="s">
        <v>1428</v>
      </c>
      <c r="K2127" s="442">
        <v>1</v>
      </c>
      <c r="L2127" s="482" t="s">
        <v>3456</v>
      </c>
      <c r="M2127" s="442">
        <v>4860</v>
      </c>
      <c r="N2127" s="483"/>
      <c r="O2127" s="434">
        <v>76.650000000000006</v>
      </c>
      <c r="P2127" s="323">
        <f t="shared" si="150"/>
        <v>76.650000000000006</v>
      </c>
      <c r="Q2127" s="319">
        <f t="shared" si="151"/>
        <v>1</v>
      </c>
      <c r="R2127" s="427">
        <f t="shared" si="152"/>
        <v>76.650000000000006</v>
      </c>
      <c r="S2127" s="323"/>
      <c r="T2127" s="309"/>
      <c r="U2127" s="309"/>
      <c r="V2127" s="319" t="s">
        <v>619</v>
      </c>
      <c r="W2127" s="444" t="str">
        <f t="shared" ref="W2127:W2190" si="153">(SUBSTITUTE(I2127,V2127,""))</f>
        <v/>
      </c>
      <c r="X2127" s="286"/>
      <c r="Y2127" s="286"/>
      <c r="Z2127" s="30"/>
    </row>
    <row r="2128" spans="1:26" ht="15" hidden="1" customHeight="1" x14ac:dyDescent="0.2">
      <c r="A2128" s="384"/>
      <c r="B2128" s="384"/>
      <c r="C2128" s="433"/>
      <c r="D2128" s="43" t="s">
        <v>2716</v>
      </c>
      <c r="E2128" s="499" t="s">
        <v>2949</v>
      </c>
      <c r="F2128" s="319">
        <v>1</v>
      </c>
      <c r="G2128" s="43" t="s">
        <v>2901</v>
      </c>
      <c r="H2128" s="499"/>
      <c r="I2128" s="481">
        <v>10</v>
      </c>
      <c r="J2128" s="442" t="s">
        <v>1428</v>
      </c>
      <c r="K2128" s="442">
        <v>6</v>
      </c>
      <c r="L2128" s="482" t="s">
        <v>3514</v>
      </c>
      <c r="M2128" s="442">
        <v>145</v>
      </c>
      <c r="N2128" s="483"/>
      <c r="O2128" s="434">
        <v>0.34</v>
      </c>
      <c r="P2128" s="323">
        <f t="shared" si="150"/>
        <v>2.04</v>
      </c>
      <c r="Q2128" s="319">
        <f t="shared" si="151"/>
        <v>6</v>
      </c>
      <c r="R2128" s="427">
        <f t="shared" si="152"/>
        <v>2.04</v>
      </c>
      <c r="S2128" s="323"/>
      <c r="T2128" s="309"/>
      <c r="U2128" s="309"/>
      <c r="V2128" s="319" t="s">
        <v>1427</v>
      </c>
      <c r="W2128" s="444" t="str">
        <f t="shared" si="153"/>
        <v>10</v>
      </c>
      <c r="X2128" s="286"/>
      <c r="Y2128" s="286"/>
      <c r="Z2128" s="30"/>
    </row>
    <row r="2129" spans="1:26" ht="15" hidden="1" customHeight="1" x14ac:dyDescent="0.2">
      <c r="A2129" s="384"/>
      <c r="B2129" s="384"/>
      <c r="C2129" s="433"/>
      <c r="D2129" s="43" t="s">
        <v>2716</v>
      </c>
      <c r="E2129" s="499" t="s">
        <v>2949</v>
      </c>
      <c r="F2129" s="319">
        <v>1</v>
      </c>
      <c r="G2129" s="43" t="s">
        <v>2909</v>
      </c>
      <c r="H2129" s="499"/>
      <c r="I2129" s="481">
        <v>10</v>
      </c>
      <c r="J2129" s="442" t="s">
        <v>1428</v>
      </c>
      <c r="K2129" s="442">
        <v>2</v>
      </c>
      <c r="L2129" s="482" t="s">
        <v>3542</v>
      </c>
      <c r="M2129" s="442">
        <v>156</v>
      </c>
      <c r="N2129" s="483"/>
      <c r="O2129" s="434">
        <v>1.33</v>
      </c>
      <c r="P2129" s="323">
        <f t="shared" si="150"/>
        <v>2.66</v>
      </c>
      <c r="Q2129" s="319">
        <f t="shared" si="151"/>
        <v>2</v>
      </c>
      <c r="R2129" s="427">
        <f t="shared" si="152"/>
        <v>2.66</v>
      </c>
      <c r="S2129" s="323"/>
      <c r="T2129" s="309"/>
      <c r="U2129" s="309"/>
      <c r="V2129" s="319" t="s">
        <v>1427</v>
      </c>
      <c r="W2129" s="444" t="str">
        <f t="shared" si="153"/>
        <v>10</v>
      </c>
      <c r="X2129" s="286"/>
      <c r="Y2129" s="286"/>
      <c r="Z2129" s="30"/>
    </row>
    <row r="2130" spans="1:26" ht="15" hidden="1" customHeight="1" x14ac:dyDescent="0.2">
      <c r="A2130" s="384"/>
      <c r="B2130" s="384"/>
      <c r="C2130" s="433"/>
      <c r="D2130" s="43" t="s">
        <v>2716</v>
      </c>
      <c r="E2130" s="499" t="s">
        <v>2949</v>
      </c>
      <c r="F2130" s="319">
        <v>1</v>
      </c>
      <c r="G2130" s="43" t="s">
        <v>2910</v>
      </c>
      <c r="H2130" s="499"/>
      <c r="I2130" s="481">
        <v>10</v>
      </c>
      <c r="J2130" s="442" t="s">
        <v>1428</v>
      </c>
      <c r="K2130" s="442">
        <v>1</v>
      </c>
      <c r="L2130" s="482" t="s">
        <v>3549</v>
      </c>
      <c r="M2130" s="442">
        <v>122</v>
      </c>
      <c r="N2130" s="483"/>
      <c r="O2130" s="434">
        <v>1.01</v>
      </c>
      <c r="P2130" s="323">
        <f t="shared" si="150"/>
        <v>1.01</v>
      </c>
      <c r="Q2130" s="319">
        <f t="shared" si="151"/>
        <v>1</v>
      </c>
      <c r="R2130" s="427">
        <f t="shared" si="152"/>
        <v>1.01</v>
      </c>
      <c r="S2130" s="323"/>
      <c r="T2130" s="309"/>
      <c r="U2130" s="309"/>
      <c r="V2130" s="319" t="s">
        <v>1427</v>
      </c>
      <c r="W2130" s="444" t="str">
        <f t="shared" si="153"/>
        <v>10</v>
      </c>
      <c r="X2130" s="286"/>
      <c r="Y2130" s="286"/>
      <c r="Z2130" s="30"/>
    </row>
    <row r="2131" spans="1:26" ht="15" hidden="1" customHeight="1" x14ac:dyDescent="0.2">
      <c r="A2131" s="384"/>
      <c r="B2131" s="384"/>
      <c r="C2131" s="433"/>
      <c r="D2131" s="43" t="s">
        <v>2716</v>
      </c>
      <c r="E2131" s="499" t="s">
        <v>2949</v>
      </c>
      <c r="F2131" s="319">
        <v>1</v>
      </c>
      <c r="G2131" s="43" t="s">
        <v>2904</v>
      </c>
      <c r="H2131" s="499"/>
      <c r="I2131" s="481">
        <v>10</v>
      </c>
      <c r="J2131" s="442" t="s">
        <v>1428</v>
      </c>
      <c r="K2131" s="442">
        <v>3</v>
      </c>
      <c r="L2131" s="482" t="s">
        <v>3466</v>
      </c>
      <c r="M2131" s="442">
        <v>160</v>
      </c>
      <c r="N2131" s="483"/>
      <c r="O2131" s="434">
        <v>1.51</v>
      </c>
      <c r="P2131" s="323">
        <f t="shared" si="150"/>
        <v>4.53</v>
      </c>
      <c r="Q2131" s="319">
        <f t="shared" si="151"/>
        <v>3</v>
      </c>
      <c r="R2131" s="427">
        <f t="shared" si="152"/>
        <v>4.53</v>
      </c>
      <c r="S2131" s="323"/>
      <c r="T2131" s="309"/>
      <c r="U2131" s="309"/>
      <c r="V2131" s="319" t="s">
        <v>1427</v>
      </c>
      <c r="W2131" s="444" t="str">
        <f t="shared" si="153"/>
        <v>10</v>
      </c>
      <c r="X2131" s="286"/>
      <c r="Y2131" s="286"/>
      <c r="Z2131" s="30"/>
    </row>
    <row r="2132" spans="1:26" ht="15" hidden="1" customHeight="1" x14ac:dyDescent="0.2">
      <c r="A2132" s="384"/>
      <c r="B2132" s="384"/>
      <c r="C2132" s="433"/>
      <c r="D2132" s="43" t="s">
        <v>2716</v>
      </c>
      <c r="E2132" s="499" t="s">
        <v>2949</v>
      </c>
      <c r="F2132" s="319">
        <v>1</v>
      </c>
      <c r="G2132" s="43" t="s">
        <v>2905</v>
      </c>
      <c r="H2132" s="499"/>
      <c r="I2132" s="481">
        <v>12</v>
      </c>
      <c r="J2132" s="442" t="s">
        <v>1428</v>
      </c>
      <c r="K2132" s="442">
        <v>2</v>
      </c>
      <c r="L2132" s="482" t="s">
        <v>3473</v>
      </c>
      <c r="M2132" s="442">
        <v>160</v>
      </c>
      <c r="N2132" s="483"/>
      <c r="O2132" s="434">
        <v>1.96</v>
      </c>
      <c r="P2132" s="323">
        <f t="shared" si="150"/>
        <v>3.92</v>
      </c>
      <c r="Q2132" s="319">
        <f t="shared" si="151"/>
        <v>2</v>
      </c>
      <c r="R2132" s="427">
        <f t="shared" si="152"/>
        <v>3.92</v>
      </c>
      <c r="S2132" s="323"/>
      <c r="T2132" s="309"/>
      <c r="U2132" s="309"/>
      <c r="V2132" s="319" t="s">
        <v>3445</v>
      </c>
      <c r="W2132" s="444" t="str">
        <f t="shared" si="153"/>
        <v>12</v>
      </c>
      <c r="X2132" s="286"/>
      <c r="Y2132" s="286"/>
      <c r="Z2132" s="30"/>
    </row>
    <row r="2133" spans="1:26" ht="15" hidden="1" customHeight="1" x14ac:dyDescent="0.2">
      <c r="A2133" s="384"/>
      <c r="B2133" s="384"/>
      <c r="C2133" s="433"/>
      <c r="D2133" s="43" t="s">
        <v>2717</v>
      </c>
      <c r="E2133" s="499" t="s">
        <v>2949</v>
      </c>
      <c r="F2133" s="319">
        <v>1</v>
      </c>
      <c r="G2133" s="43" t="s">
        <v>2911</v>
      </c>
      <c r="H2133" s="499"/>
      <c r="I2133" s="481" t="s">
        <v>619</v>
      </c>
      <c r="J2133" s="442" t="s">
        <v>1428</v>
      </c>
      <c r="K2133" s="442">
        <v>1</v>
      </c>
      <c r="L2133" s="482" t="s">
        <v>3456</v>
      </c>
      <c r="M2133" s="442">
        <v>3334</v>
      </c>
      <c r="N2133" s="483"/>
      <c r="O2133" s="434">
        <v>52.57</v>
      </c>
      <c r="P2133" s="323">
        <f t="shared" si="150"/>
        <v>52.57</v>
      </c>
      <c r="Q2133" s="319">
        <f t="shared" si="151"/>
        <v>1</v>
      </c>
      <c r="R2133" s="427">
        <f t="shared" si="152"/>
        <v>52.57</v>
      </c>
      <c r="S2133" s="323"/>
      <c r="T2133" s="309"/>
      <c r="U2133" s="309"/>
      <c r="V2133" s="319" t="s">
        <v>619</v>
      </c>
      <c r="W2133" s="444" t="str">
        <f t="shared" si="153"/>
        <v/>
      </c>
      <c r="X2133" s="286"/>
      <c r="Y2133" s="286"/>
      <c r="Z2133" s="30"/>
    </row>
    <row r="2134" spans="1:26" ht="15" hidden="1" customHeight="1" x14ac:dyDescent="0.2">
      <c r="A2134" s="384"/>
      <c r="B2134" s="384"/>
      <c r="C2134" s="433"/>
      <c r="D2134" s="43" t="s">
        <v>2717</v>
      </c>
      <c r="E2134" s="499" t="s">
        <v>2949</v>
      </c>
      <c r="F2134" s="319">
        <v>1</v>
      </c>
      <c r="G2134" s="43" t="s">
        <v>2901</v>
      </c>
      <c r="H2134" s="499"/>
      <c r="I2134" s="481">
        <v>10</v>
      </c>
      <c r="J2134" s="442" t="s">
        <v>1428</v>
      </c>
      <c r="K2134" s="442">
        <v>2</v>
      </c>
      <c r="L2134" s="482" t="s">
        <v>3514</v>
      </c>
      <c r="M2134" s="442">
        <v>145</v>
      </c>
      <c r="N2134" s="483"/>
      <c r="O2134" s="434">
        <v>0.34</v>
      </c>
      <c r="P2134" s="323">
        <f t="shared" si="150"/>
        <v>0.68</v>
      </c>
      <c r="Q2134" s="319">
        <f t="shared" si="151"/>
        <v>2</v>
      </c>
      <c r="R2134" s="427">
        <f t="shared" si="152"/>
        <v>0.68</v>
      </c>
      <c r="S2134" s="323"/>
      <c r="T2134" s="309"/>
      <c r="U2134" s="309"/>
      <c r="V2134" s="319" t="s">
        <v>1427</v>
      </c>
      <c r="W2134" s="444" t="str">
        <f t="shared" si="153"/>
        <v>10</v>
      </c>
      <c r="X2134" s="286"/>
      <c r="Y2134" s="286"/>
      <c r="Z2134" s="30"/>
    </row>
    <row r="2135" spans="1:26" ht="15" hidden="1" customHeight="1" x14ac:dyDescent="0.2">
      <c r="A2135" s="384"/>
      <c r="B2135" s="384"/>
      <c r="C2135" s="433"/>
      <c r="D2135" s="43" t="s">
        <v>2717</v>
      </c>
      <c r="E2135" s="499" t="s">
        <v>2949</v>
      </c>
      <c r="F2135" s="319">
        <v>1</v>
      </c>
      <c r="G2135" s="43" t="s">
        <v>2912</v>
      </c>
      <c r="H2135" s="499"/>
      <c r="I2135" s="481">
        <v>10</v>
      </c>
      <c r="J2135" s="442" t="s">
        <v>1428</v>
      </c>
      <c r="K2135" s="442">
        <v>1</v>
      </c>
      <c r="L2135" s="482" t="s">
        <v>3542</v>
      </c>
      <c r="M2135" s="442">
        <v>144</v>
      </c>
      <c r="N2135" s="483"/>
      <c r="O2135" s="434">
        <v>1.23</v>
      </c>
      <c r="P2135" s="323">
        <f t="shared" si="150"/>
        <v>1.23</v>
      </c>
      <c r="Q2135" s="319">
        <f t="shared" si="151"/>
        <v>1</v>
      </c>
      <c r="R2135" s="427">
        <f t="shared" si="152"/>
        <v>1.23</v>
      </c>
      <c r="S2135" s="323"/>
      <c r="T2135" s="309"/>
      <c r="U2135" s="309"/>
      <c r="V2135" s="319" t="s">
        <v>1427</v>
      </c>
      <c r="W2135" s="444" t="str">
        <f t="shared" si="153"/>
        <v>10</v>
      </c>
      <c r="X2135" s="286"/>
      <c r="Y2135" s="286"/>
      <c r="Z2135" s="30"/>
    </row>
    <row r="2136" spans="1:26" ht="15" hidden="1" customHeight="1" x14ac:dyDescent="0.2">
      <c r="A2136" s="384"/>
      <c r="B2136" s="384"/>
      <c r="C2136" s="433"/>
      <c r="D2136" s="43" t="s">
        <v>2717</v>
      </c>
      <c r="E2136" s="499" t="s">
        <v>2949</v>
      </c>
      <c r="F2136" s="319">
        <v>1</v>
      </c>
      <c r="G2136" s="43" t="s">
        <v>2903</v>
      </c>
      <c r="H2136" s="499"/>
      <c r="I2136" s="481">
        <v>10</v>
      </c>
      <c r="J2136" s="442" t="s">
        <v>1428</v>
      </c>
      <c r="K2136" s="442">
        <v>1</v>
      </c>
      <c r="L2136" s="482" t="s">
        <v>3542</v>
      </c>
      <c r="M2136" s="442">
        <v>151</v>
      </c>
      <c r="N2136" s="483"/>
      <c r="O2136" s="434">
        <v>1.29</v>
      </c>
      <c r="P2136" s="323">
        <f t="shared" si="150"/>
        <v>1.29</v>
      </c>
      <c r="Q2136" s="319">
        <f t="shared" si="151"/>
        <v>1</v>
      </c>
      <c r="R2136" s="427">
        <f t="shared" si="152"/>
        <v>1.29</v>
      </c>
      <c r="S2136" s="323"/>
      <c r="T2136" s="309"/>
      <c r="U2136" s="309"/>
      <c r="V2136" s="319" t="s">
        <v>1427</v>
      </c>
      <c r="W2136" s="444" t="str">
        <f t="shared" si="153"/>
        <v>10</v>
      </c>
      <c r="X2136" s="286"/>
      <c r="Y2136" s="286"/>
      <c r="Z2136" s="30"/>
    </row>
    <row r="2137" spans="1:26" ht="15" hidden="1" customHeight="1" x14ac:dyDescent="0.2">
      <c r="A2137" s="384"/>
      <c r="B2137" s="384"/>
      <c r="C2137" s="433"/>
      <c r="D2137" s="43" t="s">
        <v>2717</v>
      </c>
      <c r="E2137" s="499" t="s">
        <v>2949</v>
      </c>
      <c r="F2137" s="319">
        <v>1</v>
      </c>
      <c r="G2137" s="43" t="s">
        <v>2905</v>
      </c>
      <c r="H2137" s="499"/>
      <c r="I2137" s="481">
        <v>12</v>
      </c>
      <c r="J2137" s="442" t="s">
        <v>1428</v>
      </c>
      <c r="K2137" s="442">
        <v>2</v>
      </c>
      <c r="L2137" s="482" t="s">
        <v>3473</v>
      </c>
      <c r="M2137" s="442">
        <v>160</v>
      </c>
      <c r="N2137" s="483"/>
      <c r="O2137" s="434">
        <v>1.96</v>
      </c>
      <c r="P2137" s="323">
        <f t="shared" si="150"/>
        <v>3.92</v>
      </c>
      <c r="Q2137" s="319">
        <f t="shared" si="151"/>
        <v>2</v>
      </c>
      <c r="R2137" s="427">
        <f t="shared" si="152"/>
        <v>3.92</v>
      </c>
      <c r="S2137" s="323"/>
      <c r="T2137" s="309"/>
      <c r="U2137" s="309"/>
      <c r="V2137" s="319" t="s">
        <v>3445</v>
      </c>
      <c r="W2137" s="444" t="str">
        <f t="shared" si="153"/>
        <v>12</v>
      </c>
      <c r="X2137" s="286"/>
      <c r="Y2137" s="286"/>
      <c r="Z2137" s="30"/>
    </row>
    <row r="2138" spans="1:26" ht="15" hidden="1" customHeight="1" x14ac:dyDescent="0.2">
      <c r="A2138" s="384"/>
      <c r="B2138" s="384"/>
      <c r="C2138" s="433"/>
      <c r="D2138" s="43" t="s">
        <v>2718</v>
      </c>
      <c r="E2138" s="499" t="s">
        <v>2949</v>
      </c>
      <c r="F2138" s="319">
        <v>1</v>
      </c>
      <c r="G2138" s="43" t="s">
        <v>2913</v>
      </c>
      <c r="H2138" s="499"/>
      <c r="I2138" s="481" t="s">
        <v>619</v>
      </c>
      <c r="J2138" s="442" t="s">
        <v>1428</v>
      </c>
      <c r="K2138" s="442">
        <v>1</v>
      </c>
      <c r="L2138" s="482" t="s">
        <v>3456</v>
      </c>
      <c r="M2138" s="442">
        <v>2970</v>
      </c>
      <c r="N2138" s="483"/>
      <c r="O2138" s="434">
        <v>46.84</v>
      </c>
      <c r="P2138" s="323">
        <f t="shared" si="150"/>
        <v>46.84</v>
      </c>
      <c r="Q2138" s="319">
        <f t="shared" si="151"/>
        <v>1</v>
      </c>
      <c r="R2138" s="427">
        <f t="shared" si="152"/>
        <v>46.84</v>
      </c>
      <c r="S2138" s="323"/>
      <c r="T2138" s="309"/>
      <c r="U2138" s="309"/>
      <c r="V2138" s="319" t="s">
        <v>619</v>
      </c>
      <c r="W2138" s="444" t="str">
        <f t="shared" si="153"/>
        <v/>
      </c>
      <c r="X2138" s="286"/>
      <c r="Y2138" s="286"/>
      <c r="Z2138" s="30"/>
    </row>
    <row r="2139" spans="1:26" ht="15" hidden="1" customHeight="1" x14ac:dyDescent="0.2">
      <c r="A2139" s="384"/>
      <c r="B2139" s="384"/>
      <c r="C2139" s="433"/>
      <c r="D2139" s="43" t="s">
        <v>2718</v>
      </c>
      <c r="E2139" s="499" t="s">
        <v>2949</v>
      </c>
      <c r="F2139" s="319">
        <v>1</v>
      </c>
      <c r="G2139" s="43" t="s">
        <v>2901</v>
      </c>
      <c r="H2139" s="499"/>
      <c r="I2139" s="481">
        <v>10</v>
      </c>
      <c r="J2139" s="442" t="s">
        <v>1428</v>
      </c>
      <c r="K2139" s="442">
        <v>1</v>
      </c>
      <c r="L2139" s="482" t="s">
        <v>3514</v>
      </c>
      <c r="M2139" s="442">
        <v>145</v>
      </c>
      <c r="N2139" s="483"/>
      <c r="O2139" s="434">
        <v>0.34</v>
      </c>
      <c r="P2139" s="323">
        <f t="shared" si="150"/>
        <v>0.34</v>
      </c>
      <c r="Q2139" s="319">
        <f t="shared" si="151"/>
        <v>1</v>
      </c>
      <c r="R2139" s="427">
        <f t="shared" si="152"/>
        <v>0.34</v>
      </c>
      <c r="S2139" s="323"/>
      <c r="T2139" s="309"/>
      <c r="U2139" s="309"/>
      <c r="V2139" s="319" t="s">
        <v>1427</v>
      </c>
      <c r="W2139" s="444" t="str">
        <f t="shared" si="153"/>
        <v>10</v>
      </c>
      <c r="X2139" s="286"/>
      <c r="Y2139" s="286"/>
      <c r="Z2139" s="30"/>
    </row>
    <row r="2140" spans="1:26" ht="15" hidden="1" customHeight="1" x14ac:dyDescent="0.2">
      <c r="A2140" s="384"/>
      <c r="B2140" s="384"/>
      <c r="C2140" s="433"/>
      <c r="D2140" s="43" t="s">
        <v>2718</v>
      </c>
      <c r="E2140" s="499" t="s">
        <v>2949</v>
      </c>
      <c r="F2140" s="319">
        <v>1</v>
      </c>
      <c r="G2140" s="43" t="s">
        <v>2914</v>
      </c>
      <c r="H2140" s="499"/>
      <c r="I2140" s="481">
        <v>10</v>
      </c>
      <c r="J2140" s="442" t="s">
        <v>1428</v>
      </c>
      <c r="K2140" s="442">
        <v>1</v>
      </c>
      <c r="L2140" s="482" t="s">
        <v>3460</v>
      </c>
      <c r="M2140" s="442">
        <v>120</v>
      </c>
      <c r="N2140" s="483"/>
      <c r="O2140" s="434">
        <v>0.94</v>
      </c>
      <c r="P2140" s="323">
        <f t="shared" si="150"/>
        <v>0.94</v>
      </c>
      <c r="Q2140" s="319">
        <f t="shared" si="151"/>
        <v>1</v>
      </c>
      <c r="R2140" s="427">
        <f t="shared" si="152"/>
        <v>0.94</v>
      </c>
      <c r="S2140" s="323"/>
      <c r="T2140" s="309"/>
      <c r="U2140" s="309"/>
      <c r="V2140" s="319" t="s">
        <v>1427</v>
      </c>
      <c r="W2140" s="444" t="str">
        <f t="shared" si="153"/>
        <v>10</v>
      </c>
      <c r="X2140" s="286"/>
      <c r="Y2140" s="286"/>
      <c r="Z2140" s="30"/>
    </row>
    <row r="2141" spans="1:26" ht="15" hidden="1" customHeight="1" x14ac:dyDescent="0.2">
      <c r="A2141" s="384"/>
      <c r="B2141" s="384"/>
      <c r="C2141" s="433"/>
      <c r="D2141" s="43" t="s">
        <v>2718</v>
      </c>
      <c r="E2141" s="499" t="s">
        <v>2949</v>
      </c>
      <c r="F2141" s="319">
        <v>1</v>
      </c>
      <c r="G2141" s="43" t="s">
        <v>2884</v>
      </c>
      <c r="H2141" s="499"/>
      <c r="I2141" s="481">
        <v>10</v>
      </c>
      <c r="J2141" s="442" t="s">
        <v>1428</v>
      </c>
      <c r="K2141" s="442">
        <v>2</v>
      </c>
      <c r="L2141" s="482" t="s">
        <v>3469</v>
      </c>
      <c r="M2141" s="442">
        <v>160</v>
      </c>
      <c r="N2141" s="483"/>
      <c r="O2141" s="434">
        <v>1.76</v>
      </c>
      <c r="P2141" s="323">
        <f t="shared" si="150"/>
        <v>3.52</v>
      </c>
      <c r="Q2141" s="319">
        <f t="shared" si="151"/>
        <v>2</v>
      </c>
      <c r="R2141" s="427">
        <f t="shared" si="152"/>
        <v>3.52</v>
      </c>
      <c r="S2141" s="323"/>
      <c r="T2141" s="309"/>
      <c r="U2141" s="309"/>
      <c r="V2141" s="319" t="s">
        <v>1427</v>
      </c>
      <c r="W2141" s="444" t="str">
        <f t="shared" si="153"/>
        <v>10</v>
      </c>
      <c r="X2141" s="286"/>
      <c r="Y2141" s="286"/>
      <c r="Z2141" s="30"/>
    </row>
    <row r="2142" spans="1:26" ht="15" hidden="1" customHeight="1" x14ac:dyDescent="0.2">
      <c r="A2142" s="384"/>
      <c r="B2142" s="384"/>
      <c r="C2142" s="433"/>
      <c r="D2142" s="43" t="s">
        <v>2719</v>
      </c>
      <c r="E2142" s="499" t="s">
        <v>2949</v>
      </c>
      <c r="F2142" s="319">
        <v>1</v>
      </c>
      <c r="G2142" s="43" t="s">
        <v>2915</v>
      </c>
      <c r="H2142" s="499"/>
      <c r="I2142" s="481" t="s">
        <v>619</v>
      </c>
      <c r="J2142" s="442" t="s">
        <v>1428</v>
      </c>
      <c r="K2142" s="442">
        <v>1</v>
      </c>
      <c r="L2142" s="482" t="s">
        <v>3456</v>
      </c>
      <c r="M2142" s="442">
        <v>530</v>
      </c>
      <c r="N2142" s="483"/>
      <c r="O2142" s="434">
        <v>8.36</v>
      </c>
      <c r="P2142" s="323">
        <f t="shared" si="150"/>
        <v>8.36</v>
      </c>
      <c r="Q2142" s="319">
        <f t="shared" si="151"/>
        <v>1</v>
      </c>
      <c r="R2142" s="427">
        <f t="shared" si="152"/>
        <v>8.36</v>
      </c>
      <c r="S2142" s="323"/>
      <c r="T2142" s="309"/>
      <c r="U2142" s="309"/>
      <c r="V2142" s="319" t="s">
        <v>619</v>
      </c>
      <c r="W2142" s="444" t="str">
        <f t="shared" si="153"/>
        <v/>
      </c>
      <c r="X2142" s="286"/>
      <c r="Y2142" s="286"/>
      <c r="Z2142" s="30"/>
    </row>
    <row r="2143" spans="1:26" ht="15" hidden="1" customHeight="1" x14ac:dyDescent="0.2">
      <c r="A2143" s="384"/>
      <c r="B2143" s="384"/>
      <c r="C2143" s="433"/>
      <c r="D2143" s="43" t="s">
        <v>2719</v>
      </c>
      <c r="E2143" s="499" t="s">
        <v>2949</v>
      </c>
      <c r="F2143" s="319">
        <v>1</v>
      </c>
      <c r="G2143" s="43" t="s">
        <v>2916</v>
      </c>
      <c r="H2143" s="499"/>
      <c r="I2143" s="481" t="s">
        <v>865</v>
      </c>
      <c r="J2143" s="442" t="s">
        <v>1428</v>
      </c>
      <c r="K2143" s="442">
        <v>1</v>
      </c>
      <c r="L2143" s="482" t="s">
        <v>3456</v>
      </c>
      <c r="M2143" s="442">
        <v>2612</v>
      </c>
      <c r="N2143" s="483"/>
      <c r="O2143" s="434">
        <v>29.43</v>
      </c>
      <c r="P2143" s="323">
        <f t="shared" si="150"/>
        <v>29.43</v>
      </c>
      <c r="Q2143" s="319">
        <f t="shared" si="151"/>
        <v>1</v>
      </c>
      <c r="R2143" s="427">
        <f t="shared" si="152"/>
        <v>29.43</v>
      </c>
      <c r="S2143" s="323"/>
      <c r="T2143" s="309"/>
      <c r="U2143" s="309"/>
      <c r="V2143" s="319" t="s">
        <v>865</v>
      </c>
      <c r="W2143" s="444" t="str">
        <f t="shared" si="153"/>
        <v/>
      </c>
      <c r="X2143" s="286"/>
      <c r="Y2143" s="286"/>
      <c r="Z2143" s="30"/>
    </row>
    <row r="2144" spans="1:26" ht="15" hidden="1" customHeight="1" x14ac:dyDescent="0.2">
      <c r="A2144" s="384"/>
      <c r="B2144" s="384"/>
      <c r="C2144" s="433"/>
      <c r="D2144" s="43" t="s">
        <v>2719</v>
      </c>
      <c r="E2144" s="499" t="s">
        <v>2949</v>
      </c>
      <c r="F2144" s="319">
        <v>1</v>
      </c>
      <c r="G2144" s="43" t="s">
        <v>2837</v>
      </c>
      <c r="H2144" s="499"/>
      <c r="I2144" s="481">
        <v>10</v>
      </c>
      <c r="J2144" s="442" t="s">
        <v>1428</v>
      </c>
      <c r="K2144" s="442">
        <v>1</v>
      </c>
      <c r="L2144" s="482" t="s">
        <v>3549</v>
      </c>
      <c r="M2144" s="442">
        <v>175</v>
      </c>
      <c r="N2144" s="483"/>
      <c r="O2144" s="434">
        <v>1.44</v>
      </c>
      <c r="P2144" s="323">
        <f t="shared" si="150"/>
        <v>1.44</v>
      </c>
      <c r="Q2144" s="319">
        <f t="shared" si="151"/>
        <v>1</v>
      </c>
      <c r="R2144" s="427">
        <f t="shared" si="152"/>
        <v>1.44</v>
      </c>
      <c r="S2144" s="323"/>
      <c r="T2144" s="309"/>
      <c r="U2144" s="309"/>
      <c r="V2144" s="319" t="s">
        <v>1427</v>
      </c>
      <c r="W2144" s="444" t="str">
        <f t="shared" si="153"/>
        <v>10</v>
      </c>
      <c r="X2144" s="286"/>
      <c r="Y2144" s="286"/>
      <c r="Z2144" s="30"/>
    </row>
    <row r="2145" spans="1:26" ht="15" hidden="1" customHeight="1" x14ac:dyDescent="0.2">
      <c r="A2145" s="384"/>
      <c r="B2145" s="384"/>
      <c r="C2145" s="433"/>
      <c r="D2145" s="43" t="s">
        <v>2719</v>
      </c>
      <c r="E2145" s="499" t="s">
        <v>2949</v>
      </c>
      <c r="F2145" s="319">
        <v>1</v>
      </c>
      <c r="G2145" s="43" t="s">
        <v>2887</v>
      </c>
      <c r="H2145" s="499"/>
      <c r="I2145" s="481">
        <v>10</v>
      </c>
      <c r="J2145" s="442" t="s">
        <v>1428</v>
      </c>
      <c r="K2145" s="442">
        <v>1</v>
      </c>
      <c r="L2145" s="482" t="s">
        <v>3469</v>
      </c>
      <c r="M2145" s="442">
        <v>410</v>
      </c>
      <c r="N2145" s="483"/>
      <c r="O2145" s="434">
        <v>4.51</v>
      </c>
      <c r="P2145" s="323">
        <f t="shared" si="150"/>
        <v>4.51</v>
      </c>
      <c r="Q2145" s="319">
        <f t="shared" si="151"/>
        <v>1</v>
      </c>
      <c r="R2145" s="427">
        <f t="shared" si="152"/>
        <v>4.51</v>
      </c>
      <c r="S2145" s="323"/>
      <c r="T2145" s="309"/>
      <c r="U2145" s="309"/>
      <c r="V2145" s="319" t="s">
        <v>1427</v>
      </c>
      <c r="W2145" s="444" t="str">
        <f t="shared" si="153"/>
        <v>10</v>
      </c>
      <c r="X2145" s="286"/>
      <c r="Y2145" s="286"/>
      <c r="Z2145" s="30"/>
    </row>
    <row r="2146" spans="1:26" ht="15" hidden="1" customHeight="1" x14ac:dyDescent="0.2">
      <c r="A2146" s="384"/>
      <c r="B2146" s="384"/>
      <c r="C2146" s="433"/>
      <c r="D2146" s="43" t="s">
        <v>2719</v>
      </c>
      <c r="E2146" s="499" t="s">
        <v>2949</v>
      </c>
      <c r="F2146" s="319">
        <v>1</v>
      </c>
      <c r="G2146" s="43" t="s">
        <v>2917</v>
      </c>
      <c r="H2146" s="499"/>
      <c r="I2146" s="481">
        <v>8</v>
      </c>
      <c r="J2146" s="442" t="s">
        <v>1428</v>
      </c>
      <c r="K2146" s="442">
        <v>1</v>
      </c>
      <c r="L2146" s="482" t="s">
        <v>3469</v>
      </c>
      <c r="M2146" s="442">
        <v>555</v>
      </c>
      <c r="N2146" s="483"/>
      <c r="O2146" s="434">
        <v>4.87</v>
      </c>
      <c r="P2146" s="323">
        <f t="shared" si="150"/>
        <v>4.87</v>
      </c>
      <c r="Q2146" s="319">
        <f t="shared" si="151"/>
        <v>1</v>
      </c>
      <c r="R2146" s="427">
        <f t="shared" si="152"/>
        <v>4.87</v>
      </c>
      <c r="S2146" s="323"/>
      <c r="T2146" s="309"/>
      <c r="U2146" s="309"/>
      <c r="V2146" s="319" t="s">
        <v>3449</v>
      </c>
      <c r="W2146" s="444" t="str">
        <f t="shared" si="153"/>
        <v>8</v>
      </c>
      <c r="X2146" s="286"/>
      <c r="Y2146" s="286"/>
      <c r="Z2146" s="30"/>
    </row>
    <row r="2147" spans="1:26" ht="15" hidden="1" customHeight="1" x14ac:dyDescent="0.2">
      <c r="A2147" s="384"/>
      <c r="B2147" s="384"/>
      <c r="C2147" s="433"/>
      <c r="D2147" s="43" t="s">
        <v>2719</v>
      </c>
      <c r="E2147" s="499" t="s">
        <v>2949</v>
      </c>
      <c r="F2147" s="319">
        <v>1</v>
      </c>
      <c r="G2147" s="43" t="s">
        <v>2841</v>
      </c>
      <c r="H2147" s="499"/>
      <c r="I2147" s="481">
        <v>5</v>
      </c>
      <c r="J2147" s="442" t="s">
        <v>1428</v>
      </c>
      <c r="K2147" s="442">
        <v>2</v>
      </c>
      <c r="L2147" s="482" t="s">
        <v>3514</v>
      </c>
      <c r="M2147" s="442">
        <v>70</v>
      </c>
      <c r="N2147" s="483"/>
      <c r="O2147" s="434">
        <v>0.08</v>
      </c>
      <c r="P2147" s="323">
        <f t="shared" si="150"/>
        <v>0.16</v>
      </c>
      <c r="Q2147" s="319">
        <f t="shared" si="151"/>
        <v>2</v>
      </c>
      <c r="R2147" s="427">
        <f t="shared" si="152"/>
        <v>0.16</v>
      </c>
      <c r="S2147" s="323"/>
      <c r="T2147" s="309"/>
      <c r="U2147" s="309"/>
      <c r="V2147" s="319" t="s">
        <v>3448</v>
      </c>
      <c r="W2147" s="444" t="str">
        <f t="shared" si="153"/>
        <v>5</v>
      </c>
      <c r="X2147" s="286"/>
      <c r="Y2147" s="286"/>
      <c r="Z2147" s="30"/>
    </row>
    <row r="2148" spans="1:26" ht="15" hidden="1" customHeight="1" x14ac:dyDescent="0.2">
      <c r="A2148" s="384"/>
      <c r="B2148" s="384"/>
      <c r="C2148" s="433"/>
      <c r="D2148" s="43" t="s">
        <v>2719</v>
      </c>
      <c r="E2148" s="499" t="s">
        <v>2949</v>
      </c>
      <c r="F2148" s="319">
        <v>1</v>
      </c>
      <c r="G2148" s="43" t="s">
        <v>2918</v>
      </c>
      <c r="H2148" s="499"/>
      <c r="I2148" s="481">
        <v>5</v>
      </c>
      <c r="J2148" s="442" t="s">
        <v>1428</v>
      </c>
      <c r="K2148" s="442">
        <v>1</v>
      </c>
      <c r="L2148" s="482" t="s">
        <v>3556</v>
      </c>
      <c r="M2148" s="442">
        <v>530</v>
      </c>
      <c r="N2148" s="483"/>
      <c r="O2148" s="434">
        <v>5.12</v>
      </c>
      <c r="P2148" s="323">
        <f t="shared" si="150"/>
        <v>5.12</v>
      </c>
      <c r="Q2148" s="319">
        <f t="shared" si="151"/>
        <v>1</v>
      </c>
      <c r="R2148" s="427">
        <f t="shared" si="152"/>
        <v>5.12</v>
      </c>
      <c r="S2148" s="323"/>
      <c r="T2148" s="309"/>
      <c r="U2148" s="309"/>
      <c r="V2148" s="319" t="s">
        <v>3448</v>
      </c>
      <c r="W2148" s="444" t="str">
        <f t="shared" si="153"/>
        <v>5</v>
      </c>
      <c r="X2148" s="286"/>
      <c r="Y2148" s="286"/>
      <c r="Z2148" s="30"/>
    </row>
    <row r="2149" spans="1:26" ht="15" hidden="1" customHeight="1" x14ac:dyDescent="0.2">
      <c r="A2149" s="384"/>
      <c r="B2149" s="384"/>
      <c r="C2149" s="433"/>
      <c r="D2149" s="43" t="s">
        <v>2719</v>
      </c>
      <c r="E2149" s="499" t="s">
        <v>2949</v>
      </c>
      <c r="F2149" s="319">
        <v>1</v>
      </c>
      <c r="G2149" s="43" t="s">
        <v>2919</v>
      </c>
      <c r="H2149" s="499"/>
      <c r="I2149" s="481">
        <v>8</v>
      </c>
      <c r="J2149" s="442" t="s">
        <v>1428</v>
      </c>
      <c r="K2149" s="442">
        <v>1</v>
      </c>
      <c r="L2149" s="482" t="s">
        <v>3514</v>
      </c>
      <c r="M2149" s="442">
        <v>145</v>
      </c>
      <c r="N2149" s="483"/>
      <c r="O2149" s="434">
        <v>0.27</v>
      </c>
      <c r="P2149" s="323">
        <f t="shared" si="150"/>
        <v>0.27</v>
      </c>
      <c r="Q2149" s="319">
        <f t="shared" si="151"/>
        <v>1</v>
      </c>
      <c r="R2149" s="427">
        <f t="shared" si="152"/>
        <v>0.27</v>
      </c>
      <c r="S2149" s="323"/>
      <c r="T2149" s="309"/>
      <c r="U2149" s="309"/>
      <c r="V2149" s="319" t="s">
        <v>3449</v>
      </c>
      <c r="W2149" s="444" t="str">
        <f t="shared" si="153"/>
        <v>8</v>
      </c>
      <c r="X2149" s="286"/>
      <c r="Y2149" s="286"/>
      <c r="Z2149" s="30"/>
    </row>
    <row r="2150" spans="1:26" ht="15" hidden="1" customHeight="1" x14ac:dyDescent="0.2">
      <c r="A2150" s="384"/>
      <c r="B2150" s="384"/>
      <c r="C2150" s="433"/>
      <c r="D2150" s="43" t="s">
        <v>2720</v>
      </c>
      <c r="E2150" s="499" t="s">
        <v>2949</v>
      </c>
      <c r="F2150" s="319">
        <v>1</v>
      </c>
      <c r="G2150" s="43" t="s">
        <v>2900</v>
      </c>
      <c r="H2150" s="499"/>
      <c r="I2150" s="481" t="s">
        <v>619</v>
      </c>
      <c r="J2150" s="442" t="s">
        <v>1428</v>
      </c>
      <c r="K2150" s="442">
        <v>1</v>
      </c>
      <c r="L2150" s="482" t="s">
        <v>3456</v>
      </c>
      <c r="M2150" s="442">
        <v>3612</v>
      </c>
      <c r="N2150" s="483"/>
      <c r="O2150" s="434">
        <v>56.96</v>
      </c>
      <c r="P2150" s="323">
        <f t="shared" si="150"/>
        <v>56.96</v>
      </c>
      <c r="Q2150" s="319">
        <f t="shared" si="151"/>
        <v>1</v>
      </c>
      <c r="R2150" s="427">
        <f t="shared" si="152"/>
        <v>56.96</v>
      </c>
      <c r="S2150" s="323"/>
      <c r="T2150" s="309"/>
      <c r="U2150" s="309"/>
      <c r="V2150" s="319" t="s">
        <v>619</v>
      </c>
      <c r="W2150" s="444" t="str">
        <f t="shared" si="153"/>
        <v/>
      </c>
      <c r="X2150" s="286"/>
      <c r="Y2150" s="286"/>
      <c r="Z2150" s="30"/>
    </row>
    <row r="2151" spans="1:26" ht="15" hidden="1" customHeight="1" x14ac:dyDescent="0.2">
      <c r="A2151" s="384"/>
      <c r="B2151" s="384"/>
      <c r="C2151" s="433"/>
      <c r="D2151" s="43" t="s">
        <v>2720</v>
      </c>
      <c r="E2151" s="499" t="s">
        <v>2949</v>
      </c>
      <c r="F2151" s="319">
        <v>1</v>
      </c>
      <c r="G2151" s="43" t="s">
        <v>2901</v>
      </c>
      <c r="H2151" s="499"/>
      <c r="I2151" s="481">
        <v>10</v>
      </c>
      <c r="J2151" s="442" t="s">
        <v>1428</v>
      </c>
      <c r="K2151" s="442">
        <v>2</v>
      </c>
      <c r="L2151" s="482" t="s">
        <v>3514</v>
      </c>
      <c r="M2151" s="442">
        <v>145</v>
      </c>
      <c r="N2151" s="483"/>
      <c r="O2151" s="434">
        <v>0.34</v>
      </c>
      <c r="P2151" s="323">
        <f t="shared" si="150"/>
        <v>0.68</v>
      </c>
      <c r="Q2151" s="319">
        <f t="shared" si="151"/>
        <v>2</v>
      </c>
      <c r="R2151" s="427">
        <f t="shared" si="152"/>
        <v>0.68</v>
      </c>
      <c r="S2151" s="323"/>
      <c r="T2151" s="309"/>
      <c r="U2151" s="309"/>
      <c r="V2151" s="319" t="s">
        <v>1427</v>
      </c>
      <c r="W2151" s="444" t="str">
        <f t="shared" si="153"/>
        <v>10</v>
      </c>
      <c r="X2151" s="286"/>
      <c r="Y2151" s="286"/>
      <c r="Z2151" s="30"/>
    </row>
    <row r="2152" spans="1:26" ht="15" hidden="1" customHeight="1" x14ac:dyDescent="0.2">
      <c r="A2152" s="384"/>
      <c r="B2152" s="384"/>
      <c r="C2152" s="433"/>
      <c r="D2152" s="43" t="s">
        <v>2720</v>
      </c>
      <c r="E2152" s="499" t="s">
        <v>2949</v>
      </c>
      <c r="F2152" s="319">
        <v>1</v>
      </c>
      <c r="G2152" s="43" t="s">
        <v>2902</v>
      </c>
      <c r="H2152" s="499"/>
      <c r="I2152" s="481">
        <v>10</v>
      </c>
      <c r="J2152" s="442" t="s">
        <v>1428</v>
      </c>
      <c r="K2152" s="442">
        <v>1</v>
      </c>
      <c r="L2152" s="482" t="s">
        <v>3542</v>
      </c>
      <c r="M2152" s="442">
        <v>160</v>
      </c>
      <c r="N2152" s="483"/>
      <c r="O2152" s="434">
        <v>1.37</v>
      </c>
      <c r="P2152" s="323">
        <f t="shared" si="150"/>
        <v>1.37</v>
      </c>
      <c r="Q2152" s="319">
        <f t="shared" si="151"/>
        <v>1</v>
      </c>
      <c r="R2152" s="427">
        <f t="shared" si="152"/>
        <v>1.37</v>
      </c>
      <c r="S2152" s="323"/>
      <c r="T2152" s="309"/>
      <c r="U2152" s="309"/>
      <c r="V2152" s="319" t="s">
        <v>1427</v>
      </c>
      <c r="W2152" s="444" t="str">
        <f t="shared" si="153"/>
        <v>10</v>
      </c>
      <c r="X2152" s="286"/>
      <c r="Y2152" s="286"/>
      <c r="Z2152" s="30"/>
    </row>
    <row r="2153" spans="1:26" ht="15" hidden="1" customHeight="1" x14ac:dyDescent="0.2">
      <c r="A2153" s="384"/>
      <c r="B2153" s="384"/>
      <c r="C2153" s="433"/>
      <c r="D2153" s="43" t="s">
        <v>2720</v>
      </c>
      <c r="E2153" s="499" t="s">
        <v>2949</v>
      </c>
      <c r="F2153" s="319">
        <v>1</v>
      </c>
      <c r="G2153" s="43" t="s">
        <v>2903</v>
      </c>
      <c r="H2153" s="499"/>
      <c r="I2153" s="481">
        <v>10</v>
      </c>
      <c r="J2153" s="442" t="s">
        <v>1428</v>
      </c>
      <c r="K2153" s="442">
        <v>1</v>
      </c>
      <c r="L2153" s="482" t="s">
        <v>3542</v>
      </c>
      <c r="M2153" s="442">
        <v>150</v>
      </c>
      <c r="N2153" s="483"/>
      <c r="O2153" s="434">
        <v>1.28</v>
      </c>
      <c r="P2153" s="323">
        <f t="shared" si="150"/>
        <v>1.28</v>
      </c>
      <c r="Q2153" s="319">
        <f t="shared" si="151"/>
        <v>1</v>
      </c>
      <c r="R2153" s="427">
        <f t="shared" si="152"/>
        <v>1.28</v>
      </c>
      <c r="S2153" s="323"/>
      <c r="T2153" s="309"/>
      <c r="U2153" s="309"/>
      <c r="V2153" s="319" t="s">
        <v>1427</v>
      </c>
      <c r="W2153" s="444" t="str">
        <f t="shared" si="153"/>
        <v>10</v>
      </c>
      <c r="X2153" s="286"/>
      <c r="Y2153" s="286"/>
      <c r="Z2153" s="30"/>
    </row>
    <row r="2154" spans="1:26" ht="15" hidden="1" customHeight="1" x14ac:dyDescent="0.2">
      <c r="A2154" s="384"/>
      <c r="B2154" s="384"/>
      <c r="C2154" s="433"/>
      <c r="D2154" s="43" t="s">
        <v>2720</v>
      </c>
      <c r="E2154" s="499" t="s">
        <v>2949</v>
      </c>
      <c r="F2154" s="319">
        <v>1</v>
      </c>
      <c r="G2154" s="43" t="s">
        <v>2905</v>
      </c>
      <c r="H2154" s="499"/>
      <c r="I2154" s="481">
        <v>12</v>
      </c>
      <c r="J2154" s="442" t="s">
        <v>1428</v>
      </c>
      <c r="K2154" s="442">
        <v>2</v>
      </c>
      <c r="L2154" s="482" t="s">
        <v>3473</v>
      </c>
      <c r="M2154" s="442">
        <v>160</v>
      </c>
      <c r="N2154" s="483"/>
      <c r="O2154" s="434">
        <v>1.96</v>
      </c>
      <c r="P2154" s="323">
        <f t="shared" si="150"/>
        <v>3.92</v>
      </c>
      <c r="Q2154" s="319">
        <f t="shared" si="151"/>
        <v>2</v>
      </c>
      <c r="R2154" s="427">
        <f t="shared" si="152"/>
        <v>3.92</v>
      </c>
      <c r="S2154" s="323"/>
      <c r="T2154" s="309"/>
      <c r="U2154" s="309"/>
      <c r="V2154" s="319" t="s">
        <v>3445</v>
      </c>
      <c r="W2154" s="444" t="str">
        <f t="shared" si="153"/>
        <v>12</v>
      </c>
      <c r="X2154" s="286"/>
      <c r="Y2154" s="286"/>
      <c r="Z2154" s="30"/>
    </row>
    <row r="2155" spans="1:26" ht="15" hidden="1" customHeight="1" x14ac:dyDescent="0.2">
      <c r="A2155" s="384"/>
      <c r="B2155" s="384"/>
      <c r="C2155" s="433"/>
      <c r="D2155" s="43" t="s">
        <v>2721</v>
      </c>
      <c r="E2155" s="499" t="s">
        <v>2949</v>
      </c>
      <c r="F2155" s="319">
        <v>2</v>
      </c>
      <c r="G2155" s="43" t="s">
        <v>2913</v>
      </c>
      <c r="H2155" s="499"/>
      <c r="I2155" s="481" t="s">
        <v>619</v>
      </c>
      <c r="J2155" s="442" t="s">
        <v>1428</v>
      </c>
      <c r="K2155" s="442">
        <v>1</v>
      </c>
      <c r="L2155" s="482" t="s">
        <v>3456</v>
      </c>
      <c r="M2155" s="442">
        <v>2970</v>
      </c>
      <c r="N2155" s="483"/>
      <c r="O2155" s="434">
        <v>46.84</v>
      </c>
      <c r="P2155" s="323">
        <f t="shared" si="150"/>
        <v>46.84</v>
      </c>
      <c r="Q2155" s="319">
        <f t="shared" si="151"/>
        <v>2</v>
      </c>
      <c r="R2155" s="427">
        <f t="shared" si="152"/>
        <v>93.68</v>
      </c>
      <c r="S2155" s="323"/>
      <c r="T2155" s="309"/>
      <c r="U2155" s="309"/>
      <c r="V2155" s="319" t="s">
        <v>619</v>
      </c>
      <c r="W2155" s="444" t="str">
        <f t="shared" si="153"/>
        <v/>
      </c>
      <c r="X2155" s="286"/>
      <c r="Y2155" s="286"/>
      <c r="Z2155" s="30"/>
    </row>
    <row r="2156" spans="1:26" ht="15" hidden="1" customHeight="1" x14ac:dyDescent="0.2">
      <c r="A2156" s="384"/>
      <c r="B2156" s="384"/>
      <c r="C2156" s="433"/>
      <c r="D2156" s="43" t="s">
        <v>2721</v>
      </c>
      <c r="E2156" s="499" t="s">
        <v>2949</v>
      </c>
      <c r="F2156" s="319">
        <v>2</v>
      </c>
      <c r="G2156" s="43" t="s">
        <v>2914</v>
      </c>
      <c r="H2156" s="499"/>
      <c r="I2156" s="481">
        <v>10</v>
      </c>
      <c r="J2156" s="442" t="s">
        <v>1428</v>
      </c>
      <c r="K2156" s="442">
        <v>2</v>
      </c>
      <c r="L2156" s="482" t="s">
        <v>3460</v>
      </c>
      <c r="M2156" s="442">
        <v>120</v>
      </c>
      <c r="N2156" s="483"/>
      <c r="O2156" s="434">
        <v>0.94</v>
      </c>
      <c r="P2156" s="323">
        <f t="shared" si="150"/>
        <v>1.88</v>
      </c>
      <c r="Q2156" s="319">
        <f t="shared" si="151"/>
        <v>4</v>
      </c>
      <c r="R2156" s="427">
        <f t="shared" si="152"/>
        <v>3.76</v>
      </c>
      <c r="S2156" s="323"/>
      <c r="T2156" s="309"/>
      <c r="U2156" s="309"/>
      <c r="V2156" s="319" t="s">
        <v>1427</v>
      </c>
      <c r="W2156" s="444" t="str">
        <f t="shared" si="153"/>
        <v>10</v>
      </c>
      <c r="X2156" s="286"/>
      <c r="Y2156" s="286"/>
      <c r="Z2156" s="30"/>
    </row>
    <row r="2157" spans="1:26" ht="15" hidden="1" customHeight="1" x14ac:dyDescent="0.2">
      <c r="A2157" s="384"/>
      <c r="B2157" s="384"/>
      <c r="C2157" s="433"/>
      <c r="D2157" s="43" t="s">
        <v>2721</v>
      </c>
      <c r="E2157" s="499" t="s">
        <v>2949</v>
      </c>
      <c r="F2157" s="319">
        <v>2</v>
      </c>
      <c r="G2157" s="43" t="s">
        <v>2884</v>
      </c>
      <c r="H2157" s="499"/>
      <c r="I2157" s="481">
        <v>10</v>
      </c>
      <c r="J2157" s="442" t="s">
        <v>1428</v>
      </c>
      <c r="K2157" s="442">
        <v>2</v>
      </c>
      <c r="L2157" s="482" t="s">
        <v>3469</v>
      </c>
      <c r="M2157" s="442">
        <v>160</v>
      </c>
      <c r="N2157" s="483"/>
      <c r="O2157" s="434">
        <v>1.76</v>
      </c>
      <c r="P2157" s="323">
        <f t="shared" si="150"/>
        <v>3.52</v>
      </c>
      <c r="Q2157" s="319">
        <f t="shared" si="151"/>
        <v>4</v>
      </c>
      <c r="R2157" s="427">
        <f t="shared" si="152"/>
        <v>7.04</v>
      </c>
      <c r="S2157" s="323"/>
      <c r="T2157" s="309"/>
      <c r="U2157" s="309"/>
      <c r="V2157" s="319" t="s">
        <v>1427</v>
      </c>
      <c r="W2157" s="444" t="str">
        <f t="shared" si="153"/>
        <v>10</v>
      </c>
      <c r="X2157" s="286"/>
      <c r="Y2157" s="286"/>
      <c r="Z2157" s="30"/>
    </row>
    <row r="2158" spans="1:26" ht="15" hidden="1" customHeight="1" x14ac:dyDescent="0.2">
      <c r="A2158" s="384"/>
      <c r="B2158" s="384"/>
      <c r="C2158" s="433"/>
      <c r="D2158" s="43" t="s">
        <v>2722</v>
      </c>
      <c r="E2158" s="499" t="s">
        <v>2949</v>
      </c>
      <c r="F2158" s="319">
        <v>1</v>
      </c>
      <c r="G2158" s="43" t="s">
        <v>2920</v>
      </c>
      <c r="H2158" s="499"/>
      <c r="I2158" s="481" t="s">
        <v>619</v>
      </c>
      <c r="J2158" s="442" t="s">
        <v>1428</v>
      </c>
      <c r="K2158" s="442">
        <v>1</v>
      </c>
      <c r="L2158" s="482" t="s">
        <v>3456</v>
      </c>
      <c r="M2158" s="442">
        <v>679</v>
      </c>
      <c r="N2158" s="483"/>
      <c r="O2158" s="434">
        <v>10.71</v>
      </c>
      <c r="P2158" s="323">
        <f t="shared" si="150"/>
        <v>10.71</v>
      </c>
      <c r="Q2158" s="319">
        <f t="shared" si="151"/>
        <v>1</v>
      </c>
      <c r="R2158" s="427">
        <f t="shared" si="152"/>
        <v>10.71</v>
      </c>
      <c r="S2158" s="323"/>
      <c r="T2158" s="309"/>
      <c r="U2158" s="309"/>
      <c r="V2158" s="319" t="s">
        <v>619</v>
      </c>
      <c r="W2158" s="444" t="str">
        <f t="shared" si="153"/>
        <v/>
      </c>
      <c r="X2158" s="286"/>
      <c r="Y2158" s="286"/>
      <c r="Z2158" s="30"/>
    </row>
    <row r="2159" spans="1:26" ht="15" hidden="1" customHeight="1" x14ac:dyDescent="0.2">
      <c r="A2159" s="384"/>
      <c r="B2159" s="384"/>
      <c r="C2159" s="433"/>
      <c r="D2159" s="43" t="s">
        <v>2722</v>
      </c>
      <c r="E2159" s="499" t="s">
        <v>2949</v>
      </c>
      <c r="F2159" s="319">
        <v>1</v>
      </c>
      <c r="G2159" s="43" t="s">
        <v>2878</v>
      </c>
      <c r="H2159" s="499"/>
      <c r="I2159" s="481" t="s">
        <v>865</v>
      </c>
      <c r="J2159" s="442" t="s">
        <v>1428</v>
      </c>
      <c r="K2159" s="442">
        <v>1</v>
      </c>
      <c r="L2159" s="482" t="s">
        <v>3456</v>
      </c>
      <c r="M2159" s="442">
        <v>435</v>
      </c>
      <c r="N2159" s="483"/>
      <c r="O2159" s="434">
        <v>4.9000000000000004</v>
      </c>
      <c r="P2159" s="323">
        <f t="shared" si="150"/>
        <v>4.9000000000000004</v>
      </c>
      <c r="Q2159" s="319">
        <f t="shared" si="151"/>
        <v>1</v>
      </c>
      <c r="R2159" s="427">
        <f t="shared" si="152"/>
        <v>4.9000000000000004</v>
      </c>
      <c r="S2159" s="323"/>
      <c r="T2159" s="309"/>
      <c r="U2159" s="309"/>
      <c r="V2159" s="319" t="s">
        <v>865</v>
      </c>
      <c r="W2159" s="444" t="str">
        <f t="shared" si="153"/>
        <v/>
      </c>
      <c r="X2159" s="286"/>
      <c r="Y2159" s="286"/>
      <c r="Z2159" s="30"/>
    </row>
    <row r="2160" spans="1:26" ht="15" hidden="1" customHeight="1" x14ac:dyDescent="0.2">
      <c r="A2160" s="384"/>
      <c r="B2160" s="384"/>
      <c r="C2160" s="433"/>
      <c r="D2160" s="43" t="s">
        <v>2722</v>
      </c>
      <c r="E2160" s="499" t="s">
        <v>2949</v>
      </c>
      <c r="F2160" s="319">
        <v>1</v>
      </c>
      <c r="G2160" s="43" t="s">
        <v>2920</v>
      </c>
      <c r="H2160" s="499"/>
      <c r="I2160" s="481" t="s">
        <v>619</v>
      </c>
      <c r="J2160" s="442" t="s">
        <v>1428</v>
      </c>
      <c r="K2160" s="442">
        <v>1</v>
      </c>
      <c r="L2160" s="482" t="s">
        <v>3456</v>
      </c>
      <c r="M2160" s="442">
        <v>679</v>
      </c>
      <c r="N2160" s="483"/>
      <c r="O2160" s="434">
        <v>10.71</v>
      </c>
      <c r="P2160" s="323">
        <f t="shared" si="150"/>
        <v>10.71</v>
      </c>
      <c r="Q2160" s="319">
        <f t="shared" si="151"/>
        <v>1</v>
      </c>
      <c r="R2160" s="427">
        <f t="shared" si="152"/>
        <v>10.71</v>
      </c>
      <c r="S2160" s="323"/>
      <c r="T2160" s="309"/>
      <c r="U2160" s="309"/>
      <c r="V2160" s="319" t="s">
        <v>619</v>
      </c>
      <c r="W2160" s="444" t="str">
        <f t="shared" si="153"/>
        <v/>
      </c>
      <c r="X2160" s="286"/>
      <c r="Y2160" s="286"/>
      <c r="Z2160" s="30"/>
    </row>
    <row r="2161" spans="1:26" ht="15" hidden="1" customHeight="1" x14ac:dyDescent="0.2">
      <c r="A2161" s="384"/>
      <c r="B2161" s="384"/>
      <c r="C2161" s="433"/>
      <c r="D2161" s="43" t="s">
        <v>2722</v>
      </c>
      <c r="E2161" s="499" t="s">
        <v>2949</v>
      </c>
      <c r="F2161" s="319">
        <v>1</v>
      </c>
      <c r="G2161" s="43" t="s">
        <v>2904</v>
      </c>
      <c r="H2161" s="499"/>
      <c r="I2161" s="481">
        <v>10</v>
      </c>
      <c r="J2161" s="442" t="s">
        <v>1428</v>
      </c>
      <c r="K2161" s="442">
        <v>2</v>
      </c>
      <c r="L2161" s="482" t="s">
        <v>3466</v>
      </c>
      <c r="M2161" s="442">
        <v>160</v>
      </c>
      <c r="N2161" s="483"/>
      <c r="O2161" s="434">
        <v>1.51</v>
      </c>
      <c r="P2161" s="323">
        <f t="shared" si="150"/>
        <v>3.02</v>
      </c>
      <c r="Q2161" s="319">
        <f t="shared" si="151"/>
        <v>2</v>
      </c>
      <c r="R2161" s="427">
        <f t="shared" si="152"/>
        <v>3.02</v>
      </c>
      <c r="S2161" s="323"/>
      <c r="T2161" s="309"/>
      <c r="U2161" s="309"/>
      <c r="V2161" s="319" t="s">
        <v>1427</v>
      </c>
      <c r="W2161" s="444" t="str">
        <f t="shared" si="153"/>
        <v>10</v>
      </c>
      <c r="X2161" s="286"/>
      <c r="Y2161" s="286"/>
      <c r="Z2161" s="30"/>
    </row>
    <row r="2162" spans="1:26" ht="15" hidden="1" customHeight="1" x14ac:dyDescent="0.2">
      <c r="A2162" s="384"/>
      <c r="B2162" s="384"/>
      <c r="C2162" s="433"/>
      <c r="D2162" s="43" t="s">
        <v>2722</v>
      </c>
      <c r="E2162" s="499" t="s">
        <v>2949</v>
      </c>
      <c r="F2162" s="319">
        <v>1</v>
      </c>
      <c r="G2162" s="43" t="s">
        <v>2853</v>
      </c>
      <c r="H2162" s="499"/>
      <c r="I2162" s="481">
        <v>10</v>
      </c>
      <c r="J2162" s="442" t="s">
        <v>1428</v>
      </c>
      <c r="K2162" s="442">
        <v>2</v>
      </c>
      <c r="L2162" s="482" t="s">
        <v>3461</v>
      </c>
      <c r="M2162" s="442">
        <v>105</v>
      </c>
      <c r="N2162" s="483"/>
      <c r="O2162" s="434">
        <v>0.74</v>
      </c>
      <c r="P2162" s="323">
        <f t="shared" si="150"/>
        <v>1.48</v>
      </c>
      <c r="Q2162" s="319">
        <f t="shared" si="151"/>
        <v>2</v>
      </c>
      <c r="R2162" s="427">
        <f t="shared" si="152"/>
        <v>1.48</v>
      </c>
      <c r="S2162" s="323"/>
      <c r="T2162" s="309"/>
      <c r="U2162" s="309"/>
      <c r="V2162" s="319" t="s">
        <v>1427</v>
      </c>
      <c r="W2162" s="444" t="str">
        <f t="shared" si="153"/>
        <v>10</v>
      </c>
      <c r="X2162" s="286"/>
      <c r="Y2162" s="286"/>
      <c r="Z2162" s="30"/>
    </row>
    <row r="2163" spans="1:26" ht="15" hidden="1" customHeight="1" x14ac:dyDescent="0.2">
      <c r="A2163" s="384"/>
      <c r="B2163" s="384"/>
      <c r="C2163" s="433"/>
      <c r="D2163" s="43" t="s">
        <v>2722</v>
      </c>
      <c r="E2163" s="499" t="s">
        <v>2949</v>
      </c>
      <c r="F2163" s="319">
        <v>1</v>
      </c>
      <c r="G2163" s="43" t="s">
        <v>2919</v>
      </c>
      <c r="H2163" s="499"/>
      <c r="I2163" s="481">
        <v>8</v>
      </c>
      <c r="J2163" s="442" t="s">
        <v>1428</v>
      </c>
      <c r="K2163" s="442">
        <v>4</v>
      </c>
      <c r="L2163" s="482" t="s">
        <v>3514</v>
      </c>
      <c r="M2163" s="442">
        <v>145</v>
      </c>
      <c r="N2163" s="483"/>
      <c r="O2163" s="434">
        <v>0.27</v>
      </c>
      <c r="P2163" s="323">
        <f t="shared" si="150"/>
        <v>1.08</v>
      </c>
      <c r="Q2163" s="319">
        <f t="shared" si="151"/>
        <v>4</v>
      </c>
      <c r="R2163" s="427">
        <f t="shared" si="152"/>
        <v>1.08</v>
      </c>
      <c r="S2163" s="323"/>
      <c r="T2163" s="309"/>
      <c r="U2163" s="309"/>
      <c r="V2163" s="319" t="s">
        <v>3449</v>
      </c>
      <c r="W2163" s="444" t="str">
        <f t="shared" si="153"/>
        <v>8</v>
      </c>
      <c r="X2163" s="286"/>
      <c r="Y2163" s="286"/>
      <c r="Z2163" s="30"/>
    </row>
    <row r="2164" spans="1:26" ht="15" hidden="1" customHeight="1" x14ac:dyDescent="0.2">
      <c r="A2164" s="384"/>
      <c r="B2164" s="384"/>
      <c r="C2164" s="433"/>
      <c r="D2164" s="43" t="s">
        <v>2723</v>
      </c>
      <c r="E2164" s="499" t="s">
        <v>2949</v>
      </c>
      <c r="F2164" s="319">
        <v>1</v>
      </c>
      <c r="G2164" s="43" t="s">
        <v>2913</v>
      </c>
      <c r="H2164" s="499"/>
      <c r="I2164" s="481" t="s">
        <v>619</v>
      </c>
      <c r="J2164" s="442" t="s">
        <v>1428</v>
      </c>
      <c r="K2164" s="442">
        <v>1</v>
      </c>
      <c r="L2164" s="482" t="s">
        <v>3456</v>
      </c>
      <c r="M2164" s="442">
        <v>2970</v>
      </c>
      <c r="N2164" s="483"/>
      <c r="O2164" s="434">
        <v>46.84</v>
      </c>
      <c r="P2164" s="323">
        <f t="shared" si="150"/>
        <v>46.84</v>
      </c>
      <c r="Q2164" s="319">
        <f t="shared" si="151"/>
        <v>1</v>
      </c>
      <c r="R2164" s="427">
        <f t="shared" si="152"/>
        <v>46.84</v>
      </c>
      <c r="S2164" s="323"/>
      <c r="T2164" s="309"/>
      <c r="U2164" s="309"/>
      <c r="V2164" s="319" t="s">
        <v>619</v>
      </c>
      <c r="W2164" s="444" t="str">
        <f t="shared" si="153"/>
        <v/>
      </c>
      <c r="X2164" s="286"/>
      <c r="Y2164" s="286"/>
      <c r="Z2164" s="30"/>
    </row>
    <row r="2165" spans="1:26" ht="15" hidden="1" customHeight="1" x14ac:dyDescent="0.2">
      <c r="A2165" s="384"/>
      <c r="B2165" s="384"/>
      <c r="C2165" s="433"/>
      <c r="D2165" s="43" t="s">
        <v>2723</v>
      </c>
      <c r="E2165" s="499" t="s">
        <v>2949</v>
      </c>
      <c r="F2165" s="319">
        <v>1</v>
      </c>
      <c r="G2165" s="43" t="s">
        <v>2921</v>
      </c>
      <c r="H2165" s="499"/>
      <c r="I2165" s="481">
        <v>10</v>
      </c>
      <c r="J2165" s="442" t="s">
        <v>1428</v>
      </c>
      <c r="K2165" s="442">
        <v>1</v>
      </c>
      <c r="L2165" s="482" t="s">
        <v>3545</v>
      </c>
      <c r="M2165" s="442">
        <v>422</v>
      </c>
      <c r="N2165" s="483"/>
      <c r="O2165" s="434">
        <v>4.54</v>
      </c>
      <c r="P2165" s="323">
        <f t="shared" si="150"/>
        <v>4.54</v>
      </c>
      <c r="Q2165" s="319">
        <f t="shared" si="151"/>
        <v>1</v>
      </c>
      <c r="R2165" s="427">
        <f t="shared" si="152"/>
        <v>4.54</v>
      </c>
      <c r="S2165" s="323"/>
      <c r="T2165" s="309"/>
      <c r="U2165" s="309"/>
      <c r="V2165" s="319" t="s">
        <v>1427</v>
      </c>
      <c r="W2165" s="444" t="str">
        <f t="shared" si="153"/>
        <v>10</v>
      </c>
      <c r="X2165" s="286"/>
      <c r="Y2165" s="286"/>
      <c r="Z2165" s="30"/>
    </row>
    <row r="2166" spans="1:26" ht="15" hidden="1" customHeight="1" x14ac:dyDescent="0.2">
      <c r="A2166" s="384"/>
      <c r="B2166" s="384"/>
      <c r="C2166" s="433"/>
      <c r="D2166" s="43" t="s">
        <v>2723</v>
      </c>
      <c r="E2166" s="499" t="s">
        <v>2949</v>
      </c>
      <c r="F2166" s="319">
        <v>1</v>
      </c>
      <c r="G2166" s="43" t="s">
        <v>2914</v>
      </c>
      <c r="H2166" s="499"/>
      <c r="I2166" s="481">
        <v>10</v>
      </c>
      <c r="J2166" s="442" t="s">
        <v>1428</v>
      </c>
      <c r="K2166" s="442">
        <v>1</v>
      </c>
      <c r="L2166" s="482" t="s">
        <v>3460</v>
      </c>
      <c r="M2166" s="442">
        <v>120</v>
      </c>
      <c r="N2166" s="483"/>
      <c r="O2166" s="434">
        <v>0.94</v>
      </c>
      <c r="P2166" s="323">
        <f t="shared" si="150"/>
        <v>0.94</v>
      </c>
      <c r="Q2166" s="319">
        <f t="shared" si="151"/>
        <v>1</v>
      </c>
      <c r="R2166" s="427">
        <f t="shared" si="152"/>
        <v>0.94</v>
      </c>
      <c r="S2166" s="323"/>
      <c r="T2166" s="309"/>
      <c r="U2166" s="309"/>
      <c r="V2166" s="319" t="s">
        <v>1427</v>
      </c>
      <c r="W2166" s="444" t="str">
        <f t="shared" si="153"/>
        <v>10</v>
      </c>
      <c r="X2166" s="286"/>
      <c r="Y2166" s="286"/>
      <c r="Z2166" s="30"/>
    </row>
    <row r="2167" spans="1:26" ht="15" hidden="1" customHeight="1" x14ac:dyDescent="0.2">
      <c r="A2167" s="384"/>
      <c r="B2167" s="384"/>
      <c r="C2167" s="433"/>
      <c r="D2167" s="43" t="s">
        <v>2723</v>
      </c>
      <c r="E2167" s="499" t="s">
        <v>2949</v>
      </c>
      <c r="F2167" s="319">
        <v>1</v>
      </c>
      <c r="G2167" s="43" t="s">
        <v>2884</v>
      </c>
      <c r="H2167" s="499"/>
      <c r="I2167" s="481">
        <v>10</v>
      </c>
      <c r="J2167" s="442" t="s">
        <v>1428</v>
      </c>
      <c r="K2167" s="442">
        <v>2</v>
      </c>
      <c r="L2167" s="482" t="s">
        <v>3469</v>
      </c>
      <c r="M2167" s="442">
        <v>160</v>
      </c>
      <c r="N2167" s="483"/>
      <c r="O2167" s="434">
        <v>1.76</v>
      </c>
      <c r="P2167" s="323">
        <f t="shared" si="150"/>
        <v>3.52</v>
      </c>
      <c r="Q2167" s="319">
        <f t="shared" si="151"/>
        <v>2</v>
      </c>
      <c r="R2167" s="427">
        <f t="shared" si="152"/>
        <v>3.52</v>
      </c>
      <c r="S2167" s="323"/>
      <c r="T2167" s="309"/>
      <c r="U2167" s="309"/>
      <c r="V2167" s="319" t="s">
        <v>1427</v>
      </c>
      <c r="W2167" s="444" t="str">
        <f t="shared" si="153"/>
        <v>10</v>
      </c>
      <c r="X2167" s="286"/>
      <c r="Y2167" s="286"/>
      <c r="Z2167" s="30"/>
    </row>
    <row r="2168" spans="1:26" ht="15" hidden="1" customHeight="1" x14ac:dyDescent="0.2">
      <c r="A2168" s="384"/>
      <c r="B2168" s="384"/>
      <c r="C2168" s="433"/>
      <c r="D2168" s="43" t="s">
        <v>2724</v>
      </c>
      <c r="E2168" s="499" t="s">
        <v>2949</v>
      </c>
      <c r="F2168" s="319">
        <v>1</v>
      </c>
      <c r="G2168" s="43" t="s">
        <v>2920</v>
      </c>
      <c r="H2168" s="499"/>
      <c r="I2168" s="481" t="s">
        <v>619</v>
      </c>
      <c r="J2168" s="442" t="s">
        <v>1428</v>
      </c>
      <c r="K2168" s="442">
        <v>1</v>
      </c>
      <c r="L2168" s="482" t="s">
        <v>3456</v>
      </c>
      <c r="M2168" s="442">
        <v>679</v>
      </c>
      <c r="N2168" s="483"/>
      <c r="O2168" s="434">
        <v>10.71</v>
      </c>
      <c r="P2168" s="323">
        <f t="shared" si="150"/>
        <v>10.71</v>
      </c>
      <c r="Q2168" s="319">
        <f t="shared" si="151"/>
        <v>1</v>
      </c>
      <c r="R2168" s="427">
        <f t="shared" si="152"/>
        <v>10.71</v>
      </c>
      <c r="S2168" s="323"/>
      <c r="T2168" s="309"/>
      <c r="U2168" s="309"/>
      <c r="V2168" s="319" t="s">
        <v>619</v>
      </c>
      <c r="W2168" s="444" t="str">
        <f t="shared" si="153"/>
        <v/>
      </c>
      <c r="X2168" s="286"/>
      <c r="Y2168" s="286"/>
      <c r="Z2168" s="30"/>
    </row>
    <row r="2169" spans="1:26" ht="15" hidden="1" customHeight="1" x14ac:dyDescent="0.2">
      <c r="A2169" s="384"/>
      <c r="B2169" s="384"/>
      <c r="C2169" s="433"/>
      <c r="D2169" s="43" t="s">
        <v>2724</v>
      </c>
      <c r="E2169" s="499" t="s">
        <v>2949</v>
      </c>
      <c r="F2169" s="319">
        <v>1</v>
      </c>
      <c r="G2169" s="43" t="s">
        <v>2922</v>
      </c>
      <c r="H2169" s="499"/>
      <c r="I2169" s="481" t="s">
        <v>865</v>
      </c>
      <c r="J2169" s="442" t="s">
        <v>1428</v>
      </c>
      <c r="K2169" s="442">
        <v>1</v>
      </c>
      <c r="L2169" s="482" t="s">
        <v>3456</v>
      </c>
      <c r="M2169" s="442">
        <v>3335</v>
      </c>
      <c r="N2169" s="483"/>
      <c r="O2169" s="434">
        <v>37.58</v>
      </c>
      <c r="P2169" s="323">
        <f t="shared" ref="P2169:P2232" si="154">O2169*K2169</f>
        <v>37.58</v>
      </c>
      <c r="Q2169" s="319">
        <f t="shared" ref="Q2169:Q2232" si="155">K2169*F2169</f>
        <v>1</v>
      </c>
      <c r="R2169" s="427">
        <f t="shared" ref="R2169:R2232" si="156">Q2169*O2169</f>
        <v>37.58</v>
      </c>
      <c r="S2169" s="323"/>
      <c r="T2169" s="309"/>
      <c r="U2169" s="309"/>
      <c r="V2169" s="319" t="s">
        <v>865</v>
      </c>
      <c r="W2169" s="444" t="str">
        <f t="shared" si="153"/>
        <v/>
      </c>
      <c r="X2169" s="286"/>
      <c r="Y2169" s="286"/>
      <c r="Z2169" s="30"/>
    </row>
    <row r="2170" spans="1:26" ht="15" hidden="1" customHeight="1" x14ac:dyDescent="0.2">
      <c r="A2170" s="384"/>
      <c r="B2170" s="384"/>
      <c r="C2170" s="433"/>
      <c r="D2170" s="43" t="s">
        <v>2724</v>
      </c>
      <c r="E2170" s="499" t="s">
        <v>2949</v>
      </c>
      <c r="F2170" s="319">
        <v>1</v>
      </c>
      <c r="G2170" s="43" t="s">
        <v>2904</v>
      </c>
      <c r="H2170" s="499"/>
      <c r="I2170" s="481">
        <v>10</v>
      </c>
      <c r="J2170" s="442" t="s">
        <v>1428</v>
      </c>
      <c r="K2170" s="442">
        <v>1</v>
      </c>
      <c r="L2170" s="482" t="s">
        <v>3466</v>
      </c>
      <c r="M2170" s="442">
        <v>160</v>
      </c>
      <c r="N2170" s="483"/>
      <c r="O2170" s="434">
        <v>1.51</v>
      </c>
      <c r="P2170" s="323">
        <f t="shared" si="154"/>
        <v>1.51</v>
      </c>
      <c r="Q2170" s="319">
        <f t="shared" si="155"/>
        <v>1</v>
      </c>
      <c r="R2170" s="427">
        <f t="shared" si="156"/>
        <v>1.51</v>
      </c>
      <c r="S2170" s="323"/>
      <c r="T2170" s="309"/>
      <c r="U2170" s="309"/>
      <c r="V2170" s="319" t="s">
        <v>1427</v>
      </c>
      <c r="W2170" s="444" t="str">
        <f t="shared" si="153"/>
        <v>10</v>
      </c>
      <c r="X2170" s="286"/>
      <c r="Y2170" s="286"/>
      <c r="Z2170" s="30"/>
    </row>
    <row r="2171" spans="1:26" ht="15" hidden="1" customHeight="1" x14ac:dyDescent="0.2">
      <c r="A2171" s="384"/>
      <c r="B2171" s="384"/>
      <c r="C2171" s="433"/>
      <c r="D2171" s="43" t="s">
        <v>2724</v>
      </c>
      <c r="E2171" s="499" t="s">
        <v>2949</v>
      </c>
      <c r="F2171" s="319">
        <v>1</v>
      </c>
      <c r="G2171" s="43" t="s">
        <v>2837</v>
      </c>
      <c r="H2171" s="499"/>
      <c r="I2171" s="481">
        <v>10</v>
      </c>
      <c r="J2171" s="442" t="s">
        <v>1428</v>
      </c>
      <c r="K2171" s="442">
        <v>1</v>
      </c>
      <c r="L2171" s="482" t="s">
        <v>3549</v>
      </c>
      <c r="M2171" s="442">
        <v>175</v>
      </c>
      <c r="N2171" s="483"/>
      <c r="O2171" s="434">
        <v>1.44</v>
      </c>
      <c r="P2171" s="323">
        <f t="shared" si="154"/>
        <v>1.44</v>
      </c>
      <c r="Q2171" s="319">
        <f t="shared" si="155"/>
        <v>1</v>
      </c>
      <c r="R2171" s="427">
        <f t="shared" si="156"/>
        <v>1.44</v>
      </c>
      <c r="S2171" s="323"/>
      <c r="T2171" s="309"/>
      <c r="U2171" s="309"/>
      <c r="V2171" s="319" t="s">
        <v>1427</v>
      </c>
      <c r="W2171" s="444" t="str">
        <f t="shared" si="153"/>
        <v>10</v>
      </c>
      <c r="X2171" s="286"/>
      <c r="Y2171" s="286"/>
      <c r="Z2171" s="30"/>
    </row>
    <row r="2172" spans="1:26" ht="15" hidden="1" customHeight="1" x14ac:dyDescent="0.2">
      <c r="A2172" s="384"/>
      <c r="B2172" s="384"/>
      <c r="C2172" s="433"/>
      <c r="D2172" s="43" t="s">
        <v>2724</v>
      </c>
      <c r="E2172" s="499" t="s">
        <v>2949</v>
      </c>
      <c r="F2172" s="319">
        <v>1</v>
      </c>
      <c r="G2172" s="43" t="s">
        <v>2841</v>
      </c>
      <c r="H2172" s="499"/>
      <c r="I2172" s="481">
        <v>5</v>
      </c>
      <c r="J2172" s="442" t="s">
        <v>1428</v>
      </c>
      <c r="K2172" s="442">
        <v>2</v>
      </c>
      <c r="L2172" s="482" t="s">
        <v>3514</v>
      </c>
      <c r="M2172" s="442">
        <v>70</v>
      </c>
      <c r="N2172" s="483"/>
      <c r="O2172" s="434">
        <v>0.08</v>
      </c>
      <c r="P2172" s="323">
        <f t="shared" si="154"/>
        <v>0.16</v>
      </c>
      <c r="Q2172" s="319">
        <f t="shared" si="155"/>
        <v>2</v>
      </c>
      <c r="R2172" s="427">
        <f t="shared" si="156"/>
        <v>0.16</v>
      </c>
      <c r="S2172" s="323"/>
      <c r="T2172" s="309"/>
      <c r="U2172" s="309"/>
      <c r="V2172" s="319" t="s">
        <v>3448</v>
      </c>
      <c r="W2172" s="444" t="str">
        <f t="shared" si="153"/>
        <v>5</v>
      </c>
      <c r="X2172" s="286"/>
      <c r="Y2172" s="286"/>
      <c r="Z2172" s="30"/>
    </row>
    <row r="2173" spans="1:26" ht="15" hidden="1" customHeight="1" x14ac:dyDescent="0.2">
      <c r="A2173" s="384"/>
      <c r="B2173" s="384"/>
      <c r="C2173" s="433"/>
      <c r="D2173" s="43" t="s">
        <v>2724</v>
      </c>
      <c r="E2173" s="499" t="s">
        <v>2949</v>
      </c>
      <c r="F2173" s="319">
        <v>1</v>
      </c>
      <c r="G2173" s="43" t="s">
        <v>2919</v>
      </c>
      <c r="H2173" s="499"/>
      <c r="I2173" s="481">
        <v>8</v>
      </c>
      <c r="J2173" s="442" t="s">
        <v>1428</v>
      </c>
      <c r="K2173" s="442">
        <v>1</v>
      </c>
      <c r="L2173" s="482" t="s">
        <v>3514</v>
      </c>
      <c r="M2173" s="442">
        <v>145</v>
      </c>
      <c r="N2173" s="483"/>
      <c r="O2173" s="434">
        <v>0.27</v>
      </c>
      <c r="P2173" s="323">
        <f t="shared" si="154"/>
        <v>0.27</v>
      </c>
      <c r="Q2173" s="319">
        <f t="shared" si="155"/>
        <v>1</v>
      </c>
      <c r="R2173" s="427">
        <f t="shared" si="156"/>
        <v>0.27</v>
      </c>
      <c r="S2173" s="323"/>
      <c r="T2173" s="309"/>
      <c r="U2173" s="309"/>
      <c r="V2173" s="319" t="s">
        <v>3449</v>
      </c>
      <c r="W2173" s="444" t="str">
        <f t="shared" si="153"/>
        <v>8</v>
      </c>
      <c r="X2173" s="286"/>
      <c r="Y2173" s="286"/>
      <c r="Z2173" s="30"/>
    </row>
    <row r="2174" spans="1:26" ht="15" hidden="1" customHeight="1" x14ac:dyDescent="0.2">
      <c r="A2174" s="384"/>
      <c r="B2174" s="384"/>
      <c r="C2174" s="433"/>
      <c r="D2174" s="43" t="s">
        <v>2725</v>
      </c>
      <c r="E2174" s="499" t="s">
        <v>2949</v>
      </c>
      <c r="F2174" s="319">
        <v>1</v>
      </c>
      <c r="G2174" s="43" t="s">
        <v>2923</v>
      </c>
      <c r="H2174" s="499"/>
      <c r="I2174" s="481" t="s">
        <v>619</v>
      </c>
      <c r="J2174" s="442" t="s">
        <v>1428</v>
      </c>
      <c r="K2174" s="442">
        <v>1</v>
      </c>
      <c r="L2174" s="482" t="s">
        <v>3456</v>
      </c>
      <c r="M2174" s="442">
        <v>3268</v>
      </c>
      <c r="N2174" s="483"/>
      <c r="O2174" s="434">
        <v>51.54</v>
      </c>
      <c r="P2174" s="323">
        <f t="shared" si="154"/>
        <v>51.54</v>
      </c>
      <c r="Q2174" s="319">
        <f t="shared" si="155"/>
        <v>1</v>
      </c>
      <c r="R2174" s="427">
        <f t="shared" si="156"/>
        <v>51.54</v>
      </c>
      <c r="S2174" s="323"/>
      <c r="T2174" s="309"/>
      <c r="U2174" s="309"/>
      <c r="V2174" s="319" t="s">
        <v>619</v>
      </c>
      <c r="W2174" s="444" t="str">
        <f t="shared" si="153"/>
        <v/>
      </c>
      <c r="X2174" s="286"/>
      <c r="Y2174" s="286"/>
      <c r="Z2174" s="30"/>
    </row>
    <row r="2175" spans="1:26" ht="15" hidden="1" customHeight="1" x14ac:dyDescent="0.2">
      <c r="A2175" s="384"/>
      <c r="B2175" s="384"/>
      <c r="C2175" s="433"/>
      <c r="D2175" s="43" t="s">
        <v>2725</v>
      </c>
      <c r="E2175" s="499" t="s">
        <v>2949</v>
      </c>
      <c r="F2175" s="319">
        <v>1</v>
      </c>
      <c r="G2175" s="43" t="s">
        <v>2904</v>
      </c>
      <c r="H2175" s="499"/>
      <c r="I2175" s="481">
        <v>10</v>
      </c>
      <c r="J2175" s="442" t="s">
        <v>1428</v>
      </c>
      <c r="K2175" s="442">
        <v>2</v>
      </c>
      <c r="L2175" s="482" t="s">
        <v>3466</v>
      </c>
      <c r="M2175" s="442">
        <v>160</v>
      </c>
      <c r="N2175" s="483"/>
      <c r="O2175" s="434">
        <v>1.51</v>
      </c>
      <c r="P2175" s="323">
        <f t="shared" si="154"/>
        <v>3.02</v>
      </c>
      <c r="Q2175" s="319">
        <f t="shared" si="155"/>
        <v>2</v>
      </c>
      <c r="R2175" s="427">
        <f t="shared" si="156"/>
        <v>3.02</v>
      </c>
      <c r="S2175" s="323"/>
      <c r="T2175" s="309"/>
      <c r="U2175" s="309"/>
      <c r="V2175" s="319" t="s">
        <v>1427</v>
      </c>
      <c r="W2175" s="444" t="str">
        <f t="shared" si="153"/>
        <v>10</v>
      </c>
      <c r="X2175" s="286"/>
      <c r="Y2175" s="286"/>
      <c r="Z2175" s="30"/>
    </row>
    <row r="2176" spans="1:26" ht="15" hidden="1" customHeight="1" x14ac:dyDescent="0.2">
      <c r="A2176" s="384"/>
      <c r="B2176" s="384"/>
      <c r="C2176" s="433"/>
      <c r="D2176" s="43" t="s">
        <v>2725</v>
      </c>
      <c r="E2176" s="499" t="s">
        <v>2949</v>
      </c>
      <c r="F2176" s="319">
        <v>1</v>
      </c>
      <c r="G2176" s="43" t="s">
        <v>2914</v>
      </c>
      <c r="H2176" s="499"/>
      <c r="I2176" s="481">
        <v>10</v>
      </c>
      <c r="J2176" s="442" t="s">
        <v>1428</v>
      </c>
      <c r="K2176" s="442">
        <v>2</v>
      </c>
      <c r="L2176" s="482" t="s">
        <v>3460</v>
      </c>
      <c r="M2176" s="442">
        <v>120</v>
      </c>
      <c r="N2176" s="483"/>
      <c r="O2176" s="434">
        <v>0.94</v>
      </c>
      <c r="P2176" s="323">
        <f t="shared" si="154"/>
        <v>1.88</v>
      </c>
      <c r="Q2176" s="319">
        <f t="shared" si="155"/>
        <v>2</v>
      </c>
      <c r="R2176" s="427">
        <f t="shared" si="156"/>
        <v>1.88</v>
      </c>
      <c r="S2176" s="323"/>
      <c r="T2176" s="309"/>
      <c r="U2176" s="309"/>
      <c r="V2176" s="319" t="s">
        <v>1427</v>
      </c>
      <c r="W2176" s="444" t="str">
        <f t="shared" si="153"/>
        <v>10</v>
      </c>
      <c r="X2176" s="286"/>
      <c r="Y2176" s="286"/>
      <c r="Z2176" s="30"/>
    </row>
    <row r="2177" spans="1:26" ht="15" hidden="1" customHeight="1" x14ac:dyDescent="0.2">
      <c r="A2177" s="384"/>
      <c r="B2177" s="384"/>
      <c r="C2177" s="433"/>
      <c r="D2177" s="43" t="s">
        <v>2726</v>
      </c>
      <c r="E2177" s="499" t="s">
        <v>2949</v>
      </c>
      <c r="F2177" s="319">
        <v>1</v>
      </c>
      <c r="G2177" s="43" t="s">
        <v>2906</v>
      </c>
      <c r="H2177" s="499"/>
      <c r="I2177" s="481" t="s">
        <v>619</v>
      </c>
      <c r="J2177" s="442" t="s">
        <v>1428</v>
      </c>
      <c r="K2177" s="442">
        <v>1</v>
      </c>
      <c r="L2177" s="482" t="s">
        <v>3456</v>
      </c>
      <c r="M2177" s="442">
        <v>2605</v>
      </c>
      <c r="N2177" s="483"/>
      <c r="O2177" s="434">
        <v>41.08</v>
      </c>
      <c r="P2177" s="323">
        <f t="shared" si="154"/>
        <v>41.08</v>
      </c>
      <c r="Q2177" s="319">
        <f t="shared" si="155"/>
        <v>1</v>
      </c>
      <c r="R2177" s="427">
        <f t="shared" si="156"/>
        <v>41.08</v>
      </c>
      <c r="S2177" s="323"/>
      <c r="T2177" s="309"/>
      <c r="U2177" s="309"/>
      <c r="V2177" s="319" t="s">
        <v>619</v>
      </c>
      <c r="W2177" s="444" t="str">
        <f t="shared" si="153"/>
        <v/>
      </c>
      <c r="X2177" s="286"/>
      <c r="Y2177" s="286"/>
      <c r="Z2177" s="30"/>
    </row>
    <row r="2178" spans="1:26" ht="15" hidden="1" customHeight="1" x14ac:dyDescent="0.2">
      <c r="A2178" s="384"/>
      <c r="B2178" s="384"/>
      <c r="C2178" s="433"/>
      <c r="D2178" s="43" t="s">
        <v>2726</v>
      </c>
      <c r="E2178" s="499" t="s">
        <v>2949</v>
      </c>
      <c r="F2178" s="319">
        <v>1</v>
      </c>
      <c r="G2178" s="43" t="s">
        <v>2901</v>
      </c>
      <c r="H2178" s="499"/>
      <c r="I2178" s="481">
        <v>10</v>
      </c>
      <c r="J2178" s="442" t="s">
        <v>1428</v>
      </c>
      <c r="K2178" s="442">
        <v>2</v>
      </c>
      <c r="L2178" s="482" t="s">
        <v>3514</v>
      </c>
      <c r="M2178" s="442">
        <v>145</v>
      </c>
      <c r="N2178" s="483"/>
      <c r="O2178" s="434">
        <v>0.34</v>
      </c>
      <c r="P2178" s="323">
        <f t="shared" si="154"/>
        <v>0.68</v>
      </c>
      <c r="Q2178" s="319">
        <f t="shared" si="155"/>
        <v>2</v>
      </c>
      <c r="R2178" s="427">
        <f t="shared" si="156"/>
        <v>0.68</v>
      </c>
      <c r="S2178" s="323"/>
      <c r="T2178" s="309"/>
      <c r="U2178" s="309"/>
      <c r="V2178" s="319" t="s">
        <v>1427</v>
      </c>
      <c r="W2178" s="444" t="str">
        <f t="shared" si="153"/>
        <v>10</v>
      </c>
      <c r="X2178" s="286"/>
      <c r="Y2178" s="286"/>
      <c r="Z2178" s="30"/>
    </row>
    <row r="2179" spans="1:26" ht="15" hidden="1" customHeight="1" x14ac:dyDescent="0.2">
      <c r="A2179" s="384"/>
      <c r="B2179" s="384"/>
      <c r="C2179" s="433"/>
      <c r="D2179" s="43" t="s">
        <v>2726</v>
      </c>
      <c r="E2179" s="499" t="s">
        <v>2949</v>
      </c>
      <c r="F2179" s="319">
        <v>1</v>
      </c>
      <c r="G2179" s="43" t="s">
        <v>2907</v>
      </c>
      <c r="H2179" s="499"/>
      <c r="I2179" s="481">
        <v>10</v>
      </c>
      <c r="J2179" s="442" t="s">
        <v>1428</v>
      </c>
      <c r="K2179" s="442">
        <v>2</v>
      </c>
      <c r="L2179" s="482" t="s">
        <v>3555</v>
      </c>
      <c r="M2179" s="442">
        <v>129</v>
      </c>
      <c r="N2179" s="483"/>
      <c r="O2179" s="434">
        <v>1.08</v>
      </c>
      <c r="P2179" s="323">
        <f t="shared" si="154"/>
        <v>2.16</v>
      </c>
      <c r="Q2179" s="319">
        <f t="shared" si="155"/>
        <v>2</v>
      </c>
      <c r="R2179" s="427">
        <f t="shared" si="156"/>
        <v>2.16</v>
      </c>
      <c r="S2179" s="323"/>
      <c r="T2179" s="309"/>
      <c r="U2179" s="309"/>
      <c r="V2179" s="319" t="s">
        <v>1427</v>
      </c>
      <c r="W2179" s="444" t="str">
        <f t="shared" si="153"/>
        <v>10</v>
      </c>
      <c r="X2179" s="286"/>
      <c r="Y2179" s="286"/>
      <c r="Z2179" s="30"/>
    </row>
    <row r="2180" spans="1:26" ht="15" hidden="1" customHeight="1" x14ac:dyDescent="0.2">
      <c r="A2180" s="384"/>
      <c r="B2180" s="384"/>
      <c r="C2180" s="433"/>
      <c r="D2180" s="43" t="s">
        <v>2726</v>
      </c>
      <c r="E2180" s="499" t="s">
        <v>2949</v>
      </c>
      <c r="F2180" s="319">
        <v>1</v>
      </c>
      <c r="G2180" s="43" t="s">
        <v>2905</v>
      </c>
      <c r="H2180" s="499"/>
      <c r="I2180" s="481">
        <v>12</v>
      </c>
      <c r="J2180" s="442" t="s">
        <v>1428</v>
      </c>
      <c r="K2180" s="442">
        <v>2</v>
      </c>
      <c r="L2180" s="482" t="s">
        <v>3473</v>
      </c>
      <c r="M2180" s="442">
        <v>160</v>
      </c>
      <c r="N2180" s="483"/>
      <c r="O2180" s="434">
        <v>1.96</v>
      </c>
      <c r="P2180" s="323">
        <f t="shared" si="154"/>
        <v>3.92</v>
      </c>
      <c r="Q2180" s="319">
        <f t="shared" si="155"/>
        <v>2</v>
      </c>
      <c r="R2180" s="427">
        <f t="shared" si="156"/>
        <v>3.92</v>
      </c>
      <c r="S2180" s="323"/>
      <c r="T2180" s="309"/>
      <c r="U2180" s="309"/>
      <c r="V2180" s="319" t="s">
        <v>3445</v>
      </c>
      <c r="W2180" s="444" t="str">
        <f t="shared" si="153"/>
        <v>12</v>
      </c>
      <c r="X2180" s="286"/>
      <c r="Y2180" s="286"/>
      <c r="Z2180" s="30"/>
    </row>
    <row r="2181" spans="1:26" ht="15" hidden="1" customHeight="1" x14ac:dyDescent="0.2">
      <c r="A2181" s="384"/>
      <c r="B2181" s="384"/>
      <c r="C2181" s="433"/>
      <c r="D2181" s="43" t="s">
        <v>2727</v>
      </c>
      <c r="E2181" s="499" t="s">
        <v>2949</v>
      </c>
      <c r="F2181" s="319">
        <v>1</v>
      </c>
      <c r="G2181" s="43" t="s">
        <v>2915</v>
      </c>
      <c r="H2181" s="499"/>
      <c r="I2181" s="481" t="s">
        <v>619</v>
      </c>
      <c r="J2181" s="442" t="s">
        <v>1428</v>
      </c>
      <c r="K2181" s="442">
        <v>1</v>
      </c>
      <c r="L2181" s="482" t="s">
        <v>3456</v>
      </c>
      <c r="M2181" s="442">
        <v>530</v>
      </c>
      <c r="N2181" s="483"/>
      <c r="O2181" s="434">
        <v>8.36</v>
      </c>
      <c r="P2181" s="323">
        <f t="shared" si="154"/>
        <v>8.36</v>
      </c>
      <c r="Q2181" s="319">
        <f t="shared" si="155"/>
        <v>1</v>
      </c>
      <c r="R2181" s="427">
        <f t="shared" si="156"/>
        <v>8.36</v>
      </c>
      <c r="S2181" s="323"/>
      <c r="T2181" s="309"/>
      <c r="U2181" s="309"/>
      <c r="V2181" s="319" t="s">
        <v>619</v>
      </c>
      <c r="W2181" s="444" t="str">
        <f t="shared" si="153"/>
        <v/>
      </c>
      <c r="X2181" s="286"/>
      <c r="Y2181" s="286"/>
      <c r="Z2181" s="30"/>
    </row>
    <row r="2182" spans="1:26" ht="15" hidden="1" customHeight="1" x14ac:dyDescent="0.2">
      <c r="A2182" s="384"/>
      <c r="B2182" s="384"/>
      <c r="C2182" s="433"/>
      <c r="D2182" s="43" t="s">
        <v>2727</v>
      </c>
      <c r="E2182" s="499" t="s">
        <v>2949</v>
      </c>
      <c r="F2182" s="319">
        <v>1</v>
      </c>
      <c r="G2182" s="43" t="s">
        <v>2875</v>
      </c>
      <c r="H2182" s="499"/>
      <c r="I2182" s="481" t="s">
        <v>865</v>
      </c>
      <c r="J2182" s="442" t="s">
        <v>1428</v>
      </c>
      <c r="K2182" s="442">
        <v>1</v>
      </c>
      <c r="L2182" s="482" t="s">
        <v>3456</v>
      </c>
      <c r="M2182" s="442">
        <v>535</v>
      </c>
      <c r="N2182" s="483"/>
      <c r="O2182" s="434">
        <v>6.03</v>
      </c>
      <c r="P2182" s="323">
        <f t="shared" si="154"/>
        <v>6.03</v>
      </c>
      <c r="Q2182" s="319">
        <f t="shared" si="155"/>
        <v>1</v>
      </c>
      <c r="R2182" s="427">
        <f t="shared" si="156"/>
        <v>6.03</v>
      </c>
      <c r="S2182" s="323"/>
      <c r="T2182" s="309"/>
      <c r="U2182" s="309"/>
      <c r="V2182" s="319" t="s">
        <v>865</v>
      </c>
      <c r="W2182" s="444" t="str">
        <f t="shared" si="153"/>
        <v/>
      </c>
      <c r="X2182" s="286"/>
      <c r="Y2182" s="286"/>
      <c r="Z2182" s="30"/>
    </row>
    <row r="2183" spans="1:26" ht="15" hidden="1" customHeight="1" x14ac:dyDescent="0.2">
      <c r="A2183" s="384"/>
      <c r="B2183" s="384"/>
      <c r="C2183" s="433"/>
      <c r="D2183" s="43" t="s">
        <v>2727</v>
      </c>
      <c r="E2183" s="499" t="s">
        <v>2949</v>
      </c>
      <c r="F2183" s="319">
        <v>1</v>
      </c>
      <c r="G2183" s="43" t="s">
        <v>2837</v>
      </c>
      <c r="H2183" s="499"/>
      <c r="I2183" s="481">
        <v>10</v>
      </c>
      <c r="J2183" s="442" t="s">
        <v>1428</v>
      </c>
      <c r="K2183" s="442">
        <v>1</v>
      </c>
      <c r="L2183" s="482" t="s">
        <v>3549</v>
      </c>
      <c r="M2183" s="442">
        <v>175</v>
      </c>
      <c r="N2183" s="483"/>
      <c r="O2183" s="434">
        <v>1.44</v>
      </c>
      <c r="P2183" s="323">
        <f t="shared" si="154"/>
        <v>1.44</v>
      </c>
      <c r="Q2183" s="319">
        <f t="shared" si="155"/>
        <v>1</v>
      </c>
      <c r="R2183" s="427">
        <f t="shared" si="156"/>
        <v>1.44</v>
      </c>
      <c r="S2183" s="323"/>
      <c r="T2183" s="309"/>
      <c r="U2183" s="309"/>
      <c r="V2183" s="319" t="s">
        <v>1427</v>
      </c>
      <c r="W2183" s="444" t="str">
        <f t="shared" si="153"/>
        <v>10</v>
      </c>
      <c r="X2183" s="286"/>
      <c r="Y2183" s="286"/>
      <c r="Z2183" s="30"/>
    </row>
    <row r="2184" spans="1:26" ht="15" hidden="1" customHeight="1" x14ac:dyDescent="0.2">
      <c r="A2184" s="384"/>
      <c r="B2184" s="384"/>
      <c r="C2184" s="433"/>
      <c r="D2184" s="43" t="s">
        <v>2727</v>
      </c>
      <c r="E2184" s="499" t="s">
        <v>2949</v>
      </c>
      <c r="F2184" s="319">
        <v>1</v>
      </c>
      <c r="G2184" s="43" t="s">
        <v>2887</v>
      </c>
      <c r="H2184" s="499"/>
      <c r="I2184" s="481">
        <v>10</v>
      </c>
      <c r="J2184" s="442" t="s">
        <v>1428</v>
      </c>
      <c r="K2184" s="442">
        <v>2</v>
      </c>
      <c r="L2184" s="482" t="s">
        <v>3469</v>
      </c>
      <c r="M2184" s="442">
        <v>410</v>
      </c>
      <c r="N2184" s="483"/>
      <c r="O2184" s="434">
        <v>4.51</v>
      </c>
      <c r="P2184" s="323">
        <f t="shared" si="154"/>
        <v>9.02</v>
      </c>
      <c r="Q2184" s="319">
        <f t="shared" si="155"/>
        <v>2</v>
      </c>
      <c r="R2184" s="427">
        <f t="shared" si="156"/>
        <v>9.02</v>
      </c>
      <c r="S2184" s="323"/>
      <c r="T2184" s="309"/>
      <c r="U2184" s="309"/>
      <c r="V2184" s="319" t="s">
        <v>1427</v>
      </c>
      <c r="W2184" s="444" t="str">
        <f t="shared" si="153"/>
        <v>10</v>
      </c>
      <c r="X2184" s="286"/>
      <c r="Y2184" s="286"/>
      <c r="Z2184" s="30"/>
    </row>
    <row r="2185" spans="1:26" ht="15" hidden="1" customHeight="1" x14ac:dyDescent="0.2">
      <c r="A2185" s="384"/>
      <c r="B2185" s="384"/>
      <c r="C2185" s="433"/>
      <c r="D2185" s="43" t="s">
        <v>2727</v>
      </c>
      <c r="E2185" s="499" t="s">
        <v>2949</v>
      </c>
      <c r="F2185" s="319">
        <v>1</v>
      </c>
      <c r="G2185" s="43" t="s">
        <v>2915</v>
      </c>
      <c r="H2185" s="499"/>
      <c r="I2185" s="481" t="s">
        <v>619</v>
      </c>
      <c r="J2185" s="442" t="s">
        <v>1428</v>
      </c>
      <c r="K2185" s="442">
        <v>1</v>
      </c>
      <c r="L2185" s="482" t="s">
        <v>3456</v>
      </c>
      <c r="M2185" s="442">
        <v>530</v>
      </c>
      <c r="N2185" s="483"/>
      <c r="O2185" s="434">
        <v>8.36</v>
      </c>
      <c r="P2185" s="323">
        <f t="shared" si="154"/>
        <v>8.36</v>
      </c>
      <c r="Q2185" s="319">
        <f t="shared" si="155"/>
        <v>1</v>
      </c>
      <c r="R2185" s="427">
        <f t="shared" si="156"/>
        <v>8.36</v>
      </c>
      <c r="S2185" s="323"/>
      <c r="T2185" s="309"/>
      <c r="U2185" s="309"/>
      <c r="V2185" s="319" t="s">
        <v>619</v>
      </c>
      <c r="W2185" s="444" t="str">
        <f t="shared" si="153"/>
        <v/>
      </c>
      <c r="X2185" s="286"/>
      <c r="Y2185" s="286"/>
      <c r="Z2185" s="30"/>
    </row>
    <row r="2186" spans="1:26" ht="15" hidden="1" customHeight="1" x14ac:dyDescent="0.2">
      <c r="A2186" s="384"/>
      <c r="B2186" s="384"/>
      <c r="C2186" s="433"/>
      <c r="D2186" s="43" t="s">
        <v>2727</v>
      </c>
      <c r="E2186" s="499" t="s">
        <v>2949</v>
      </c>
      <c r="F2186" s="319">
        <v>1</v>
      </c>
      <c r="G2186" s="43" t="s">
        <v>2924</v>
      </c>
      <c r="H2186" s="499"/>
      <c r="I2186" s="481" t="s">
        <v>865</v>
      </c>
      <c r="J2186" s="442" t="s">
        <v>1428</v>
      </c>
      <c r="K2186" s="442">
        <v>1</v>
      </c>
      <c r="L2186" s="482" t="s">
        <v>3456</v>
      </c>
      <c r="M2186" s="442">
        <v>2795</v>
      </c>
      <c r="N2186" s="483"/>
      <c r="O2186" s="434">
        <v>31.5</v>
      </c>
      <c r="P2186" s="323">
        <f t="shared" si="154"/>
        <v>31.5</v>
      </c>
      <c r="Q2186" s="319">
        <f t="shared" si="155"/>
        <v>1</v>
      </c>
      <c r="R2186" s="427">
        <f t="shared" si="156"/>
        <v>31.5</v>
      </c>
      <c r="S2186" s="323"/>
      <c r="T2186" s="309"/>
      <c r="U2186" s="309"/>
      <c r="V2186" s="319" t="s">
        <v>865</v>
      </c>
      <c r="W2186" s="444" t="str">
        <f t="shared" si="153"/>
        <v/>
      </c>
      <c r="X2186" s="286"/>
      <c r="Y2186" s="286"/>
      <c r="Z2186" s="30"/>
    </row>
    <row r="2187" spans="1:26" ht="15" hidden="1" customHeight="1" x14ac:dyDescent="0.2">
      <c r="A2187" s="384"/>
      <c r="B2187" s="384"/>
      <c r="C2187" s="433"/>
      <c r="D2187" s="43" t="s">
        <v>2727</v>
      </c>
      <c r="E2187" s="499" t="s">
        <v>2949</v>
      </c>
      <c r="F2187" s="319">
        <v>1</v>
      </c>
      <c r="G2187" s="43" t="s">
        <v>2917</v>
      </c>
      <c r="H2187" s="499"/>
      <c r="I2187" s="481">
        <v>8</v>
      </c>
      <c r="J2187" s="442" t="s">
        <v>1428</v>
      </c>
      <c r="K2187" s="442">
        <v>2</v>
      </c>
      <c r="L2187" s="482" t="s">
        <v>3469</v>
      </c>
      <c r="M2187" s="442">
        <v>555</v>
      </c>
      <c r="N2187" s="483"/>
      <c r="O2187" s="434">
        <v>4.87</v>
      </c>
      <c r="P2187" s="323">
        <f t="shared" si="154"/>
        <v>9.74</v>
      </c>
      <c r="Q2187" s="319">
        <f t="shared" si="155"/>
        <v>2</v>
      </c>
      <c r="R2187" s="427">
        <f t="shared" si="156"/>
        <v>9.74</v>
      </c>
      <c r="S2187" s="323"/>
      <c r="T2187" s="309"/>
      <c r="U2187" s="309"/>
      <c r="V2187" s="319" t="s">
        <v>3449</v>
      </c>
      <c r="W2187" s="444" t="str">
        <f t="shared" si="153"/>
        <v>8</v>
      </c>
      <c r="X2187" s="286"/>
      <c r="Y2187" s="286"/>
      <c r="Z2187" s="30"/>
    </row>
    <row r="2188" spans="1:26" ht="15" hidden="1" customHeight="1" x14ac:dyDescent="0.2">
      <c r="A2188" s="384"/>
      <c r="B2188" s="384"/>
      <c r="C2188" s="433"/>
      <c r="D2188" s="43" t="s">
        <v>2727</v>
      </c>
      <c r="E2188" s="499" t="s">
        <v>2949</v>
      </c>
      <c r="F2188" s="319">
        <v>1</v>
      </c>
      <c r="G2188" s="43" t="s">
        <v>2841</v>
      </c>
      <c r="H2188" s="499"/>
      <c r="I2188" s="481">
        <v>5</v>
      </c>
      <c r="J2188" s="442" t="s">
        <v>1428</v>
      </c>
      <c r="K2188" s="442">
        <v>2</v>
      </c>
      <c r="L2188" s="482" t="s">
        <v>3514</v>
      </c>
      <c r="M2188" s="442">
        <v>70</v>
      </c>
      <c r="N2188" s="483"/>
      <c r="O2188" s="434">
        <v>0.08</v>
      </c>
      <c r="P2188" s="323">
        <f t="shared" si="154"/>
        <v>0.16</v>
      </c>
      <c r="Q2188" s="319">
        <f t="shared" si="155"/>
        <v>2</v>
      </c>
      <c r="R2188" s="427">
        <f t="shared" si="156"/>
        <v>0.16</v>
      </c>
      <c r="S2188" s="323"/>
      <c r="T2188" s="309"/>
      <c r="U2188" s="309"/>
      <c r="V2188" s="319" t="s">
        <v>3448</v>
      </c>
      <c r="W2188" s="444" t="str">
        <f t="shared" si="153"/>
        <v>5</v>
      </c>
      <c r="X2188" s="286"/>
      <c r="Y2188" s="286"/>
      <c r="Z2188" s="30"/>
    </row>
    <row r="2189" spans="1:26" ht="15" hidden="1" customHeight="1" x14ac:dyDescent="0.2">
      <c r="A2189" s="384"/>
      <c r="B2189" s="384"/>
      <c r="C2189" s="433"/>
      <c r="D2189" s="43" t="s">
        <v>2727</v>
      </c>
      <c r="E2189" s="499" t="s">
        <v>2949</v>
      </c>
      <c r="F2189" s="319">
        <v>1</v>
      </c>
      <c r="G2189" s="43" t="s">
        <v>2918</v>
      </c>
      <c r="H2189" s="499"/>
      <c r="I2189" s="481">
        <v>5</v>
      </c>
      <c r="J2189" s="442" t="s">
        <v>1428</v>
      </c>
      <c r="K2189" s="442">
        <v>2</v>
      </c>
      <c r="L2189" s="482" t="s">
        <v>3556</v>
      </c>
      <c r="M2189" s="442">
        <v>530</v>
      </c>
      <c r="N2189" s="483"/>
      <c r="O2189" s="434">
        <v>5.12</v>
      </c>
      <c r="P2189" s="323">
        <f t="shared" si="154"/>
        <v>10.24</v>
      </c>
      <c r="Q2189" s="319">
        <f t="shared" si="155"/>
        <v>2</v>
      </c>
      <c r="R2189" s="427">
        <f t="shared" si="156"/>
        <v>10.24</v>
      </c>
      <c r="S2189" s="323"/>
      <c r="T2189" s="309"/>
      <c r="U2189" s="309"/>
      <c r="V2189" s="319" t="s">
        <v>3448</v>
      </c>
      <c r="W2189" s="444" t="str">
        <f t="shared" si="153"/>
        <v>5</v>
      </c>
      <c r="X2189" s="286"/>
      <c r="Y2189" s="286"/>
      <c r="Z2189" s="30"/>
    </row>
    <row r="2190" spans="1:26" ht="15" hidden="1" customHeight="1" x14ac:dyDescent="0.2">
      <c r="A2190" s="384"/>
      <c r="B2190" s="384"/>
      <c r="C2190" s="433"/>
      <c r="D2190" s="43" t="s">
        <v>2727</v>
      </c>
      <c r="E2190" s="499" t="s">
        <v>2949</v>
      </c>
      <c r="F2190" s="319">
        <v>1</v>
      </c>
      <c r="G2190" s="43" t="s">
        <v>2919</v>
      </c>
      <c r="H2190" s="499"/>
      <c r="I2190" s="481">
        <v>8</v>
      </c>
      <c r="J2190" s="442" t="s">
        <v>1428</v>
      </c>
      <c r="K2190" s="442">
        <v>1</v>
      </c>
      <c r="L2190" s="482" t="s">
        <v>3514</v>
      </c>
      <c r="M2190" s="442">
        <v>145</v>
      </c>
      <c r="N2190" s="483"/>
      <c r="O2190" s="434">
        <v>0.27</v>
      </c>
      <c r="P2190" s="323">
        <f t="shared" si="154"/>
        <v>0.27</v>
      </c>
      <c r="Q2190" s="319">
        <f t="shared" si="155"/>
        <v>1</v>
      </c>
      <c r="R2190" s="427">
        <f t="shared" si="156"/>
        <v>0.27</v>
      </c>
      <c r="S2190" s="323"/>
      <c r="T2190" s="309"/>
      <c r="U2190" s="309"/>
      <c r="V2190" s="319" t="s">
        <v>3449</v>
      </c>
      <c r="W2190" s="444" t="str">
        <f t="shared" si="153"/>
        <v>8</v>
      </c>
      <c r="X2190" s="286"/>
      <c r="Y2190" s="286"/>
      <c r="Z2190" s="30"/>
    </row>
    <row r="2191" spans="1:26" ht="15" hidden="1" customHeight="1" x14ac:dyDescent="0.2">
      <c r="A2191" s="384"/>
      <c r="B2191" s="384"/>
      <c r="C2191" s="433"/>
      <c r="D2191" s="43" t="s">
        <v>2728</v>
      </c>
      <c r="E2191" s="499" t="s">
        <v>2949</v>
      </c>
      <c r="F2191" s="319">
        <v>1</v>
      </c>
      <c r="G2191" s="43" t="s">
        <v>2908</v>
      </c>
      <c r="H2191" s="499"/>
      <c r="I2191" s="481" t="s">
        <v>619</v>
      </c>
      <c r="J2191" s="442" t="s">
        <v>1428</v>
      </c>
      <c r="K2191" s="442">
        <v>1</v>
      </c>
      <c r="L2191" s="482" t="s">
        <v>3456</v>
      </c>
      <c r="M2191" s="442">
        <v>4860</v>
      </c>
      <c r="N2191" s="483"/>
      <c r="O2191" s="434">
        <v>76.650000000000006</v>
      </c>
      <c r="P2191" s="323">
        <f t="shared" si="154"/>
        <v>76.650000000000006</v>
      </c>
      <c r="Q2191" s="319">
        <f t="shared" si="155"/>
        <v>1</v>
      </c>
      <c r="R2191" s="427">
        <f t="shared" si="156"/>
        <v>76.650000000000006</v>
      </c>
      <c r="S2191" s="323"/>
      <c r="T2191" s="309"/>
      <c r="U2191" s="309"/>
      <c r="V2191" s="319" t="s">
        <v>619</v>
      </c>
      <c r="W2191" s="444" t="str">
        <f t="shared" ref="W2191:W2254" si="157">(SUBSTITUTE(I2191,V2191,""))</f>
        <v/>
      </c>
      <c r="X2191" s="286"/>
      <c r="Y2191" s="286"/>
      <c r="Z2191" s="30"/>
    </row>
    <row r="2192" spans="1:26" ht="15" hidden="1" customHeight="1" x14ac:dyDescent="0.2">
      <c r="A2192" s="384"/>
      <c r="B2192" s="384"/>
      <c r="C2192" s="433"/>
      <c r="D2192" s="43" t="s">
        <v>2728</v>
      </c>
      <c r="E2192" s="499" t="s">
        <v>2949</v>
      </c>
      <c r="F2192" s="319">
        <v>1</v>
      </c>
      <c r="G2192" s="43" t="s">
        <v>2901</v>
      </c>
      <c r="H2192" s="499"/>
      <c r="I2192" s="481">
        <v>10</v>
      </c>
      <c r="J2192" s="442" t="s">
        <v>1428</v>
      </c>
      <c r="K2192" s="442">
        <v>4</v>
      </c>
      <c r="L2192" s="482" t="s">
        <v>3514</v>
      </c>
      <c r="M2192" s="442">
        <v>145</v>
      </c>
      <c r="N2192" s="483"/>
      <c r="O2192" s="434">
        <v>0.34</v>
      </c>
      <c r="P2192" s="323">
        <f t="shared" si="154"/>
        <v>1.36</v>
      </c>
      <c r="Q2192" s="319">
        <f t="shared" si="155"/>
        <v>4</v>
      </c>
      <c r="R2192" s="427">
        <f t="shared" si="156"/>
        <v>1.36</v>
      </c>
      <c r="S2192" s="323"/>
      <c r="T2192" s="309"/>
      <c r="U2192" s="309"/>
      <c r="V2192" s="319" t="s">
        <v>1427</v>
      </c>
      <c r="W2192" s="444" t="str">
        <f t="shared" si="157"/>
        <v>10</v>
      </c>
      <c r="X2192" s="286"/>
      <c r="Y2192" s="286"/>
      <c r="Z2192" s="30"/>
    </row>
    <row r="2193" spans="1:26" ht="15" hidden="1" customHeight="1" x14ac:dyDescent="0.2">
      <c r="A2193" s="384"/>
      <c r="B2193" s="384"/>
      <c r="C2193" s="433"/>
      <c r="D2193" s="43" t="s">
        <v>2728</v>
      </c>
      <c r="E2193" s="499" t="s">
        <v>2949</v>
      </c>
      <c r="F2193" s="319">
        <v>1</v>
      </c>
      <c r="G2193" s="43" t="s">
        <v>2909</v>
      </c>
      <c r="H2193" s="499"/>
      <c r="I2193" s="481">
        <v>10</v>
      </c>
      <c r="J2193" s="442" t="s">
        <v>1428</v>
      </c>
      <c r="K2193" s="442">
        <v>2</v>
      </c>
      <c r="L2193" s="482" t="s">
        <v>3542</v>
      </c>
      <c r="M2193" s="442">
        <v>156</v>
      </c>
      <c r="N2193" s="483"/>
      <c r="O2193" s="434">
        <v>1.33</v>
      </c>
      <c r="P2193" s="323">
        <f t="shared" si="154"/>
        <v>2.66</v>
      </c>
      <c r="Q2193" s="319">
        <f t="shared" si="155"/>
        <v>2</v>
      </c>
      <c r="R2193" s="427">
        <f t="shared" si="156"/>
        <v>2.66</v>
      </c>
      <c r="S2193" s="323"/>
      <c r="T2193" s="309"/>
      <c r="U2193" s="309"/>
      <c r="V2193" s="319" t="s">
        <v>1427</v>
      </c>
      <c r="W2193" s="444" t="str">
        <f t="shared" si="157"/>
        <v>10</v>
      </c>
      <c r="X2193" s="286"/>
      <c r="Y2193" s="286"/>
      <c r="Z2193" s="30"/>
    </row>
    <row r="2194" spans="1:26" ht="15" hidden="1" customHeight="1" x14ac:dyDescent="0.2">
      <c r="A2194" s="384"/>
      <c r="B2194" s="384"/>
      <c r="C2194" s="433"/>
      <c r="D2194" s="43" t="s">
        <v>2728</v>
      </c>
      <c r="E2194" s="499" t="s">
        <v>2949</v>
      </c>
      <c r="F2194" s="319">
        <v>1</v>
      </c>
      <c r="G2194" s="43" t="s">
        <v>2910</v>
      </c>
      <c r="H2194" s="499"/>
      <c r="I2194" s="481">
        <v>10</v>
      </c>
      <c r="J2194" s="442" t="s">
        <v>1428</v>
      </c>
      <c r="K2194" s="442">
        <v>1</v>
      </c>
      <c r="L2194" s="482" t="s">
        <v>3549</v>
      </c>
      <c r="M2194" s="442">
        <v>122</v>
      </c>
      <c r="N2194" s="483"/>
      <c r="O2194" s="434">
        <v>1.01</v>
      </c>
      <c r="P2194" s="323">
        <f t="shared" si="154"/>
        <v>1.01</v>
      </c>
      <c r="Q2194" s="319">
        <f t="shared" si="155"/>
        <v>1</v>
      </c>
      <c r="R2194" s="427">
        <f t="shared" si="156"/>
        <v>1.01</v>
      </c>
      <c r="S2194" s="323"/>
      <c r="T2194" s="309"/>
      <c r="U2194" s="309"/>
      <c r="V2194" s="319" t="s">
        <v>1427</v>
      </c>
      <c r="W2194" s="444" t="str">
        <f t="shared" si="157"/>
        <v>10</v>
      </c>
      <c r="X2194" s="286"/>
      <c r="Y2194" s="286"/>
      <c r="Z2194" s="30"/>
    </row>
    <row r="2195" spans="1:26" ht="15" hidden="1" customHeight="1" x14ac:dyDescent="0.2">
      <c r="A2195" s="384"/>
      <c r="B2195" s="384"/>
      <c r="C2195" s="433"/>
      <c r="D2195" s="43" t="s">
        <v>2728</v>
      </c>
      <c r="E2195" s="499" t="s">
        <v>2949</v>
      </c>
      <c r="F2195" s="319">
        <v>1</v>
      </c>
      <c r="G2195" s="43" t="s">
        <v>2904</v>
      </c>
      <c r="H2195" s="499"/>
      <c r="I2195" s="481">
        <v>10</v>
      </c>
      <c r="J2195" s="442" t="s">
        <v>1428</v>
      </c>
      <c r="K2195" s="442">
        <v>1</v>
      </c>
      <c r="L2195" s="482" t="s">
        <v>3466</v>
      </c>
      <c r="M2195" s="442">
        <v>160</v>
      </c>
      <c r="N2195" s="483"/>
      <c r="O2195" s="434">
        <v>1.51</v>
      </c>
      <c r="P2195" s="323">
        <f t="shared" si="154"/>
        <v>1.51</v>
      </c>
      <c r="Q2195" s="319">
        <f t="shared" si="155"/>
        <v>1</v>
      </c>
      <c r="R2195" s="427">
        <f t="shared" si="156"/>
        <v>1.51</v>
      </c>
      <c r="S2195" s="323"/>
      <c r="T2195" s="309"/>
      <c r="U2195" s="309"/>
      <c r="V2195" s="319" t="s">
        <v>1427</v>
      </c>
      <c r="W2195" s="444" t="str">
        <f t="shared" si="157"/>
        <v>10</v>
      </c>
      <c r="X2195" s="286"/>
      <c r="Y2195" s="286"/>
      <c r="Z2195" s="30"/>
    </row>
    <row r="2196" spans="1:26" ht="15" hidden="1" customHeight="1" x14ac:dyDescent="0.2">
      <c r="A2196" s="384"/>
      <c r="B2196" s="384"/>
      <c r="C2196" s="433"/>
      <c r="D2196" s="43" t="s">
        <v>2728</v>
      </c>
      <c r="E2196" s="499" t="s">
        <v>2949</v>
      </c>
      <c r="F2196" s="319">
        <v>1</v>
      </c>
      <c r="G2196" s="43" t="s">
        <v>2905</v>
      </c>
      <c r="H2196" s="499"/>
      <c r="I2196" s="481">
        <v>12</v>
      </c>
      <c r="J2196" s="442" t="s">
        <v>1428</v>
      </c>
      <c r="K2196" s="442">
        <v>2</v>
      </c>
      <c r="L2196" s="482" t="s">
        <v>3473</v>
      </c>
      <c r="M2196" s="442">
        <v>160</v>
      </c>
      <c r="N2196" s="483"/>
      <c r="O2196" s="434">
        <v>1.96</v>
      </c>
      <c r="P2196" s="323">
        <f t="shared" si="154"/>
        <v>3.92</v>
      </c>
      <c r="Q2196" s="319">
        <f t="shared" si="155"/>
        <v>2</v>
      </c>
      <c r="R2196" s="427">
        <f t="shared" si="156"/>
        <v>3.92</v>
      </c>
      <c r="S2196" s="323"/>
      <c r="T2196" s="309"/>
      <c r="U2196" s="309"/>
      <c r="V2196" s="319" t="s">
        <v>3445</v>
      </c>
      <c r="W2196" s="444" t="str">
        <f t="shared" si="157"/>
        <v>12</v>
      </c>
      <c r="X2196" s="286"/>
      <c r="Y2196" s="286"/>
      <c r="Z2196" s="30"/>
    </row>
    <row r="2197" spans="1:26" ht="15" hidden="1" customHeight="1" x14ac:dyDescent="0.2">
      <c r="A2197" s="384"/>
      <c r="B2197" s="384"/>
      <c r="C2197" s="433"/>
      <c r="D2197" s="43" t="s">
        <v>2729</v>
      </c>
      <c r="E2197" s="499" t="s">
        <v>2949</v>
      </c>
      <c r="F2197" s="319">
        <v>1</v>
      </c>
      <c r="G2197" s="43" t="s">
        <v>2913</v>
      </c>
      <c r="H2197" s="499"/>
      <c r="I2197" s="481" t="s">
        <v>619</v>
      </c>
      <c r="J2197" s="442" t="s">
        <v>1428</v>
      </c>
      <c r="K2197" s="442">
        <v>1</v>
      </c>
      <c r="L2197" s="482" t="s">
        <v>3456</v>
      </c>
      <c r="M2197" s="442">
        <v>2970</v>
      </c>
      <c r="N2197" s="483"/>
      <c r="O2197" s="434">
        <v>46.84</v>
      </c>
      <c r="P2197" s="323">
        <f t="shared" si="154"/>
        <v>46.84</v>
      </c>
      <c r="Q2197" s="319">
        <f t="shared" si="155"/>
        <v>1</v>
      </c>
      <c r="R2197" s="427">
        <f t="shared" si="156"/>
        <v>46.84</v>
      </c>
      <c r="S2197" s="323"/>
      <c r="T2197" s="309"/>
      <c r="U2197" s="309"/>
      <c r="V2197" s="319" t="s">
        <v>619</v>
      </c>
      <c r="W2197" s="444" t="str">
        <f t="shared" si="157"/>
        <v/>
      </c>
      <c r="X2197" s="286"/>
      <c r="Y2197" s="286"/>
      <c r="Z2197" s="30"/>
    </row>
    <row r="2198" spans="1:26" ht="15" hidden="1" customHeight="1" x14ac:dyDescent="0.2">
      <c r="A2198" s="384"/>
      <c r="B2198" s="384"/>
      <c r="C2198" s="433"/>
      <c r="D2198" s="43" t="s">
        <v>2729</v>
      </c>
      <c r="E2198" s="499" t="s">
        <v>2949</v>
      </c>
      <c r="F2198" s="319">
        <v>1</v>
      </c>
      <c r="G2198" s="43" t="s">
        <v>2914</v>
      </c>
      <c r="H2198" s="499"/>
      <c r="I2198" s="481">
        <v>10</v>
      </c>
      <c r="J2198" s="442" t="s">
        <v>1428</v>
      </c>
      <c r="K2198" s="442">
        <v>1</v>
      </c>
      <c r="L2198" s="482" t="s">
        <v>3460</v>
      </c>
      <c r="M2198" s="442">
        <v>120</v>
      </c>
      <c r="N2198" s="483"/>
      <c r="O2198" s="434">
        <v>0.94</v>
      </c>
      <c r="P2198" s="323">
        <f t="shared" si="154"/>
        <v>0.94</v>
      </c>
      <c r="Q2198" s="319">
        <f t="shared" si="155"/>
        <v>1</v>
      </c>
      <c r="R2198" s="427">
        <f t="shared" si="156"/>
        <v>0.94</v>
      </c>
      <c r="S2198" s="323"/>
      <c r="T2198" s="309"/>
      <c r="U2198" s="309"/>
      <c r="V2198" s="319" t="s">
        <v>1427</v>
      </c>
      <c r="W2198" s="444" t="str">
        <f t="shared" si="157"/>
        <v>10</v>
      </c>
      <c r="X2198" s="286"/>
      <c r="Y2198" s="286"/>
      <c r="Z2198" s="30"/>
    </row>
    <row r="2199" spans="1:26" ht="15" hidden="1" customHeight="1" x14ac:dyDescent="0.2">
      <c r="A2199" s="384"/>
      <c r="B2199" s="384"/>
      <c r="C2199" s="433"/>
      <c r="D2199" s="43" t="s">
        <v>2729</v>
      </c>
      <c r="E2199" s="499" t="s">
        <v>2949</v>
      </c>
      <c r="F2199" s="319">
        <v>1</v>
      </c>
      <c r="G2199" s="43" t="s">
        <v>2884</v>
      </c>
      <c r="H2199" s="499"/>
      <c r="I2199" s="481">
        <v>10</v>
      </c>
      <c r="J2199" s="442" t="s">
        <v>1428</v>
      </c>
      <c r="K2199" s="442">
        <v>2</v>
      </c>
      <c r="L2199" s="482" t="s">
        <v>3469</v>
      </c>
      <c r="M2199" s="442">
        <v>160</v>
      </c>
      <c r="N2199" s="483"/>
      <c r="O2199" s="434">
        <v>1.76</v>
      </c>
      <c r="P2199" s="323">
        <f t="shared" si="154"/>
        <v>3.52</v>
      </c>
      <c r="Q2199" s="319">
        <f t="shared" si="155"/>
        <v>2</v>
      </c>
      <c r="R2199" s="427">
        <f t="shared" si="156"/>
        <v>3.52</v>
      </c>
      <c r="S2199" s="323"/>
      <c r="T2199" s="309"/>
      <c r="U2199" s="309"/>
      <c r="V2199" s="319" t="s">
        <v>1427</v>
      </c>
      <c r="W2199" s="444" t="str">
        <f t="shared" si="157"/>
        <v>10</v>
      </c>
      <c r="X2199" s="286"/>
      <c r="Y2199" s="286"/>
      <c r="Z2199" s="30"/>
    </row>
    <row r="2200" spans="1:26" ht="15" hidden="1" customHeight="1" x14ac:dyDescent="0.2">
      <c r="A2200" s="384"/>
      <c r="B2200" s="384"/>
      <c r="C2200" s="433"/>
      <c r="D2200" s="43" t="s">
        <v>2729</v>
      </c>
      <c r="E2200" s="499" t="s">
        <v>2949</v>
      </c>
      <c r="F2200" s="319">
        <v>1</v>
      </c>
      <c r="G2200" s="43" t="s">
        <v>2925</v>
      </c>
      <c r="H2200" s="499"/>
      <c r="I2200" s="481">
        <v>12</v>
      </c>
      <c r="J2200" s="442" t="s">
        <v>1428</v>
      </c>
      <c r="K2200" s="442">
        <v>1</v>
      </c>
      <c r="L2200" s="482" t="s">
        <v>3514</v>
      </c>
      <c r="M2200" s="442">
        <v>145</v>
      </c>
      <c r="N2200" s="483"/>
      <c r="O2200" s="434">
        <v>0.41</v>
      </c>
      <c r="P2200" s="323">
        <f t="shared" si="154"/>
        <v>0.41</v>
      </c>
      <c r="Q2200" s="319">
        <f t="shared" si="155"/>
        <v>1</v>
      </c>
      <c r="R2200" s="427">
        <f t="shared" si="156"/>
        <v>0.41</v>
      </c>
      <c r="S2200" s="323"/>
      <c r="T2200" s="309"/>
      <c r="U2200" s="309"/>
      <c r="V2200" s="319" t="s">
        <v>3445</v>
      </c>
      <c r="W2200" s="444" t="str">
        <f t="shared" si="157"/>
        <v>12</v>
      </c>
      <c r="X2200" s="286"/>
      <c r="Y2200" s="286"/>
      <c r="Z2200" s="30"/>
    </row>
    <row r="2201" spans="1:26" ht="15" hidden="1" customHeight="1" x14ac:dyDescent="0.2">
      <c r="A2201" s="384"/>
      <c r="B2201" s="384"/>
      <c r="C2201" s="433"/>
      <c r="D2201" s="43" t="s">
        <v>2730</v>
      </c>
      <c r="E2201" s="499" t="s">
        <v>2949</v>
      </c>
      <c r="F2201" s="319">
        <v>1</v>
      </c>
      <c r="G2201" s="43" t="s">
        <v>2926</v>
      </c>
      <c r="H2201" s="499"/>
      <c r="I2201" s="481" t="s">
        <v>877</v>
      </c>
      <c r="J2201" s="442" t="s">
        <v>1428</v>
      </c>
      <c r="K2201" s="442">
        <v>1</v>
      </c>
      <c r="L2201" s="482" t="s">
        <v>3456</v>
      </c>
      <c r="M2201" s="442">
        <v>3572</v>
      </c>
      <c r="N2201" s="483"/>
      <c r="O2201" s="434">
        <v>51.46</v>
      </c>
      <c r="P2201" s="323">
        <f t="shared" si="154"/>
        <v>51.46</v>
      </c>
      <c r="Q2201" s="319">
        <f t="shared" si="155"/>
        <v>1</v>
      </c>
      <c r="R2201" s="427">
        <f t="shared" si="156"/>
        <v>51.46</v>
      </c>
      <c r="S2201" s="323"/>
      <c r="T2201" s="309"/>
      <c r="U2201" s="309"/>
      <c r="V2201" s="319" t="s">
        <v>877</v>
      </c>
      <c r="W2201" s="444" t="str">
        <f t="shared" si="157"/>
        <v/>
      </c>
      <c r="X2201" s="286"/>
      <c r="Y2201" s="286"/>
      <c r="Z2201" s="30"/>
    </row>
    <row r="2202" spans="1:26" ht="15" hidden="1" customHeight="1" x14ac:dyDescent="0.2">
      <c r="A2202" s="384"/>
      <c r="B2202" s="384"/>
      <c r="C2202" s="433"/>
      <c r="D2202" s="43" t="s">
        <v>2730</v>
      </c>
      <c r="E2202" s="499" t="s">
        <v>2949</v>
      </c>
      <c r="F2202" s="319">
        <v>1</v>
      </c>
      <c r="G2202" s="43" t="s">
        <v>2927</v>
      </c>
      <c r="H2202" s="499"/>
      <c r="I2202" s="481">
        <v>10</v>
      </c>
      <c r="J2202" s="442" t="s">
        <v>1428</v>
      </c>
      <c r="K2202" s="442">
        <v>1</v>
      </c>
      <c r="L2202" s="482" t="s">
        <v>3557</v>
      </c>
      <c r="M2202" s="442">
        <v>321</v>
      </c>
      <c r="N2202" s="483"/>
      <c r="O2202" s="434">
        <v>8.02</v>
      </c>
      <c r="P2202" s="323">
        <f t="shared" si="154"/>
        <v>8.02</v>
      </c>
      <c r="Q2202" s="319">
        <f t="shared" si="155"/>
        <v>1</v>
      </c>
      <c r="R2202" s="427">
        <f t="shared" si="156"/>
        <v>8.02</v>
      </c>
      <c r="S2202" s="323"/>
      <c r="T2202" s="309"/>
      <c r="U2202" s="309"/>
      <c r="V2202" s="319" t="s">
        <v>1427</v>
      </c>
      <c r="W2202" s="444" t="str">
        <f t="shared" si="157"/>
        <v>10</v>
      </c>
      <c r="X2202" s="286"/>
      <c r="Y2202" s="286"/>
      <c r="Z2202" s="30"/>
    </row>
    <row r="2203" spans="1:26" ht="15" hidden="1" customHeight="1" x14ac:dyDescent="0.2">
      <c r="A2203" s="384"/>
      <c r="B2203" s="384"/>
      <c r="C2203" s="433"/>
      <c r="D2203" s="43" t="s">
        <v>2730</v>
      </c>
      <c r="E2203" s="499" t="s">
        <v>2949</v>
      </c>
      <c r="F2203" s="319">
        <v>1</v>
      </c>
      <c r="G2203" s="43" t="s">
        <v>2830</v>
      </c>
      <c r="H2203" s="499"/>
      <c r="I2203" s="481">
        <v>10</v>
      </c>
      <c r="J2203" s="442" t="s">
        <v>1428</v>
      </c>
      <c r="K2203" s="442">
        <v>2</v>
      </c>
      <c r="L2203" s="482" t="s">
        <v>3466</v>
      </c>
      <c r="M2203" s="442">
        <v>175</v>
      </c>
      <c r="N2203" s="483"/>
      <c r="O2203" s="434">
        <v>1.65</v>
      </c>
      <c r="P2203" s="323">
        <f t="shared" si="154"/>
        <v>3.3</v>
      </c>
      <c r="Q2203" s="319">
        <f t="shared" si="155"/>
        <v>2</v>
      </c>
      <c r="R2203" s="427">
        <f t="shared" si="156"/>
        <v>3.3</v>
      </c>
      <c r="S2203" s="323"/>
      <c r="T2203" s="309"/>
      <c r="U2203" s="309"/>
      <c r="V2203" s="319" t="s">
        <v>1427</v>
      </c>
      <c r="W2203" s="444" t="str">
        <f t="shared" si="157"/>
        <v>10</v>
      </c>
      <c r="X2203" s="286"/>
      <c r="Y2203" s="286"/>
      <c r="Z2203" s="30"/>
    </row>
    <row r="2204" spans="1:26" ht="15" hidden="1" customHeight="1" x14ac:dyDescent="0.2">
      <c r="A2204" s="384"/>
      <c r="B2204" s="384"/>
      <c r="C2204" s="433"/>
      <c r="D2204" s="43" t="s">
        <v>2730</v>
      </c>
      <c r="E2204" s="499" t="s">
        <v>2949</v>
      </c>
      <c r="F2204" s="319">
        <v>1</v>
      </c>
      <c r="G2204" s="43" t="s">
        <v>2831</v>
      </c>
      <c r="H2204" s="499"/>
      <c r="I2204" s="481">
        <v>5</v>
      </c>
      <c r="J2204" s="442" t="s">
        <v>1428</v>
      </c>
      <c r="K2204" s="442">
        <v>4</v>
      </c>
      <c r="L2204" s="482" t="s">
        <v>3483</v>
      </c>
      <c r="M2204" s="442">
        <v>90</v>
      </c>
      <c r="N2204" s="483"/>
      <c r="O2204" s="434">
        <v>0.14000000000000001</v>
      </c>
      <c r="P2204" s="323">
        <f t="shared" si="154"/>
        <v>0.56000000000000005</v>
      </c>
      <c r="Q2204" s="319">
        <f t="shared" si="155"/>
        <v>4</v>
      </c>
      <c r="R2204" s="427">
        <f t="shared" si="156"/>
        <v>0.56000000000000005</v>
      </c>
      <c r="S2204" s="323"/>
      <c r="T2204" s="309"/>
      <c r="U2204" s="309"/>
      <c r="V2204" s="319" t="s">
        <v>3448</v>
      </c>
      <c r="W2204" s="444" t="str">
        <f t="shared" si="157"/>
        <v>5</v>
      </c>
      <c r="X2204" s="286"/>
      <c r="Y2204" s="286"/>
      <c r="Z2204" s="30"/>
    </row>
    <row r="2205" spans="1:26" ht="15" hidden="1" customHeight="1" x14ac:dyDescent="0.2">
      <c r="A2205" s="384"/>
      <c r="B2205" s="384"/>
      <c r="C2205" s="433"/>
      <c r="D2205" s="43" t="s">
        <v>2731</v>
      </c>
      <c r="E2205" s="499" t="s">
        <v>2949</v>
      </c>
      <c r="F2205" s="319">
        <v>1</v>
      </c>
      <c r="G2205" s="43" t="s">
        <v>2928</v>
      </c>
      <c r="H2205" s="499"/>
      <c r="I2205" s="481" t="s">
        <v>877</v>
      </c>
      <c r="J2205" s="442" t="s">
        <v>1428</v>
      </c>
      <c r="K2205" s="442">
        <v>1</v>
      </c>
      <c r="L2205" s="482" t="s">
        <v>3456</v>
      </c>
      <c r="M2205" s="442">
        <v>2565</v>
      </c>
      <c r="N2205" s="483"/>
      <c r="O2205" s="434">
        <v>36.96</v>
      </c>
      <c r="P2205" s="323">
        <f t="shared" si="154"/>
        <v>36.96</v>
      </c>
      <c r="Q2205" s="319">
        <f t="shared" si="155"/>
        <v>1</v>
      </c>
      <c r="R2205" s="427">
        <f t="shared" si="156"/>
        <v>36.96</v>
      </c>
      <c r="S2205" s="323"/>
      <c r="T2205" s="309"/>
      <c r="U2205" s="309"/>
      <c r="V2205" s="319" t="s">
        <v>877</v>
      </c>
      <c r="W2205" s="444" t="str">
        <f t="shared" si="157"/>
        <v/>
      </c>
      <c r="X2205" s="286"/>
      <c r="Y2205" s="286"/>
      <c r="Z2205" s="30"/>
    </row>
    <row r="2206" spans="1:26" ht="15" hidden="1" customHeight="1" x14ac:dyDescent="0.2">
      <c r="A2206" s="384"/>
      <c r="B2206" s="384"/>
      <c r="C2206" s="433"/>
      <c r="D2206" s="43" t="s">
        <v>2731</v>
      </c>
      <c r="E2206" s="499" t="s">
        <v>2949</v>
      </c>
      <c r="F2206" s="319">
        <v>1</v>
      </c>
      <c r="G2206" s="43" t="s">
        <v>2929</v>
      </c>
      <c r="H2206" s="499"/>
      <c r="I2206" s="481">
        <v>10</v>
      </c>
      <c r="J2206" s="442" t="s">
        <v>1428</v>
      </c>
      <c r="K2206" s="442">
        <v>1</v>
      </c>
      <c r="L2206" s="482" t="s">
        <v>3482</v>
      </c>
      <c r="M2206" s="442">
        <v>314</v>
      </c>
      <c r="N2206" s="483"/>
      <c r="O2206" s="434">
        <v>5.9</v>
      </c>
      <c r="P2206" s="323">
        <f t="shared" si="154"/>
        <v>5.9</v>
      </c>
      <c r="Q2206" s="319">
        <f t="shared" si="155"/>
        <v>1</v>
      </c>
      <c r="R2206" s="427">
        <f t="shared" si="156"/>
        <v>5.9</v>
      </c>
      <c r="S2206" s="323"/>
      <c r="T2206" s="309"/>
      <c r="U2206" s="309"/>
      <c r="V2206" s="319" t="s">
        <v>1427</v>
      </c>
      <c r="W2206" s="444" t="str">
        <f t="shared" si="157"/>
        <v>10</v>
      </c>
      <c r="X2206" s="286"/>
      <c r="Y2206" s="286"/>
      <c r="Z2206" s="30"/>
    </row>
    <row r="2207" spans="1:26" ht="15" hidden="1" customHeight="1" x14ac:dyDescent="0.2">
      <c r="A2207" s="384"/>
      <c r="B2207" s="384"/>
      <c r="C2207" s="433"/>
      <c r="D2207" s="43" t="s">
        <v>2731</v>
      </c>
      <c r="E2207" s="499" t="s">
        <v>2949</v>
      </c>
      <c r="F2207" s="319">
        <v>1</v>
      </c>
      <c r="G2207" s="43" t="s">
        <v>2830</v>
      </c>
      <c r="H2207" s="499"/>
      <c r="I2207" s="481">
        <v>10</v>
      </c>
      <c r="J2207" s="442" t="s">
        <v>1428</v>
      </c>
      <c r="K2207" s="442">
        <v>2</v>
      </c>
      <c r="L2207" s="482" t="s">
        <v>3466</v>
      </c>
      <c r="M2207" s="442">
        <v>175</v>
      </c>
      <c r="N2207" s="483"/>
      <c r="O2207" s="434">
        <v>1.65</v>
      </c>
      <c r="P2207" s="323">
        <f t="shared" si="154"/>
        <v>3.3</v>
      </c>
      <c r="Q2207" s="319">
        <f t="shared" si="155"/>
        <v>2</v>
      </c>
      <c r="R2207" s="427">
        <f t="shared" si="156"/>
        <v>3.3</v>
      </c>
      <c r="S2207" s="323"/>
      <c r="T2207" s="309"/>
      <c r="U2207" s="309"/>
      <c r="V2207" s="319" t="s">
        <v>1427</v>
      </c>
      <c r="W2207" s="444" t="str">
        <f t="shared" si="157"/>
        <v>10</v>
      </c>
      <c r="X2207" s="286"/>
      <c r="Y2207" s="286"/>
      <c r="Z2207" s="30"/>
    </row>
    <row r="2208" spans="1:26" ht="15" hidden="1" customHeight="1" x14ac:dyDescent="0.2">
      <c r="A2208" s="384"/>
      <c r="B2208" s="384"/>
      <c r="C2208" s="433"/>
      <c r="D2208" s="43" t="s">
        <v>2731</v>
      </c>
      <c r="E2208" s="499" t="s">
        <v>2949</v>
      </c>
      <c r="F2208" s="319">
        <v>1</v>
      </c>
      <c r="G2208" s="43" t="s">
        <v>2831</v>
      </c>
      <c r="H2208" s="499"/>
      <c r="I2208" s="481">
        <v>5</v>
      </c>
      <c r="J2208" s="442" t="s">
        <v>1428</v>
      </c>
      <c r="K2208" s="442">
        <v>4</v>
      </c>
      <c r="L2208" s="482" t="s">
        <v>3483</v>
      </c>
      <c r="M2208" s="442">
        <v>90</v>
      </c>
      <c r="N2208" s="483"/>
      <c r="O2208" s="434">
        <v>0.14000000000000001</v>
      </c>
      <c r="P2208" s="323">
        <f t="shared" si="154"/>
        <v>0.56000000000000005</v>
      </c>
      <c r="Q2208" s="319">
        <f t="shared" si="155"/>
        <v>4</v>
      </c>
      <c r="R2208" s="427">
        <f t="shared" si="156"/>
        <v>0.56000000000000005</v>
      </c>
      <c r="S2208" s="323"/>
      <c r="T2208" s="309"/>
      <c r="U2208" s="309"/>
      <c r="V2208" s="319" t="s">
        <v>3448</v>
      </c>
      <c r="W2208" s="444" t="str">
        <f t="shared" si="157"/>
        <v>5</v>
      </c>
      <c r="X2208" s="286"/>
      <c r="Y2208" s="286"/>
      <c r="Z2208" s="30"/>
    </row>
    <row r="2209" spans="1:26" ht="15" hidden="1" customHeight="1" x14ac:dyDescent="0.2">
      <c r="A2209" s="384"/>
      <c r="B2209" s="384"/>
      <c r="C2209" s="433"/>
      <c r="D2209" s="43" t="s">
        <v>2732</v>
      </c>
      <c r="E2209" s="499" t="s">
        <v>2949</v>
      </c>
      <c r="F2209" s="319">
        <v>1</v>
      </c>
      <c r="G2209" s="43" t="s">
        <v>2930</v>
      </c>
      <c r="H2209" s="499"/>
      <c r="I2209" s="481" t="s">
        <v>551</v>
      </c>
      <c r="J2209" s="442" t="s">
        <v>1428</v>
      </c>
      <c r="K2209" s="442">
        <v>1</v>
      </c>
      <c r="L2209" s="482" t="s">
        <v>3456</v>
      </c>
      <c r="M2209" s="442">
        <v>1084</v>
      </c>
      <c r="N2209" s="483"/>
      <c r="O2209" s="434">
        <v>2.63</v>
      </c>
      <c r="P2209" s="323">
        <f t="shared" si="154"/>
        <v>2.63</v>
      </c>
      <c r="Q2209" s="319">
        <f t="shared" si="155"/>
        <v>1</v>
      </c>
      <c r="R2209" s="427">
        <f t="shared" si="156"/>
        <v>2.63</v>
      </c>
      <c r="S2209" s="323"/>
      <c r="T2209" s="309"/>
      <c r="U2209" s="309"/>
      <c r="V2209" s="319" t="s">
        <v>551</v>
      </c>
      <c r="W2209" s="444" t="str">
        <f t="shared" si="157"/>
        <v/>
      </c>
      <c r="X2209" s="286"/>
      <c r="Y2209" s="286"/>
      <c r="Z2209" s="30"/>
    </row>
    <row r="2210" spans="1:26" ht="15" hidden="1" customHeight="1" x14ac:dyDescent="0.2">
      <c r="A2210" s="384"/>
      <c r="B2210" s="384"/>
      <c r="C2210" s="433"/>
      <c r="D2210" s="43" t="s">
        <v>2732</v>
      </c>
      <c r="E2210" s="499" t="s">
        <v>2949</v>
      </c>
      <c r="F2210" s="319">
        <v>1</v>
      </c>
      <c r="G2210" s="43" t="s">
        <v>2816</v>
      </c>
      <c r="H2210" s="499"/>
      <c r="I2210" s="481">
        <v>10</v>
      </c>
      <c r="J2210" s="442" t="s">
        <v>1428</v>
      </c>
      <c r="K2210" s="442">
        <v>2</v>
      </c>
      <c r="L2210" s="482" t="s">
        <v>3457</v>
      </c>
      <c r="M2210" s="442">
        <v>200</v>
      </c>
      <c r="N2210" s="483"/>
      <c r="O2210" s="434">
        <v>1.1000000000000001</v>
      </c>
      <c r="P2210" s="323">
        <f t="shared" si="154"/>
        <v>2.2000000000000002</v>
      </c>
      <c r="Q2210" s="319">
        <f t="shared" si="155"/>
        <v>2</v>
      </c>
      <c r="R2210" s="427">
        <f t="shared" si="156"/>
        <v>2.2000000000000002</v>
      </c>
      <c r="S2210" s="323"/>
      <c r="T2210" s="309"/>
      <c r="U2210" s="309"/>
      <c r="V2210" s="319" t="s">
        <v>1427</v>
      </c>
      <c r="W2210" s="444" t="str">
        <f t="shared" si="157"/>
        <v>10</v>
      </c>
      <c r="X2210" s="286"/>
      <c r="Y2210" s="286"/>
      <c r="Z2210" s="30"/>
    </row>
    <row r="2211" spans="1:26" ht="15" hidden="1" customHeight="1" x14ac:dyDescent="0.2">
      <c r="A2211" s="384"/>
      <c r="B2211" s="384"/>
      <c r="C2211" s="433"/>
      <c r="D2211" s="43" t="s">
        <v>2732</v>
      </c>
      <c r="E2211" s="499" t="s">
        <v>2949</v>
      </c>
      <c r="F2211" s="319">
        <v>1</v>
      </c>
      <c r="G2211" s="43" t="s">
        <v>2817</v>
      </c>
      <c r="H2211" s="499"/>
      <c r="I2211" s="481" t="s">
        <v>551</v>
      </c>
      <c r="J2211" s="442" t="s">
        <v>1428</v>
      </c>
      <c r="K2211" s="442">
        <v>1</v>
      </c>
      <c r="L2211" s="482" t="s">
        <v>3456</v>
      </c>
      <c r="M2211" s="442">
        <v>500</v>
      </c>
      <c r="N2211" s="483"/>
      <c r="O2211" s="434">
        <v>1.21</v>
      </c>
      <c r="P2211" s="323">
        <f t="shared" si="154"/>
        <v>1.21</v>
      </c>
      <c r="Q2211" s="319">
        <f t="shared" si="155"/>
        <v>1</v>
      </c>
      <c r="R2211" s="427">
        <f t="shared" si="156"/>
        <v>1.21</v>
      </c>
      <c r="S2211" s="323"/>
      <c r="T2211" s="309"/>
      <c r="U2211" s="309"/>
      <c r="V2211" s="319" t="s">
        <v>551</v>
      </c>
      <c r="W2211" s="444" t="str">
        <f t="shared" si="157"/>
        <v/>
      </c>
      <c r="X2211" s="286"/>
      <c r="Y2211" s="286"/>
      <c r="Z2211" s="30"/>
    </row>
    <row r="2212" spans="1:26" ht="15" hidden="1" customHeight="1" x14ac:dyDescent="0.2">
      <c r="A2212" s="384"/>
      <c r="B2212" s="384"/>
      <c r="C2212" s="433"/>
      <c r="D2212" s="43" t="s">
        <v>2732</v>
      </c>
      <c r="E2212" s="499" t="s">
        <v>2949</v>
      </c>
      <c r="F2212" s="319">
        <v>1</v>
      </c>
      <c r="G2212" s="43" t="s">
        <v>2818</v>
      </c>
      <c r="H2212" s="499"/>
      <c r="I2212" s="481" t="s">
        <v>3585</v>
      </c>
      <c r="J2212" s="442" t="s">
        <v>1428</v>
      </c>
      <c r="K2212" s="442">
        <v>1</v>
      </c>
      <c r="L2212" s="482" t="s">
        <v>3456</v>
      </c>
      <c r="M2212" s="442">
        <v>200</v>
      </c>
      <c r="N2212" s="483"/>
      <c r="O2212" s="434">
        <v>1.01</v>
      </c>
      <c r="P2212" s="323">
        <f t="shared" si="154"/>
        <v>1.01</v>
      </c>
      <c r="Q2212" s="319">
        <f t="shared" si="155"/>
        <v>1</v>
      </c>
      <c r="R2212" s="427">
        <f t="shared" si="156"/>
        <v>1.01</v>
      </c>
      <c r="S2212" s="323"/>
      <c r="T2212" s="309"/>
      <c r="U2212" s="309"/>
      <c r="V2212" s="319" t="s">
        <v>2953</v>
      </c>
      <c r="W2212" s="444" t="str">
        <f t="shared" si="157"/>
        <v xml:space="preserve"> (DIN1478)</v>
      </c>
      <c r="X2212" s="286"/>
      <c r="Y2212" s="286"/>
      <c r="Z2212" s="30"/>
    </row>
    <row r="2213" spans="1:26" ht="15" hidden="1" customHeight="1" x14ac:dyDescent="0.2">
      <c r="A2213" s="384"/>
      <c r="B2213" s="384"/>
      <c r="C2213" s="433"/>
      <c r="D2213" s="43" t="s">
        <v>2733</v>
      </c>
      <c r="E2213" s="499" t="s">
        <v>2949</v>
      </c>
      <c r="F2213" s="319">
        <v>1</v>
      </c>
      <c r="G2213" s="43" t="s">
        <v>2931</v>
      </c>
      <c r="H2213" s="499"/>
      <c r="I2213" s="481" t="s">
        <v>877</v>
      </c>
      <c r="J2213" s="442" t="s">
        <v>1428</v>
      </c>
      <c r="K2213" s="442">
        <v>1</v>
      </c>
      <c r="L2213" s="482" t="s">
        <v>3456</v>
      </c>
      <c r="M2213" s="442">
        <v>887</v>
      </c>
      <c r="N2213" s="483"/>
      <c r="O2213" s="434">
        <v>12.79</v>
      </c>
      <c r="P2213" s="323">
        <f t="shared" si="154"/>
        <v>12.79</v>
      </c>
      <c r="Q2213" s="319">
        <f t="shared" si="155"/>
        <v>1</v>
      </c>
      <c r="R2213" s="427">
        <f t="shared" si="156"/>
        <v>12.79</v>
      </c>
      <c r="S2213" s="323"/>
      <c r="T2213" s="309"/>
      <c r="U2213" s="309"/>
      <c r="V2213" s="319" t="s">
        <v>877</v>
      </c>
      <c r="W2213" s="444" t="str">
        <f t="shared" si="157"/>
        <v/>
      </c>
      <c r="X2213" s="286"/>
      <c r="Y2213" s="286"/>
      <c r="Z2213" s="30"/>
    </row>
    <row r="2214" spans="1:26" ht="15" hidden="1" customHeight="1" x14ac:dyDescent="0.2">
      <c r="A2214" s="384"/>
      <c r="B2214" s="384"/>
      <c r="C2214" s="433"/>
      <c r="D2214" s="43" t="s">
        <v>2733</v>
      </c>
      <c r="E2214" s="499" t="s">
        <v>2949</v>
      </c>
      <c r="F2214" s="319">
        <v>1</v>
      </c>
      <c r="G2214" s="43" t="s">
        <v>2830</v>
      </c>
      <c r="H2214" s="499"/>
      <c r="I2214" s="481">
        <v>10</v>
      </c>
      <c r="J2214" s="442" t="s">
        <v>1428</v>
      </c>
      <c r="K2214" s="442">
        <v>1</v>
      </c>
      <c r="L2214" s="482" t="s">
        <v>3466</v>
      </c>
      <c r="M2214" s="442">
        <v>175</v>
      </c>
      <c r="N2214" s="483"/>
      <c r="O2214" s="434">
        <v>1.65</v>
      </c>
      <c r="P2214" s="323">
        <f t="shared" si="154"/>
        <v>1.65</v>
      </c>
      <c r="Q2214" s="319">
        <f t="shared" si="155"/>
        <v>1</v>
      </c>
      <c r="R2214" s="427">
        <f t="shared" si="156"/>
        <v>1.65</v>
      </c>
      <c r="S2214" s="323"/>
      <c r="T2214" s="309"/>
      <c r="U2214" s="309"/>
      <c r="V2214" s="319" t="s">
        <v>1427</v>
      </c>
      <c r="W2214" s="444" t="str">
        <f t="shared" si="157"/>
        <v>10</v>
      </c>
      <c r="X2214" s="286"/>
      <c r="Y2214" s="286"/>
      <c r="Z2214" s="30"/>
    </row>
    <row r="2215" spans="1:26" ht="15" hidden="1" customHeight="1" x14ac:dyDescent="0.2">
      <c r="A2215" s="384"/>
      <c r="B2215" s="384"/>
      <c r="C2215" s="433"/>
      <c r="D2215" s="43" t="s">
        <v>2733</v>
      </c>
      <c r="E2215" s="499" t="s">
        <v>2949</v>
      </c>
      <c r="F2215" s="319">
        <v>1</v>
      </c>
      <c r="G2215" s="43" t="s">
        <v>2932</v>
      </c>
      <c r="H2215" s="499"/>
      <c r="I2215" s="481">
        <v>10</v>
      </c>
      <c r="J2215" s="442" t="s">
        <v>1428</v>
      </c>
      <c r="K2215" s="442">
        <v>1</v>
      </c>
      <c r="L2215" s="482" t="s">
        <v>3466</v>
      </c>
      <c r="M2215" s="442">
        <v>190</v>
      </c>
      <c r="N2215" s="483"/>
      <c r="O2215" s="434">
        <v>1.79</v>
      </c>
      <c r="P2215" s="323">
        <f t="shared" si="154"/>
        <v>1.79</v>
      </c>
      <c r="Q2215" s="319">
        <f t="shared" si="155"/>
        <v>1</v>
      </c>
      <c r="R2215" s="427">
        <f t="shared" si="156"/>
        <v>1.79</v>
      </c>
      <c r="S2215" s="323"/>
      <c r="T2215" s="309"/>
      <c r="U2215" s="309"/>
      <c r="V2215" s="319" t="s">
        <v>1427</v>
      </c>
      <c r="W2215" s="444" t="str">
        <f t="shared" si="157"/>
        <v>10</v>
      </c>
      <c r="X2215" s="286"/>
      <c r="Y2215" s="286"/>
      <c r="Z2215" s="30"/>
    </row>
    <row r="2216" spans="1:26" ht="15" hidden="1" customHeight="1" x14ac:dyDescent="0.2">
      <c r="A2216" s="384"/>
      <c r="B2216" s="384"/>
      <c r="C2216" s="433"/>
      <c r="D2216" s="43" t="s">
        <v>2733</v>
      </c>
      <c r="E2216" s="499" t="s">
        <v>2949</v>
      </c>
      <c r="F2216" s="319">
        <v>1</v>
      </c>
      <c r="G2216" s="43" t="s">
        <v>2831</v>
      </c>
      <c r="H2216" s="499"/>
      <c r="I2216" s="481">
        <v>5</v>
      </c>
      <c r="J2216" s="442" t="s">
        <v>1428</v>
      </c>
      <c r="K2216" s="442">
        <v>4</v>
      </c>
      <c r="L2216" s="482" t="s">
        <v>3483</v>
      </c>
      <c r="M2216" s="442">
        <v>90</v>
      </c>
      <c r="N2216" s="483"/>
      <c r="O2216" s="434">
        <v>0.14000000000000001</v>
      </c>
      <c r="P2216" s="323">
        <f t="shared" si="154"/>
        <v>0.56000000000000005</v>
      </c>
      <c r="Q2216" s="319">
        <f t="shared" si="155"/>
        <v>4</v>
      </c>
      <c r="R2216" s="427">
        <f t="shared" si="156"/>
        <v>0.56000000000000005</v>
      </c>
      <c r="S2216" s="323"/>
      <c r="T2216" s="309"/>
      <c r="U2216" s="309"/>
      <c r="V2216" s="319" t="s">
        <v>3448</v>
      </c>
      <c r="W2216" s="444" t="str">
        <f t="shared" si="157"/>
        <v>5</v>
      </c>
      <c r="X2216" s="286"/>
      <c r="Y2216" s="286"/>
      <c r="Z2216" s="30"/>
    </row>
    <row r="2217" spans="1:26" ht="15" hidden="1" customHeight="1" x14ac:dyDescent="0.2">
      <c r="A2217" s="384"/>
      <c r="B2217" s="384"/>
      <c r="C2217" s="433"/>
      <c r="D2217" s="43" t="s">
        <v>2734</v>
      </c>
      <c r="E2217" s="499" t="s">
        <v>2949</v>
      </c>
      <c r="F2217" s="319">
        <v>1</v>
      </c>
      <c r="G2217" s="43" t="s">
        <v>2933</v>
      </c>
      <c r="H2217" s="499"/>
      <c r="I2217" s="481" t="s">
        <v>877</v>
      </c>
      <c r="J2217" s="442" t="s">
        <v>1428</v>
      </c>
      <c r="K2217" s="442">
        <v>1</v>
      </c>
      <c r="L2217" s="482" t="s">
        <v>3456</v>
      </c>
      <c r="M2217" s="442">
        <v>3650</v>
      </c>
      <c r="N2217" s="483"/>
      <c r="O2217" s="434">
        <v>52.6</v>
      </c>
      <c r="P2217" s="323">
        <f t="shared" si="154"/>
        <v>52.6</v>
      </c>
      <c r="Q2217" s="319">
        <f t="shared" si="155"/>
        <v>1</v>
      </c>
      <c r="R2217" s="427">
        <f t="shared" si="156"/>
        <v>52.6</v>
      </c>
      <c r="S2217" s="323"/>
      <c r="T2217" s="309"/>
      <c r="U2217" s="309"/>
      <c r="V2217" s="319" t="s">
        <v>877</v>
      </c>
      <c r="W2217" s="444" t="str">
        <f t="shared" si="157"/>
        <v/>
      </c>
      <c r="X2217" s="286"/>
      <c r="Y2217" s="286"/>
      <c r="Z2217" s="30"/>
    </row>
    <row r="2218" spans="1:26" ht="15" hidden="1" customHeight="1" x14ac:dyDescent="0.2">
      <c r="A2218" s="384"/>
      <c r="B2218" s="384"/>
      <c r="C2218" s="433"/>
      <c r="D2218" s="43" t="s">
        <v>2734</v>
      </c>
      <c r="E2218" s="499" t="s">
        <v>2949</v>
      </c>
      <c r="F2218" s="319">
        <v>1</v>
      </c>
      <c r="G2218" s="43" t="s">
        <v>2934</v>
      </c>
      <c r="H2218" s="499"/>
      <c r="I2218" s="481">
        <v>10</v>
      </c>
      <c r="J2218" s="442" t="s">
        <v>1428</v>
      </c>
      <c r="K2218" s="442">
        <v>1</v>
      </c>
      <c r="L2218" s="482" t="s">
        <v>3558</v>
      </c>
      <c r="M2218" s="442">
        <v>318</v>
      </c>
      <c r="N2218" s="483"/>
      <c r="O2218" s="434">
        <v>7.76</v>
      </c>
      <c r="P2218" s="323">
        <f t="shared" si="154"/>
        <v>7.76</v>
      </c>
      <c r="Q2218" s="319">
        <f t="shared" si="155"/>
        <v>1</v>
      </c>
      <c r="R2218" s="427">
        <f t="shared" si="156"/>
        <v>7.76</v>
      </c>
      <c r="S2218" s="323"/>
      <c r="T2218" s="309"/>
      <c r="U2218" s="309"/>
      <c r="V2218" s="319" t="s">
        <v>1427</v>
      </c>
      <c r="W2218" s="444" t="str">
        <f t="shared" si="157"/>
        <v>10</v>
      </c>
      <c r="X2218" s="286"/>
      <c r="Y2218" s="286"/>
      <c r="Z2218" s="30"/>
    </row>
    <row r="2219" spans="1:26" ht="15" hidden="1" customHeight="1" x14ac:dyDescent="0.2">
      <c r="A2219" s="384"/>
      <c r="B2219" s="384"/>
      <c r="C2219" s="433"/>
      <c r="D2219" s="43" t="s">
        <v>2734</v>
      </c>
      <c r="E2219" s="499" t="s">
        <v>2949</v>
      </c>
      <c r="F2219" s="319">
        <v>1</v>
      </c>
      <c r="G2219" s="43" t="s">
        <v>2830</v>
      </c>
      <c r="H2219" s="499"/>
      <c r="I2219" s="481">
        <v>10</v>
      </c>
      <c r="J2219" s="442" t="s">
        <v>1428</v>
      </c>
      <c r="K2219" s="442">
        <v>2</v>
      </c>
      <c r="L2219" s="482" t="s">
        <v>3466</v>
      </c>
      <c r="M2219" s="442">
        <v>175</v>
      </c>
      <c r="N2219" s="483"/>
      <c r="O2219" s="434">
        <v>1.65</v>
      </c>
      <c r="P2219" s="323">
        <f t="shared" si="154"/>
        <v>3.3</v>
      </c>
      <c r="Q2219" s="319">
        <f t="shared" si="155"/>
        <v>2</v>
      </c>
      <c r="R2219" s="427">
        <f t="shared" si="156"/>
        <v>3.3</v>
      </c>
      <c r="S2219" s="323"/>
      <c r="T2219" s="309"/>
      <c r="U2219" s="309"/>
      <c r="V2219" s="319" t="s">
        <v>1427</v>
      </c>
      <c r="W2219" s="444" t="str">
        <f t="shared" si="157"/>
        <v>10</v>
      </c>
      <c r="X2219" s="286"/>
      <c r="Y2219" s="286"/>
      <c r="Z2219" s="30"/>
    </row>
    <row r="2220" spans="1:26" ht="15" hidden="1" customHeight="1" x14ac:dyDescent="0.2">
      <c r="A2220" s="384"/>
      <c r="B2220" s="384"/>
      <c r="C2220" s="433"/>
      <c r="D2220" s="43" t="s">
        <v>2734</v>
      </c>
      <c r="E2220" s="499" t="s">
        <v>2949</v>
      </c>
      <c r="F2220" s="319">
        <v>1</v>
      </c>
      <c r="G2220" s="43" t="s">
        <v>2831</v>
      </c>
      <c r="H2220" s="499"/>
      <c r="I2220" s="481">
        <v>5</v>
      </c>
      <c r="J2220" s="442" t="s">
        <v>1428</v>
      </c>
      <c r="K2220" s="442">
        <v>4</v>
      </c>
      <c r="L2220" s="482" t="s">
        <v>3483</v>
      </c>
      <c r="M2220" s="442">
        <v>90</v>
      </c>
      <c r="N2220" s="483"/>
      <c r="O2220" s="434">
        <v>0.14000000000000001</v>
      </c>
      <c r="P2220" s="323">
        <f t="shared" si="154"/>
        <v>0.56000000000000005</v>
      </c>
      <c r="Q2220" s="319">
        <f t="shared" si="155"/>
        <v>4</v>
      </c>
      <c r="R2220" s="427">
        <f t="shared" si="156"/>
        <v>0.56000000000000005</v>
      </c>
      <c r="S2220" s="323"/>
      <c r="T2220" s="309"/>
      <c r="U2220" s="309"/>
      <c r="V2220" s="319" t="s">
        <v>3448</v>
      </c>
      <c r="W2220" s="444" t="str">
        <f t="shared" si="157"/>
        <v>5</v>
      </c>
      <c r="X2220" s="286"/>
      <c r="Y2220" s="286"/>
      <c r="Z2220" s="30"/>
    </row>
    <row r="2221" spans="1:26" ht="15" hidden="1" customHeight="1" x14ac:dyDescent="0.2">
      <c r="A2221" s="384"/>
      <c r="B2221" s="384"/>
      <c r="C2221" s="433"/>
      <c r="D2221" s="43" t="s">
        <v>2735</v>
      </c>
      <c r="E2221" s="499" t="s">
        <v>2949</v>
      </c>
      <c r="F2221" s="319">
        <v>1</v>
      </c>
      <c r="G2221" s="43" t="s">
        <v>2935</v>
      </c>
      <c r="H2221" s="499"/>
      <c r="I2221" s="481" t="s">
        <v>877</v>
      </c>
      <c r="J2221" s="442" t="s">
        <v>1428</v>
      </c>
      <c r="K2221" s="442">
        <v>1</v>
      </c>
      <c r="L2221" s="482" t="s">
        <v>3456</v>
      </c>
      <c r="M2221" s="442">
        <v>3294</v>
      </c>
      <c r="N2221" s="483"/>
      <c r="O2221" s="434">
        <v>47.46</v>
      </c>
      <c r="P2221" s="323">
        <f t="shared" si="154"/>
        <v>47.46</v>
      </c>
      <c r="Q2221" s="319">
        <f t="shared" si="155"/>
        <v>1</v>
      </c>
      <c r="R2221" s="427">
        <f t="shared" si="156"/>
        <v>47.46</v>
      </c>
      <c r="S2221" s="323"/>
      <c r="T2221" s="309"/>
      <c r="U2221" s="309"/>
      <c r="V2221" s="319" t="s">
        <v>877</v>
      </c>
      <c r="W2221" s="444" t="str">
        <f t="shared" si="157"/>
        <v/>
      </c>
      <c r="X2221" s="286"/>
      <c r="Y2221" s="286"/>
      <c r="Z2221" s="30"/>
    </row>
    <row r="2222" spans="1:26" ht="15" hidden="1" customHeight="1" x14ac:dyDescent="0.2">
      <c r="A2222" s="384"/>
      <c r="B2222" s="384"/>
      <c r="C2222" s="433"/>
      <c r="D2222" s="43" t="s">
        <v>2735</v>
      </c>
      <c r="E2222" s="499" t="s">
        <v>2949</v>
      </c>
      <c r="F2222" s="319">
        <v>1</v>
      </c>
      <c r="G2222" s="43" t="s">
        <v>2936</v>
      </c>
      <c r="H2222" s="499"/>
      <c r="I2222" s="481">
        <v>10</v>
      </c>
      <c r="J2222" s="442" t="s">
        <v>1428</v>
      </c>
      <c r="K2222" s="442">
        <v>1</v>
      </c>
      <c r="L2222" s="482" t="s">
        <v>3559</v>
      </c>
      <c r="M2222" s="442">
        <v>317</v>
      </c>
      <c r="N2222" s="483"/>
      <c r="O2222" s="434">
        <v>6.97</v>
      </c>
      <c r="P2222" s="323">
        <f t="shared" si="154"/>
        <v>6.97</v>
      </c>
      <c r="Q2222" s="319">
        <f t="shared" si="155"/>
        <v>1</v>
      </c>
      <c r="R2222" s="427">
        <f t="shared" si="156"/>
        <v>6.97</v>
      </c>
      <c r="S2222" s="323"/>
      <c r="T2222" s="309"/>
      <c r="U2222" s="309"/>
      <c r="V2222" s="319" t="s">
        <v>1427</v>
      </c>
      <c r="W2222" s="444" t="str">
        <f t="shared" si="157"/>
        <v>10</v>
      </c>
      <c r="X2222" s="286"/>
      <c r="Y2222" s="286"/>
      <c r="Z2222" s="30"/>
    </row>
    <row r="2223" spans="1:26" ht="15" hidden="1" customHeight="1" x14ac:dyDescent="0.2">
      <c r="A2223" s="384"/>
      <c r="B2223" s="384"/>
      <c r="C2223" s="433"/>
      <c r="D2223" s="43" t="s">
        <v>2735</v>
      </c>
      <c r="E2223" s="499" t="s">
        <v>2949</v>
      </c>
      <c r="F2223" s="319">
        <v>1</v>
      </c>
      <c r="G2223" s="43" t="s">
        <v>2830</v>
      </c>
      <c r="H2223" s="499"/>
      <c r="I2223" s="481">
        <v>10</v>
      </c>
      <c r="J2223" s="442" t="s">
        <v>1428</v>
      </c>
      <c r="K2223" s="442">
        <v>2</v>
      </c>
      <c r="L2223" s="482" t="s">
        <v>3466</v>
      </c>
      <c r="M2223" s="442">
        <v>175</v>
      </c>
      <c r="N2223" s="483"/>
      <c r="O2223" s="434">
        <v>1.65</v>
      </c>
      <c r="P2223" s="323">
        <f t="shared" si="154"/>
        <v>3.3</v>
      </c>
      <c r="Q2223" s="319">
        <f t="shared" si="155"/>
        <v>2</v>
      </c>
      <c r="R2223" s="427">
        <f t="shared" si="156"/>
        <v>3.3</v>
      </c>
      <c r="S2223" s="323"/>
      <c r="T2223" s="309"/>
      <c r="U2223" s="309"/>
      <c r="V2223" s="319" t="s">
        <v>1427</v>
      </c>
      <c r="W2223" s="444" t="str">
        <f t="shared" si="157"/>
        <v>10</v>
      </c>
      <c r="X2223" s="286"/>
      <c r="Y2223" s="286"/>
      <c r="Z2223" s="30"/>
    </row>
    <row r="2224" spans="1:26" ht="15" hidden="1" customHeight="1" x14ac:dyDescent="0.2">
      <c r="A2224" s="384"/>
      <c r="B2224" s="384"/>
      <c r="C2224" s="433"/>
      <c r="D2224" s="43" t="s">
        <v>2735</v>
      </c>
      <c r="E2224" s="499" t="s">
        <v>2949</v>
      </c>
      <c r="F2224" s="319">
        <v>1</v>
      </c>
      <c r="G2224" s="43" t="s">
        <v>2831</v>
      </c>
      <c r="H2224" s="499"/>
      <c r="I2224" s="481">
        <v>5</v>
      </c>
      <c r="J2224" s="442" t="s">
        <v>1428</v>
      </c>
      <c r="K2224" s="442">
        <v>4</v>
      </c>
      <c r="L2224" s="482" t="s">
        <v>3483</v>
      </c>
      <c r="M2224" s="442">
        <v>90</v>
      </c>
      <c r="N2224" s="483"/>
      <c r="O2224" s="434">
        <v>0.14000000000000001</v>
      </c>
      <c r="P2224" s="323">
        <f t="shared" si="154"/>
        <v>0.56000000000000005</v>
      </c>
      <c r="Q2224" s="319">
        <f t="shared" si="155"/>
        <v>4</v>
      </c>
      <c r="R2224" s="427">
        <f t="shared" si="156"/>
        <v>0.56000000000000005</v>
      </c>
      <c r="S2224" s="323"/>
      <c r="T2224" s="309"/>
      <c r="U2224" s="309"/>
      <c r="V2224" s="319" t="s">
        <v>3448</v>
      </c>
      <c r="W2224" s="444" t="str">
        <f t="shared" si="157"/>
        <v>5</v>
      </c>
      <c r="X2224" s="286"/>
      <c r="Y2224" s="286"/>
      <c r="Z2224" s="30"/>
    </row>
    <row r="2225" spans="1:26" ht="15" hidden="1" customHeight="1" x14ac:dyDescent="0.2">
      <c r="A2225" s="384"/>
      <c r="B2225" s="384"/>
      <c r="C2225" s="433"/>
      <c r="D2225" s="43" t="s">
        <v>2736</v>
      </c>
      <c r="E2225" s="499" t="s">
        <v>2949</v>
      </c>
      <c r="F2225" s="319">
        <v>1</v>
      </c>
      <c r="G2225" s="43" t="s">
        <v>2937</v>
      </c>
      <c r="H2225" s="499"/>
      <c r="I2225" s="481" t="s">
        <v>551</v>
      </c>
      <c r="J2225" s="442" t="s">
        <v>1428</v>
      </c>
      <c r="K2225" s="442">
        <v>1</v>
      </c>
      <c r="L2225" s="482" t="s">
        <v>3456</v>
      </c>
      <c r="M2225" s="442">
        <v>1411</v>
      </c>
      <c r="N2225" s="483"/>
      <c r="O2225" s="434">
        <v>3.42</v>
      </c>
      <c r="P2225" s="323">
        <f t="shared" si="154"/>
        <v>3.42</v>
      </c>
      <c r="Q2225" s="319">
        <f t="shared" si="155"/>
        <v>1</v>
      </c>
      <c r="R2225" s="427">
        <f t="shared" si="156"/>
        <v>3.42</v>
      </c>
      <c r="S2225" s="323"/>
      <c r="T2225" s="309"/>
      <c r="U2225" s="309"/>
      <c r="V2225" s="319" t="s">
        <v>551</v>
      </c>
      <c r="W2225" s="444" t="str">
        <f t="shared" si="157"/>
        <v/>
      </c>
      <c r="X2225" s="286"/>
      <c r="Y2225" s="286"/>
      <c r="Z2225" s="30"/>
    </row>
    <row r="2226" spans="1:26" ht="15" hidden="1" customHeight="1" x14ac:dyDescent="0.2">
      <c r="A2226" s="384"/>
      <c r="B2226" s="384"/>
      <c r="C2226" s="433"/>
      <c r="D2226" s="43" t="s">
        <v>2736</v>
      </c>
      <c r="E2226" s="499" t="s">
        <v>2949</v>
      </c>
      <c r="F2226" s="319">
        <v>1</v>
      </c>
      <c r="G2226" s="43" t="s">
        <v>2816</v>
      </c>
      <c r="H2226" s="499"/>
      <c r="I2226" s="481">
        <v>10</v>
      </c>
      <c r="J2226" s="442" t="s">
        <v>1428</v>
      </c>
      <c r="K2226" s="442">
        <v>2</v>
      </c>
      <c r="L2226" s="482" t="s">
        <v>3457</v>
      </c>
      <c r="M2226" s="442">
        <v>200</v>
      </c>
      <c r="N2226" s="483"/>
      <c r="O2226" s="434">
        <v>1.1000000000000001</v>
      </c>
      <c r="P2226" s="323">
        <f t="shared" si="154"/>
        <v>2.2000000000000002</v>
      </c>
      <c r="Q2226" s="319">
        <f t="shared" si="155"/>
        <v>2</v>
      </c>
      <c r="R2226" s="427">
        <f t="shared" si="156"/>
        <v>2.2000000000000002</v>
      </c>
      <c r="S2226" s="323"/>
      <c r="T2226" s="309"/>
      <c r="U2226" s="309"/>
      <c r="V2226" s="319" t="s">
        <v>1427</v>
      </c>
      <c r="W2226" s="444" t="str">
        <f t="shared" si="157"/>
        <v>10</v>
      </c>
      <c r="X2226" s="286"/>
      <c r="Y2226" s="286"/>
      <c r="Z2226" s="30"/>
    </row>
    <row r="2227" spans="1:26" ht="15" hidden="1" customHeight="1" x14ac:dyDescent="0.2">
      <c r="A2227" s="384"/>
      <c r="B2227" s="384"/>
      <c r="C2227" s="433"/>
      <c r="D2227" s="43" t="s">
        <v>2736</v>
      </c>
      <c r="E2227" s="499" t="s">
        <v>2949</v>
      </c>
      <c r="F2227" s="319">
        <v>1</v>
      </c>
      <c r="G2227" s="43" t="s">
        <v>2817</v>
      </c>
      <c r="H2227" s="499"/>
      <c r="I2227" s="481" t="s">
        <v>551</v>
      </c>
      <c r="J2227" s="442" t="s">
        <v>1428</v>
      </c>
      <c r="K2227" s="442">
        <v>1</v>
      </c>
      <c r="L2227" s="482" t="s">
        <v>3456</v>
      </c>
      <c r="M2227" s="442">
        <v>500</v>
      </c>
      <c r="N2227" s="483"/>
      <c r="O2227" s="434">
        <v>1.21</v>
      </c>
      <c r="P2227" s="323">
        <f t="shared" si="154"/>
        <v>1.21</v>
      </c>
      <c r="Q2227" s="319">
        <f t="shared" si="155"/>
        <v>1</v>
      </c>
      <c r="R2227" s="427">
        <f t="shared" si="156"/>
        <v>1.21</v>
      </c>
      <c r="S2227" s="323"/>
      <c r="T2227" s="309"/>
      <c r="U2227" s="309"/>
      <c r="V2227" s="319" t="s">
        <v>551</v>
      </c>
      <c r="W2227" s="444" t="str">
        <f t="shared" si="157"/>
        <v/>
      </c>
      <c r="X2227" s="286"/>
      <c r="Y2227" s="286"/>
      <c r="Z2227" s="30"/>
    </row>
    <row r="2228" spans="1:26" ht="15" hidden="1" customHeight="1" x14ac:dyDescent="0.2">
      <c r="A2228" s="384"/>
      <c r="B2228" s="384"/>
      <c r="C2228" s="433"/>
      <c r="D2228" s="43" t="s">
        <v>2736</v>
      </c>
      <c r="E2228" s="499" t="s">
        <v>2949</v>
      </c>
      <c r="F2228" s="319">
        <v>1</v>
      </c>
      <c r="G2228" s="43" t="s">
        <v>2818</v>
      </c>
      <c r="H2228" s="499"/>
      <c r="I2228" s="481" t="s">
        <v>3585</v>
      </c>
      <c r="J2228" s="442" t="s">
        <v>1428</v>
      </c>
      <c r="K2228" s="442">
        <v>1</v>
      </c>
      <c r="L2228" s="482" t="s">
        <v>3456</v>
      </c>
      <c r="M2228" s="442">
        <v>200</v>
      </c>
      <c r="N2228" s="483"/>
      <c r="O2228" s="434">
        <v>1.01</v>
      </c>
      <c r="P2228" s="323">
        <f t="shared" si="154"/>
        <v>1.01</v>
      </c>
      <c r="Q2228" s="319">
        <f t="shared" si="155"/>
        <v>1</v>
      </c>
      <c r="R2228" s="427">
        <f t="shared" si="156"/>
        <v>1.01</v>
      </c>
      <c r="S2228" s="323"/>
      <c r="T2228" s="309"/>
      <c r="U2228" s="309"/>
      <c r="V2228" s="319" t="s">
        <v>2953</v>
      </c>
      <c r="W2228" s="444" t="str">
        <f t="shared" si="157"/>
        <v xml:space="preserve"> (DIN1478)</v>
      </c>
      <c r="X2228" s="286"/>
      <c r="Y2228" s="286"/>
      <c r="Z2228" s="30"/>
    </row>
    <row r="2229" spans="1:26" ht="15" hidden="1" customHeight="1" x14ac:dyDescent="0.2">
      <c r="A2229" s="384"/>
      <c r="B2229" s="384"/>
      <c r="C2229" s="433"/>
      <c r="D2229" s="43" t="s">
        <v>2737</v>
      </c>
      <c r="E2229" s="499" t="s">
        <v>2949</v>
      </c>
      <c r="F2229" s="319">
        <v>2</v>
      </c>
      <c r="G2229" s="43" t="s">
        <v>2938</v>
      </c>
      <c r="H2229" s="499"/>
      <c r="I2229" s="481" t="s">
        <v>551</v>
      </c>
      <c r="J2229" s="442" t="s">
        <v>1428</v>
      </c>
      <c r="K2229" s="442">
        <v>1</v>
      </c>
      <c r="L2229" s="482" t="s">
        <v>3456</v>
      </c>
      <c r="M2229" s="442">
        <v>1079</v>
      </c>
      <c r="N2229" s="483"/>
      <c r="O2229" s="434">
        <v>2.62</v>
      </c>
      <c r="P2229" s="323">
        <f t="shared" si="154"/>
        <v>2.62</v>
      </c>
      <c r="Q2229" s="319">
        <f t="shared" si="155"/>
        <v>2</v>
      </c>
      <c r="R2229" s="427">
        <f t="shared" si="156"/>
        <v>5.24</v>
      </c>
      <c r="S2229" s="323"/>
      <c r="T2229" s="309"/>
      <c r="U2229" s="309"/>
      <c r="V2229" s="319" t="s">
        <v>551</v>
      </c>
      <c r="W2229" s="444" t="str">
        <f t="shared" si="157"/>
        <v/>
      </c>
      <c r="X2229" s="286"/>
      <c r="Y2229" s="286"/>
      <c r="Z2229" s="30"/>
    </row>
    <row r="2230" spans="1:26" ht="15" hidden="1" customHeight="1" x14ac:dyDescent="0.2">
      <c r="A2230" s="384"/>
      <c r="B2230" s="384"/>
      <c r="C2230" s="433"/>
      <c r="D2230" s="43" t="s">
        <v>2737</v>
      </c>
      <c r="E2230" s="499" t="s">
        <v>2949</v>
      </c>
      <c r="F2230" s="319">
        <v>2</v>
      </c>
      <c r="G2230" s="43" t="s">
        <v>2816</v>
      </c>
      <c r="H2230" s="499"/>
      <c r="I2230" s="481">
        <v>10</v>
      </c>
      <c r="J2230" s="442" t="s">
        <v>1428</v>
      </c>
      <c r="K2230" s="442">
        <v>2</v>
      </c>
      <c r="L2230" s="482" t="s">
        <v>3457</v>
      </c>
      <c r="M2230" s="442">
        <v>200</v>
      </c>
      <c r="N2230" s="483"/>
      <c r="O2230" s="434">
        <v>1.1000000000000001</v>
      </c>
      <c r="P2230" s="323">
        <f t="shared" si="154"/>
        <v>2.2000000000000002</v>
      </c>
      <c r="Q2230" s="319">
        <f t="shared" si="155"/>
        <v>4</v>
      </c>
      <c r="R2230" s="427">
        <f t="shared" si="156"/>
        <v>4.4000000000000004</v>
      </c>
      <c r="S2230" s="323"/>
      <c r="T2230" s="309"/>
      <c r="U2230" s="309"/>
      <c r="V2230" s="319" t="s">
        <v>1427</v>
      </c>
      <c r="W2230" s="444" t="str">
        <f t="shared" si="157"/>
        <v>10</v>
      </c>
      <c r="X2230" s="286"/>
      <c r="Y2230" s="286"/>
      <c r="Z2230" s="30"/>
    </row>
    <row r="2231" spans="1:26" ht="15" hidden="1" customHeight="1" x14ac:dyDescent="0.2">
      <c r="A2231" s="384"/>
      <c r="B2231" s="384"/>
      <c r="C2231" s="433"/>
      <c r="D2231" s="43" t="s">
        <v>2737</v>
      </c>
      <c r="E2231" s="499" t="s">
        <v>2949</v>
      </c>
      <c r="F2231" s="319">
        <v>2</v>
      </c>
      <c r="G2231" s="43" t="s">
        <v>2817</v>
      </c>
      <c r="H2231" s="499"/>
      <c r="I2231" s="481" t="s">
        <v>551</v>
      </c>
      <c r="J2231" s="442" t="s">
        <v>1428</v>
      </c>
      <c r="K2231" s="442">
        <v>1</v>
      </c>
      <c r="L2231" s="482" t="s">
        <v>3456</v>
      </c>
      <c r="M2231" s="442">
        <v>500</v>
      </c>
      <c r="N2231" s="483"/>
      <c r="O2231" s="434">
        <v>1.21</v>
      </c>
      <c r="P2231" s="323">
        <f t="shared" si="154"/>
        <v>1.21</v>
      </c>
      <c r="Q2231" s="319">
        <f t="shared" si="155"/>
        <v>2</v>
      </c>
      <c r="R2231" s="427">
        <f t="shared" si="156"/>
        <v>2.42</v>
      </c>
      <c r="S2231" s="323"/>
      <c r="T2231" s="309"/>
      <c r="U2231" s="309"/>
      <c r="V2231" s="319" t="s">
        <v>551</v>
      </c>
      <c r="W2231" s="444" t="str">
        <f t="shared" si="157"/>
        <v/>
      </c>
      <c r="X2231" s="286"/>
      <c r="Y2231" s="286"/>
      <c r="Z2231" s="30"/>
    </row>
    <row r="2232" spans="1:26" ht="15" hidden="1" customHeight="1" x14ac:dyDescent="0.2">
      <c r="A2232" s="384"/>
      <c r="B2232" s="384"/>
      <c r="C2232" s="433"/>
      <c r="D2232" s="43" t="s">
        <v>2737</v>
      </c>
      <c r="E2232" s="499" t="s">
        <v>2949</v>
      </c>
      <c r="F2232" s="319">
        <v>2</v>
      </c>
      <c r="G2232" s="43" t="s">
        <v>2818</v>
      </c>
      <c r="H2232" s="499"/>
      <c r="I2232" s="481" t="s">
        <v>3585</v>
      </c>
      <c r="J2232" s="442" t="s">
        <v>1428</v>
      </c>
      <c r="K2232" s="442">
        <v>1</v>
      </c>
      <c r="L2232" s="482" t="s">
        <v>3456</v>
      </c>
      <c r="M2232" s="442">
        <v>200</v>
      </c>
      <c r="N2232" s="483"/>
      <c r="O2232" s="434">
        <v>1.01</v>
      </c>
      <c r="P2232" s="323">
        <f t="shared" si="154"/>
        <v>1.01</v>
      </c>
      <c r="Q2232" s="319">
        <f t="shared" si="155"/>
        <v>2</v>
      </c>
      <c r="R2232" s="427">
        <f t="shared" si="156"/>
        <v>2.02</v>
      </c>
      <c r="S2232" s="323"/>
      <c r="T2232" s="309"/>
      <c r="U2232" s="309"/>
      <c r="V2232" s="319" t="s">
        <v>2953</v>
      </c>
      <c r="W2232" s="444" t="str">
        <f t="shared" si="157"/>
        <v xml:space="preserve"> (DIN1478)</v>
      </c>
      <c r="X2232" s="286"/>
      <c r="Y2232" s="286"/>
      <c r="Z2232" s="30"/>
    </row>
    <row r="2233" spans="1:26" ht="15" hidden="1" customHeight="1" x14ac:dyDescent="0.2">
      <c r="A2233" s="384"/>
      <c r="B2233" s="384"/>
      <c r="C2233" s="433"/>
      <c r="D2233" s="43" t="s">
        <v>2738</v>
      </c>
      <c r="E2233" s="499" t="s">
        <v>2949</v>
      </c>
      <c r="F2233" s="319">
        <v>2</v>
      </c>
      <c r="G2233" s="43" t="s">
        <v>2939</v>
      </c>
      <c r="H2233" s="499"/>
      <c r="I2233" s="481" t="s">
        <v>551</v>
      </c>
      <c r="J2233" s="442" t="s">
        <v>1428</v>
      </c>
      <c r="K2233" s="442">
        <v>1</v>
      </c>
      <c r="L2233" s="482" t="s">
        <v>3456</v>
      </c>
      <c r="M2233" s="442">
        <v>1516</v>
      </c>
      <c r="N2233" s="483"/>
      <c r="O2233" s="434">
        <v>3.68</v>
      </c>
      <c r="P2233" s="323">
        <f t="shared" ref="P2233:P2290" si="158">O2233*K2233</f>
        <v>3.68</v>
      </c>
      <c r="Q2233" s="319">
        <f t="shared" ref="Q2233:Q2290" si="159">K2233*F2233</f>
        <v>2</v>
      </c>
      <c r="R2233" s="427">
        <f t="shared" ref="R2233:R2290" si="160">Q2233*O2233</f>
        <v>7.36</v>
      </c>
      <c r="S2233" s="323"/>
      <c r="T2233" s="309"/>
      <c r="U2233" s="309"/>
      <c r="V2233" s="319" t="s">
        <v>551</v>
      </c>
      <c r="W2233" s="444" t="str">
        <f t="shared" si="157"/>
        <v/>
      </c>
      <c r="X2233" s="286"/>
      <c r="Y2233" s="286"/>
      <c r="Z2233" s="30"/>
    </row>
    <row r="2234" spans="1:26" ht="15" hidden="1" customHeight="1" x14ac:dyDescent="0.2">
      <c r="A2234" s="384"/>
      <c r="B2234" s="384"/>
      <c r="C2234" s="433"/>
      <c r="D2234" s="43" t="s">
        <v>2738</v>
      </c>
      <c r="E2234" s="499" t="s">
        <v>2949</v>
      </c>
      <c r="F2234" s="319">
        <v>2</v>
      </c>
      <c r="G2234" s="43" t="s">
        <v>2816</v>
      </c>
      <c r="H2234" s="499"/>
      <c r="I2234" s="481">
        <v>10</v>
      </c>
      <c r="J2234" s="442" t="s">
        <v>1428</v>
      </c>
      <c r="K2234" s="442">
        <v>2</v>
      </c>
      <c r="L2234" s="482" t="s">
        <v>3457</v>
      </c>
      <c r="M2234" s="442">
        <v>200</v>
      </c>
      <c r="N2234" s="483"/>
      <c r="O2234" s="434">
        <v>1.1000000000000001</v>
      </c>
      <c r="P2234" s="323">
        <f t="shared" si="158"/>
        <v>2.2000000000000002</v>
      </c>
      <c r="Q2234" s="319">
        <f t="shared" si="159"/>
        <v>4</v>
      </c>
      <c r="R2234" s="427">
        <f t="shared" si="160"/>
        <v>4.4000000000000004</v>
      </c>
      <c r="S2234" s="323"/>
      <c r="T2234" s="309"/>
      <c r="U2234" s="309"/>
      <c r="V2234" s="319" t="s">
        <v>1427</v>
      </c>
      <c r="W2234" s="444" t="str">
        <f t="shared" si="157"/>
        <v>10</v>
      </c>
      <c r="X2234" s="286"/>
      <c r="Y2234" s="286"/>
      <c r="Z2234" s="30"/>
    </row>
    <row r="2235" spans="1:26" ht="15" hidden="1" customHeight="1" x14ac:dyDescent="0.2">
      <c r="A2235" s="384"/>
      <c r="B2235" s="384"/>
      <c r="C2235" s="433"/>
      <c r="D2235" s="43" t="s">
        <v>2738</v>
      </c>
      <c r="E2235" s="499" t="s">
        <v>2949</v>
      </c>
      <c r="F2235" s="319">
        <v>2</v>
      </c>
      <c r="G2235" s="43" t="s">
        <v>2817</v>
      </c>
      <c r="H2235" s="499"/>
      <c r="I2235" s="481" t="s">
        <v>551</v>
      </c>
      <c r="J2235" s="442" t="s">
        <v>1428</v>
      </c>
      <c r="K2235" s="442">
        <v>1</v>
      </c>
      <c r="L2235" s="482" t="s">
        <v>3456</v>
      </c>
      <c r="M2235" s="442">
        <v>500</v>
      </c>
      <c r="N2235" s="483"/>
      <c r="O2235" s="434">
        <v>1.21</v>
      </c>
      <c r="P2235" s="323">
        <f t="shared" si="158"/>
        <v>1.21</v>
      </c>
      <c r="Q2235" s="319">
        <f t="shared" si="159"/>
        <v>2</v>
      </c>
      <c r="R2235" s="427">
        <f t="shared" si="160"/>
        <v>2.42</v>
      </c>
      <c r="S2235" s="323"/>
      <c r="T2235" s="309"/>
      <c r="U2235" s="309"/>
      <c r="V2235" s="319" t="s">
        <v>551</v>
      </c>
      <c r="W2235" s="444" t="str">
        <f t="shared" si="157"/>
        <v/>
      </c>
      <c r="X2235" s="286"/>
      <c r="Y2235" s="286"/>
      <c r="Z2235" s="30"/>
    </row>
    <row r="2236" spans="1:26" ht="15" hidden="1" customHeight="1" x14ac:dyDescent="0.2">
      <c r="A2236" s="384"/>
      <c r="B2236" s="384"/>
      <c r="C2236" s="433"/>
      <c r="D2236" s="43" t="s">
        <v>2738</v>
      </c>
      <c r="E2236" s="499" t="s">
        <v>2949</v>
      </c>
      <c r="F2236" s="319">
        <v>2</v>
      </c>
      <c r="G2236" s="43" t="s">
        <v>2818</v>
      </c>
      <c r="H2236" s="499"/>
      <c r="I2236" s="481" t="s">
        <v>3585</v>
      </c>
      <c r="J2236" s="442" t="s">
        <v>1428</v>
      </c>
      <c r="K2236" s="442">
        <v>1</v>
      </c>
      <c r="L2236" s="482" t="s">
        <v>3456</v>
      </c>
      <c r="M2236" s="442">
        <v>200</v>
      </c>
      <c r="N2236" s="483"/>
      <c r="O2236" s="434">
        <v>1.01</v>
      </c>
      <c r="P2236" s="323">
        <f t="shared" si="158"/>
        <v>1.01</v>
      </c>
      <c r="Q2236" s="319">
        <f t="shared" si="159"/>
        <v>2</v>
      </c>
      <c r="R2236" s="427">
        <f t="shared" si="160"/>
        <v>2.02</v>
      </c>
      <c r="S2236" s="323"/>
      <c r="T2236" s="309"/>
      <c r="U2236" s="309"/>
      <c r="V2236" s="319" t="s">
        <v>2953</v>
      </c>
      <c r="W2236" s="444" t="str">
        <f t="shared" si="157"/>
        <v xml:space="preserve"> (DIN1478)</v>
      </c>
      <c r="X2236" s="286"/>
      <c r="Y2236" s="286"/>
      <c r="Z2236" s="30"/>
    </row>
    <row r="2237" spans="1:26" ht="15" hidden="1" customHeight="1" x14ac:dyDescent="0.2">
      <c r="A2237" s="384"/>
      <c r="B2237" s="384"/>
      <c r="C2237" s="433"/>
      <c r="D2237" s="43" t="s">
        <v>2739</v>
      </c>
      <c r="E2237" s="499" t="s">
        <v>2949</v>
      </c>
      <c r="F2237" s="319">
        <v>1</v>
      </c>
      <c r="G2237" s="43" t="s">
        <v>2940</v>
      </c>
      <c r="H2237" s="499"/>
      <c r="I2237" s="481" t="s">
        <v>551</v>
      </c>
      <c r="J2237" s="442" t="s">
        <v>1428</v>
      </c>
      <c r="K2237" s="442">
        <v>1</v>
      </c>
      <c r="L2237" s="482" t="s">
        <v>3456</v>
      </c>
      <c r="M2237" s="442">
        <v>1229</v>
      </c>
      <c r="N2237" s="483"/>
      <c r="O2237" s="434">
        <v>2.98</v>
      </c>
      <c r="P2237" s="323">
        <f t="shared" si="158"/>
        <v>2.98</v>
      </c>
      <c r="Q2237" s="319">
        <f t="shared" si="159"/>
        <v>1</v>
      </c>
      <c r="R2237" s="427">
        <f t="shared" si="160"/>
        <v>2.98</v>
      </c>
      <c r="S2237" s="323"/>
      <c r="T2237" s="309"/>
      <c r="U2237" s="309"/>
      <c r="V2237" s="319" t="s">
        <v>551</v>
      </c>
      <c r="W2237" s="444" t="str">
        <f t="shared" si="157"/>
        <v/>
      </c>
      <c r="X2237" s="286"/>
      <c r="Y2237" s="286"/>
      <c r="Z2237" s="30"/>
    </row>
    <row r="2238" spans="1:26" ht="15" hidden="1" customHeight="1" x14ac:dyDescent="0.2">
      <c r="A2238" s="384"/>
      <c r="B2238" s="384"/>
      <c r="C2238" s="433"/>
      <c r="D2238" s="43" t="s">
        <v>2739</v>
      </c>
      <c r="E2238" s="499" t="s">
        <v>2949</v>
      </c>
      <c r="F2238" s="319">
        <v>1</v>
      </c>
      <c r="G2238" s="43" t="s">
        <v>2816</v>
      </c>
      <c r="H2238" s="499"/>
      <c r="I2238" s="481">
        <v>10</v>
      </c>
      <c r="J2238" s="442" t="s">
        <v>1428</v>
      </c>
      <c r="K2238" s="442">
        <v>2</v>
      </c>
      <c r="L2238" s="482" t="s">
        <v>3457</v>
      </c>
      <c r="M2238" s="442">
        <v>200</v>
      </c>
      <c r="N2238" s="483"/>
      <c r="O2238" s="434">
        <v>1.1000000000000001</v>
      </c>
      <c r="P2238" s="323">
        <f t="shared" si="158"/>
        <v>2.2000000000000002</v>
      </c>
      <c r="Q2238" s="319">
        <f t="shared" si="159"/>
        <v>2</v>
      </c>
      <c r="R2238" s="427">
        <f t="shared" si="160"/>
        <v>2.2000000000000002</v>
      </c>
      <c r="S2238" s="323"/>
      <c r="T2238" s="309"/>
      <c r="U2238" s="309"/>
      <c r="V2238" s="319" t="s">
        <v>1427</v>
      </c>
      <c r="W2238" s="444" t="str">
        <f t="shared" si="157"/>
        <v>10</v>
      </c>
      <c r="X2238" s="286"/>
      <c r="Y2238" s="286"/>
      <c r="Z2238" s="30"/>
    </row>
    <row r="2239" spans="1:26" ht="15" hidden="1" customHeight="1" x14ac:dyDescent="0.2">
      <c r="A2239" s="384"/>
      <c r="B2239" s="384"/>
      <c r="C2239" s="433"/>
      <c r="D2239" s="43" t="s">
        <v>2739</v>
      </c>
      <c r="E2239" s="499" t="s">
        <v>2949</v>
      </c>
      <c r="F2239" s="319">
        <v>1</v>
      </c>
      <c r="G2239" s="43" t="s">
        <v>2817</v>
      </c>
      <c r="H2239" s="499"/>
      <c r="I2239" s="481" t="s">
        <v>551</v>
      </c>
      <c r="J2239" s="442" t="s">
        <v>1428</v>
      </c>
      <c r="K2239" s="442">
        <v>1</v>
      </c>
      <c r="L2239" s="482" t="s">
        <v>3456</v>
      </c>
      <c r="M2239" s="442">
        <v>500</v>
      </c>
      <c r="N2239" s="483"/>
      <c r="O2239" s="434">
        <v>1.21</v>
      </c>
      <c r="P2239" s="323">
        <f t="shared" si="158"/>
        <v>1.21</v>
      </c>
      <c r="Q2239" s="319">
        <f t="shared" si="159"/>
        <v>1</v>
      </c>
      <c r="R2239" s="427">
        <f t="shared" si="160"/>
        <v>1.21</v>
      </c>
      <c r="S2239" s="323"/>
      <c r="T2239" s="309"/>
      <c r="U2239" s="309"/>
      <c r="V2239" s="319" t="s">
        <v>551</v>
      </c>
      <c r="W2239" s="444" t="str">
        <f t="shared" si="157"/>
        <v/>
      </c>
      <c r="X2239" s="286"/>
      <c r="Y2239" s="286"/>
      <c r="Z2239" s="30"/>
    </row>
    <row r="2240" spans="1:26" ht="15" hidden="1" customHeight="1" x14ac:dyDescent="0.2">
      <c r="A2240" s="384"/>
      <c r="B2240" s="384"/>
      <c r="C2240" s="433"/>
      <c r="D2240" s="43" t="s">
        <v>2739</v>
      </c>
      <c r="E2240" s="499" t="s">
        <v>2949</v>
      </c>
      <c r="F2240" s="319">
        <v>1</v>
      </c>
      <c r="G2240" s="43" t="s">
        <v>2818</v>
      </c>
      <c r="H2240" s="499"/>
      <c r="I2240" s="481" t="s">
        <v>3585</v>
      </c>
      <c r="J2240" s="442" t="s">
        <v>1428</v>
      </c>
      <c r="K2240" s="442">
        <v>1</v>
      </c>
      <c r="L2240" s="482" t="s">
        <v>3456</v>
      </c>
      <c r="M2240" s="442">
        <v>200</v>
      </c>
      <c r="N2240" s="483"/>
      <c r="O2240" s="434">
        <v>1.01</v>
      </c>
      <c r="P2240" s="323">
        <f t="shared" si="158"/>
        <v>1.01</v>
      </c>
      <c r="Q2240" s="319">
        <f t="shared" si="159"/>
        <v>1</v>
      </c>
      <c r="R2240" s="427">
        <f t="shared" si="160"/>
        <v>1.01</v>
      </c>
      <c r="S2240" s="323"/>
      <c r="T2240" s="309"/>
      <c r="U2240" s="309"/>
      <c r="V2240" s="319" t="s">
        <v>2953</v>
      </c>
      <c r="W2240" s="444" t="str">
        <f t="shared" si="157"/>
        <v xml:space="preserve"> (DIN1478)</v>
      </c>
      <c r="X2240" s="286"/>
      <c r="Y2240" s="286"/>
      <c r="Z2240" s="30"/>
    </row>
    <row r="2241" spans="1:26" ht="15" hidden="1" customHeight="1" x14ac:dyDescent="0.2">
      <c r="A2241" s="384"/>
      <c r="B2241" s="384"/>
      <c r="C2241" s="433"/>
      <c r="D2241" s="43" t="s">
        <v>2740</v>
      </c>
      <c r="E2241" s="499" t="s">
        <v>2949</v>
      </c>
      <c r="F2241" s="319">
        <v>1</v>
      </c>
      <c r="G2241" s="43" t="s">
        <v>2920</v>
      </c>
      <c r="H2241" s="499"/>
      <c r="I2241" s="481" t="s">
        <v>619</v>
      </c>
      <c r="J2241" s="442" t="s">
        <v>1428</v>
      </c>
      <c r="K2241" s="442">
        <v>1</v>
      </c>
      <c r="L2241" s="482" t="s">
        <v>3456</v>
      </c>
      <c r="M2241" s="442">
        <v>679</v>
      </c>
      <c r="N2241" s="483"/>
      <c r="O2241" s="434">
        <v>10.71</v>
      </c>
      <c r="P2241" s="323">
        <f t="shared" si="158"/>
        <v>10.71</v>
      </c>
      <c r="Q2241" s="319">
        <f t="shared" si="159"/>
        <v>1</v>
      </c>
      <c r="R2241" s="427">
        <f t="shared" si="160"/>
        <v>10.71</v>
      </c>
      <c r="S2241" s="323"/>
      <c r="T2241" s="309"/>
      <c r="U2241" s="309"/>
      <c r="V2241" s="319" t="s">
        <v>619</v>
      </c>
      <c r="W2241" s="444" t="str">
        <f t="shared" si="157"/>
        <v/>
      </c>
      <c r="X2241" s="286"/>
      <c r="Y2241" s="286"/>
      <c r="Z2241" s="30"/>
    </row>
    <row r="2242" spans="1:26" ht="15" hidden="1" customHeight="1" x14ac:dyDescent="0.2">
      <c r="A2242" s="384"/>
      <c r="B2242" s="384"/>
      <c r="C2242" s="433"/>
      <c r="D2242" s="43" t="s">
        <v>2740</v>
      </c>
      <c r="E2242" s="499" t="s">
        <v>2949</v>
      </c>
      <c r="F2242" s="319">
        <v>1</v>
      </c>
      <c r="G2242" s="43" t="s">
        <v>2878</v>
      </c>
      <c r="H2242" s="499"/>
      <c r="I2242" s="481" t="s">
        <v>865</v>
      </c>
      <c r="J2242" s="442" t="s">
        <v>1428</v>
      </c>
      <c r="K2242" s="442">
        <v>1</v>
      </c>
      <c r="L2242" s="482" t="s">
        <v>3456</v>
      </c>
      <c r="M2242" s="442">
        <v>435</v>
      </c>
      <c r="N2242" s="483"/>
      <c r="O2242" s="434">
        <v>4.9000000000000004</v>
      </c>
      <c r="P2242" s="323">
        <f t="shared" si="158"/>
        <v>4.9000000000000004</v>
      </c>
      <c r="Q2242" s="319">
        <f t="shared" si="159"/>
        <v>1</v>
      </c>
      <c r="R2242" s="427">
        <f t="shared" si="160"/>
        <v>4.9000000000000004</v>
      </c>
      <c r="S2242" s="323"/>
      <c r="T2242" s="309"/>
      <c r="U2242" s="309"/>
      <c r="V2242" s="319" t="s">
        <v>865</v>
      </c>
      <c r="W2242" s="444" t="str">
        <f t="shared" si="157"/>
        <v/>
      </c>
      <c r="X2242" s="286"/>
      <c r="Y2242" s="286"/>
      <c r="Z2242" s="30"/>
    </row>
    <row r="2243" spans="1:26" ht="15" hidden="1" customHeight="1" x14ac:dyDescent="0.2">
      <c r="A2243" s="384"/>
      <c r="B2243" s="384"/>
      <c r="C2243" s="433"/>
      <c r="D2243" s="43" t="s">
        <v>2740</v>
      </c>
      <c r="E2243" s="499" t="s">
        <v>2949</v>
      </c>
      <c r="F2243" s="319">
        <v>1</v>
      </c>
      <c r="G2243" s="43" t="s">
        <v>2904</v>
      </c>
      <c r="H2243" s="499"/>
      <c r="I2243" s="481">
        <v>10</v>
      </c>
      <c r="J2243" s="442" t="s">
        <v>1428</v>
      </c>
      <c r="K2243" s="442">
        <v>1</v>
      </c>
      <c r="L2243" s="482" t="s">
        <v>3466</v>
      </c>
      <c r="M2243" s="442">
        <v>160</v>
      </c>
      <c r="N2243" s="483"/>
      <c r="O2243" s="434">
        <v>1.51</v>
      </c>
      <c r="P2243" s="323">
        <f t="shared" si="158"/>
        <v>1.51</v>
      </c>
      <c r="Q2243" s="319">
        <f t="shared" si="159"/>
        <v>1</v>
      </c>
      <c r="R2243" s="427">
        <f t="shared" si="160"/>
        <v>1.51</v>
      </c>
      <c r="S2243" s="323"/>
      <c r="T2243" s="309"/>
      <c r="U2243" s="309"/>
      <c r="V2243" s="319" t="s">
        <v>1427</v>
      </c>
      <c r="W2243" s="444" t="str">
        <f t="shared" si="157"/>
        <v>10</v>
      </c>
      <c r="X2243" s="286"/>
      <c r="Y2243" s="286"/>
      <c r="Z2243" s="30"/>
    </row>
    <row r="2244" spans="1:26" ht="15" hidden="1" customHeight="1" x14ac:dyDescent="0.2">
      <c r="A2244" s="384"/>
      <c r="B2244" s="384"/>
      <c r="C2244" s="433"/>
      <c r="D2244" s="43" t="s">
        <v>2740</v>
      </c>
      <c r="E2244" s="499" t="s">
        <v>2949</v>
      </c>
      <c r="F2244" s="319">
        <v>1</v>
      </c>
      <c r="G2244" s="43" t="s">
        <v>2853</v>
      </c>
      <c r="H2244" s="499"/>
      <c r="I2244" s="481">
        <v>10</v>
      </c>
      <c r="J2244" s="442" t="s">
        <v>1428</v>
      </c>
      <c r="K2244" s="442">
        <v>2</v>
      </c>
      <c r="L2244" s="482" t="s">
        <v>3461</v>
      </c>
      <c r="M2244" s="442">
        <v>105</v>
      </c>
      <c r="N2244" s="483"/>
      <c r="O2244" s="434">
        <v>0.74</v>
      </c>
      <c r="P2244" s="323">
        <f t="shared" si="158"/>
        <v>1.48</v>
      </c>
      <c r="Q2244" s="319">
        <f t="shared" si="159"/>
        <v>2</v>
      </c>
      <c r="R2244" s="427">
        <f t="shared" si="160"/>
        <v>1.48</v>
      </c>
      <c r="S2244" s="323"/>
      <c r="T2244" s="309"/>
      <c r="U2244" s="309"/>
      <c r="V2244" s="319" t="s">
        <v>1427</v>
      </c>
      <c r="W2244" s="444" t="str">
        <f t="shared" si="157"/>
        <v>10</v>
      </c>
      <c r="X2244" s="286"/>
      <c r="Y2244" s="286"/>
      <c r="Z2244" s="30"/>
    </row>
    <row r="2245" spans="1:26" ht="15" hidden="1" customHeight="1" x14ac:dyDescent="0.2">
      <c r="A2245" s="384"/>
      <c r="B2245" s="384"/>
      <c r="C2245" s="433"/>
      <c r="D2245" s="43" t="s">
        <v>2740</v>
      </c>
      <c r="E2245" s="499" t="s">
        <v>2949</v>
      </c>
      <c r="F2245" s="319">
        <v>1</v>
      </c>
      <c r="G2245" s="43" t="s">
        <v>2887</v>
      </c>
      <c r="H2245" s="499"/>
      <c r="I2245" s="481">
        <v>10</v>
      </c>
      <c r="J2245" s="442" t="s">
        <v>1428</v>
      </c>
      <c r="K2245" s="442">
        <v>1</v>
      </c>
      <c r="L2245" s="482" t="s">
        <v>3469</v>
      </c>
      <c r="M2245" s="442">
        <v>410</v>
      </c>
      <c r="N2245" s="483"/>
      <c r="O2245" s="434">
        <v>4.51</v>
      </c>
      <c r="P2245" s="323">
        <f t="shared" si="158"/>
        <v>4.51</v>
      </c>
      <c r="Q2245" s="319">
        <f t="shared" si="159"/>
        <v>1</v>
      </c>
      <c r="R2245" s="427">
        <f t="shared" si="160"/>
        <v>4.51</v>
      </c>
      <c r="S2245" s="323"/>
      <c r="T2245" s="309"/>
      <c r="U2245" s="309"/>
      <c r="V2245" s="319" t="s">
        <v>1427</v>
      </c>
      <c r="W2245" s="444" t="str">
        <f t="shared" si="157"/>
        <v>10</v>
      </c>
      <c r="X2245" s="286"/>
      <c r="Y2245" s="286"/>
      <c r="Z2245" s="30"/>
    </row>
    <row r="2246" spans="1:26" ht="15" hidden="1" customHeight="1" x14ac:dyDescent="0.2">
      <c r="A2246" s="384"/>
      <c r="B2246" s="384"/>
      <c r="C2246" s="433"/>
      <c r="D2246" s="43" t="s">
        <v>2740</v>
      </c>
      <c r="E2246" s="499" t="s">
        <v>2949</v>
      </c>
      <c r="F2246" s="319">
        <v>1</v>
      </c>
      <c r="G2246" s="43" t="s">
        <v>2915</v>
      </c>
      <c r="H2246" s="499"/>
      <c r="I2246" s="481" t="s">
        <v>619</v>
      </c>
      <c r="J2246" s="442" t="s">
        <v>1428</v>
      </c>
      <c r="K2246" s="442">
        <v>1</v>
      </c>
      <c r="L2246" s="482" t="s">
        <v>3456</v>
      </c>
      <c r="M2246" s="442">
        <v>530</v>
      </c>
      <c r="N2246" s="483"/>
      <c r="O2246" s="434">
        <v>8.36</v>
      </c>
      <c r="P2246" s="323">
        <f t="shared" si="158"/>
        <v>8.36</v>
      </c>
      <c r="Q2246" s="319">
        <f t="shared" si="159"/>
        <v>1</v>
      </c>
      <c r="R2246" s="427">
        <f t="shared" si="160"/>
        <v>8.36</v>
      </c>
      <c r="S2246" s="323"/>
      <c r="T2246" s="309"/>
      <c r="U2246" s="309"/>
      <c r="V2246" s="319" t="s">
        <v>619</v>
      </c>
      <c r="W2246" s="444" t="str">
        <f t="shared" si="157"/>
        <v/>
      </c>
      <c r="X2246" s="286"/>
      <c r="Y2246" s="286"/>
      <c r="Z2246" s="30"/>
    </row>
    <row r="2247" spans="1:26" ht="15" hidden="1" customHeight="1" x14ac:dyDescent="0.2">
      <c r="A2247" s="384"/>
      <c r="B2247" s="384"/>
      <c r="C2247" s="433"/>
      <c r="D2247" s="43" t="s">
        <v>2740</v>
      </c>
      <c r="E2247" s="499" t="s">
        <v>2949</v>
      </c>
      <c r="F2247" s="319">
        <v>1</v>
      </c>
      <c r="G2247" s="43" t="s">
        <v>2917</v>
      </c>
      <c r="H2247" s="499"/>
      <c r="I2247" s="481">
        <v>8</v>
      </c>
      <c r="J2247" s="442" t="s">
        <v>1428</v>
      </c>
      <c r="K2247" s="442">
        <v>1</v>
      </c>
      <c r="L2247" s="482" t="s">
        <v>3469</v>
      </c>
      <c r="M2247" s="442">
        <v>555</v>
      </c>
      <c r="N2247" s="483"/>
      <c r="O2247" s="434">
        <v>4.87</v>
      </c>
      <c r="P2247" s="323">
        <f t="shared" si="158"/>
        <v>4.87</v>
      </c>
      <c r="Q2247" s="319">
        <f t="shared" si="159"/>
        <v>1</v>
      </c>
      <c r="R2247" s="427">
        <f t="shared" si="160"/>
        <v>4.87</v>
      </c>
      <c r="S2247" s="323"/>
      <c r="T2247" s="309"/>
      <c r="U2247" s="309"/>
      <c r="V2247" s="319" t="s">
        <v>3449</v>
      </c>
      <c r="W2247" s="444" t="str">
        <f t="shared" si="157"/>
        <v>8</v>
      </c>
      <c r="X2247" s="286"/>
      <c r="Y2247" s="286"/>
      <c r="Z2247" s="30"/>
    </row>
    <row r="2248" spans="1:26" ht="15" hidden="1" customHeight="1" x14ac:dyDescent="0.2">
      <c r="A2248" s="384"/>
      <c r="B2248" s="384"/>
      <c r="C2248" s="433"/>
      <c r="D2248" s="43" t="s">
        <v>2740</v>
      </c>
      <c r="E2248" s="499" t="s">
        <v>2949</v>
      </c>
      <c r="F2248" s="319">
        <v>1</v>
      </c>
      <c r="G2248" s="43" t="s">
        <v>2918</v>
      </c>
      <c r="H2248" s="499"/>
      <c r="I2248" s="481">
        <v>5</v>
      </c>
      <c r="J2248" s="442" t="s">
        <v>1428</v>
      </c>
      <c r="K2248" s="442">
        <v>1</v>
      </c>
      <c r="L2248" s="482" t="s">
        <v>3556</v>
      </c>
      <c r="M2248" s="442">
        <v>530</v>
      </c>
      <c r="N2248" s="483"/>
      <c r="O2248" s="434">
        <v>5.12</v>
      </c>
      <c r="P2248" s="323">
        <f t="shared" si="158"/>
        <v>5.12</v>
      </c>
      <c r="Q2248" s="319">
        <f t="shared" si="159"/>
        <v>1</v>
      </c>
      <c r="R2248" s="427">
        <f t="shared" si="160"/>
        <v>5.12</v>
      </c>
      <c r="S2248" s="323"/>
      <c r="T2248" s="309"/>
      <c r="U2248" s="309"/>
      <c r="V2248" s="319" t="s">
        <v>3448</v>
      </c>
      <c r="W2248" s="444" t="str">
        <f t="shared" si="157"/>
        <v>5</v>
      </c>
      <c r="X2248" s="286"/>
      <c r="Y2248" s="286"/>
      <c r="Z2248" s="30"/>
    </row>
    <row r="2249" spans="1:26" ht="15" hidden="1" customHeight="1" x14ac:dyDescent="0.2">
      <c r="A2249" s="384"/>
      <c r="B2249" s="384"/>
      <c r="C2249" s="433"/>
      <c r="D2249" s="43" t="s">
        <v>2740</v>
      </c>
      <c r="E2249" s="499" t="s">
        <v>2949</v>
      </c>
      <c r="F2249" s="319">
        <v>1</v>
      </c>
      <c r="G2249" s="43" t="s">
        <v>2919</v>
      </c>
      <c r="H2249" s="499"/>
      <c r="I2249" s="481">
        <v>8</v>
      </c>
      <c r="J2249" s="442" t="s">
        <v>1428</v>
      </c>
      <c r="K2249" s="442">
        <v>4</v>
      </c>
      <c r="L2249" s="482" t="s">
        <v>3514</v>
      </c>
      <c r="M2249" s="442">
        <v>145</v>
      </c>
      <c r="N2249" s="483"/>
      <c r="O2249" s="434">
        <v>0.27</v>
      </c>
      <c r="P2249" s="323">
        <f t="shared" si="158"/>
        <v>1.08</v>
      </c>
      <c r="Q2249" s="319">
        <f t="shared" si="159"/>
        <v>4</v>
      </c>
      <c r="R2249" s="427">
        <f t="shared" si="160"/>
        <v>1.08</v>
      </c>
      <c r="S2249" s="323"/>
      <c r="T2249" s="309"/>
      <c r="U2249" s="309"/>
      <c r="V2249" s="319" t="s">
        <v>3449</v>
      </c>
      <c r="W2249" s="444" t="str">
        <f t="shared" si="157"/>
        <v>8</v>
      </c>
      <c r="X2249" s="286"/>
      <c r="Y2249" s="286"/>
      <c r="Z2249" s="30"/>
    </row>
    <row r="2250" spans="1:26" ht="15" hidden="1" customHeight="1" x14ac:dyDescent="0.2">
      <c r="A2250" s="384"/>
      <c r="B2250" s="384"/>
      <c r="C2250" s="433"/>
      <c r="D2250" s="43" t="s">
        <v>2741</v>
      </c>
      <c r="E2250" s="499" t="s">
        <v>2949</v>
      </c>
      <c r="F2250" s="319">
        <v>1</v>
      </c>
      <c r="G2250" s="43" t="s">
        <v>2911</v>
      </c>
      <c r="H2250" s="499"/>
      <c r="I2250" s="481" t="s">
        <v>619</v>
      </c>
      <c r="J2250" s="442" t="s">
        <v>1428</v>
      </c>
      <c r="K2250" s="442">
        <v>1</v>
      </c>
      <c r="L2250" s="482" t="s">
        <v>3456</v>
      </c>
      <c r="M2250" s="442">
        <v>3334</v>
      </c>
      <c r="N2250" s="483"/>
      <c r="O2250" s="434">
        <v>52.57</v>
      </c>
      <c r="P2250" s="323">
        <f t="shared" si="158"/>
        <v>52.57</v>
      </c>
      <c r="Q2250" s="319">
        <f t="shared" si="159"/>
        <v>1</v>
      </c>
      <c r="R2250" s="427">
        <f t="shared" si="160"/>
        <v>52.57</v>
      </c>
      <c r="S2250" s="323"/>
      <c r="T2250" s="309"/>
      <c r="U2250" s="309"/>
      <c r="V2250" s="319" t="s">
        <v>619</v>
      </c>
      <c r="W2250" s="444" t="str">
        <f t="shared" si="157"/>
        <v/>
      </c>
      <c r="X2250" s="286"/>
      <c r="Y2250" s="286"/>
      <c r="Z2250" s="30"/>
    </row>
    <row r="2251" spans="1:26" ht="15" hidden="1" customHeight="1" x14ac:dyDescent="0.2">
      <c r="A2251" s="384"/>
      <c r="B2251" s="384"/>
      <c r="C2251" s="433"/>
      <c r="D2251" s="43" t="s">
        <v>2741</v>
      </c>
      <c r="E2251" s="499" t="s">
        <v>2949</v>
      </c>
      <c r="F2251" s="319">
        <v>1</v>
      </c>
      <c r="G2251" s="43" t="s">
        <v>2901</v>
      </c>
      <c r="H2251" s="499"/>
      <c r="I2251" s="481">
        <v>10</v>
      </c>
      <c r="J2251" s="442" t="s">
        <v>1428</v>
      </c>
      <c r="K2251" s="442">
        <v>2</v>
      </c>
      <c r="L2251" s="482" t="s">
        <v>3514</v>
      </c>
      <c r="M2251" s="442">
        <v>145</v>
      </c>
      <c r="N2251" s="483"/>
      <c r="O2251" s="434">
        <v>0.34</v>
      </c>
      <c r="P2251" s="323">
        <f t="shared" si="158"/>
        <v>0.68</v>
      </c>
      <c r="Q2251" s="319">
        <f t="shared" si="159"/>
        <v>2</v>
      </c>
      <c r="R2251" s="427">
        <f t="shared" si="160"/>
        <v>0.68</v>
      </c>
      <c r="S2251" s="323"/>
      <c r="T2251" s="309"/>
      <c r="U2251" s="309"/>
      <c r="V2251" s="319" t="s">
        <v>1427</v>
      </c>
      <c r="W2251" s="444" t="str">
        <f t="shared" si="157"/>
        <v>10</v>
      </c>
      <c r="X2251" s="286"/>
      <c r="Y2251" s="286"/>
      <c r="Z2251" s="30"/>
    </row>
    <row r="2252" spans="1:26" ht="15" hidden="1" customHeight="1" x14ac:dyDescent="0.2">
      <c r="A2252" s="384"/>
      <c r="B2252" s="384"/>
      <c r="C2252" s="433"/>
      <c r="D2252" s="43" t="s">
        <v>2741</v>
      </c>
      <c r="E2252" s="499" t="s">
        <v>2949</v>
      </c>
      <c r="F2252" s="319">
        <v>1</v>
      </c>
      <c r="G2252" s="43" t="s">
        <v>2912</v>
      </c>
      <c r="H2252" s="499"/>
      <c r="I2252" s="481">
        <v>10</v>
      </c>
      <c r="J2252" s="442" t="s">
        <v>1428</v>
      </c>
      <c r="K2252" s="442">
        <v>1</v>
      </c>
      <c r="L2252" s="482" t="s">
        <v>3542</v>
      </c>
      <c r="M2252" s="442">
        <v>144</v>
      </c>
      <c r="N2252" s="483"/>
      <c r="O2252" s="434">
        <v>1.23</v>
      </c>
      <c r="P2252" s="323">
        <f t="shared" si="158"/>
        <v>1.23</v>
      </c>
      <c r="Q2252" s="319">
        <f t="shared" si="159"/>
        <v>1</v>
      </c>
      <c r="R2252" s="427">
        <f t="shared" si="160"/>
        <v>1.23</v>
      </c>
      <c r="S2252" s="323"/>
      <c r="T2252" s="309"/>
      <c r="U2252" s="309"/>
      <c r="V2252" s="319" t="s">
        <v>1427</v>
      </c>
      <c r="W2252" s="444" t="str">
        <f t="shared" si="157"/>
        <v>10</v>
      </c>
      <c r="X2252" s="286"/>
      <c r="Y2252" s="286"/>
      <c r="Z2252" s="30"/>
    </row>
    <row r="2253" spans="1:26" ht="15" hidden="1" customHeight="1" x14ac:dyDescent="0.2">
      <c r="A2253" s="384"/>
      <c r="B2253" s="384"/>
      <c r="C2253" s="433"/>
      <c r="D2253" s="43" t="s">
        <v>2741</v>
      </c>
      <c r="E2253" s="499" t="s">
        <v>2949</v>
      </c>
      <c r="F2253" s="319">
        <v>1</v>
      </c>
      <c r="G2253" s="43" t="s">
        <v>2903</v>
      </c>
      <c r="H2253" s="499"/>
      <c r="I2253" s="481">
        <v>10</v>
      </c>
      <c r="J2253" s="442" t="s">
        <v>1428</v>
      </c>
      <c r="K2253" s="442">
        <v>1</v>
      </c>
      <c r="L2253" s="482" t="s">
        <v>3542</v>
      </c>
      <c r="M2253" s="442">
        <v>151</v>
      </c>
      <c r="N2253" s="483"/>
      <c r="O2253" s="434">
        <v>1.29</v>
      </c>
      <c r="P2253" s="323">
        <f t="shared" si="158"/>
        <v>1.29</v>
      </c>
      <c r="Q2253" s="319">
        <f t="shared" si="159"/>
        <v>1</v>
      </c>
      <c r="R2253" s="427">
        <f t="shared" si="160"/>
        <v>1.29</v>
      </c>
      <c r="S2253" s="323"/>
      <c r="T2253" s="309"/>
      <c r="U2253" s="309"/>
      <c r="V2253" s="319" t="s">
        <v>1427</v>
      </c>
      <c r="W2253" s="444" t="str">
        <f t="shared" si="157"/>
        <v>10</v>
      </c>
      <c r="X2253" s="286"/>
      <c r="Y2253" s="286"/>
      <c r="Z2253" s="30"/>
    </row>
    <row r="2254" spans="1:26" ht="15" hidden="1" customHeight="1" x14ac:dyDescent="0.2">
      <c r="A2254" s="384"/>
      <c r="B2254" s="384"/>
      <c r="C2254" s="433"/>
      <c r="D2254" s="43" t="s">
        <v>2741</v>
      </c>
      <c r="E2254" s="499" t="s">
        <v>2949</v>
      </c>
      <c r="F2254" s="319">
        <v>1</v>
      </c>
      <c r="G2254" s="43" t="s">
        <v>2905</v>
      </c>
      <c r="H2254" s="499"/>
      <c r="I2254" s="481">
        <v>12</v>
      </c>
      <c r="J2254" s="442" t="s">
        <v>1428</v>
      </c>
      <c r="K2254" s="442">
        <v>2</v>
      </c>
      <c r="L2254" s="482" t="s">
        <v>3473</v>
      </c>
      <c r="M2254" s="442">
        <v>160</v>
      </c>
      <c r="N2254" s="483"/>
      <c r="O2254" s="434">
        <v>1.96</v>
      </c>
      <c r="P2254" s="323">
        <f t="shared" si="158"/>
        <v>3.92</v>
      </c>
      <c r="Q2254" s="319">
        <f t="shared" si="159"/>
        <v>2</v>
      </c>
      <c r="R2254" s="427">
        <f t="shared" si="160"/>
        <v>3.92</v>
      </c>
      <c r="S2254" s="323"/>
      <c r="T2254" s="309"/>
      <c r="U2254" s="309"/>
      <c r="V2254" s="319" t="s">
        <v>3445</v>
      </c>
      <c r="W2254" s="444" t="str">
        <f t="shared" si="157"/>
        <v>12</v>
      </c>
      <c r="X2254" s="286"/>
      <c r="Y2254" s="286"/>
      <c r="Z2254" s="30"/>
    </row>
    <row r="2255" spans="1:26" ht="15" hidden="1" customHeight="1" x14ac:dyDescent="0.2">
      <c r="A2255" s="384"/>
      <c r="B2255" s="384"/>
      <c r="C2255" s="433"/>
      <c r="D2255" s="43" t="s">
        <v>2742</v>
      </c>
      <c r="E2255" s="499" t="s">
        <v>2949</v>
      </c>
      <c r="F2255" s="319">
        <v>1</v>
      </c>
      <c r="G2255" s="43" t="s">
        <v>2915</v>
      </c>
      <c r="H2255" s="499"/>
      <c r="I2255" s="481" t="s">
        <v>619</v>
      </c>
      <c r="J2255" s="442" t="s">
        <v>1428</v>
      </c>
      <c r="K2255" s="442">
        <v>1</v>
      </c>
      <c r="L2255" s="482" t="s">
        <v>3456</v>
      </c>
      <c r="M2255" s="442">
        <v>530</v>
      </c>
      <c r="N2255" s="483"/>
      <c r="O2255" s="434">
        <v>8.36</v>
      </c>
      <c r="P2255" s="323">
        <f t="shared" si="158"/>
        <v>8.36</v>
      </c>
      <c r="Q2255" s="319">
        <f t="shared" si="159"/>
        <v>1</v>
      </c>
      <c r="R2255" s="427">
        <f t="shared" si="160"/>
        <v>8.36</v>
      </c>
      <c r="S2255" s="323"/>
      <c r="T2255" s="309"/>
      <c r="U2255" s="309"/>
      <c r="V2255" s="319" t="s">
        <v>619</v>
      </c>
      <c r="W2255" s="444" t="str">
        <f t="shared" ref="W2255:W2318" si="161">(SUBSTITUTE(I2255,V2255,""))</f>
        <v/>
      </c>
      <c r="X2255" s="286"/>
      <c r="Y2255" s="286"/>
      <c r="Z2255" s="30"/>
    </row>
    <row r="2256" spans="1:26" ht="15" hidden="1" customHeight="1" x14ac:dyDescent="0.2">
      <c r="A2256" s="384"/>
      <c r="B2256" s="384"/>
      <c r="C2256" s="433"/>
      <c r="D2256" s="43" t="s">
        <v>2742</v>
      </c>
      <c r="E2256" s="499" t="s">
        <v>2949</v>
      </c>
      <c r="F2256" s="319">
        <v>1</v>
      </c>
      <c r="G2256" s="43" t="s">
        <v>2941</v>
      </c>
      <c r="H2256" s="499"/>
      <c r="I2256" s="481" t="s">
        <v>865</v>
      </c>
      <c r="J2256" s="442" t="s">
        <v>1428</v>
      </c>
      <c r="K2256" s="442">
        <v>1</v>
      </c>
      <c r="L2256" s="482" t="s">
        <v>3456</v>
      </c>
      <c r="M2256" s="442">
        <v>3419</v>
      </c>
      <c r="N2256" s="483"/>
      <c r="O2256" s="434">
        <v>38.53</v>
      </c>
      <c r="P2256" s="323">
        <f t="shared" si="158"/>
        <v>38.53</v>
      </c>
      <c r="Q2256" s="319">
        <f t="shared" si="159"/>
        <v>1</v>
      </c>
      <c r="R2256" s="427">
        <f t="shared" si="160"/>
        <v>38.53</v>
      </c>
      <c r="S2256" s="323"/>
      <c r="T2256" s="309"/>
      <c r="U2256" s="309"/>
      <c r="V2256" s="319" t="s">
        <v>865</v>
      </c>
      <c r="W2256" s="444" t="str">
        <f t="shared" si="161"/>
        <v/>
      </c>
      <c r="X2256" s="286"/>
      <c r="Y2256" s="286"/>
      <c r="Z2256" s="30"/>
    </row>
    <row r="2257" spans="1:26" ht="15" hidden="1" customHeight="1" x14ac:dyDescent="0.2">
      <c r="A2257" s="384"/>
      <c r="B2257" s="384"/>
      <c r="C2257" s="433"/>
      <c r="D2257" s="43" t="s">
        <v>2742</v>
      </c>
      <c r="E2257" s="499" t="s">
        <v>2949</v>
      </c>
      <c r="F2257" s="319">
        <v>1</v>
      </c>
      <c r="G2257" s="43" t="s">
        <v>2837</v>
      </c>
      <c r="H2257" s="499"/>
      <c r="I2257" s="481">
        <v>10</v>
      </c>
      <c r="J2257" s="442" t="s">
        <v>1428</v>
      </c>
      <c r="K2257" s="442">
        <v>1</v>
      </c>
      <c r="L2257" s="482" t="s">
        <v>3549</v>
      </c>
      <c r="M2257" s="442">
        <v>175</v>
      </c>
      <c r="N2257" s="483"/>
      <c r="O2257" s="434">
        <v>1.44</v>
      </c>
      <c r="P2257" s="323">
        <f t="shared" si="158"/>
        <v>1.44</v>
      </c>
      <c r="Q2257" s="319">
        <f t="shared" si="159"/>
        <v>1</v>
      </c>
      <c r="R2257" s="427">
        <f t="shared" si="160"/>
        <v>1.44</v>
      </c>
      <c r="S2257" s="323"/>
      <c r="T2257" s="309"/>
      <c r="U2257" s="309"/>
      <c r="V2257" s="319" t="s">
        <v>1427</v>
      </c>
      <c r="W2257" s="444" t="str">
        <f t="shared" si="161"/>
        <v>10</v>
      </c>
      <c r="X2257" s="286"/>
      <c r="Y2257" s="286"/>
      <c r="Z2257" s="30"/>
    </row>
    <row r="2258" spans="1:26" ht="15" hidden="1" customHeight="1" x14ac:dyDescent="0.2">
      <c r="A2258" s="384"/>
      <c r="B2258" s="384"/>
      <c r="C2258" s="433"/>
      <c r="D2258" s="43" t="s">
        <v>2742</v>
      </c>
      <c r="E2258" s="499" t="s">
        <v>2949</v>
      </c>
      <c r="F2258" s="319">
        <v>1</v>
      </c>
      <c r="G2258" s="43" t="s">
        <v>2887</v>
      </c>
      <c r="H2258" s="499"/>
      <c r="I2258" s="481">
        <v>10</v>
      </c>
      <c r="J2258" s="442" t="s">
        <v>1428</v>
      </c>
      <c r="K2258" s="442">
        <v>1</v>
      </c>
      <c r="L2258" s="482" t="s">
        <v>3469</v>
      </c>
      <c r="M2258" s="442">
        <v>410</v>
      </c>
      <c r="N2258" s="483"/>
      <c r="O2258" s="434">
        <v>4.51</v>
      </c>
      <c r="P2258" s="323">
        <f t="shared" si="158"/>
        <v>4.51</v>
      </c>
      <c r="Q2258" s="319">
        <f t="shared" si="159"/>
        <v>1</v>
      </c>
      <c r="R2258" s="427">
        <f t="shared" si="160"/>
        <v>4.51</v>
      </c>
      <c r="S2258" s="323"/>
      <c r="T2258" s="309"/>
      <c r="U2258" s="309"/>
      <c r="V2258" s="319" t="s">
        <v>1427</v>
      </c>
      <c r="W2258" s="444" t="str">
        <f t="shared" si="161"/>
        <v>10</v>
      </c>
      <c r="X2258" s="286"/>
      <c r="Y2258" s="286"/>
      <c r="Z2258" s="30"/>
    </row>
    <row r="2259" spans="1:26" ht="15" hidden="1" customHeight="1" x14ac:dyDescent="0.2">
      <c r="A2259" s="384"/>
      <c r="B2259" s="384"/>
      <c r="C2259" s="433"/>
      <c r="D2259" s="43" t="s">
        <v>2742</v>
      </c>
      <c r="E2259" s="499" t="s">
        <v>2949</v>
      </c>
      <c r="F2259" s="319">
        <v>1</v>
      </c>
      <c r="G2259" s="43" t="s">
        <v>2917</v>
      </c>
      <c r="H2259" s="499"/>
      <c r="I2259" s="481">
        <v>8</v>
      </c>
      <c r="J2259" s="442" t="s">
        <v>1428</v>
      </c>
      <c r="K2259" s="442">
        <v>1</v>
      </c>
      <c r="L2259" s="482" t="s">
        <v>3469</v>
      </c>
      <c r="M2259" s="442">
        <v>555</v>
      </c>
      <c r="N2259" s="483"/>
      <c r="O2259" s="434">
        <v>4.87</v>
      </c>
      <c r="P2259" s="323">
        <f t="shared" si="158"/>
        <v>4.87</v>
      </c>
      <c r="Q2259" s="319">
        <f t="shared" si="159"/>
        <v>1</v>
      </c>
      <c r="R2259" s="427">
        <f t="shared" si="160"/>
        <v>4.87</v>
      </c>
      <c r="S2259" s="323"/>
      <c r="T2259" s="309"/>
      <c r="U2259" s="309"/>
      <c r="V2259" s="319" t="s">
        <v>3449</v>
      </c>
      <c r="W2259" s="444" t="str">
        <f t="shared" si="161"/>
        <v>8</v>
      </c>
      <c r="X2259" s="286"/>
      <c r="Y2259" s="286"/>
      <c r="Z2259" s="30"/>
    </row>
    <row r="2260" spans="1:26" ht="15" hidden="1" customHeight="1" x14ac:dyDescent="0.2">
      <c r="A2260" s="384"/>
      <c r="B2260" s="384"/>
      <c r="C2260" s="433"/>
      <c r="D2260" s="43" t="s">
        <v>2742</v>
      </c>
      <c r="E2260" s="499" t="s">
        <v>2949</v>
      </c>
      <c r="F2260" s="319">
        <v>1</v>
      </c>
      <c r="G2260" s="43" t="s">
        <v>2841</v>
      </c>
      <c r="H2260" s="499"/>
      <c r="I2260" s="481">
        <v>5</v>
      </c>
      <c r="J2260" s="442" t="s">
        <v>1428</v>
      </c>
      <c r="K2260" s="442">
        <v>2</v>
      </c>
      <c r="L2260" s="482" t="s">
        <v>3514</v>
      </c>
      <c r="M2260" s="442">
        <v>70</v>
      </c>
      <c r="N2260" s="483"/>
      <c r="O2260" s="434">
        <v>0.08</v>
      </c>
      <c r="P2260" s="323">
        <f t="shared" si="158"/>
        <v>0.16</v>
      </c>
      <c r="Q2260" s="319">
        <f t="shared" si="159"/>
        <v>2</v>
      </c>
      <c r="R2260" s="427">
        <f t="shared" si="160"/>
        <v>0.16</v>
      </c>
      <c r="S2260" s="323"/>
      <c r="T2260" s="309"/>
      <c r="U2260" s="309"/>
      <c r="V2260" s="319" t="s">
        <v>3448</v>
      </c>
      <c r="W2260" s="444" t="str">
        <f t="shared" si="161"/>
        <v>5</v>
      </c>
      <c r="X2260" s="286"/>
      <c r="Y2260" s="286"/>
      <c r="Z2260" s="30"/>
    </row>
    <row r="2261" spans="1:26" ht="15" hidden="1" customHeight="1" x14ac:dyDescent="0.2">
      <c r="A2261" s="384"/>
      <c r="B2261" s="384"/>
      <c r="C2261" s="433"/>
      <c r="D2261" s="43" t="s">
        <v>2742</v>
      </c>
      <c r="E2261" s="499" t="s">
        <v>2949</v>
      </c>
      <c r="F2261" s="319">
        <v>1</v>
      </c>
      <c r="G2261" s="43" t="s">
        <v>2918</v>
      </c>
      <c r="H2261" s="499"/>
      <c r="I2261" s="481">
        <v>5</v>
      </c>
      <c r="J2261" s="442" t="s">
        <v>1428</v>
      </c>
      <c r="K2261" s="442">
        <v>1</v>
      </c>
      <c r="L2261" s="482" t="s">
        <v>3556</v>
      </c>
      <c r="M2261" s="442">
        <v>530</v>
      </c>
      <c r="N2261" s="483"/>
      <c r="O2261" s="434">
        <v>5.12</v>
      </c>
      <c r="P2261" s="323">
        <f t="shared" si="158"/>
        <v>5.12</v>
      </c>
      <c r="Q2261" s="319">
        <f t="shared" si="159"/>
        <v>1</v>
      </c>
      <c r="R2261" s="427">
        <f t="shared" si="160"/>
        <v>5.12</v>
      </c>
      <c r="S2261" s="323"/>
      <c r="T2261" s="309"/>
      <c r="U2261" s="309"/>
      <c r="V2261" s="319" t="s">
        <v>3448</v>
      </c>
      <c r="W2261" s="444" t="str">
        <f t="shared" si="161"/>
        <v>5</v>
      </c>
      <c r="X2261" s="286"/>
      <c r="Y2261" s="286"/>
      <c r="Z2261" s="30"/>
    </row>
    <row r="2262" spans="1:26" ht="15" hidden="1" customHeight="1" x14ac:dyDescent="0.2">
      <c r="A2262" s="384"/>
      <c r="B2262" s="384"/>
      <c r="C2262" s="433"/>
      <c r="D2262" s="43" t="s">
        <v>2742</v>
      </c>
      <c r="E2262" s="499" t="s">
        <v>2949</v>
      </c>
      <c r="F2262" s="319">
        <v>1</v>
      </c>
      <c r="G2262" s="43" t="s">
        <v>2919</v>
      </c>
      <c r="H2262" s="499"/>
      <c r="I2262" s="481">
        <v>8</v>
      </c>
      <c r="J2262" s="442" t="s">
        <v>1428</v>
      </c>
      <c r="K2262" s="442">
        <v>1</v>
      </c>
      <c r="L2262" s="482" t="s">
        <v>3514</v>
      </c>
      <c r="M2262" s="442">
        <v>145</v>
      </c>
      <c r="N2262" s="483"/>
      <c r="O2262" s="434">
        <v>0.27</v>
      </c>
      <c r="P2262" s="323">
        <f t="shared" si="158"/>
        <v>0.27</v>
      </c>
      <c r="Q2262" s="319">
        <f t="shared" si="159"/>
        <v>1</v>
      </c>
      <c r="R2262" s="427">
        <f t="shared" si="160"/>
        <v>0.27</v>
      </c>
      <c r="S2262" s="323"/>
      <c r="T2262" s="309"/>
      <c r="U2262" s="309"/>
      <c r="V2262" s="319" t="s">
        <v>3449</v>
      </c>
      <c r="W2262" s="444" t="str">
        <f t="shared" si="161"/>
        <v>8</v>
      </c>
      <c r="X2262" s="286"/>
      <c r="Y2262" s="286"/>
      <c r="Z2262" s="30"/>
    </row>
    <row r="2263" spans="1:26" ht="15" hidden="1" customHeight="1" x14ac:dyDescent="0.2">
      <c r="A2263" s="384"/>
      <c r="B2263" s="384"/>
      <c r="C2263" s="433"/>
      <c r="D2263" s="43" t="s">
        <v>2743</v>
      </c>
      <c r="E2263" s="499" t="s">
        <v>2949</v>
      </c>
      <c r="F2263" s="319">
        <v>1</v>
      </c>
      <c r="G2263" s="43" t="s">
        <v>2942</v>
      </c>
      <c r="H2263" s="499"/>
      <c r="I2263" s="481" t="s">
        <v>551</v>
      </c>
      <c r="J2263" s="442" t="s">
        <v>1428</v>
      </c>
      <c r="K2263" s="442">
        <v>1</v>
      </c>
      <c r="L2263" s="482" t="s">
        <v>3456</v>
      </c>
      <c r="M2263" s="442">
        <v>957</v>
      </c>
      <c r="N2263" s="483"/>
      <c r="O2263" s="434">
        <v>2.3199999999999998</v>
      </c>
      <c r="P2263" s="323">
        <f t="shared" si="158"/>
        <v>2.3199999999999998</v>
      </c>
      <c r="Q2263" s="319">
        <f t="shared" si="159"/>
        <v>1</v>
      </c>
      <c r="R2263" s="427">
        <f t="shared" si="160"/>
        <v>2.3199999999999998</v>
      </c>
      <c r="S2263" s="323"/>
      <c r="T2263" s="309"/>
      <c r="U2263" s="309"/>
      <c r="V2263" s="319" t="s">
        <v>551</v>
      </c>
      <c r="W2263" s="444" t="str">
        <f t="shared" si="161"/>
        <v/>
      </c>
      <c r="X2263" s="286"/>
      <c r="Y2263" s="286"/>
      <c r="Z2263" s="30"/>
    </row>
    <row r="2264" spans="1:26" ht="15" hidden="1" customHeight="1" x14ac:dyDescent="0.2">
      <c r="A2264" s="384"/>
      <c r="B2264" s="384"/>
      <c r="C2264" s="433"/>
      <c r="D2264" s="43" t="s">
        <v>2743</v>
      </c>
      <c r="E2264" s="499" t="s">
        <v>2949</v>
      </c>
      <c r="F2264" s="319">
        <v>1</v>
      </c>
      <c r="G2264" s="43" t="s">
        <v>2816</v>
      </c>
      <c r="H2264" s="499"/>
      <c r="I2264" s="481">
        <v>10</v>
      </c>
      <c r="J2264" s="442" t="s">
        <v>1428</v>
      </c>
      <c r="K2264" s="442">
        <v>2</v>
      </c>
      <c r="L2264" s="482" t="s">
        <v>3457</v>
      </c>
      <c r="M2264" s="442">
        <v>200</v>
      </c>
      <c r="N2264" s="483"/>
      <c r="O2264" s="434">
        <v>1.1000000000000001</v>
      </c>
      <c r="P2264" s="323">
        <f t="shared" si="158"/>
        <v>2.2000000000000002</v>
      </c>
      <c r="Q2264" s="319">
        <f t="shared" si="159"/>
        <v>2</v>
      </c>
      <c r="R2264" s="427">
        <f t="shared" si="160"/>
        <v>2.2000000000000002</v>
      </c>
      <c r="S2264" s="323"/>
      <c r="T2264" s="309"/>
      <c r="U2264" s="309"/>
      <c r="V2264" s="319" t="s">
        <v>1427</v>
      </c>
      <c r="W2264" s="444" t="str">
        <f t="shared" si="161"/>
        <v>10</v>
      </c>
      <c r="X2264" s="286"/>
      <c r="Y2264" s="286"/>
      <c r="Z2264" s="30"/>
    </row>
    <row r="2265" spans="1:26" ht="15" hidden="1" customHeight="1" x14ac:dyDescent="0.2">
      <c r="A2265" s="384"/>
      <c r="B2265" s="384"/>
      <c r="C2265" s="433"/>
      <c r="D2265" s="43" t="s">
        <v>2743</v>
      </c>
      <c r="E2265" s="499" t="s">
        <v>2949</v>
      </c>
      <c r="F2265" s="319">
        <v>1</v>
      </c>
      <c r="G2265" s="43" t="s">
        <v>2817</v>
      </c>
      <c r="H2265" s="499"/>
      <c r="I2265" s="481" t="s">
        <v>551</v>
      </c>
      <c r="J2265" s="442" t="s">
        <v>1428</v>
      </c>
      <c r="K2265" s="442">
        <v>1</v>
      </c>
      <c r="L2265" s="482" t="s">
        <v>3456</v>
      </c>
      <c r="M2265" s="442">
        <v>500</v>
      </c>
      <c r="N2265" s="483"/>
      <c r="O2265" s="434">
        <v>1.21</v>
      </c>
      <c r="P2265" s="323">
        <f t="shared" si="158"/>
        <v>1.21</v>
      </c>
      <c r="Q2265" s="319">
        <f t="shared" si="159"/>
        <v>1</v>
      </c>
      <c r="R2265" s="427">
        <f t="shared" si="160"/>
        <v>1.21</v>
      </c>
      <c r="S2265" s="323"/>
      <c r="T2265" s="309"/>
      <c r="U2265" s="309"/>
      <c r="V2265" s="319" t="s">
        <v>551</v>
      </c>
      <c r="W2265" s="444" t="str">
        <f t="shared" si="161"/>
        <v/>
      </c>
      <c r="X2265" s="286"/>
      <c r="Y2265" s="286"/>
      <c r="Z2265" s="30"/>
    </row>
    <row r="2266" spans="1:26" ht="15" hidden="1" customHeight="1" x14ac:dyDescent="0.2">
      <c r="A2266" s="384"/>
      <c r="B2266" s="384"/>
      <c r="C2266" s="433"/>
      <c r="D2266" s="43" t="s">
        <v>2743</v>
      </c>
      <c r="E2266" s="499" t="s">
        <v>2949</v>
      </c>
      <c r="F2266" s="319">
        <v>1</v>
      </c>
      <c r="G2266" s="43" t="s">
        <v>2818</v>
      </c>
      <c r="H2266" s="499"/>
      <c r="I2266" s="481" t="s">
        <v>3585</v>
      </c>
      <c r="J2266" s="442" t="s">
        <v>1428</v>
      </c>
      <c r="K2266" s="442">
        <v>1</v>
      </c>
      <c r="L2266" s="482" t="s">
        <v>3456</v>
      </c>
      <c r="M2266" s="442">
        <v>200</v>
      </c>
      <c r="N2266" s="483"/>
      <c r="O2266" s="434">
        <v>1.01</v>
      </c>
      <c r="P2266" s="323">
        <f t="shared" si="158"/>
        <v>1.01</v>
      </c>
      <c r="Q2266" s="319">
        <f t="shared" si="159"/>
        <v>1</v>
      </c>
      <c r="R2266" s="427">
        <f t="shared" si="160"/>
        <v>1.01</v>
      </c>
      <c r="S2266" s="323"/>
      <c r="T2266" s="309"/>
      <c r="U2266" s="309"/>
      <c r="V2266" s="319" t="s">
        <v>2953</v>
      </c>
      <c r="W2266" s="444" t="str">
        <f t="shared" si="161"/>
        <v xml:space="preserve"> (DIN1478)</v>
      </c>
      <c r="X2266" s="286"/>
      <c r="Y2266" s="286"/>
      <c r="Z2266" s="30"/>
    </row>
    <row r="2267" spans="1:26" ht="15" hidden="1" customHeight="1" x14ac:dyDescent="0.2">
      <c r="A2267" s="384"/>
      <c r="B2267" s="384"/>
      <c r="C2267" s="433"/>
      <c r="D2267" s="43" t="s">
        <v>2744</v>
      </c>
      <c r="E2267" s="499" t="s">
        <v>2949</v>
      </c>
      <c r="F2267" s="319">
        <v>1</v>
      </c>
      <c r="G2267" s="43" t="s">
        <v>2943</v>
      </c>
      <c r="H2267" s="499"/>
      <c r="I2267" s="481" t="s">
        <v>551</v>
      </c>
      <c r="J2267" s="442" t="s">
        <v>1428</v>
      </c>
      <c r="K2267" s="442">
        <v>1</v>
      </c>
      <c r="L2267" s="482" t="s">
        <v>3456</v>
      </c>
      <c r="M2267" s="442">
        <v>1445</v>
      </c>
      <c r="N2267" s="483"/>
      <c r="O2267" s="434">
        <v>3.5</v>
      </c>
      <c r="P2267" s="323">
        <f t="shared" si="158"/>
        <v>3.5</v>
      </c>
      <c r="Q2267" s="319">
        <f t="shared" si="159"/>
        <v>1</v>
      </c>
      <c r="R2267" s="427">
        <f t="shared" si="160"/>
        <v>3.5</v>
      </c>
      <c r="S2267" s="323"/>
      <c r="T2267" s="309"/>
      <c r="U2267" s="309"/>
      <c r="V2267" s="319" t="s">
        <v>551</v>
      </c>
      <c r="W2267" s="444" t="str">
        <f t="shared" si="161"/>
        <v/>
      </c>
      <c r="X2267" s="286"/>
      <c r="Y2267" s="286"/>
      <c r="Z2267" s="30"/>
    </row>
    <row r="2268" spans="1:26" ht="15" hidden="1" customHeight="1" x14ac:dyDescent="0.2">
      <c r="A2268" s="384"/>
      <c r="B2268" s="384"/>
      <c r="C2268" s="433"/>
      <c r="D2268" s="43" t="s">
        <v>2744</v>
      </c>
      <c r="E2268" s="499" t="s">
        <v>2949</v>
      </c>
      <c r="F2268" s="319">
        <v>1</v>
      </c>
      <c r="G2268" s="43" t="s">
        <v>2816</v>
      </c>
      <c r="H2268" s="499"/>
      <c r="I2268" s="481">
        <v>10</v>
      </c>
      <c r="J2268" s="442" t="s">
        <v>1428</v>
      </c>
      <c r="K2268" s="442">
        <v>2</v>
      </c>
      <c r="L2268" s="482" t="s">
        <v>3457</v>
      </c>
      <c r="M2268" s="442">
        <v>200</v>
      </c>
      <c r="N2268" s="483"/>
      <c r="O2268" s="434">
        <v>1.1000000000000001</v>
      </c>
      <c r="P2268" s="323">
        <f t="shared" si="158"/>
        <v>2.2000000000000002</v>
      </c>
      <c r="Q2268" s="319">
        <f t="shared" si="159"/>
        <v>2</v>
      </c>
      <c r="R2268" s="427">
        <f t="shared" si="160"/>
        <v>2.2000000000000002</v>
      </c>
      <c r="S2268" s="323"/>
      <c r="T2268" s="309"/>
      <c r="U2268" s="309"/>
      <c r="V2268" s="319" t="s">
        <v>1427</v>
      </c>
      <c r="W2268" s="444" t="str">
        <f t="shared" si="161"/>
        <v>10</v>
      </c>
      <c r="X2268" s="286"/>
      <c r="Y2268" s="286"/>
      <c r="Z2268" s="30"/>
    </row>
    <row r="2269" spans="1:26" ht="15" hidden="1" customHeight="1" x14ac:dyDescent="0.2">
      <c r="A2269" s="384"/>
      <c r="B2269" s="384"/>
      <c r="C2269" s="433"/>
      <c r="D2269" s="43" t="s">
        <v>2744</v>
      </c>
      <c r="E2269" s="499" t="s">
        <v>2949</v>
      </c>
      <c r="F2269" s="319">
        <v>1</v>
      </c>
      <c r="G2269" s="43" t="s">
        <v>2817</v>
      </c>
      <c r="H2269" s="499"/>
      <c r="I2269" s="481" t="s">
        <v>551</v>
      </c>
      <c r="J2269" s="442" t="s">
        <v>1428</v>
      </c>
      <c r="K2269" s="442">
        <v>1</v>
      </c>
      <c r="L2269" s="482" t="s">
        <v>3456</v>
      </c>
      <c r="M2269" s="442">
        <v>500</v>
      </c>
      <c r="N2269" s="483"/>
      <c r="O2269" s="434">
        <v>1.21</v>
      </c>
      <c r="P2269" s="323">
        <f t="shared" si="158"/>
        <v>1.21</v>
      </c>
      <c r="Q2269" s="319">
        <f t="shared" si="159"/>
        <v>1</v>
      </c>
      <c r="R2269" s="427">
        <f t="shared" si="160"/>
        <v>1.21</v>
      </c>
      <c r="S2269" s="323"/>
      <c r="T2269" s="309"/>
      <c r="U2269" s="309"/>
      <c r="V2269" s="319" t="s">
        <v>551</v>
      </c>
      <c r="W2269" s="444" t="str">
        <f t="shared" si="161"/>
        <v/>
      </c>
      <c r="X2269" s="286"/>
      <c r="Y2269" s="286"/>
      <c r="Z2269" s="30"/>
    </row>
    <row r="2270" spans="1:26" ht="15" hidden="1" customHeight="1" x14ac:dyDescent="0.2">
      <c r="A2270" s="384"/>
      <c r="B2270" s="384"/>
      <c r="C2270" s="433"/>
      <c r="D2270" s="43" t="s">
        <v>2744</v>
      </c>
      <c r="E2270" s="499" t="s">
        <v>2949</v>
      </c>
      <c r="F2270" s="319">
        <v>1</v>
      </c>
      <c r="G2270" s="43" t="s">
        <v>2818</v>
      </c>
      <c r="H2270" s="499"/>
      <c r="I2270" s="481" t="s">
        <v>3585</v>
      </c>
      <c r="J2270" s="442" t="s">
        <v>1428</v>
      </c>
      <c r="K2270" s="442">
        <v>1</v>
      </c>
      <c r="L2270" s="482" t="s">
        <v>3456</v>
      </c>
      <c r="M2270" s="442">
        <v>200</v>
      </c>
      <c r="N2270" s="483"/>
      <c r="O2270" s="434">
        <v>1.01</v>
      </c>
      <c r="P2270" s="323">
        <f t="shared" si="158"/>
        <v>1.01</v>
      </c>
      <c r="Q2270" s="319">
        <f t="shared" si="159"/>
        <v>1</v>
      </c>
      <c r="R2270" s="427">
        <f t="shared" si="160"/>
        <v>1.01</v>
      </c>
      <c r="S2270" s="323"/>
      <c r="T2270" s="309"/>
      <c r="U2270" s="309"/>
      <c r="V2270" s="319" t="s">
        <v>2953</v>
      </c>
      <c r="W2270" s="444" t="str">
        <f t="shared" si="161"/>
        <v xml:space="preserve"> (DIN1478)</v>
      </c>
      <c r="X2270" s="286"/>
      <c r="Y2270" s="286"/>
      <c r="Z2270" s="30"/>
    </row>
    <row r="2271" spans="1:26" ht="15" hidden="1" customHeight="1" x14ac:dyDescent="0.2">
      <c r="A2271" s="384"/>
      <c r="B2271" s="384"/>
      <c r="C2271" s="433"/>
      <c r="D2271" s="43" t="s">
        <v>2745</v>
      </c>
      <c r="E2271" s="499" t="s">
        <v>2949</v>
      </c>
      <c r="F2271" s="319">
        <v>1</v>
      </c>
      <c r="G2271" s="43" t="s">
        <v>2944</v>
      </c>
      <c r="H2271" s="499"/>
      <c r="I2271" s="481" t="s">
        <v>551</v>
      </c>
      <c r="J2271" s="442" t="s">
        <v>1428</v>
      </c>
      <c r="K2271" s="442">
        <v>1</v>
      </c>
      <c r="L2271" s="482" t="s">
        <v>3456</v>
      </c>
      <c r="M2271" s="442">
        <v>1297</v>
      </c>
      <c r="N2271" s="483"/>
      <c r="O2271" s="434">
        <v>3.15</v>
      </c>
      <c r="P2271" s="323">
        <f t="shared" si="158"/>
        <v>3.15</v>
      </c>
      <c r="Q2271" s="319">
        <f t="shared" si="159"/>
        <v>1</v>
      </c>
      <c r="R2271" s="427">
        <f t="shared" si="160"/>
        <v>3.15</v>
      </c>
      <c r="S2271" s="323"/>
      <c r="T2271" s="309"/>
      <c r="U2271" s="309"/>
      <c r="V2271" s="319" t="s">
        <v>551</v>
      </c>
      <c r="W2271" s="444" t="str">
        <f t="shared" si="161"/>
        <v/>
      </c>
      <c r="X2271" s="286"/>
      <c r="Y2271" s="286"/>
      <c r="Z2271" s="30"/>
    </row>
    <row r="2272" spans="1:26" ht="15" hidden="1" customHeight="1" x14ac:dyDescent="0.2">
      <c r="A2272" s="384"/>
      <c r="B2272" s="384"/>
      <c r="C2272" s="433"/>
      <c r="D2272" s="43" t="s">
        <v>2745</v>
      </c>
      <c r="E2272" s="499" t="s">
        <v>2949</v>
      </c>
      <c r="F2272" s="319">
        <v>1</v>
      </c>
      <c r="G2272" s="43" t="s">
        <v>2816</v>
      </c>
      <c r="H2272" s="499"/>
      <c r="I2272" s="481">
        <v>10</v>
      </c>
      <c r="J2272" s="442" t="s">
        <v>1428</v>
      </c>
      <c r="K2272" s="442">
        <v>2</v>
      </c>
      <c r="L2272" s="482" t="s">
        <v>3457</v>
      </c>
      <c r="M2272" s="442">
        <v>200</v>
      </c>
      <c r="N2272" s="483"/>
      <c r="O2272" s="434">
        <v>1.1000000000000001</v>
      </c>
      <c r="P2272" s="323">
        <f t="shared" si="158"/>
        <v>2.2000000000000002</v>
      </c>
      <c r="Q2272" s="319">
        <f t="shared" si="159"/>
        <v>2</v>
      </c>
      <c r="R2272" s="427">
        <f t="shared" si="160"/>
        <v>2.2000000000000002</v>
      </c>
      <c r="S2272" s="323"/>
      <c r="T2272" s="309"/>
      <c r="U2272" s="309"/>
      <c r="V2272" s="319" t="s">
        <v>1427</v>
      </c>
      <c r="W2272" s="444" t="str">
        <f t="shared" si="161"/>
        <v>10</v>
      </c>
      <c r="X2272" s="286"/>
      <c r="Y2272" s="286"/>
      <c r="Z2272" s="30"/>
    </row>
    <row r="2273" spans="1:26" ht="15" hidden="1" customHeight="1" x14ac:dyDescent="0.2">
      <c r="A2273" s="384"/>
      <c r="B2273" s="384"/>
      <c r="C2273" s="433"/>
      <c r="D2273" s="43" t="s">
        <v>2745</v>
      </c>
      <c r="E2273" s="499" t="s">
        <v>2949</v>
      </c>
      <c r="F2273" s="319">
        <v>1</v>
      </c>
      <c r="G2273" s="43" t="s">
        <v>2817</v>
      </c>
      <c r="H2273" s="499"/>
      <c r="I2273" s="481" t="s">
        <v>551</v>
      </c>
      <c r="J2273" s="442" t="s">
        <v>1428</v>
      </c>
      <c r="K2273" s="442">
        <v>1</v>
      </c>
      <c r="L2273" s="482" t="s">
        <v>3456</v>
      </c>
      <c r="M2273" s="442">
        <v>500</v>
      </c>
      <c r="N2273" s="483"/>
      <c r="O2273" s="434">
        <v>1.21</v>
      </c>
      <c r="P2273" s="323">
        <f t="shared" si="158"/>
        <v>1.21</v>
      </c>
      <c r="Q2273" s="319">
        <f t="shared" si="159"/>
        <v>1</v>
      </c>
      <c r="R2273" s="427">
        <f t="shared" si="160"/>
        <v>1.21</v>
      </c>
      <c r="S2273" s="323"/>
      <c r="T2273" s="309"/>
      <c r="U2273" s="309"/>
      <c r="V2273" s="319" t="s">
        <v>551</v>
      </c>
      <c r="W2273" s="444" t="str">
        <f t="shared" si="161"/>
        <v/>
      </c>
      <c r="X2273" s="286"/>
      <c r="Y2273" s="286"/>
      <c r="Z2273" s="30"/>
    </row>
    <row r="2274" spans="1:26" ht="15" hidden="1" customHeight="1" x14ac:dyDescent="0.2">
      <c r="A2274" s="384"/>
      <c r="B2274" s="384"/>
      <c r="C2274" s="433"/>
      <c r="D2274" s="43" t="s">
        <v>2745</v>
      </c>
      <c r="E2274" s="499" t="s">
        <v>2949</v>
      </c>
      <c r="F2274" s="319">
        <v>1</v>
      </c>
      <c r="G2274" s="43" t="s">
        <v>2818</v>
      </c>
      <c r="H2274" s="499"/>
      <c r="I2274" s="481" t="s">
        <v>3585</v>
      </c>
      <c r="J2274" s="442" t="s">
        <v>1428</v>
      </c>
      <c r="K2274" s="442">
        <v>1</v>
      </c>
      <c r="L2274" s="482" t="s">
        <v>3456</v>
      </c>
      <c r="M2274" s="442">
        <v>200</v>
      </c>
      <c r="N2274" s="483"/>
      <c r="O2274" s="434">
        <v>1.01</v>
      </c>
      <c r="P2274" s="323">
        <f t="shared" si="158"/>
        <v>1.01</v>
      </c>
      <c r="Q2274" s="319">
        <f t="shared" si="159"/>
        <v>1</v>
      </c>
      <c r="R2274" s="427">
        <f t="shared" si="160"/>
        <v>1.01</v>
      </c>
      <c r="S2274" s="323"/>
      <c r="T2274" s="309"/>
      <c r="U2274" s="309"/>
      <c r="V2274" s="319" t="s">
        <v>2953</v>
      </c>
      <c r="W2274" s="444" t="str">
        <f t="shared" si="161"/>
        <v xml:space="preserve"> (DIN1478)</v>
      </c>
      <c r="X2274" s="286"/>
      <c r="Y2274" s="286"/>
      <c r="Z2274" s="30"/>
    </row>
    <row r="2275" spans="1:26" ht="15" hidden="1" customHeight="1" x14ac:dyDescent="0.2">
      <c r="A2275" s="384"/>
      <c r="B2275" s="384"/>
      <c r="C2275" s="433"/>
      <c r="D2275" s="43" t="s">
        <v>2746</v>
      </c>
      <c r="E2275" s="499" t="s">
        <v>2949</v>
      </c>
      <c r="F2275" s="319">
        <v>1</v>
      </c>
      <c r="G2275" s="43" t="s">
        <v>2945</v>
      </c>
      <c r="H2275" s="499"/>
      <c r="I2275" s="481" t="s">
        <v>551</v>
      </c>
      <c r="J2275" s="442" t="s">
        <v>1428</v>
      </c>
      <c r="K2275" s="442">
        <v>1</v>
      </c>
      <c r="L2275" s="482" t="s">
        <v>3456</v>
      </c>
      <c r="M2275" s="442">
        <v>1568</v>
      </c>
      <c r="N2275" s="483"/>
      <c r="O2275" s="434">
        <v>3.8</v>
      </c>
      <c r="P2275" s="323">
        <f t="shared" si="158"/>
        <v>3.8</v>
      </c>
      <c r="Q2275" s="319">
        <f t="shared" si="159"/>
        <v>1</v>
      </c>
      <c r="R2275" s="427">
        <f t="shared" si="160"/>
        <v>3.8</v>
      </c>
      <c r="S2275" s="323"/>
      <c r="T2275" s="309"/>
      <c r="U2275" s="309"/>
      <c r="V2275" s="319" t="s">
        <v>551</v>
      </c>
      <c r="W2275" s="444" t="str">
        <f t="shared" si="161"/>
        <v/>
      </c>
      <c r="X2275" s="286"/>
      <c r="Y2275" s="286"/>
      <c r="Z2275" s="30"/>
    </row>
    <row r="2276" spans="1:26" ht="15" hidden="1" customHeight="1" x14ac:dyDescent="0.2">
      <c r="A2276" s="384"/>
      <c r="B2276" s="384"/>
      <c r="C2276" s="433"/>
      <c r="D2276" s="43" t="s">
        <v>2746</v>
      </c>
      <c r="E2276" s="499" t="s">
        <v>2949</v>
      </c>
      <c r="F2276" s="319">
        <v>1</v>
      </c>
      <c r="G2276" s="43" t="s">
        <v>2816</v>
      </c>
      <c r="H2276" s="499"/>
      <c r="I2276" s="481">
        <v>10</v>
      </c>
      <c r="J2276" s="442" t="s">
        <v>1428</v>
      </c>
      <c r="K2276" s="442">
        <v>2</v>
      </c>
      <c r="L2276" s="482" t="s">
        <v>3457</v>
      </c>
      <c r="M2276" s="442">
        <v>200</v>
      </c>
      <c r="N2276" s="483"/>
      <c r="O2276" s="434">
        <v>1.1000000000000001</v>
      </c>
      <c r="P2276" s="323">
        <f t="shared" si="158"/>
        <v>2.2000000000000002</v>
      </c>
      <c r="Q2276" s="319">
        <f t="shared" si="159"/>
        <v>2</v>
      </c>
      <c r="R2276" s="427">
        <f t="shared" si="160"/>
        <v>2.2000000000000002</v>
      </c>
      <c r="S2276" s="323"/>
      <c r="T2276" s="309"/>
      <c r="U2276" s="309"/>
      <c r="V2276" s="319" t="s">
        <v>1427</v>
      </c>
      <c r="W2276" s="444" t="str">
        <f t="shared" si="161"/>
        <v>10</v>
      </c>
      <c r="X2276" s="286"/>
      <c r="Y2276" s="286"/>
      <c r="Z2276" s="30"/>
    </row>
    <row r="2277" spans="1:26" ht="15" hidden="1" customHeight="1" x14ac:dyDescent="0.2">
      <c r="A2277" s="384"/>
      <c r="B2277" s="384"/>
      <c r="C2277" s="433"/>
      <c r="D2277" s="43" t="s">
        <v>2746</v>
      </c>
      <c r="E2277" s="499" t="s">
        <v>2949</v>
      </c>
      <c r="F2277" s="319">
        <v>1</v>
      </c>
      <c r="G2277" s="43" t="s">
        <v>2817</v>
      </c>
      <c r="H2277" s="499"/>
      <c r="I2277" s="481" t="s">
        <v>551</v>
      </c>
      <c r="J2277" s="442" t="s">
        <v>1428</v>
      </c>
      <c r="K2277" s="442">
        <v>1</v>
      </c>
      <c r="L2277" s="482" t="s">
        <v>3456</v>
      </c>
      <c r="M2277" s="442">
        <v>500</v>
      </c>
      <c r="N2277" s="483"/>
      <c r="O2277" s="434">
        <v>1.21</v>
      </c>
      <c r="P2277" s="323">
        <f t="shared" si="158"/>
        <v>1.21</v>
      </c>
      <c r="Q2277" s="319">
        <f t="shared" si="159"/>
        <v>1</v>
      </c>
      <c r="R2277" s="427">
        <f t="shared" si="160"/>
        <v>1.21</v>
      </c>
      <c r="S2277" s="323"/>
      <c r="T2277" s="309"/>
      <c r="U2277" s="309"/>
      <c r="V2277" s="319" t="s">
        <v>551</v>
      </c>
      <c r="W2277" s="444" t="str">
        <f t="shared" si="161"/>
        <v/>
      </c>
      <c r="X2277" s="286"/>
      <c r="Y2277" s="286"/>
      <c r="Z2277" s="30"/>
    </row>
    <row r="2278" spans="1:26" ht="15" hidden="1" customHeight="1" x14ac:dyDescent="0.2">
      <c r="A2278" s="384"/>
      <c r="B2278" s="384"/>
      <c r="C2278" s="433"/>
      <c r="D2278" s="43" t="s">
        <v>2746</v>
      </c>
      <c r="E2278" s="499" t="s">
        <v>2949</v>
      </c>
      <c r="F2278" s="319">
        <v>1</v>
      </c>
      <c r="G2278" s="43" t="s">
        <v>2818</v>
      </c>
      <c r="H2278" s="499"/>
      <c r="I2278" s="481" t="s">
        <v>3585</v>
      </c>
      <c r="J2278" s="442" t="s">
        <v>1428</v>
      </c>
      <c r="K2278" s="442">
        <v>1</v>
      </c>
      <c r="L2278" s="482" t="s">
        <v>3456</v>
      </c>
      <c r="M2278" s="442">
        <v>200</v>
      </c>
      <c r="N2278" s="483"/>
      <c r="O2278" s="434">
        <v>1.01</v>
      </c>
      <c r="P2278" s="323">
        <f t="shared" si="158"/>
        <v>1.01</v>
      </c>
      <c r="Q2278" s="319">
        <f t="shared" si="159"/>
        <v>1</v>
      </c>
      <c r="R2278" s="427">
        <f t="shared" si="160"/>
        <v>1.01</v>
      </c>
      <c r="S2278" s="323"/>
      <c r="T2278" s="309"/>
      <c r="U2278" s="309"/>
      <c r="V2278" s="319" t="s">
        <v>2953</v>
      </c>
      <c r="W2278" s="444" t="str">
        <f t="shared" si="161"/>
        <v xml:space="preserve"> (DIN1478)</v>
      </c>
      <c r="X2278" s="286"/>
      <c r="Y2278" s="286"/>
      <c r="Z2278" s="30"/>
    </row>
    <row r="2279" spans="1:26" ht="15" hidden="1" customHeight="1" x14ac:dyDescent="0.2">
      <c r="A2279" s="384"/>
      <c r="B2279" s="384"/>
      <c r="C2279" s="433"/>
      <c r="D2279" s="43" t="s">
        <v>2747</v>
      </c>
      <c r="E2279" s="499" t="s">
        <v>2949</v>
      </c>
      <c r="F2279" s="319">
        <v>2</v>
      </c>
      <c r="G2279" s="43" t="s">
        <v>2946</v>
      </c>
      <c r="H2279" s="499"/>
      <c r="I2279" s="481" t="s">
        <v>551</v>
      </c>
      <c r="J2279" s="442" t="s">
        <v>1428</v>
      </c>
      <c r="K2279" s="442">
        <v>1</v>
      </c>
      <c r="L2279" s="482" t="s">
        <v>3456</v>
      </c>
      <c r="M2279" s="442">
        <v>1211</v>
      </c>
      <c r="N2279" s="483"/>
      <c r="O2279" s="434">
        <v>2.94</v>
      </c>
      <c r="P2279" s="323">
        <f t="shared" si="158"/>
        <v>2.94</v>
      </c>
      <c r="Q2279" s="319">
        <f t="shared" si="159"/>
        <v>2</v>
      </c>
      <c r="R2279" s="427">
        <f t="shared" si="160"/>
        <v>5.88</v>
      </c>
      <c r="S2279" s="323"/>
      <c r="T2279" s="309"/>
      <c r="U2279" s="309"/>
      <c r="V2279" s="319" t="s">
        <v>551</v>
      </c>
      <c r="W2279" s="444" t="str">
        <f t="shared" si="161"/>
        <v/>
      </c>
      <c r="X2279" s="286"/>
      <c r="Y2279" s="286"/>
      <c r="Z2279" s="30"/>
    </row>
    <row r="2280" spans="1:26" ht="15" hidden="1" customHeight="1" x14ac:dyDescent="0.2">
      <c r="A2280" s="384"/>
      <c r="B2280" s="384"/>
      <c r="C2280" s="433"/>
      <c r="D2280" s="43" t="s">
        <v>2747</v>
      </c>
      <c r="E2280" s="499" t="s">
        <v>2949</v>
      </c>
      <c r="F2280" s="319">
        <v>2</v>
      </c>
      <c r="G2280" s="43" t="s">
        <v>2816</v>
      </c>
      <c r="H2280" s="499"/>
      <c r="I2280" s="481">
        <v>10</v>
      </c>
      <c r="J2280" s="442" t="s">
        <v>1428</v>
      </c>
      <c r="K2280" s="442">
        <v>2</v>
      </c>
      <c r="L2280" s="482" t="s">
        <v>3457</v>
      </c>
      <c r="M2280" s="442">
        <v>200</v>
      </c>
      <c r="N2280" s="483"/>
      <c r="O2280" s="434">
        <v>1.1000000000000001</v>
      </c>
      <c r="P2280" s="323">
        <f t="shared" si="158"/>
        <v>2.2000000000000002</v>
      </c>
      <c r="Q2280" s="319">
        <f t="shared" si="159"/>
        <v>4</v>
      </c>
      <c r="R2280" s="427">
        <f t="shared" si="160"/>
        <v>4.4000000000000004</v>
      </c>
      <c r="S2280" s="323"/>
      <c r="T2280" s="309"/>
      <c r="U2280" s="309"/>
      <c r="V2280" s="319" t="s">
        <v>1427</v>
      </c>
      <c r="W2280" s="444" t="str">
        <f t="shared" si="161"/>
        <v>10</v>
      </c>
      <c r="X2280" s="286"/>
      <c r="Y2280" s="286"/>
      <c r="Z2280" s="30"/>
    </row>
    <row r="2281" spans="1:26" ht="15" hidden="1" customHeight="1" x14ac:dyDescent="0.2">
      <c r="A2281" s="384"/>
      <c r="B2281" s="384"/>
      <c r="C2281" s="433"/>
      <c r="D2281" s="43" t="s">
        <v>2747</v>
      </c>
      <c r="E2281" s="499" t="s">
        <v>2949</v>
      </c>
      <c r="F2281" s="319">
        <v>2</v>
      </c>
      <c r="G2281" s="43" t="s">
        <v>2817</v>
      </c>
      <c r="H2281" s="499"/>
      <c r="I2281" s="481" t="s">
        <v>551</v>
      </c>
      <c r="J2281" s="442" t="s">
        <v>1428</v>
      </c>
      <c r="K2281" s="442">
        <v>1</v>
      </c>
      <c r="L2281" s="482" t="s">
        <v>3456</v>
      </c>
      <c r="M2281" s="442">
        <v>500</v>
      </c>
      <c r="N2281" s="483"/>
      <c r="O2281" s="434">
        <v>1.21</v>
      </c>
      <c r="P2281" s="323">
        <f t="shared" si="158"/>
        <v>1.21</v>
      </c>
      <c r="Q2281" s="319">
        <f t="shared" si="159"/>
        <v>2</v>
      </c>
      <c r="R2281" s="427">
        <f t="shared" si="160"/>
        <v>2.42</v>
      </c>
      <c r="S2281" s="323"/>
      <c r="T2281" s="309"/>
      <c r="U2281" s="309"/>
      <c r="V2281" s="319" t="s">
        <v>551</v>
      </c>
      <c r="W2281" s="444" t="str">
        <f t="shared" si="161"/>
        <v/>
      </c>
      <c r="X2281" s="286"/>
      <c r="Y2281" s="286"/>
      <c r="Z2281" s="30"/>
    </row>
    <row r="2282" spans="1:26" ht="15" hidden="1" customHeight="1" x14ac:dyDescent="0.2">
      <c r="A2282" s="384"/>
      <c r="B2282" s="384"/>
      <c r="C2282" s="433"/>
      <c r="D2282" s="43" t="s">
        <v>2747</v>
      </c>
      <c r="E2282" s="499" t="s">
        <v>2949</v>
      </c>
      <c r="F2282" s="319">
        <v>2</v>
      </c>
      <c r="G2282" s="43" t="s">
        <v>2818</v>
      </c>
      <c r="H2282" s="499"/>
      <c r="I2282" s="481" t="s">
        <v>3585</v>
      </c>
      <c r="J2282" s="442" t="s">
        <v>1428</v>
      </c>
      <c r="K2282" s="442">
        <v>1</v>
      </c>
      <c r="L2282" s="482" t="s">
        <v>3456</v>
      </c>
      <c r="M2282" s="442">
        <v>200</v>
      </c>
      <c r="N2282" s="483"/>
      <c r="O2282" s="434">
        <v>1.01</v>
      </c>
      <c r="P2282" s="323">
        <f t="shared" si="158"/>
        <v>1.01</v>
      </c>
      <c r="Q2282" s="319">
        <f t="shared" si="159"/>
        <v>2</v>
      </c>
      <c r="R2282" s="427">
        <f t="shared" si="160"/>
        <v>2.02</v>
      </c>
      <c r="S2282" s="323"/>
      <c r="T2282" s="309"/>
      <c r="U2282" s="309"/>
      <c r="V2282" s="319" t="s">
        <v>2953</v>
      </c>
      <c r="W2282" s="444" t="str">
        <f t="shared" si="161"/>
        <v xml:space="preserve"> (DIN1478)</v>
      </c>
      <c r="X2282" s="286"/>
      <c r="Y2282" s="286"/>
      <c r="Z2282" s="30"/>
    </row>
    <row r="2283" spans="1:26" ht="15" hidden="1" customHeight="1" x14ac:dyDescent="0.2">
      <c r="A2283" s="384"/>
      <c r="B2283" s="384"/>
      <c r="C2283" s="433"/>
      <c r="D2283" s="43" t="s">
        <v>2748</v>
      </c>
      <c r="E2283" s="499" t="s">
        <v>2949</v>
      </c>
      <c r="F2283" s="319">
        <v>1</v>
      </c>
      <c r="G2283" s="43" t="s">
        <v>2939</v>
      </c>
      <c r="H2283" s="499"/>
      <c r="I2283" s="481" t="s">
        <v>551</v>
      </c>
      <c r="J2283" s="442" t="s">
        <v>1428</v>
      </c>
      <c r="K2283" s="442">
        <v>1</v>
      </c>
      <c r="L2283" s="482" t="s">
        <v>3456</v>
      </c>
      <c r="M2283" s="442">
        <v>1515</v>
      </c>
      <c r="N2283" s="483"/>
      <c r="O2283" s="434">
        <v>3.68</v>
      </c>
      <c r="P2283" s="323">
        <f t="shared" si="158"/>
        <v>3.68</v>
      </c>
      <c r="Q2283" s="319">
        <f t="shared" si="159"/>
        <v>1</v>
      </c>
      <c r="R2283" s="427">
        <f t="shared" si="160"/>
        <v>3.68</v>
      </c>
      <c r="S2283" s="323"/>
      <c r="T2283" s="309"/>
      <c r="U2283" s="309"/>
      <c r="V2283" s="319" t="s">
        <v>551</v>
      </c>
      <c r="W2283" s="444" t="str">
        <f t="shared" si="161"/>
        <v/>
      </c>
      <c r="X2283" s="286"/>
      <c r="Y2283" s="286"/>
      <c r="Z2283" s="30"/>
    </row>
    <row r="2284" spans="1:26" ht="15" hidden="1" customHeight="1" x14ac:dyDescent="0.2">
      <c r="A2284" s="384"/>
      <c r="B2284" s="384"/>
      <c r="C2284" s="433"/>
      <c r="D2284" s="43" t="s">
        <v>2748</v>
      </c>
      <c r="E2284" s="499" t="s">
        <v>2949</v>
      </c>
      <c r="F2284" s="319">
        <v>1</v>
      </c>
      <c r="G2284" s="43" t="s">
        <v>2816</v>
      </c>
      <c r="H2284" s="499"/>
      <c r="I2284" s="481">
        <v>10</v>
      </c>
      <c r="J2284" s="442" t="s">
        <v>1428</v>
      </c>
      <c r="K2284" s="442">
        <v>2</v>
      </c>
      <c r="L2284" s="482" t="s">
        <v>3457</v>
      </c>
      <c r="M2284" s="442">
        <v>200</v>
      </c>
      <c r="N2284" s="483"/>
      <c r="O2284" s="434">
        <v>1.1000000000000001</v>
      </c>
      <c r="P2284" s="323">
        <f t="shared" si="158"/>
        <v>2.2000000000000002</v>
      </c>
      <c r="Q2284" s="319">
        <f t="shared" si="159"/>
        <v>2</v>
      </c>
      <c r="R2284" s="427">
        <f t="shared" si="160"/>
        <v>2.2000000000000002</v>
      </c>
      <c r="S2284" s="323"/>
      <c r="T2284" s="309"/>
      <c r="U2284" s="309"/>
      <c r="V2284" s="319" t="s">
        <v>1427</v>
      </c>
      <c r="W2284" s="444" t="str">
        <f t="shared" si="161"/>
        <v>10</v>
      </c>
      <c r="X2284" s="286"/>
      <c r="Y2284" s="286"/>
      <c r="Z2284" s="30"/>
    </row>
    <row r="2285" spans="1:26" ht="15" hidden="1" customHeight="1" x14ac:dyDescent="0.2">
      <c r="A2285" s="384"/>
      <c r="B2285" s="384"/>
      <c r="C2285" s="433"/>
      <c r="D2285" s="43" t="s">
        <v>2748</v>
      </c>
      <c r="E2285" s="499" t="s">
        <v>2949</v>
      </c>
      <c r="F2285" s="319">
        <v>1</v>
      </c>
      <c r="G2285" s="43" t="s">
        <v>2818</v>
      </c>
      <c r="H2285" s="499"/>
      <c r="I2285" s="481" t="s">
        <v>3585</v>
      </c>
      <c r="J2285" s="442" t="s">
        <v>1428</v>
      </c>
      <c r="K2285" s="442">
        <v>1</v>
      </c>
      <c r="L2285" s="482" t="s">
        <v>3456</v>
      </c>
      <c r="M2285" s="442">
        <v>200</v>
      </c>
      <c r="N2285" s="483"/>
      <c r="O2285" s="434">
        <v>1.01</v>
      </c>
      <c r="P2285" s="323">
        <f t="shared" si="158"/>
        <v>1.01</v>
      </c>
      <c r="Q2285" s="319">
        <f t="shared" si="159"/>
        <v>1</v>
      </c>
      <c r="R2285" s="427">
        <f t="shared" si="160"/>
        <v>1.01</v>
      </c>
      <c r="S2285" s="323"/>
      <c r="T2285" s="309"/>
      <c r="U2285" s="309"/>
      <c r="V2285" s="319" t="s">
        <v>2953</v>
      </c>
      <c r="W2285" s="444" t="str">
        <f t="shared" si="161"/>
        <v xml:space="preserve"> (DIN1478)</v>
      </c>
      <c r="X2285" s="286"/>
      <c r="Y2285" s="286"/>
      <c r="Z2285" s="30"/>
    </row>
    <row r="2286" spans="1:26" ht="15" hidden="1" customHeight="1" x14ac:dyDescent="0.2">
      <c r="A2286" s="384"/>
      <c r="B2286" s="384"/>
      <c r="C2286" s="433"/>
      <c r="D2286" s="43" t="s">
        <v>2748</v>
      </c>
      <c r="E2286" s="499" t="s">
        <v>2949</v>
      </c>
      <c r="F2286" s="319">
        <v>1</v>
      </c>
      <c r="G2286" s="43" t="s">
        <v>2947</v>
      </c>
      <c r="H2286" s="499"/>
      <c r="I2286" s="481" t="s">
        <v>551</v>
      </c>
      <c r="J2286" s="442" t="s">
        <v>1428</v>
      </c>
      <c r="K2286" s="442">
        <v>1</v>
      </c>
      <c r="L2286" s="482" t="s">
        <v>3456</v>
      </c>
      <c r="M2286" s="442">
        <v>347</v>
      </c>
      <c r="N2286" s="483"/>
      <c r="O2286" s="434">
        <v>0.84</v>
      </c>
      <c r="P2286" s="323">
        <f t="shared" si="158"/>
        <v>0.84</v>
      </c>
      <c r="Q2286" s="319">
        <f t="shared" si="159"/>
        <v>1</v>
      </c>
      <c r="R2286" s="427">
        <f t="shared" si="160"/>
        <v>0.84</v>
      </c>
      <c r="S2286" s="323"/>
      <c r="T2286" s="309"/>
      <c r="U2286" s="309"/>
      <c r="V2286" s="319" t="s">
        <v>551</v>
      </c>
      <c r="W2286" s="444" t="str">
        <f t="shared" si="161"/>
        <v/>
      </c>
      <c r="X2286" s="286"/>
      <c r="Y2286" s="286"/>
      <c r="Z2286" s="30"/>
    </row>
    <row r="2287" spans="1:26" ht="15" hidden="1" customHeight="1" x14ac:dyDescent="0.2">
      <c r="A2287" s="384"/>
      <c r="B2287" s="384"/>
      <c r="C2287" s="433"/>
      <c r="D2287" s="43" t="s">
        <v>2749</v>
      </c>
      <c r="E2287" s="499" t="s">
        <v>2949</v>
      </c>
      <c r="F2287" s="319">
        <v>2</v>
      </c>
      <c r="G2287" s="43" t="s">
        <v>2948</v>
      </c>
      <c r="H2287" s="499"/>
      <c r="I2287" s="481" t="s">
        <v>551</v>
      </c>
      <c r="J2287" s="442" t="s">
        <v>1428</v>
      </c>
      <c r="K2287" s="442">
        <v>1</v>
      </c>
      <c r="L2287" s="482" t="s">
        <v>3456</v>
      </c>
      <c r="M2287" s="442">
        <v>1373</v>
      </c>
      <c r="N2287" s="483"/>
      <c r="O2287" s="434">
        <v>3.33</v>
      </c>
      <c r="P2287" s="323">
        <f t="shared" si="158"/>
        <v>3.33</v>
      </c>
      <c r="Q2287" s="319">
        <f t="shared" si="159"/>
        <v>2</v>
      </c>
      <c r="R2287" s="427">
        <f t="shared" si="160"/>
        <v>6.66</v>
      </c>
      <c r="S2287" s="323"/>
      <c r="T2287" s="309"/>
      <c r="U2287" s="309"/>
      <c r="V2287" s="319" t="s">
        <v>551</v>
      </c>
      <c r="W2287" s="444" t="str">
        <f t="shared" si="161"/>
        <v/>
      </c>
      <c r="X2287" s="286"/>
      <c r="Y2287" s="286"/>
      <c r="Z2287" s="30"/>
    </row>
    <row r="2288" spans="1:26" ht="15" hidden="1" customHeight="1" x14ac:dyDescent="0.2">
      <c r="A2288" s="384"/>
      <c r="B2288" s="384"/>
      <c r="C2288" s="433"/>
      <c r="D2288" s="43" t="s">
        <v>2749</v>
      </c>
      <c r="E2288" s="499" t="s">
        <v>2949</v>
      </c>
      <c r="F2288" s="319">
        <v>2</v>
      </c>
      <c r="G2288" s="43" t="s">
        <v>2816</v>
      </c>
      <c r="H2288" s="499"/>
      <c r="I2288" s="481">
        <v>10</v>
      </c>
      <c r="J2288" s="442" t="s">
        <v>1428</v>
      </c>
      <c r="K2288" s="442">
        <v>2</v>
      </c>
      <c r="L2288" s="482" t="s">
        <v>3457</v>
      </c>
      <c r="M2288" s="442">
        <v>200</v>
      </c>
      <c r="N2288" s="483"/>
      <c r="O2288" s="434">
        <v>1.1000000000000001</v>
      </c>
      <c r="P2288" s="323">
        <f t="shared" si="158"/>
        <v>2.2000000000000002</v>
      </c>
      <c r="Q2288" s="319">
        <f t="shared" si="159"/>
        <v>4</v>
      </c>
      <c r="R2288" s="427">
        <f t="shared" si="160"/>
        <v>4.4000000000000004</v>
      </c>
      <c r="S2288" s="323"/>
      <c r="T2288" s="309"/>
      <c r="U2288" s="309"/>
      <c r="V2288" s="319" t="s">
        <v>1427</v>
      </c>
      <c r="W2288" s="444" t="str">
        <f t="shared" si="161"/>
        <v>10</v>
      </c>
      <c r="X2288" s="286"/>
      <c r="Y2288" s="286"/>
      <c r="Z2288" s="30"/>
    </row>
    <row r="2289" spans="1:26" ht="15" hidden="1" customHeight="1" x14ac:dyDescent="0.2">
      <c r="A2289" s="384"/>
      <c r="B2289" s="384"/>
      <c r="C2289" s="433"/>
      <c r="D2289" s="43" t="s">
        <v>2749</v>
      </c>
      <c r="E2289" s="499" t="s">
        <v>2949</v>
      </c>
      <c r="F2289" s="319">
        <v>2</v>
      </c>
      <c r="G2289" s="43" t="s">
        <v>2817</v>
      </c>
      <c r="H2289" s="499"/>
      <c r="I2289" s="481" t="s">
        <v>551</v>
      </c>
      <c r="J2289" s="442" t="s">
        <v>1428</v>
      </c>
      <c r="K2289" s="442">
        <v>1</v>
      </c>
      <c r="L2289" s="482" t="s">
        <v>3456</v>
      </c>
      <c r="M2289" s="442">
        <v>500</v>
      </c>
      <c r="N2289" s="483"/>
      <c r="O2289" s="434">
        <v>1.21</v>
      </c>
      <c r="P2289" s="323">
        <f t="shared" si="158"/>
        <v>1.21</v>
      </c>
      <c r="Q2289" s="319">
        <f t="shared" si="159"/>
        <v>2</v>
      </c>
      <c r="R2289" s="427">
        <f t="shared" si="160"/>
        <v>2.42</v>
      </c>
      <c r="S2289" s="323"/>
      <c r="T2289" s="309"/>
      <c r="U2289" s="309"/>
      <c r="V2289" s="319" t="s">
        <v>551</v>
      </c>
      <c r="W2289" s="444" t="str">
        <f t="shared" si="161"/>
        <v/>
      </c>
      <c r="X2289" s="286"/>
      <c r="Y2289" s="286"/>
      <c r="Z2289" s="30"/>
    </row>
    <row r="2290" spans="1:26" ht="15" hidden="1" customHeight="1" x14ac:dyDescent="0.2">
      <c r="A2290" s="384"/>
      <c r="B2290" s="384"/>
      <c r="C2290" s="433"/>
      <c r="D2290" s="43" t="s">
        <v>2749</v>
      </c>
      <c r="E2290" s="499" t="s">
        <v>2949</v>
      </c>
      <c r="F2290" s="319">
        <v>2</v>
      </c>
      <c r="G2290" s="43" t="s">
        <v>2818</v>
      </c>
      <c r="H2290" s="499"/>
      <c r="I2290" s="481" t="s">
        <v>3585</v>
      </c>
      <c r="J2290" s="442" t="s">
        <v>1428</v>
      </c>
      <c r="K2290" s="442">
        <v>1</v>
      </c>
      <c r="L2290" s="482" t="s">
        <v>3456</v>
      </c>
      <c r="M2290" s="442">
        <v>200</v>
      </c>
      <c r="N2290" s="483"/>
      <c r="O2290" s="434">
        <v>1.01</v>
      </c>
      <c r="P2290" s="323">
        <f t="shared" si="158"/>
        <v>1.01</v>
      </c>
      <c r="Q2290" s="319">
        <f t="shared" si="159"/>
        <v>2</v>
      </c>
      <c r="R2290" s="427">
        <f t="shared" si="160"/>
        <v>2.02</v>
      </c>
      <c r="S2290" s="323"/>
      <c r="T2290" s="309"/>
      <c r="U2290" s="309"/>
      <c r="V2290" s="319" t="s">
        <v>2953</v>
      </c>
      <c r="W2290" s="444" t="str">
        <f t="shared" si="161"/>
        <v xml:space="preserve"> (DIN1478)</v>
      </c>
      <c r="X2290" s="286"/>
      <c r="Y2290" s="286"/>
      <c r="Z2290" s="30"/>
    </row>
    <row r="2291" spans="1:26" ht="15" hidden="1" customHeight="1" x14ac:dyDescent="0.2">
      <c r="A2291" s="384"/>
      <c r="B2291" s="384"/>
      <c r="C2291" s="433"/>
      <c r="D2291" s="43" t="s">
        <v>2957</v>
      </c>
      <c r="E2291" s="499" t="s">
        <v>2949</v>
      </c>
      <c r="F2291" s="319">
        <v>1</v>
      </c>
      <c r="G2291" s="43" t="s">
        <v>2957</v>
      </c>
      <c r="H2291" s="499"/>
      <c r="I2291" s="43" t="s">
        <v>2957</v>
      </c>
      <c r="J2291" s="43" t="s">
        <v>2957</v>
      </c>
      <c r="K2291" s="442">
        <v>1</v>
      </c>
      <c r="L2291" s="482" t="s">
        <v>3456</v>
      </c>
      <c r="M2291" s="442">
        <v>0</v>
      </c>
      <c r="N2291" s="483"/>
      <c r="O2291" s="434">
        <f>7735.22-7509.88</f>
        <v>225.34000000000015</v>
      </c>
      <c r="P2291" s="323">
        <f t="shared" ref="P2291" si="162">O2291*K2291</f>
        <v>225.34000000000015</v>
      </c>
      <c r="Q2291" s="319">
        <f t="shared" ref="Q2291" si="163">K2291*F2291</f>
        <v>1</v>
      </c>
      <c r="R2291" s="427">
        <f t="shared" ref="R2291" si="164">Q2291*O2291</f>
        <v>225.34000000000015</v>
      </c>
      <c r="S2291" s="323"/>
      <c r="T2291" s="309"/>
      <c r="U2291" s="309"/>
      <c r="V2291" s="319" t="s">
        <v>2957</v>
      </c>
      <c r="W2291" s="444" t="str">
        <f t="shared" si="161"/>
        <v/>
      </c>
      <c r="X2291" s="286"/>
      <c r="Y2291" s="286"/>
      <c r="Z2291" s="30"/>
    </row>
    <row r="2292" spans="1:26" ht="15" hidden="1" customHeight="1" x14ac:dyDescent="0.2">
      <c r="A2292" s="384"/>
      <c r="B2292" s="384"/>
      <c r="C2292" s="433"/>
      <c r="D2292" s="43" t="s">
        <v>2958</v>
      </c>
      <c r="E2292" s="499" t="s">
        <v>3080</v>
      </c>
      <c r="F2292" s="319">
        <v>4</v>
      </c>
      <c r="G2292" s="43" t="s">
        <v>3081</v>
      </c>
      <c r="H2292" s="499"/>
      <c r="I2292" s="481" t="s">
        <v>552</v>
      </c>
      <c r="J2292" s="442" t="s">
        <v>1428</v>
      </c>
      <c r="K2292" s="442">
        <v>1</v>
      </c>
      <c r="L2292" s="482" t="s">
        <v>3456</v>
      </c>
      <c r="M2292" s="442">
        <v>3070</v>
      </c>
      <c r="N2292" s="483"/>
      <c r="O2292" s="434">
        <v>129.74</v>
      </c>
      <c r="P2292" s="323">
        <f t="shared" ref="P2292:P2355" si="165">O2292*K2292</f>
        <v>129.74</v>
      </c>
      <c r="Q2292" s="319">
        <f t="shared" ref="Q2292:Q2355" si="166">K2292*F2292</f>
        <v>4</v>
      </c>
      <c r="R2292" s="427">
        <f t="shared" ref="R2292:R2355" si="167">Q2292*O2292</f>
        <v>518.96</v>
      </c>
      <c r="S2292" s="323"/>
      <c r="T2292" s="309"/>
      <c r="U2292" s="309"/>
      <c r="V2292" s="319" t="s">
        <v>552</v>
      </c>
      <c r="W2292" s="444" t="str">
        <f t="shared" si="161"/>
        <v/>
      </c>
      <c r="X2292" s="286"/>
      <c r="Y2292" s="286"/>
      <c r="Z2292" s="30"/>
    </row>
    <row r="2293" spans="1:26" ht="15" hidden="1" customHeight="1" x14ac:dyDescent="0.2">
      <c r="A2293" s="384"/>
      <c r="B2293" s="384"/>
      <c r="C2293" s="433"/>
      <c r="D2293" s="43" t="s">
        <v>2958</v>
      </c>
      <c r="E2293" s="499" t="s">
        <v>3080</v>
      </c>
      <c r="F2293" s="319">
        <v>4</v>
      </c>
      <c r="G2293" s="43" t="s">
        <v>3082</v>
      </c>
      <c r="H2293" s="499"/>
      <c r="I2293" s="481">
        <v>10</v>
      </c>
      <c r="J2293" s="442" t="s">
        <v>1428</v>
      </c>
      <c r="K2293" s="442">
        <v>1</v>
      </c>
      <c r="L2293" s="482" t="s">
        <v>3500</v>
      </c>
      <c r="M2293" s="442">
        <v>135</v>
      </c>
      <c r="N2293" s="483"/>
      <c r="O2293" s="434">
        <v>1.22</v>
      </c>
      <c r="P2293" s="323">
        <f t="shared" si="165"/>
        <v>1.22</v>
      </c>
      <c r="Q2293" s="319">
        <f t="shared" si="166"/>
        <v>4</v>
      </c>
      <c r="R2293" s="427">
        <f t="shared" si="167"/>
        <v>4.88</v>
      </c>
      <c r="S2293" s="323"/>
      <c r="T2293" s="309"/>
      <c r="U2293" s="309"/>
      <c r="V2293" s="319" t="s">
        <v>1427</v>
      </c>
      <c r="W2293" s="444" t="str">
        <f t="shared" si="161"/>
        <v>10</v>
      </c>
      <c r="X2293" s="286"/>
      <c r="Y2293" s="286"/>
      <c r="Z2293" s="30"/>
    </row>
    <row r="2294" spans="1:26" ht="15" hidden="1" customHeight="1" x14ac:dyDescent="0.2">
      <c r="A2294" s="384"/>
      <c r="B2294" s="384"/>
      <c r="C2294" s="433"/>
      <c r="D2294" s="43" t="s">
        <v>2958</v>
      </c>
      <c r="E2294" s="499" t="s">
        <v>3080</v>
      </c>
      <c r="F2294" s="319">
        <v>4</v>
      </c>
      <c r="G2294" s="43" t="s">
        <v>3083</v>
      </c>
      <c r="H2294" s="499"/>
      <c r="I2294" s="481">
        <v>10</v>
      </c>
      <c r="J2294" s="442" t="s">
        <v>1428</v>
      </c>
      <c r="K2294" s="442">
        <v>2</v>
      </c>
      <c r="L2294" s="482" t="s">
        <v>3457</v>
      </c>
      <c r="M2294" s="442">
        <v>90</v>
      </c>
      <c r="N2294" s="483"/>
      <c r="O2294" s="434">
        <v>0.49</v>
      </c>
      <c r="P2294" s="323">
        <f t="shared" si="165"/>
        <v>0.98</v>
      </c>
      <c r="Q2294" s="319">
        <f t="shared" si="166"/>
        <v>8</v>
      </c>
      <c r="R2294" s="427">
        <f t="shared" si="167"/>
        <v>3.92</v>
      </c>
      <c r="S2294" s="323"/>
      <c r="T2294" s="309"/>
      <c r="U2294" s="309"/>
      <c r="V2294" s="319" t="s">
        <v>1427</v>
      </c>
      <c r="W2294" s="444" t="str">
        <f t="shared" si="161"/>
        <v>10</v>
      </c>
      <c r="X2294" s="286"/>
      <c r="Y2294" s="286"/>
      <c r="Z2294" s="30"/>
    </row>
    <row r="2295" spans="1:26" ht="15" hidden="1" customHeight="1" x14ac:dyDescent="0.2">
      <c r="A2295" s="384"/>
      <c r="B2295" s="384"/>
      <c r="C2295" s="433"/>
      <c r="D2295" s="43" t="s">
        <v>2958</v>
      </c>
      <c r="E2295" s="499" t="s">
        <v>3080</v>
      </c>
      <c r="F2295" s="319">
        <v>4</v>
      </c>
      <c r="G2295" s="43" t="s">
        <v>3084</v>
      </c>
      <c r="H2295" s="499"/>
      <c r="I2295" s="481">
        <v>15</v>
      </c>
      <c r="J2295" s="442" t="s">
        <v>1428</v>
      </c>
      <c r="K2295" s="442">
        <v>1</v>
      </c>
      <c r="L2295" s="482" t="s">
        <v>3465</v>
      </c>
      <c r="M2295" s="442">
        <v>335</v>
      </c>
      <c r="N2295" s="483"/>
      <c r="O2295" s="434">
        <v>7.89</v>
      </c>
      <c r="P2295" s="323">
        <f t="shared" si="165"/>
        <v>7.89</v>
      </c>
      <c r="Q2295" s="319">
        <f t="shared" si="166"/>
        <v>4</v>
      </c>
      <c r="R2295" s="427">
        <f t="shared" si="167"/>
        <v>31.56</v>
      </c>
      <c r="S2295" s="323"/>
      <c r="T2295" s="309"/>
      <c r="U2295" s="309"/>
      <c r="V2295" s="319" t="s">
        <v>3446</v>
      </c>
      <c r="W2295" s="444" t="str">
        <f t="shared" si="161"/>
        <v>15</v>
      </c>
      <c r="X2295" s="286"/>
      <c r="Y2295" s="286"/>
      <c r="Z2295" s="30"/>
    </row>
    <row r="2296" spans="1:26" ht="15" hidden="1" customHeight="1" x14ac:dyDescent="0.2">
      <c r="A2296" s="384"/>
      <c r="B2296" s="384"/>
      <c r="C2296" s="433"/>
      <c r="D2296" s="43" t="s">
        <v>2959</v>
      </c>
      <c r="E2296" s="499" t="s">
        <v>3080</v>
      </c>
      <c r="F2296" s="319">
        <v>4</v>
      </c>
      <c r="G2296" s="43" t="s">
        <v>3085</v>
      </c>
      <c r="H2296" s="499"/>
      <c r="I2296" s="481" t="s">
        <v>552</v>
      </c>
      <c r="J2296" s="442" t="s">
        <v>1428</v>
      </c>
      <c r="K2296" s="442">
        <v>1</v>
      </c>
      <c r="L2296" s="482" t="s">
        <v>3456</v>
      </c>
      <c r="M2296" s="442">
        <v>3010</v>
      </c>
      <c r="N2296" s="483"/>
      <c r="O2296" s="434">
        <v>127.2</v>
      </c>
      <c r="P2296" s="323">
        <f t="shared" si="165"/>
        <v>127.2</v>
      </c>
      <c r="Q2296" s="319">
        <f t="shared" si="166"/>
        <v>4</v>
      </c>
      <c r="R2296" s="427">
        <f t="shared" si="167"/>
        <v>508.8</v>
      </c>
      <c r="S2296" s="323"/>
      <c r="T2296" s="309"/>
      <c r="U2296" s="309"/>
      <c r="V2296" s="319" t="s">
        <v>552</v>
      </c>
      <c r="W2296" s="444" t="str">
        <f t="shared" si="161"/>
        <v/>
      </c>
      <c r="X2296" s="286"/>
      <c r="Y2296" s="286"/>
      <c r="Z2296" s="30"/>
    </row>
    <row r="2297" spans="1:26" ht="15" hidden="1" customHeight="1" x14ac:dyDescent="0.2">
      <c r="A2297" s="384"/>
      <c r="B2297" s="384"/>
      <c r="C2297" s="433"/>
      <c r="D2297" s="43" t="s">
        <v>2959</v>
      </c>
      <c r="E2297" s="499" t="s">
        <v>3080</v>
      </c>
      <c r="F2297" s="319">
        <v>4</v>
      </c>
      <c r="G2297" s="43" t="s">
        <v>3082</v>
      </c>
      <c r="H2297" s="499"/>
      <c r="I2297" s="481">
        <v>10</v>
      </c>
      <c r="J2297" s="442" t="s">
        <v>1428</v>
      </c>
      <c r="K2297" s="442">
        <v>1</v>
      </c>
      <c r="L2297" s="482" t="s">
        <v>3500</v>
      </c>
      <c r="M2297" s="442">
        <v>135</v>
      </c>
      <c r="N2297" s="483"/>
      <c r="O2297" s="434">
        <v>1.22</v>
      </c>
      <c r="P2297" s="323">
        <f t="shared" si="165"/>
        <v>1.22</v>
      </c>
      <c r="Q2297" s="319">
        <f t="shared" si="166"/>
        <v>4</v>
      </c>
      <c r="R2297" s="427">
        <f t="shared" si="167"/>
        <v>4.88</v>
      </c>
      <c r="S2297" s="323"/>
      <c r="T2297" s="309"/>
      <c r="U2297" s="309"/>
      <c r="V2297" s="319" t="s">
        <v>1427</v>
      </c>
      <c r="W2297" s="444" t="str">
        <f t="shared" si="161"/>
        <v>10</v>
      </c>
      <c r="X2297" s="286"/>
      <c r="Y2297" s="286"/>
      <c r="Z2297" s="30"/>
    </row>
    <row r="2298" spans="1:26" ht="15" hidden="1" customHeight="1" x14ac:dyDescent="0.2">
      <c r="A2298" s="384"/>
      <c r="B2298" s="384"/>
      <c r="C2298" s="433"/>
      <c r="D2298" s="43" t="s">
        <v>2959</v>
      </c>
      <c r="E2298" s="499" t="s">
        <v>3080</v>
      </c>
      <c r="F2298" s="319">
        <v>4</v>
      </c>
      <c r="G2298" s="43" t="s">
        <v>3086</v>
      </c>
      <c r="H2298" s="499"/>
      <c r="I2298" s="481">
        <v>15</v>
      </c>
      <c r="J2298" s="442" t="s">
        <v>1428</v>
      </c>
      <c r="K2298" s="442">
        <v>1</v>
      </c>
      <c r="L2298" s="482" t="s">
        <v>3560</v>
      </c>
      <c r="M2298" s="442">
        <v>335</v>
      </c>
      <c r="N2298" s="483"/>
      <c r="O2298" s="434">
        <v>8.68</v>
      </c>
      <c r="P2298" s="323">
        <f t="shared" si="165"/>
        <v>8.68</v>
      </c>
      <c r="Q2298" s="319">
        <f t="shared" si="166"/>
        <v>4</v>
      </c>
      <c r="R2298" s="427">
        <f t="shared" si="167"/>
        <v>34.72</v>
      </c>
      <c r="S2298" s="323"/>
      <c r="T2298" s="309"/>
      <c r="U2298" s="309"/>
      <c r="V2298" s="319" t="s">
        <v>3446</v>
      </c>
      <c r="W2298" s="444" t="str">
        <f t="shared" si="161"/>
        <v>15</v>
      </c>
      <c r="X2298" s="286"/>
      <c r="Y2298" s="286"/>
      <c r="Z2298" s="30"/>
    </row>
    <row r="2299" spans="1:26" ht="15" hidden="1" customHeight="1" x14ac:dyDescent="0.2">
      <c r="A2299" s="384"/>
      <c r="B2299" s="384"/>
      <c r="C2299" s="433"/>
      <c r="D2299" s="43" t="s">
        <v>2959</v>
      </c>
      <c r="E2299" s="499" t="s">
        <v>3080</v>
      </c>
      <c r="F2299" s="319">
        <v>4</v>
      </c>
      <c r="G2299" s="43" t="s">
        <v>3087</v>
      </c>
      <c r="H2299" s="499"/>
      <c r="I2299" s="481">
        <v>12</v>
      </c>
      <c r="J2299" s="442" t="s">
        <v>1428</v>
      </c>
      <c r="K2299" s="442">
        <v>2</v>
      </c>
      <c r="L2299" s="482" t="s">
        <v>3457</v>
      </c>
      <c r="M2299" s="442">
        <v>90</v>
      </c>
      <c r="N2299" s="483"/>
      <c r="O2299" s="434">
        <v>0.59</v>
      </c>
      <c r="P2299" s="323">
        <f t="shared" si="165"/>
        <v>1.18</v>
      </c>
      <c r="Q2299" s="319">
        <f t="shared" si="166"/>
        <v>8</v>
      </c>
      <c r="R2299" s="427">
        <f t="shared" si="167"/>
        <v>4.72</v>
      </c>
      <c r="S2299" s="323"/>
      <c r="T2299" s="309"/>
      <c r="U2299" s="309"/>
      <c r="V2299" s="319" t="s">
        <v>3445</v>
      </c>
      <c r="W2299" s="444" t="str">
        <f t="shared" si="161"/>
        <v>12</v>
      </c>
      <c r="X2299" s="286"/>
      <c r="Y2299" s="286"/>
      <c r="Z2299" s="30"/>
    </row>
    <row r="2300" spans="1:26" ht="15" hidden="1" customHeight="1" x14ac:dyDescent="0.2">
      <c r="A2300" s="384"/>
      <c r="B2300" s="384"/>
      <c r="C2300" s="433"/>
      <c r="D2300" s="43" t="s">
        <v>2960</v>
      </c>
      <c r="E2300" s="499" t="s">
        <v>3080</v>
      </c>
      <c r="F2300" s="319">
        <v>1</v>
      </c>
      <c r="G2300" s="43" t="s">
        <v>3085</v>
      </c>
      <c r="H2300" s="499"/>
      <c r="I2300" s="481" t="s">
        <v>552</v>
      </c>
      <c r="J2300" s="442" t="s">
        <v>1428</v>
      </c>
      <c r="K2300" s="442">
        <v>1</v>
      </c>
      <c r="L2300" s="482" t="s">
        <v>3456</v>
      </c>
      <c r="M2300" s="442">
        <v>3010</v>
      </c>
      <c r="N2300" s="483"/>
      <c r="O2300" s="434">
        <v>127.2</v>
      </c>
      <c r="P2300" s="323">
        <f t="shared" si="165"/>
        <v>127.2</v>
      </c>
      <c r="Q2300" s="319">
        <f t="shared" si="166"/>
        <v>1</v>
      </c>
      <c r="R2300" s="427">
        <f t="shared" si="167"/>
        <v>127.2</v>
      </c>
      <c r="S2300" s="323"/>
      <c r="T2300" s="309"/>
      <c r="U2300" s="309"/>
      <c r="V2300" s="319" t="s">
        <v>552</v>
      </c>
      <c r="W2300" s="444" t="str">
        <f t="shared" si="161"/>
        <v/>
      </c>
      <c r="X2300" s="286"/>
      <c r="Y2300" s="286"/>
      <c r="Z2300" s="30"/>
    </row>
    <row r="2301" spans="1:26" ht="15" hidden="1" customHeight="1" x14ac:dyDescent="0.2">
      <c r="A2301" s="384"/>
      <c r="B2301" s="384"/>
      <c r="C2301" s="433"/>
      <c r="D2301" s="43" t="s">
        <v>2960</v>
      </c>
      <c r="E2301" s="499" t="s">
        <v>3080</v>
      </c>
      <c r="F2301" s="319">
        <v>1</v>
      </c>
      <c r="G2301" s="43" t="s">
        <v>3082</v>
      </c>
      <c r="H2301" s="499"/>
      <c r="I2301" s="481">
        <v>10</v>
      </c>
      <c r="J2301" s="442" t="s">
        <v>1428</v>
      </c>
      <c r="K2301" s="442">
        <v>1</v>
      </c>
      <c r="L2301" s="482" t="s">
        <v>3500</v>
      </c>
      <c r="M2301" s="442">
        <v>135</v>
      </c>
      <c r="N2301" s="483"/>
      <c r="O2301" s="434">
        <v>1.22</v>
      </c>
      <c r="P2301" s="323">
        <f t="shared" si="165"/>
        <v>1.22</v>
      </c>
      <c r="Q2301" s="319">
        <f t="shared" si="166"/>
        <v>1</v>
      </c>
      <c r="R2301" s="427">
        <f t="shared" si="167"/>
        <v>1.22</v>
      </c>
      <c r="S2301" s="323"/>
      <c r="T2301" s="309"/>
      <c r="U2301" s="309"/>
      <c r="V2301" s="319" t="s">
        <v>1427</v>
      </c>
      <c r="W2301" s="444" t="str">
        <f t="shared" si="161"/>
        <v>10</v>
      </c>
      <c r="X2301" s="286"/>
      <c r="Y2301" s="286"/>
      <c r="Z2301" s="30"/>
    </row>
    <row r="2302" spans="1:26" ht="15" hidden="1" customHeight="1" x14ac:dyDescent="0.2">
      <c r="A2302" s="384"/>
      <c r="B2302" s="384"/>
      <c r="C2302" s="433"/>
      <c r="D2302" s="43" t="s">
        <v>2960</v>
      </c>
      <c r="E2302" s="499" t="s">
        <v>3080</v>
      </c>
      <c r="F2302" s="319">
        <v>1</v>
      </c>
      <c r="G2302" s="43" t="s">
        <v>3083</v>
      </c>
      <c r="H2302" s="499"/>
      <c r="I2302" s="481">
        <v>10</v>
      </c>
      <c r="J2302" s="442" t="s">
        <v>1428</v>
      </c>
      <c r="K2302" s="442">
        <v>2</v>
      </c>
      <c r="L2302" s="482" t="s">
        <v>3457</v>
      </c>
      <c r="M2302" s="442">
        <v>90</v>
      </c>
      <c r="N2302" s="483"/>
      <c r="O2302" s="434">
        <v>0.49</v>
      </c>
      <c r="P2302" s="323">
        <f t="shared" si="165"/>
        <v>0.98</v>
      </c>
      <c r="Q2302" s="319">
        <f t="shared" si="166"/>
        <v>2</v>
      </c>
      <c r="R2302" s="427">
        <f t="shared" si="167"/>
        <v>0.98</v>
      </c>
      <c r="S2302" s="323"/>
      <c r="T2302" s="309"/>
      <c r="U2302" s="309"/>
      <c r="V2302" s="319" t="s">
        <v>1427</v>
      </c>
      <c r="W2302" s="444" t="str">
        <f t="shared" si="161"/>
        <v>10</v>
      </c>
      <c r="X2302" s="286"/>
      <c r="Y2302" s="286"/>
      <c r="Z2302" s="30"/>
    </row>
    <row r="2303" spans="1:26" ht="15" hidden="1" customHeight="1" x14ac:dyDescent="0.2">
      <c r="A2303" s="384"/>
      <c r="B2303" s="384"/>
      <c r="C2303" s="433"/>
      <c r="D2303" s="43" t="s">
        <v>2960</v>
      </c>
      <c r="E2303" s="499" t="s">
        <v>3080</v>
      </c>
      <c r="F2303" s="319">
        <v>1</v>
      </c>
      <c r="G2303" s="43" t="s">
        <v>3084</v>
      </c>
      <c r="H2303" s="499"/>
      <c r="I2303" s="481">
        <v>15</v>
      </c>
      <c r="J2303" s="442" t="s">
        <v>1428</v>
      </c>
      <c r="K2303" s="442">
        <v>1</v>
      </c>
      <c r="L2303" s="482" t="s">
        <v>3465</v>
      </c>
      <c r="M2303" s="442">
        <v>335</v>
      </c>
      <c r="N2303" s="483"/>
      <c r="O2303" s="434">
        <v>7.89</v>
      </c>
      <c r="P2303" s="323">
        <f t="shared" si="165"/>
        <v>7.89</v>
      </c>
      <c r="Q2303" s="319">
        <f t="shared" si="166"/>
        <v>1</v>
      </c>
      <c r="R2303" s="427">
        <f t="shared" si="167"/>
        <v>7.89</v>
      </c>
      <c r="S2303" s="323"/>
      <c r="T2303" s="309"/>
      <c r="U2303" s="309"/>
      <c r="V2303" s="319" t="s">
        <v>3446</v>
      </c>
      <c r="W2303" s="444" t="str">
        <f t="shared" si="161"/>
        <v>15</v>
      </c>
      <c r="X2303" s="286"/>
      <c r="Y2303" s="286"/>
      <c r="Z2303" s="30"/>
    </row>
    <row r="2304" spans="1:26" ht="15" hidden="1" customHeight="1" x14ac:dyDescent="0.2">
      <c r="A2304" s="384"/>
      <c r="B2304" s="384"/>
      <c r="C2304" s="433"/>
      <c r="D2304" s="43" t="s">
        <v>2961</v>
      </c>
      <c r="E2304" s="499" t="s">
        <v>3080</v>
      </c>
      <c r="F2304" s="319">
        <v>2</v>
      </c>
      <c r="G2304" s="43" t="s">
        <v>3088</v>
      </c>
      <c r="H2304" s="499"/>
      <c r="I2304" s="481" t="s">
        <v>552</v>
      </c>
      <c r="J2304" s="442" t="s">
        <v>1428</v>
      </c>
      <c r="K2304" s="442">
        <v>1</v>
      </c>
      <c r="L2304" s="482" t="s">
        <v>3456</v>
      </c>
      <c r="M2304" s="442">
        <v>7940</v>
      </c>
      <c r="N2304" s="483"/>
      <c r="O2304" s="434">
        <v>335.52</v>
      </c>
      <c r="P2304" s="323">
        <f t="shared" si="165"/>
        <v>335.52</v>
      </c>
      <c r="Q2304" s="319">
        <f t="shared" si="166"/>
        <v>2</v>
      </c>
      <c r="R2304" s="427">
        <f t="shared" si="167"/>
        <v>671.04</v>
      </c>
      <c r="S2304" s="323"/>
      <c r="T2304" s="309"/>
      <c r="U2304" s="309"/>
      <c r="V2304" s="319" t="s">
        <v>552</v>
      </c>
      <c r="W2304" s="444" t="str">
        <f t="shared" si="161"/>
        <v/>
      </c>
      <c r="X2304" s="286"/>
      <c r="Y2304" s="286"/>
      <c r="Z2304" s="30"/>
    </row>
    <row r="2305" spans="1:26" ht="15" hidden="1" customHeight="1" x14ac:dyDescent="0.2">
      <c r="A2305" s="384"/>
      <c r="B2305" s="384"/>
      <c r="C2305" s="433"/>
      <c r="D2305" s="43" t="s">
        <v>2961</v>
      </c>
      <c r="E2305" s="499" t="s">
        <v>3080</v>
      </c>
      <c r="F2305" s="319">
        <v>2</v>
      </c>
      <c r="G2305" s="43" t="s">
        <v>3089</v>
      </c>
      <c r="H2305" s="499"/>
      <c r="I2305" s="481">
        <v>10</v>
      </c>
      <c r="J2305" s="442" t="s">
        <v>1428</v>
      </c>
      <c r="K2305" s="442">
        <v>6</v>
      </c>
      <c r="L2305" s="482" t="s">
        <v>3561</v>
      </c>
      <c r="M2305" s="442">
        <v>170</v>
      </c>
      <c r="N2305" s="483"/>
      <c r="O2305" s="434">
        <v>1.29</v>
      </c>
      <c r="P2305" s="323">
        <f t="shared" si="165"/>
        <v>7.74</v>
      </c>
      <c r="Q2305" s="319">
        <f t="shared" si="166"/>
        <v>12</v>
      </c>
      <c r="R2305" s="427">
        <f t="shared" si="167"/>
        <v>15.48</v>
      </c>
      <c r="S2305" s="323"/>
      <c r="T2305" s="309"/>
      <c r="U2305" s="309"/>
      <c r="V2305" s="319" t="s">
        <v>1427</v>
      </c>
      <c r="W2305" s="444" t="str">
        <f t="shared" si="161"/>
        <v>10</v>
      </c>
      <c r="X2305" s="286"/>
      <c r="Y2305" s="286"/>
      <c r="Z2305" s="30"/>
    </row>
    <row r="2306" spans="1:26" ht="15" hidden="1" customHeight="1" x14ac:dyDescent="0.2">
      <c r="A2306" s="384"/>
      <c r="B2306" s="384"/>
      <c r="C2306" s="433"/>
      <c r="D2306" s="43" t="s">
        <v>2961</v>
      </c>
      <c r="E2306" s="499" t="s">
        <v>3080</v>
      </c>
      <c r="F2306" s="319">
        <v>2</v>
      </c>
      <c r="G2306" s="43" t="s">
        <v>3090</v>
      </c>
      <c r="H2306" s="499"/>
      <c r="I2306" s="481">
        <v>15</v>
      </c>
      <c r="J2306" s="442" t="s">
        <v>1428</v>
      </c>
      <c r="K2306" s="442">
        <v>2</v>
      </c>
      <c r="L2306" s="482" t="s">
        <v>3541</v>
      </c>
      <c r="M2306" s="442">
        <v>200</v>
      </c>
      <c r="N2306" s="483"/>
      <c r="O2306" s="434">
        <v>4.47</v>
      </c>
      <c r="P2306" s="323">
        <f t="shared" si="165"/>
        <v>8.94</v>
      </c>
      <c r="Q2306" s="319">
        <f t="shared" si="166"/>
        <v>4</v>
      </c>
      <c r="R2306" s="427">
        <f t="shared" si="167"/>
        <v>17.88</v>
      </c>
      <c r="S2306" s="323"/>
      <c r="T2306" s="309"/>
      <c r="U2306" s="309"/>
      <c r="V2306" s="319" t="s">
        <v>3446</v>
      </c>
      <c r="W2306" s="444" t="str">
        <f t="shared" si="161"/>
        <v>15</v>
      </c>
      <c r="X2306" s="286"/>
      <c r="Y2306" s="286"/>
      <c r="Z2306" s="30"/>
    </row>
    <row r="2307" spans="1:26" ht="15" hidden="1" customHeight="1" x14ac:dyDescent="0.2">
      <c r="A2307" s="384"/>
      <c r="B2307" s="384"/>
      <c r="C2307" s="433"/>
      <c r="D2307" s="43" t="s">
        <v>2962</v>
      </c>
      <c r="E2307" s="499" t="s">
        <v>3080</v>
      </c>
      <c r="F2307" s="319">
        <v>1</v>
      </c>
      <c r="G2307" s="43" t="s">
        <v>3091</v>
      </c>
      <c r="H2307" s="499"/>
      <c r="I2307" s="481" t="s">
        <v>552</v>
      </c>
      <c r="J2307" s="442" t="s">
        <v>1428</v>
      </c>
      <c r="K2307" s="442">
        <v>1</v>
      </c>
      <c r="L2307" s="482" t="s">
        <v>3456</v>
      </c>
      <c r="M2307" s="442">
        <v>8260</v>
      </c>
      <c r="N2307" s="483"/>
      <c r="O2307" s="434">
        <v>349.04</v>
      </c>
      <c r="P2307" s="323">
        <f t="shared" si="165"/>
        <v>349.04</v>
      </c>
      <c r="Q2307" s="319">
        <f t="shared" si="166"/>
        <v>1</v>
      </c>
      <c r="R2307" s="427">
        <f t="shared" si="167"/>
        <v>349.04</v>
      </c>
      <c r="S2307" s="323"/>
      <c r="T2307" s="309"/>
      <c r="U2307" s="309"/>
      <c r="V2307" s="319" t="s">
        <v>552</v>
      </c>
      <c r="W2307" s="444" t="str">
        <f t="shared" si="161"/>
        <v/>
      </c>
      <c r="X2307" s="286"/>
      <c r="Y2307" s="286"/>
      <c r="Z2307" s="30"/>
    </row>
    <row r="2308" spans="1:26" ht="15" hidden="1" customHeight="1" x14ac:dyDescent="0.2">
      <c r="A2308" s="384"/>
      <c r="B2308" s="384"/>
      <c r="C2308" s="433"/>
      <c r="D2308" s="43" t="s">
        <v>2962</v>
      </c>
      <c r="E2308" s="499" t="s">
        <v>3080</v>
      </c>
      <c r="F2308" s="319">
        <v>1</v>
      </c>
      <c r="G2308" s="43" t="s">
        <v>3089</v>
      </c>
      <c r="H2308" s="499"/>
      <c r="I2308" s="481">
        <v>10</v>
      </c>
      <c r="J2308" s="442" t="s">
        <v>1428</v>
      </c>
      <c r="K2308" s="442">
        <v>6</v>
      </c>
      <c r="L2308" s="482" t="s">
        <v>3561</v>
      </c>
      <c r="M2308" s="442">
        <v>169</v>
      </c>
      <c r="N2308" s="483"/>
      <c r="O2308" s="434">
        <v>1.29</v>
      </c>
      <c r="P2308" s="323">
        <f t="shared" si="165"/>
        <v>7.74</v>
      </c>
      <c r="Q2308" s="319">
        <f t="shared" si="166"/>
        <v>6</v>
      </c>
      <c r="R2308" s="427">
        <f t="shared" si="167"/>
        <v>7.74</v>
      </c>
      <c r="S2308" s="323"/>
      <c r="T2308" s="309"/>
      <c r="U2308" s="309"/>
      <c r="V2308" s="319" t="s">
        <v>1427</v>
      </c>
      <c r="W2308" s="444" t="str">
        <f t="shared" si="161"/>
        <v>10</v>
      </c>
      <c r="X2308" s="286"/>
      <c r="Y2308" s="286"/>
      <c r="Z2308" s="30"/>
    </row>
    <row r="2309" spans="1:26" ht="15" hidden="1" customHeight="1" x14ac:dyDescent="0.2">
      <c r="A2309" s="384"/>
      <c r="B2309" s="384"/>
      <c r="C2309" s="433"/>
      <c r="D2309" s="43" t="s">
        <v>2962</v>
      </c>
      <c r="E2309" s="499" t="s">
        <v>3080</v>
      </c>
      <c r="F2309" s="319">
        <v>1</v>
      </c>
      <c r="G2309" s="43" t="s">
        <v>3090</v>
      </c>
      <c r="H2309" s="499"/>
      <c r="I2309" s="481">
        <v>15</v>
      </c>
      <c r="J2309" s="442" t="s">
        <v>1428</v>
      </c>
      <c r="K2309" s="442">
        <v>2</v>
      </c>
      <c r="L2309" s="482" t="s">
        <v>3541</v>
      </c>
      <c r="M2309" s="442">
        <v>200</v>
      </c>
      <c r="N2309" s="483"/>
      <c r="O2309" s="434">
        <v>4.47</v>
      </c>
      <c r="P2309" s="323">
        <f t="shared" si="165"/>
        <v>8.94</v>
      </c>
      <c r="Q2309" s="319">
        <f t="shared" si="166"/>
        <v>2</v>
      </c>
      <c r="R2309" s="427">
        <f t="shared" si="167"/>
        <v>8.94</v>
      </c>
      <c r="S2309" s="323"/>
      <c r="T2309" s="309"/>
      <c r="U2309" s="309"/>
      <c r="V2309" s="319" t="s">
        <v>3446</v>
      </c>
      <c r="W2309" s="444" t="str">
        <f t="shared" si="161"/>
        <v>15</v>
      </c>
      <c r="X2309" s="286"/>
      <c r="Y2309" s="286"/>
      <c r="Z2309" s="30"/>
    </row>
    <row r="2310" spans="1:26" ht="15" hidden="1" customHeight="1" x14ac:dyDescent="0.2">
      <c r="A2310" s="384"/>
      <c r="B2310" s="384"/>
      <c r="C2310" s="433"/>
      <c r="D2310" s="43" t="s">
        <v>2963</v>
      </c>
      <c r="E2310" s="499" t="s">
        <v>3080</v>
      </c>
      <c r="F2310" s="319">
        <v>2</v>
      </c>
      <c r="G2310" s="43" t="s">
        <v>3092</v>
      </c>
      <c r="H2310" s="499"/>
      <c r="I2310" s="481">
        <v>10</v>
      </c>
      <c r="J2310" s="442" t="s">
        <v>1428</v>
      </c>
      <c r="K2310" s="442">
        <v>1</v>
      </c>
      <c r="L2310" s="482" t="s">
        <v>3455</v>
      </c>
      <c r="M2310" s="442">
        <v>440</v>
      </c>
      <c r="N2310" s="483"/>
      <c r="O2310" s="434">
        <v>5.53</v>
      </c>
      <c r="P2310" s="323">
        <f t="shared" si="165"/>
        <v>5.53</v>
      </c>
      <c r="Q2310" s="319">
        <f t="shared" si="166"/>
        <v>2</v>
      </c>
      <c r="R2310" s="427">
        <f t="shared" si="167"/>
        <v>11.06</v>
      </c>
      <c r="S2310" s="323"/>
      <c r="T2310" s="309"/>
      <c r="U2310" s="309"/>
      <c r="V2310" s="319" t="s">
        <v>1427</v>
      </c>
      <c r="W2310" s="444" t="str">
        <f t="shared" si="161"/>
        <v>10</v>
      </c>
      <c r="X2310" s="286"/>
      <c r="Y2310" s="286"/>
      <c r="Z2310" s="30"/>
    </row>
    <row r="2311" spans="1:26" ht="15" hidden="1" customHeight="1" x14ac:dyDescent="0.2">
      <c r="A2311" s="384"/>
      <c r="B2311" s="384"/>
      <c r="C2311" s="433"/>
      <c r="D2311" s="43" t="s">
        <v>2963</v>
      </c>
      <c r="E2311" s="499" t="s">
        <v>3080</v>
      </c>
      <c r="F2311" s="319">
        <v>2</v>
      </c>
      <c r="G2311" s="43" t="s">
        <v>3093</v>
      </c>
      <c r="H2311" s="499"/>
      <c r="I2311" s="481">
        <v>10</v>
      </c>
      <c r="J2311" s="442" t="s">
        <v>1428</v>
      </c>
      <c r="K2311" s="442">
        <v>1</v>
      </c>
      <c r="L2311" s="482" t="s">
        <v>3460</v>
      </c>
      <c r="M2311" s="442">
        <v>100</v>
      </c>
      <c r="N2311" s="483"/>
      <c r="O2311" s="434">
        <v>0.79</v>
      </c>
      <c r="P2311" s="323">
        <f t="shared" si="165"/>
        <v>0.79</v>
      </c>
      <c r="Q2311" s="319">
        <f t="shared" si="166"/>
        <v>2</v>
      </c>
      <c r="R2311" s="427">
        <f t="shared" si="167"/>
        <v>1.58</v>
      </c>
      <c r="S2311" s="323"/>
      <c r="T2311" s="309"/>
      <c r="U2311" s="309"/>
      <c r="V2311" s="319" t="s">
        <v>1427</v>
      </c>
      <c r="W2311" s="444" t="str">
        <f t="shared" si="161"/>
        <v>10</v>
      </c>
      <c r="X2311" s="286"/>
      <c r="Y2311" s="286"/>
      <c r="Z2311" s="30"/>
    </row>
    <row r="2312" spans="1:26" ht="15" hidden="1" customHeight="1" x14ac:dyDescent="0.2">
      <c r="A2312" s="384"/>
      <c r="B2312" s="384"/>
      <c r="C2312" s="433"/>
      <c r="D2312" s="43" t="s">
        <v>2964</v>
      </c>
      <c r="E2312" s="499" t="s">
        <v>3080</v>
      </c>
      <c r="F2312" s="319">
        <v>3</v>
      </c>
      <c r="G2312" s="43" t="s">
        <v>3094</v>
      </c>
      <c r="H2312" s="499"/>
      <c r="I2312" s="481">
        <v>10</v>
      </c>
      <c r="J2312" s="442" t="s">
        <v>1428</v>
      </c>
      <c r="K2312" s="442">
        <v>1</v>
      </c>
      <c r="L2312" s="482" t="s">
        <v>3451</v>
      </c>
      <c r="M2312" s="442">
        <v>440</v>
      </c>
      <c r="N2312" s="483"/>
      <c r="O2312" s="434">
        <v>5.18</v>
      </c>
      <c r="P2312" s="323">
        <f t="shared" si="165"/>
        <v>5.18</v>
      </c>
      <c r="Q2312" s="319">
        <f t="shared" si="166"/>
        <v>3</v>
      </c>
      <c r="R2312" s="427">
        <f t="shared" si="167"/>
        <v>15.54</v>
      </c>
      <c r="S2312" s="323"/>
      <c r="T2312" s="309"/>
      <c r="U2312" s="309"/>
      <c r="V2312" s="319" t="s">
        <v>1427</v>
      </c>
      <c r="W2312" s="444" t="str">
        <f t="shared" si="161"/>
        <v>10</v>
      </c>
      <c r="X2312" s="286"/>
      <c r="Y2312" s="286"/>
      <c r="Z2312" s="30"/>
    </row>
    <row r="2313" spans="1:26" ht="15" hidden="1" customHeight="1" x14ac:dyDescent="0.2">
      <c r="A2313" s="384"/>
      <c r="B2313" s="384"/>
      <c r="C2313" s="433"/>
      <c r="D2313" s="43" t="s">
        <v>2964</v>
      </c>
      <c r="E2313" s="499" t="s">
        <v>3080</v>
      </c>
      <c r="F2313" s="319">
        <v>3</v>
      </c>
      <c r="G2313" s="43" t="s">
        <v>3093</v>
      </c>
      <c r="H2313" s="499"/>
      <c r="I2313" s="481">
        <v>10</v>
      </c>
      <c r="J2313" s="442" t="s">
        <v>1428</v>
      </c>
      <c r="K2313" s="442">
        <v>1</v>
      </c>
      <c r="L2313" s="482" t="s">
        <v>3562</v>
      </c>
      <c r="M2313" s="442">
        <v>101</v>
      </c>
      <c r="N2313" s="483"/>
      <c r="O2313" s="434">
        <v>0.8</v>
      </c>
      <c r="P2313" s="323">
        <f t="shared" si="165"/>
        <v>0.8</v>
      </c>
      <c r="Q2313" s="319">
        <f t="shared" si="166"/>
        <v>3</v>
      </c>
      <c r="R2313" s="427">
        <f t="shared" si="167"/>
        <v>2.4000000000000004</v>
      </c>
      <c r="S2313" s="323"/>
      <c r="T2313" s="309"/>
      <c r="U2313" s="309"/>
      <c r="V2313" s="319" t="s">
        <v>1427</v>
      </c>
      <c r="W2313" s="444" t="str">
        <f t="shared" si="161"/>
        <v>10</v>
      </c>
      <c r="X2313" s="286"/>
      <c r="Y2313" s="286"/>
      <c r="Z2313" s="30"/>
    </row>
    <row r="2314" spans="1:26" ht="15" hidden="1" customHeight="1" x14ac:dyDescent="0.2">
      <c r="A2314" s="384"/>
      <c r="B2314" s="384"/>
      <c r="C2314" s="433"/>
      <c r="D2314" s="43" t="s">
        <v>2965</v>
      </c>
      <c r="E2314" s="499" t="s">
        <v>3080</v>
      </c>
      <c r="F2314" s="319">
        <v>1</v>
      </c>
      <c r="G2314" s="43" t="s">
        <v>3094</v>
      </c>
      <c r="H2314" s="499"/>
      <c r="I2314" s="481">
        <v>10</v>
      </c>
      <c r="J2314" s="442" t="s">
        <v>1428</v>
      </c>
      <c r="K2314" s="442">
        <v>1</v>
      </c>
      <c r="L2314" s="482" t="s">
        <v>3451</v>
      </c>
      <c r="M2314" s="442">
        <v>440</v>
      </c>
      <c r="N2314" s="483"/>
      <c r="O2314" s="434">
        <v>5.18</v>
      </c>
      <c r="P2314" s="323">
        <f t="shared" si="165"/>
        <v>5.18</v>
      </c>
      <c r="Q2314" s="319">
        <f t="shared" si="166"/>
        <v>1</v>
      </c>
      <c r="R2314" s="427">
        <f t="shared" si="167"/>
        <v>5.18</v>
      </c>
      <c r="S2314" s="323"/>
      <c r="T2314" s="309"/>
      <c r="U2314" s="309"/>
      <c r="V2314" s="319" t="s">
        <v>1427</v>
      </c>
      <c r="W2314" s="444" t="str">
        <f t="shared" si="161"/>
        <v>10</v>
      </c>
      <c r="X2314" s="286"/>
      <c r="Y2314" s="286"/>
      <c r="Z2314" s="30"/>
    </row>
    <row r="2315" spans="1:26" ht="15" hidden="1" customHeight="1" x14ac:dyDescent="0.2">
      <c r="A2315" s="384"/>
      <c r="B2315" s="384"/>
      <c r="C2315" s="433"/>
      <c r="D2315" s="43" t="s">
        <v>2965</v>
      </c>
      <c r="E2315" s="499" t="s">
        <v>3080</v>
      </c>
      <c r="F2315" s="319">
        <v>1</v>
      </c>
      <c r="G2315" s="43" t="s">
        <v>3095</v>
      </c>
      <c r="H2315" s="499"/>
      <c r="I2315" s="481">
        <v>10</v>
      </c>
      <c r="J2315" s="442" t="s">
        <v>1428</v>
      </c>
      <c r="K2315" s="442">
        <v>1</v>
      </c>
      <c r="L2315" s="482" t="s">
        <v>3562</v>
      </c>
      <c r="M2315" s="442">
        <v>103</v>
      </c>
      <c r="N2315" s="483"/>
      <c r="O2315" s="434">
        <v>0.82</v>
      </c>
      <c r="P2315" s="323">
        <f t="shared" si="165"/>
        <v>0.82</v>
      </c>
      <c r="Q2315" s="319">
        <f t="shared" si="166"/>
        <v>1</v>
      </c>
      <c r="R2315" s="427">
        <f t="shared" si="167"/>
        <v>0.82</v>
      </c>
      <c r="S2315" s="323"/>
      <c r="T2315" s="309"/>
      <c r="U2315" s="309"/>
      <c r="V2315" s="319" t="s">
        <v>1427</v>
      </c>
      <c r="W2315" s="444" t="str">
        <f t="shared" si="161"/>
        <v>10</v>
      </c>
      <c r="X2315" s="286"/>
      <c r="Y2315" s="286"/>
      <c r="Z2315" s="30"/>
    </row>
    <row r="2316" spans="1:26" ht="15" hidden="1" customHeight="1" x14ac:dyDescent="0.2">
      <c r="A2316" s="384"/>
      <c r="B2316" s="384"/>
      <c r="C2316" s="433"/>
      <c r="D2316" s="43" t="s">
        <v>2966</v>
      </c>
      <c r="E2316" s="499" t="s">
        <v>3080</v>
      </c>
      <c r="F2316" s="319">
        <v>1</v>
      </c>
      <c r="G2316" s="43" t="s">
        <v>3094</v>
      </c>
      <c r="H2316" s="499"/>
      <c r="I2316" s="481">
        <v>10</v>
      </c>
      <c r="J2316" s="442" t="s">
        <v>1428</v>
      </c>
      <c r="K2316" s="442">
        <v>1</v>
      </c>
      <c r="L2316" s="482" t="s">
        <v>3451</v>
      </c>
      <c r="M2316" s="442">
        <v>440</v>
      </c>
      <c r="N2316" s="483"/>
      <c r="O2316" s="434">
        <v>5.18</v>
      </c>
      <c r="P2316" s="323">
        <f t="shared" si="165"/>
        <v>5.18</v>
      </c>
      <c r="Q2316" s="319">
        <f t="shared" si="166"/>
        <v>1</v>
      </c>
      <c r="R2316" s="427">
        <f t="shared" si="167"/>
        <v>5.18</v>
      </c>
      <c r="S2316" s="323"/>
      <c r="T2316" s="309"/>
      <c r="U2316" s="309"/>
      <c r="V2316" s="319" t="s">
        <v>1427</v>
      </c>
      <c r="W2316" s="444" t="str">
        <f t="shared" si="161"/>
        <v>10</v>
      </c>
      <c r="X2316" s="286"/>
      <c r="Y2316" s="286"/>
      <c r="Z2316" s="30"/>
    </row>
    <row r="2317" spans="1:26" ht="15" hidden="1" customHeight="1" x14ac:dyDescent="0.2">
      <c r="A2317" s="384"/>
      <c r="B2317" s="384"/>
      <c r="C2317" s="433"/>
      <c r="D2317" s="43" t="s">
        <v>2966</v>
      </c>
      <c r="E2317" s="499" t="s">
        <v>3080</v>
      </c>
      <c r="F2317" s="319">
        <v>1</v>
      </c>
      <c r="G2317" s="43" t="s">
        <v>3095</v>
      </c>
      <c r="H2317" s="499"/>
      <c r="I2317" s="481">
        <v>10</v>
      </c>
      <c r="J2317" s="442" t="s">
        <v>1428</v>
      </c>
      <c r="K2317" s="442">
        <v>1</v>
      </c>
      <c r="L2317" s="482" t="s">
        <v>3562</v>
      </c>
      <c r="M2317" s="442">
        <v>102</v>
      </c>
      <c r="N2317" s="483"/>
      <c r="O2317" s="434">
        <v>0.81</v>
      </c>
      <c r="P2317" s="323">
        <f t="shared" si="165"/>
        <v>0.81</v>
      </c>
      <c r="Q2317" s="319">
        <f t="shared" si="166"/>
        <v>1</v>
      </c>
      <c r="R2317" s="427">
        <f t="shared" si="167"/>
        <v>0.81</v>
      </c>
      <c r="S2317" s="323"/>
      <c r="T2317" s="309"/>
      <c r="U2317" s="309"/>
      <c r="V2317" s="319" t="s">
        <v>1427</v>
      </c>
      <c r="W2317" s="444" t="str">
        <f t="shared" si="161"/>
        <v>10</v>
      </c>
      <c r="X2317" s="286"/>
      <c r="Y2317" s="286"/>
      <c r="Z2317" s="30"/>
    </row>
    <row r="2318" spans="1:26" ht="15" hidden="1" customHeight="1" x14ac:dyDescent="0.2">
      <c r="A2318" s="384"/>
      <c r="B2318" s="384"/>
      <c r="C2318" s="433"/>
      <c r="D2318" s="43" t="s">
        <v>2967</v>
      </c>
      <c r="E2318" s="499" t="s">
        <v>3080</v>
      </c>
      <c r="F2318" s="319">
        <v>1</v>
      </c>
      <c r="G2318" s="43" t="s">
        <v>3096</v>
      </c>
      <c r="H2318" s="499"/>
      <c r="I2318" s="481" t="s">
        <v>552</v>
      </c>
      <c r="J2318" s="442" t="s">
        <v>1428</v>
      </c>
      <c r="K2318" s="442">
        <v>1</v>
      </c>
      <c r="L2318" s="482" t="s">
        <v>3456</v>
      </c>
      <c r="M2318" s="442">
        <v>8720</v>
      </c>
      <c r="N2318" s="483"/>
      <c r="O2318" s="434">
        <v>368.48</v>
      </c>
      <c r="P2318" s="323">
        <f t="shared" si="165"/>
        <v>368.48</v>
      </c>
      <c r="Q2318" s="319">
        <f t="shared" si="166"/>
        <v>1</v>
      </c>
      <c r="R2318" s="427">
        <f t="shared" si="167"/>
        <v>368.48</v>
      </c>
      <c r="S2318" s="323"/>
      <c r="T2318" s="309"/>
      <c r="U2318" s="309"/>
      <c r="V2318" s="319" t="s">
        <v>552</v>
      </c>
      <c r="W2318" s="444" t="str">
        <f t="shared" si="161"/>
        <v/>
      </c>
      <c r="X2318" s="286"/>
      <c r="Y2318" s="286"/>
      <c r="Z2318" s="30"/>
    </row>
    <row r="2319" spans="1:26" ht="15" hidden="1" customHeight="1" x14ac:dyDescent="0.2">
      <c r="A2319" s="384"/>
      <c r="B2319" s="384"/>
      <c r="C2319" s="433"/>
      <c r="D2319" s="43" t="s">
        <v>2967</v>
      </c>
      <c r="E2319" s="499" t="s">
        <v>3080</v>
      </c>
      <c r="F2319" s="319">
        <v>1</v>
      </c>
      <c r="G2319" s="43" t="s">
        <v>3097</v>
      </c>
      <c r="H2319" s="499"/>
      <c r="I2319" s="481">
        <v>10</v>
      </c>
      <c r="J2319" s="442" t="s">
        <v>1428</v>
      </c>
      <c r="K2319" s="442">
        <v>4</v>
      </c>
      <c r="L2319" s="482" t="s">
        <v>3563</v>
      </c>
      <c r="M2319" s="442">
        <v>180</v>
      </c>
      <c r="N2319" s="483"/>
      <c r="O2319" s="434">
        <v>3.06</v>
      </c>
      <c r="P2319" s="323">
        <f t="shared" si="165"/>
        <v>12.24</v>
      </c>
      <c r="Q2319" s="319">
        <f t="shared" si="166"/>
        <v>4</v>
      </c>
      <c r="R2319" s="427">
        <f t="shared" si="167"/>
        <v>12.24</v>
      </c>
      <c r="S2319" s="323"/>
      <c r="T2319" s="309"/>
      <c r="U2319" s="309"/>
      <c r="V2319" s="319" t="s">
        <v>1427</v>
      </c>
      <c r="W2319" s="444" t="str">
        <f t="shared" ref="W2319:W2382" si="168">(SUBSTITUTE(I2319,V2319,""))</f>
        <v>10</v>
      </c>
      <c r="X2319" s="286"/>
      <c r="Y2319" s="286"/>
      <c r="Z2319" s="30"/>
    </row>
    <row r="2320" spans="1:26" ht="15" hidden="1" customHeight="1" x14ac:dyDescent="0.2">
      <c r="A2320" s="384"/>
      <c r="B2320" s="384"/>
      <c r="C2320" s="433"/>
      <c r="D2320" s="43" t="s">
        <v>2967</v>
      </c>
      <c r="E2320" s="499" t="s">
        <v>3080</v>
      </c>
      <c r="F2320" s="319">
        <v>1</v>
      </c>
      <c r="G2320" s="43" t="s">
        <v>3093</v>
      </c>
      <c r="H2320" s="499"/>
      <c r="I2320" s="481">
        <v>10</v>
      </c>
      <c r="J2320" s="442" t="s">
        <v>1428</v>
      </c>
      <c r="K2320" s="442">
        <v>1</v>
      </c>
      <c r="L2320" s="482" t="s">
        <v>3562</v>
      </c>
      <c r="M2320" s="442">
        <v>101</v>
      </c>
      <c r="N2320" s="483"/>
      <c r="O2320" s="434">
        <v>0.8</v>
      </c>
      <c r="P2320" s="323">
        <f t="shared" si="165"/>
        <v>0.8</v>
      </c>
      <c r="Q2320" s="319">
        <f t="shared" si="166"/>
        <v>1</v>
      </c>
      <c r="R2320" s="427">
        <f t="shared" si="167"/>
        <v>0.8</v>
      </c>
      <c r="S2320" s="323"/>
      <c r="T2320" s="309"/>
      <c r="U2320" s="309"/>
      <c r="V2320" s="319" t="s">
        <v>1427</v>
      </c>
      <c r="W2320" s="444" t="str">
        <f t="shared" si="168"/>
        <v>10</v>
      </c>
      <c r="X2320" s="286"/>
      <c r="Y2320" s="286"/>
      <c r="Z2320" s="30"/>
    </row>
    <row r="2321" spans="1:26" ht="15" hidden="1" customHeight="1" x14ac:dyDescent="0.2">
      <c r="A2321" s="384"/>
      <c r="B2321" s="384"/>
      <c r="C2321" s="433"/>
      <c r="D2321" s="43" t="s">
        <v>2967</v>
      </c>
      <c r="E2321" s="499" t="s">
        <v>3080</v>
      </c>
      <c r="F2321" s="319">
        <v>1</v>
      </c>
      <c r="G2321" s="43" t="s">
        <v>3098</v>
      </c>
      <c r="H2321" s="499"/>
      <c r="I2321" s="481">
        <v>10</v>
      </c>
      <c r="J2321" s="442" t="s">
        <v>1428</v>
      </c>
      <c r="K2321" s="442">
        <v>1</v>
      </c>
      <c r="L2321" s="482" t="s">
        <v>3461</v>
      </c>
      <c r="M2321" s="442">
        <v>170</v>
      </c>
      <c r="N2321" s="483"/>
      <c r="O2321" s="434">
        <v>1.2</v>
      </c>
      <c r="P2321" s="323">
        <f t="shared" si="165"/>
        <v>1.2</v>
      </c>
      <c r="Q2321" s="319">
        <f t="shared" si="166"/>
        <v>1</v>
      </c>
      <c r="R2321" s="427">
        <f t="shared" si="167"/>
        <v>1.2</v>
      </c>
      <c r="S2321" s="323"/>
      <c r="T2321" s="309"/>
      <c r="U2321" s="309"/>
      <c r="V2321" s="319" t="s">
        <v>1427</v>
      </c>
      <c r="W2321" s="444" t="str">
        <f t="shared" si="168"/>
        <v>10</v>
      </c>
      <c r="X2321" s="286"/>
      <c r="Y2321" s="286"/>
      <c r="Z2321" s="30"/>
    </row>
    <row r="2322" spans="1:26" ht="15" hidden="1" customHeight="1" x14ac:dyDescent="0.2">
      <c r="A2322" s="384"/>
      <c r="B2322" s="384"/>
      <c r="C2322" s="433"/>
      <c r="D2322" s="43" t="s">
        <v>2967</v>
      </c>
      <c r="E2322" s="499" t="s">
        <v>3080</v>
      </c>
      <c r="F2322" s="319">
        <v>1</v>
      </c>
      <c r="G2322" s="43" t="s">
        <v>3099</v>
      </c>
      <c r="H2322" s="499"/>
      <c r="I2322" s="481">
        <v>10</v>
      </c>
      <c r="J2322" s="442" t="s">
        <v>1428</v>
      </c>
      <c r="K2322" s="442">
        <v>2</v>
      </c>
      <c r="L2322" s="482" t="s">
        <v>3564</v>
      </c>
      <c r="M2322" s="442">
        <v>217</v>
      </c>
      <c r="N2322" s="483"/>
      <c r="O2322" s="434">
        <v>2.57</v>
      </c>
      <c r="P2322" s="323">
        <f t="shared" si="165"/>
        <v>5.14</v>
      </c>
      <c r="Q2322" s="319">
        <f t="shared" si="166"/>
        <v>2</v>
      </c>
      <c r="R2322" s="427">
        <f t="shared" si="167"/>
        <v>5.14</v>
      </c>
      <c r="S2322" s="323"/>
      <c r="T2322" s="309"/>
      <c r="U2322" s="309"/>
      <c r="V2322" s="319" t="s">
        <v>1427</v>
      </c>
      <c r="W2322" s="444" t="str">
        <f t="shared" si="168"/>
        <v>10</v>
      </c>
      <c r="X2322" s="286"/>
      <c r="Y2322" s="286"/>
      <c r="Z2322" s="30"/>
    </row>
    <row r="2323" spans="1:26" ht="15" hidden="1" customHeight="1" x14ac:dyDescent="0.2">
      <c r="A2323" s="384"/>
      <c r="B2323" s="384"/>
      <c r="C2323" s="433"/>
      <c r="D2323" s="43" t="s">
        <v>2967</v>
      </c>
      <c r="E2323" s="499" t="s">
        <v>3080</v>
      </c>
      <c r="F2323" s="319">
        <v>1</v>
      </c>
      <c r="G2323" s="43" t="s">
        <v>3100</v>
      </c>
      <c r="H2323" s="499"/>
      <c r="I2323" s="481">
        <v>10</v>
      </c>
      <c r="J2323" s="442" t="s">
        <v>1428</v>
      </c>
      <c r="K2323" s="442">
        <v>2</v>
      </c>
      <c r="L2323" s="482" t="s">
        <v>3454</v>
      </c>
      <c r="M2323" s="442">
        <v>8180</v>
      </c>
      <c r="N2323" s="483"/>
      <c r="O2323" s="434">
        <v>32.11</v>
      </c>
      <c r="P2323" s="323">
        <f t="shared" si="165"/>
        <v>64.22</v>
      </c>
      <c r="Q2323" s="319">
        <f t="shared" si="166"/>
        <v>2</v>
      </c>
      <c r="R2323" s="427">
        <f t="shared" si="167"/>
        <v>64.22</v>
      </c>
      <c r="S2323" s="323"/>
      <c r="T2323" s="309"/>
      <c r="U2323" s="309"/>
      <c r="V2323" s="319" t="s">
        <v>1427</v>
      </c>
      <c r="W2323" s="444" t="str">
        <f t="shared" si="168"/>
        <v>10</v>
      </c>
      <c r="X2323" s="286"/>
      <c r="Y2323" s="286"/>
      <c r="Z2323" s="30"/>
    </row>
    <row r="2324" spans="1:26" ht="15" hidden="1" customHeight="1" x14ac:dyDescent="0.2">
      <c r="A2324" s="384"/>
      <c r="B2324" s="384"/>
      <c r="C2324" s="433"/>
      <c r="D2324" s="43" t="s">
        <v>2967</v>
      </c>
      <c r="E2324" s="499" t="s">
        <v>3080</v>
      </c>
      <c r="F2324" s="319">
        <v>1</v>
      </c>
      <c r="G2324" s="43" t="s">
        <v>3101</v>
      </c>
      <c r="H2324" s="499"/>
      <c r="I2324" s="481">
        <v>15</v>
      </c>
      <c r="J2324" s="442" t="s">
        <v>1428</v>
      </c>
      <c r="K2324" s="442">
        <v>1</v>
      </c>
      <c r="L2324" s="482" t="s">
        <v>3465</v>
      </c>
      <c r="M2324" s="442">
        <v>1115</v>
      </c>
      <c r="N2324" s="483"/>
      <c r="O2324" s="434">
        <v>26.26</v>
      </c>
      <c r="P2324" s="323">
        <f t="shared" si="165"/>
        <v>26.26</v>
      </c>
      <c r="Q2324" s="319">
        <f t="shared" si="166"/>
        <v>1</v>
      </c>
      <c r="R2324" s="427">
        <f t="shared" si="167"/>
        <v>26.26</v>
      </c>
      <c r="S2324" s="323"/>
      <c r="T2324" s="309"/>
      <c r="U2324" s="309"/>
      <c r="V2324" s="319" t="s">
        <v>3446</v>
      </c>
      <c r="W2324" s="444" t="str">
        <f t="shared" si="168"/>
        <v>15</v>
      </c>
      <c r="X2324" s="286"/>
      <c r="Y2324" s="286"/>
      <c r="Z2324" s="30"/>
    </row>
    <row r="2325" spans="1:26" ht="15" hidden="1" customHeight="1" x14ac:dyDescent="0.2">
      <c r="A2325" s="384"/>
      <c r="B2325" s="384"/>
      <c r="C2325" s="433"/>
      <c r="D2325" s="43" t="s">
        <v>2967</v>
      </c>
      <c r="E2325" s="499" t="s">
        <v>3080</v>
      </c>
      <c r="F2325" s="319">
        <v>1</v>
      </c>
      <c r="G2325" s="43" t="s">
        <v>3102</v>
      </c>
      <c r="H2325" s="499"/>
      <c r="I2325" s="481">
        <v>15</v>
      </c>
      <c r="J2325" s="442" t="s">
        <v>1428</v>
      </c>
      <c r="K2325" s="442">
        <v>1</v>
      </c>
      <c r="L2325" s="482" t="s">
        <v>3469</v>
      </c>
      <c r="M2325" s="442">
        <v>1400</v>
      </c>
      <c r="N2325" s="483"/>
      <c r="O2325" s="434">
        <v>23.08</v>
      </c>
      <c r="P2325" s="323">
        <f t="shared" si="165"/>
        <v>23.08</v>
      </c>
      <c r="Q2325" s="319">
        <f t="shared" si="166"/>
        <v>1</v>
      </c>
      <c r="R2325" s="427">
        <f t="shared" si="167"/>
        <v>23.08</v>
      </c>
      <c r="S2325" s="323"/>
      <c r="T2325" s="309"/>
      <c r="U2325" s="309"/>
      <c r="V2325" s="319" t="s">
        <v>3446</v>
      </c>
      <c r="W2325" s="444" t="str">
        <f t="shared" si="168"/>
        <v>15</v>
      </c>
      <c r="X2325" s="286"/>
      <c r="Y2325" s="286"/>
      <c r="Z2325" s="30"/>
    </row>
    <row r="2326" spans="1:26" ht="15" hidden="1" customHeight="1" x14ac:dyDescent="0.2">
      <c r="A2326" s="384"/>
      <c r="B2326" s="384"/>
      <c r="C2326" s="433"/>
      <c r="D2326" s="43" t="s">
        <v>2967</v>
      </c>
      <c r="E2326" s="499" t="s">
        <v>3080</v>
      </c>
      <c r="F2326" s="319">
        <v>1</v>
      </c>
      <c r="G2326" s="43" t="s">
        <v>3103</v>
      </c>
      <c r="H2326" s="499"/>
      <c r="I2326" s="481">
        <v>15</v>
      </c>
      <c r="J2326" s="442" t="s">
        <v>1428</v>
      </c>
      <c r="K2326" s="442">
        <v>1</v>
      </c>
      <c r="L2326" s="482" t="s">
        <v>3505</v>
      </c>
      <c r="M2326" s="442">
        <v>190</v>
      </c>
      <c r="N2326" s="483"/>
      <c r="O2326" s="434">
        <v>5.82</v>
      </c>
      <c r="P2326" s="323">
        <f t="shared" si="165"/>
        <v>5.82</v>
      </c>
      <c r="Q2326" s="319">
        <f t="shared" si="166"/>
        <v>1</v>
      </c>
      <c r="R2326" s="427">
        <f t="shared" si="167"/>
        <v>5.82</v>
      </c>
      <c r="S2326" s="323"/>
      <c r="T2326" s="309"/>
      <c r="U2326" s="309"/>
      <c r="V2326" s="319" t="s">
        <v>3446</v>
      </c>
      <c r="W2326" s="444" t="str">
        <f t="shared" si="168"/>
        <v>15</v>
      </c>
      <c r="X2326" s="286"/>
      <c r="Y2326" s="286"/>
      <c r="Z2326" s="30"/>
    </row>
    <row r="2327" spans="1:26" ht="15" hidden="1" customHeight="1" x14ac:dyDescent="0.2">
      <c r="A2327" s="384"/>
      <c r="B2327" s="384"/>
      <c r="C2327" s="433"/>
      <c r="D2327" s="43" t="s">
        <v>2967</v>
      </c>
      <c r="E2327" s="499" t="s">
        <v>3080</v>
      </c>
      <c r="F2327" s="319">
        <v>1</v>
      </c>
      <c r="G2327" s="43" t="s">
        <v>3104</v>
      </c>
      <c r="H2327" s="499"/>
      <c r="I2327" s="481">
        <v>8</v>
      </c>
      <c r="J2327" s="442" t="s">
        <v>1428</v>
      </c>
      <c r="K2327" s="442">
        <v>2</v>
      </c>
      <c r="L2327" s="482" t="s">
        <v>3477</v>
      </c>
      <c r="M2327" s="442">
        <v>180</v>
      </c>
      <c r="N2327" s="483"/>
      <c r="O2327" s="434">
        <v>1.38</v>
      </c>
      <c r="P2327" s="323">
        <f t="shared" si="165"/>
        <v>2.76</v>
      </c>
      <c r="Q2327" s="319">
        <f t="shared" si="166"/>
        <v>2</v>
      </c>
      <c r="R2327" s="427">
        <f t="shared" si="167"/>
        <v>2.76</v>
      </c>
      <c r="S2327" s="323"/>
      <c r="T2327" s="309"/>
      <c r="U2327" s="309"/>
      <c r="V2327" s="319" t="s">
        <v>3449</v>
      </c>
      <c r="W2327" s="444" t="str">
        <f t="shared" si="168"/>
        <v>8</v>
      </c>
      <c r="X2327" s="286"/>
      <c r="Y2327" s="286"/>
      <c r="Z2327" s="30"/>
    </row>
    <row r="2328" spans="1:26" ht="15" hidden="1" customHeight="1" x14ac:dyDescent="0.2">
      <c r="A2328" s="384"/>
      <c r="B2328" s="384"/>
      <c r="C2328" s="433"/>
      <c r="D2328" s="43" t="s">
        <v>2967</v>
      </c>
      <c r="E2328" s="499" t="s">
        <v>3080</v>
      </c>
      <c r="F2328" s="319">
        <v>1</v>
      </c>
      <c r="G2328" s="43" t="s">
        <v>3105</v>
      </c>
      <c r="H2328" s="499"/>
      <c r="I2328" s="481">
        <v>8</v>
      </c>
      <c r="J2328" s="442" t="s">
        <v>1428</v>
      </c>
      <c r="K2328" s="442">
        <v>1</v>
      </c>
      <c r="L2328" s="482" t="s">
        <v>3478</v>
      </c>
      <c r="M2328" s="442">
        <v>180</v>
      </c>
      <c r="N2328" s="483"/>
      <c r="O2328" s="434">
        <v>1.1100000000000001</v>
      </c>
      <c r="P2328" s="323">
        <f t="shared" si="165"/>
        <v>1.1100000000000001</v>
      </c>
      <c r="Q2328" s="319">
        <f t="shared" si="166"/>
        <v>1</v>
      </c>
      <c r="R2328" s="427">
        <f t="shared" si="167"/>
        <v>1.1100000000000001</v>
      </c>
      <c r="S2328" s="323"/>
      <c r="T2328" s="309"/>
      <c r="U2328" s="309"/>
      <c r="V2328" s="319" t="s">
        <v>3449</v>
      </c>
      <c r="W2328" s="444" t="str">
        <f t="shared" si="168"/>
        <v>8</v>
      </c>
      <c r="X2328" s="286"/>
      <c r="Y2328" s="286"/>
      <c r="Z2328" s="30"/>
    </row>
    <row r="2329" spans="1:26" ht="15" hidden="1" customHeight="1" x14ac:dyDescent="0.2">
      <c r="A2329" s="384"/>
      <c r="B2329" s="384"/>
      <c r="C2329" s="433"/>
      <c r="D2329" s="43" t="s">
        <v>2967</v>
      </c>
      <c r="E2329" s="499" t="s">
        <v>3080</v>
      </c>
      <c r="F2329" s="319">
        <v>1</v>
      </c>
      <c r="G2329" s="43" t="s">
        <v>3106</v>
      </c>
      <c r="H2329" s="499"/>
      <c r="I2329" s="481">
        <v>15</v>
      </c>
      <c r="J2329" s="442" t="s">
        <v>1428</v>
      </c>
      <c r="K2329" s="442">
        <v>2</v>
      </c>
      <c r="L2329" s="482" t="s">
        <v>3495</v>
      </c>
      <c r="M2329" s="442">
        <v>180</v>
      </c>
      <c r="N2329" s="483"/>
      <c r="O2329" s="434">
        <v>3.6</v>
      </c>
      <c r="P2329" s="323">
        <f t="shared" si="165"/>
        <v>7.2</v>
      </c>
      <c r="Q2329" s="319">
        <f t="shared" si="166"/>
        <v>2</v>
      </c>
      <c r="R2329" s="427">
        <f t="shared" si="167"/>
        <v>7.2</v>
      </c>
      <c r="S2329" s="323"/>
      <c r="T2329" s="309"/>
      <c r="U2329" s="309"/>
      <c r="V2329" s="319" t="s">
        <v>3446</v>
      </c>
      <c r="W2329" s="444" t="str">
        <f t="shared" si="168"/>
        <v>15</v>
      </c>
      <c r="X2329" s="286"/>
      <c r="Y2329" s="286"/>
      <c r="Z2329" s="30"/>
    </row>
    <row r="2330" spans="1:26" ht="15" hidden="1" customHeight="1" x14ac:dyDescent="0.2">
      <c r="A2330" s="384"/>
      <c r="B2330" s="384"/>
      <c r="C2330" s="433"/>
      <c r="D2330" s="43" t="s">
        <v>2967</v>
      </c>
      <c r="E2330" s="499" t="s">
        <v>3080</v>
      </c>
      <c r="F2330" s="319">
        <v>1</v>
      </c>
      <c r="G2330" s="43" t="s">
        <v>3107</v>
      </c>
      <c r="H2330" s="499"/>
      <c r="I2330" s="481">
        <v>12</v>
      </c>
      <c r="J2330" s="442" t="s">
        <v>1428</v>
      </c>
      <c r="K2330" s="442">
        <v>1</v>
      </c>
      <c r="L2330" s="482" t="s">
        <v>3565</v>
      </c>
      <c r="M2330" s="442">
        <v>226</v>
      </c>
      <c r="N2330" s="483"/>
      <c r="O2330" s="434">
        <v>3.18</v>
      </c>
      <c r="P2330" s="323">
        <f t="shared" si="165"/>
        <v>3.18</v>
      </c>
      <c r="Q2330" s="319">
        <f t="shared" si="166"/>
        <v>1</v>
      </c>
      <c r="R2330" s="427">
        <f t="shared" si="167"/>
        <v>3.18</v>
      </c>
      <c r="S2330" s="323"/>
      <c r="T2330" s="309"/>
      <c r="U2330" s="309"/>
      <c r="V2330" s="319" t="s">
        <v>3445</v>
      </c>
      <c r="W2330" s="444" t="str">
        <f t="shared" si="168"/>
        <v>12</v>
      </c>
      <c r="X2330" s="286"/>
      <c r="Y2330" s="286"/>
      <c r="Z2330" s="30"/>
    </row>
    <row r="2331" spans="1:26" ht="15" hidden="1" customHeight="1" x14ac:dyDescent="0.2">
      <c r="A2331" s="384"/>
      <c r="B2331" s="384"/>
      <c r="C2331" s="433"/>
      <c r="D2331" s="43" t="s">
        <v>2967</v>
      </c>
      <c r="E2331" s="499" t="s">
        <v>3080</v>
      </c>
      <c r="F2331" s="319">
        <v>1</v>
      </c>
      <c r="G2331" s="43" t="s">
        <v>3108</v>
      </c>
      <c r="H2331" s="499"/>
      <c r="I2331" s="481">
        <v>12</v>
      </c>
      <c r="J2331" s="442" t="s">
        <v>1428</v>
      </c>
      <c r="K2331" s="442">
        <v>1</v>
      </c>
      <c r="L2331" s="482" t="s">
        <v>3566</v>
      </c>
      <c r="M2331" s="442">
        <v>229</v>
      </c>
      <c r="N2331" s="483"/>
      <c r="O2331" s="434">
        <v>3.18</v>
      </c>
      <c r="P2331" s="323">
        <f t="shared" si="165"/>
        <v>3.18</v>
      </c>
      <c r="Q2331" s="319">
        <f t="shared" si="166"/>
        <v>1</v>
      </c>
      <c r="R2331" s="427">
        <f t="shared" si="167"/>
        <v>3.18</v>
      </c>
      <c r="S2331" s="323"/>
      <c r="T2331" s="309"/>
      <c r="U2331" s="309"/>
      <c r="V2331" s="319" t="s">
        <v>3445</v>
      </c>
      <c r="W2331" s="444" t="str">
        <f t="shared" si="168"/>
        <v>12</v>
      </c>
      <c r="X2331" s="286"/>
      <c r="Y2331" s="286"/>
      <c r="Z2331" s="30"/>
    </row>
    <row r="2332" spans="1:26" ht="15" hidden="1" customHeight="1" x14ac:dyDescent="0.2">
      <c r="A2332" s="384"/>
      <c r="B2332" s="384"/>
      <c r="C2332" s="433"/>
      <c r="D2332" s="43" t="s">
        <v>2968</v>
      </c>
      <c r="E2332" s="499" t="s">
        <v>3080</v>
      </c>
      <c r="F2332" s="319">
        <v>1</v>
      </c>
      <c r="G2332" s="43" t="s">
        <v>3109</v>
      </c>
      <c r="H2332" s="499"/>
      <c r="I2332" s="481" t="s">
        <v>552</v>
      </c>
      <c r="J2332" s="442" t="s">
        <v>1428</v>
      </c>
      <c r="K2332" s="442">
        <v>1</v>
      </c>
      <c r="L2332" s="482" t="s">
        <v>3456</v>
      </c>
      <c r="M2332" s="442">
        <v>8570</v>
      </c>
      <c r="N2332" s="483"/>
      <c r="O2332" s="434">
        <v>362.14</v>
      </c>
      <c r="P2332" s="323">
        <f t="shared" si="165"/>
        <v>362.14</v>
      </c>
      <c r="Q2332" s="319">
        <f t="shared" si="166"/>
        <v>1</v>
      </c>
      <c r="R2332" s="427">
        <f t="shared" si="167"/>
        <v>362.14</v>
      </c>
      <c r="S2332" s="323"/>
      <c r="T2332" s="309"/>
      <c r="U2332" s="309"/>
      <c r="V2332" s="319" t="s">
        <v>552</v>
      </c>
      <c r="W2332" s="444" t="str">
        <f t="shared" si="168"/>
        <v/>
      </c>
      <c r="X2332" s="286"/>
      <c r="Y2332" s="286"/>
      <c r="Z2332" s="30"/>
    </row>
    <row r="2333" spans="1:26" ht="15" hidden="1" customHeight="1" x14ac:dyDescent="0.2">
      <c r="A2333" s="384"/>
      <c r="B2333" s="384"/>
      <c r="C2333" s="433"/>
      <c r="D2333" s="43" t="s">
        <v>2968</v>
      </c>
      <c r="E2333" s="499" t="s">
        <v>3080</v>
      </c>
      <c r="F2333" s="319">
        <v>1</v>
      </c>
      <c r="G2333" s="43" t="s">
        <v>3097</v>
      </c>
      <c r="H2333" s="499"/>
      <c r="I2333" s="481">
        <v>10</v>
      </c>
      <c r="J2333" s="442" t="s">
        <v>1428</v>
      </c>
      <c r="K2333" s="442">
        <v>4</v>
      </c>
      <c r="L2333" s="482" t="s">
        <v>3563</v>
      </c>
      <c r="M2333" s="442">
        <v>180</v>
      </c>
      <c r="N2333" s="483"/>
      <c r="O2333" s="434">
        <v>3.06</v>
      </c>
      <c r="P2333" s="323">
        <f t="shared" si="165"/>
        <v>12.24</v>
      </c>
      <c r="Q2333" s="319">
        <f t="shared" si="166"/>
        <v>4</v>
      </c>
      <c r="R2333" s="427">
        <f t="shared" si="167"/>
        <v>12.24</v>
      </c>
      <c r="S2333" s="323"/>
      <c r="T2333" s="309"/>
      <c r="U2333" s="309"/>
      <c r="V2333" s="319" t="s">
        <v>1427</v>
      </c>
      <c r="W2333" s="444" t="str">
        <f t="shared" si="168"/>
        <v>10</v>
      </c>
      <c r="X2333" s="286"/>
      <c r="Y2333" s="286"/>
      <c r="Z2333" s="30"/>
    </row>
    <row r="2334" spans="1:26" ht="15" hidden="1" customHeight="1" x14ac:dyDescent="0.2">
      <c r="A2334" s="384"/>
      <c r="B2334" s="384"/>
      <c r="C2334" s="433"/>
      <c r="D2334" s="43" t="s">
        <v>2968</v>
      </c>
      <c r="E2334" s="499" t="s">
        <v>3080</v>
      </c>
      <c r="F2334" s="319">
        <v>1</v>
      </c>
      <c r="G2334" s="43" t="s">
        <v>3110</v>
      </c>
      <c r="H2334" s="499"/>
      <c r="I2334" s="481">
        <v>10</v>
      </c>
      <c r="J2334" s="442" t="s">
        <v>1428</v>
      </c>
      <c r="K2334" s="442">
        <v>2</v>
      </c>
      <c r="L2334" s="482" t="s">
        <v>3505</v>
      </c>
      <c r="M2334" s="442">
        <v>190</v>
      </c>
      <c r="N2334" s="483"/>
      <c r="O2334" s="434">
        <v>3.88</v>
      </c>
      <c r="P2334" s="323">
        <f t="shared" si="165"/>
        <v>7.76</v>
      </c>
      <c r="Q2334" s="319">
        <f t="shared" si="166"/>
        <v>2</v>
      </c>
      <c r="R2334" s="427">
        <f t="shared" si="167"/>
        <v>7.76</v>
      </c>
      <c r="S2334" s="323"/>
      <c r="T2334" s="309"/>
      <c r="U2334" s="309"/>
      <c r="V2334" s="319" t="s">
        <v>1427</v>
      </c>
      <c r="W2334" s="444" t="str">
        <f t="shared" si="168"/>
        <v>10</v>
      </c>
      <c r="X2334" s="286"/>
      <c r="Y2334" s="286"/>
      <c r="Z2334" s="30"/>
    </row>
    <row r="2335" spans="1:26" ht="15" hidden="1" customHeight="1" x14ac:dyDescent="0.2">
      <c r="A2335" s="384"/>
      <c r="B2335" s="384"/>
      <c r="C2335" s="433"/>
      <c r="D2335" s="43" t="s">
        <v>2968</v>
      </c>
      <c r="E2335" s="499" t="s">
        <v>3080</v>
      </c>
      <c r="F2335" s="319">
        <v>1</v>
      </c>
      <c r="G2335" s="43" t="s">
        <v>3089</v>
      </c>
      <c r="H2335" s="499"/>
      <c r="I2335" s="481">
        <v>10</v>
      </c>
      <c r="J2335" s="442" t="s">
        <v>1428</v>
      </c>
      <c r="K2335" s="442">
        <v>4</v>
      </c>
      <c r="L2335" s="482" t="s">
        <v>3561</v>
      </c>
      <c r="M2335" s="442">
        <v>168</v>
      </c>
      <c r="N2335" s="483"/>
      <c r="O2335" s="434">
        <v>1.28</v>
      </c>
      <c r="P2335" s="323">
        <f t="shared" si="165"/>
        <v>5.12</v>
      </c>
      <c r="Q2335" s="319">
        <f t="shared" si="166"/>
        <v>4</v>
      </c>
      <c r="R2335" s="427">
        <f t="shared" si="167"/>
        <v>5.12</v>
      </c>
      <c r="S2335" s="323"/>
      <c r="T2335" s="309"/>
      <c r="U2335" s="309"/>
      <c r="V2335" s="319" t="s">
        <v>1427</v>
      </c>
      <c r="W2335" s="444" t="str">
        <f t="shared" si="168"/>
        <v>10</v>
      </c>
      <c r="X2335" s="286"/>
      <c r="Y2335" s="286"/>
      <c r="Z2335" s="30"/>
    </row>
    <row r="2336" spans="1:26" ht="15" hidden="1" customHeight="1" x14ac:dyDescent="0.2">
      <c r="A2336" s="384"/>
      <c r="B2336" s="384"/>
      <c r="C2336" s="433"/>
      <c r="D2336" s="43" t="s">
        <v>2968</v>
      </c>
      <c r="E2336" s="499" t="s">
        <v>3080</v>
      </c>
      <c r="F2336" s="319">
        <v>1</v>
      </c>
      <c r="G2336" s="43" t="s">
        <v>3111</v>
      </c>
      <c r="H2336" s="499"/>
      <c r="I2336" s="481">
        <v>10</v>
      </c>
      <c r="J2336" s="442" t="s">
        <v>1428</v>
      </c>
      <c r="K2336" s="442">
        <v>4</v>
      </c>
      <c r="L2336" s="482" t="s">
        <v>3561</v>
      </c>
      <c r="M2336" s="442">
        <v>170</v>
      </c>
      <c r="N2336" s="483"/>
      <c r="O2336" s="434">
        <v>1.29</v>
      </c>
      <c r="P2336" s="323">
        <f t="shared" si="165"/>
        <v>5.16</v>
      </c>
      <c r="Q2336" s="319">
        <f t="shared" si="166"/>
        <v>4</v>
      </c>
      <c r="R2336" s="427">
        <f t="shared" si="167"/>
        <v>5.16</v>
      </c>
      <c r="S2336" s="323"/>
      <c r="T2336" s="309"/>
      <c r="U2336" s="309"/>
      <c r="V2336" s="319" t="s">
        <v>1427</v>
      </c>
      <c r="W2336" s="444" t="str">
        <f t="shared" si="168"/>
        <v>10</v>
      </c>
      <c r="X2336" s="286"/>
      <c r="Y2336" s="286"/>
      <c r="Z2336" s="30"/>
    </row>
    <row r="2337" spans="1:26" ht="15" hidden="1" customHeight="1" x14ac:dyDescent="0.2">
      <c r="A2337" s="384"/>
      <c r="B2337" s="384"/>
      <c r="C2337" s="433"/>
      <c r="D2337" s="43" t="s">
        <v>2968</v>
      </c>
      <c r="E2337" s="499" t="s">
        <v>3080</v>
      </c>
      <c r="F2337" s="319">
        <v>1</v>
      </c>
      <c r="G2337" s="43" t="s">
        <v>3099</v>
      </c>
      <c r="H2337" s="499"/>
      <c r="I2337" s="481">
        <v>10</v>
      </c>
      <c r="J2337" s="442" t="s">
        <v>1428</v>
      </c>
      <c r="K2337" s="442">
        <v>2</v>
      </c>
      <c r="L2337" s="482" t="s">
        <v>3564</v>
      </c>
      <c r="M2337" s="442">
        <v>217</v>
      </c>
      <c r="N2337" s="483"/>
      <c r="O2337" s="434">
        <v>2.57</v>
      </c>
      <c r="P2337" s="323">
        <f t="shared" si="165"/>
        <v>5.14</v>
      </c>
      <c r="Q2337" s="319">
        <f t="shared" si="166"/>
        <v>2</v>
      </c>
      <c r="R2337" s="427">
        <f t="shared" si="167"/>
        <v>5.14</v>
      </c>
      <c r="S2337" s="323"/>
      <c r="T2337" s="309"/>
      <c r="U2337" s="309"/>
      <c r="V2337" s="319" t="s">
        <v>1427</v>
      </c>
      <c r="W2337" s="444" t="str">
        <f t="shared" si="168"/>
        <v>10</v>
      </c>
      <c r="X2337" s="286"/>
      <c r="Y2337" s="286"/>
      <c r="Z2337" s="30"/>
    </row>
    <row r="2338" spans="1:26" ht="15" hidden="1" customHeight="1" x14ac:dyDescent="0.2">
      <c r="A2338" s="384"/>
      <c r="B2338" s="384"/>
      <c r="C2338" s="433"/>
      <c r="D2338" s="43" t="s">
        <v>2968</v>
      </c>
      <c r="E2338" s="499" t="s">
        <v>3080</v>
      </c>
      <c r="F2338" s="319">
        <v>1</v>
      </c>
      <c r="G2338" s="43" t="s">
        <v>3112</v>
      </c>
      <c r="H2338" s="499"/>
      <c r="I2338" s="481">
        <v>10</v>
      </c>
      <c r="J2338" s="442" t="s">
        <v>1428</v>
      </c>
      <c r="K2338" s="442">
        <v>1</v>
      </c>
      <c r="L2338" s="482" t="s">
        <v>3454</v>
      </c>
      <c r="M2338" s="442">
        <v>3230</v>
      </c>
      <c r="N2338" s="483"/>
      <c r="O2338" s="434">
        <v>12.68</v>
      </c>
      <c r="P2338" s="323">
        <f t="shared" si="165"/>
        <v>12.68</v>
      </c>
      <c r="Q2338" s="319">
        <f t="shared" si="166"/>
        <v>1</v>
      </c>
      <c r="R2338" s="427">
        <f t="shared" si="167"/>
        <v>12.68</v>
      </c>
      <c r="S2338" s="323"/>
      <c r="T2338" s="309"/>
      <c r="U2338" s="309"/>
      <c r="V2338" s="319" t="s">
        <v>1427</v>
      </c>
      <c r="W2338" s="444" t="str">
        <f t="shared" si="168"/>
        <v>10</v>
      </c>
      <c r="X2338" s="286"/>
      <c r="Y2338" s="286"/>
      <c r="Z2338" s="30"/>
    </row>
    <row r="2339" spans="1:26" ht="15" hidden="1" customHeight="1" x14ac:dyDescent="0.2">
      <c r="A2339" s="384"/>
      <c r="B2339" s="384"/>
      <c r="C2339" s="433"/>
      <c r="D2339" s="43" t="s">
        <v>2968</v>
      </c>
      <c r="E2339" s="499" t="s">
        <v>3080</v>
      </c>
      <c r="F2339" s="319">
        <v>1</v>
      </c>
      <c r="G2339" s="43" t="s">
        <v>3113</v>
      </c>
      <c r="H2339" s="499"/>
      <c r="I2339" s="481">
        <v>10</v>
      </c>
      <c r="J2339" s="442" t="s">
        <v>1428</v>
      </c>
      <c r="K2339" s="442">
        <v>1</v>
      </c>
      <c r="L2339" s="482" t="s">
        <v>3454</v>
      </c>
      <c r="M2339" s="442">
        <v>2700</v>
      </c>
      <c r="N2339" s="483"/>
      <c r="O2339" s="434">
        <v>10.6</v>
      </c>
      <c r="P2339" s="323">
        <f t="shared" si="165"/>
        <v>10.6</v>
      </c>
      <c r="Q2339" s="319">
        <f t="shared" si="166"/>
        <v>1</v>
      </c>
      <c r="R2339" s="427">
        <f t="shared" si="167"/>
        <v>10.6</v>
      </c>
      <c r="S2339" s="323"/>
      <c r="T2339" s="309"/>
      <c r="U2339" s="309"/>
      <c r="V2339" s="319" t="s">
        <v>1427</v>
      </c>
      <c r="W2339" s="444" t="str">
        <f t="shared" si="168"/>
        <v>10</v>
      </c>
      <c r="X2339" s="286"/>
      <c r="Y2339" s="286"/>
      <c r="Z2339" s="30"/>
    </row>
    <row r="2340" spans="1:26" ht="15" hidden="1" customHeight="1" x14ac:dyDescent="0.2">
      <c r="A2340" s="384"/>
      <c r="B2340" s="384"/>
      <c r="C2340" s="433"/>
      <c r="D2340" s="43" t="s">
        <v>2968</v>
      </c>
      <c r="E2340" s="499" t="s">
        <v>3080</v>
      </c>
      <c r="F2340" s="319">
        <v>1</v>
      </c>
      <c r="G2340" s="43" t="s">
        <v>3100</v>
      </c>
      <c r="H2340" s="499"/>
      <c r="I2340" s="481">
        <v>10</v>
      </c>
      <c r="J2340" s="442" t="s">
        <v>1428</v>
      </c>
      <c r="K2340" s="442">
        <v>1</v>
      </c>
      <c r="L2340" s="482" t="s">
        <v>3454</v>
      </c>
      <c r="M2340" s="442">
        <v>8180</v>
      </c>
      <c r="N2340" s="483"/>
      <c r="O2340" s="434">
        <v>32.11</v>
      </c>
      <c r="P2340" s="323">
        <f t="shared" si="165"/>
        <v>32.11</v>
      </c>
      <c r="Q2340" s="319">
        <f t="shared" si="166"/>
        <v>1</v>
      </c>
      <c r="R2340" s="427">
        <f t="shared" si="167"/>
        <v>32.11</v>
      </c>
      <c r="S2340" s="323"/>
      <c r="T2340" s="309"/>
      <c r="U2340" s="309"/>
      <c r="V2340" s="319" t="s">
        <v>1427</v>
      </c>
      <c r="W2340" s="444" t="str">
        <f t="shared" si="168"/>
        <v>10</v>
      </c>
      <c r="X2340" s="286"/>
      <c r="Y2340" s="286"/>
      <c r="Z2340" s="30"/>
    </row>
    <row r="2341" spans="1:26" ht="15" hidden="1" customHeight="1" x14ac:dyDescent="0.2">
      <c r="A2341" s="384"/>
      <c r="B2341" s="384"/>
      <c r="C2341" s="433"/>
      <c r="D2341" s="43" t="s">
        <v>2968</v>
      </c>
      <c r="E2341" s="499" t="s">
        <v>3080</v>
      </c>
      <c r="F2341" s="319">
        <v>1</v>
      </c>
      <c r="G2341" s="43" t="s">
        <v>3114</v>
      </c>
      <c r="H2341" s="499"/>
      <c r="I2341" s="481">
        <v>10</v>
      </c>
      <c r="J2341" s="442" t="s">
        <v>1428</v>
      </c>
      <c r="K2341" s="442">
        <v>1</v>
      </c>
      <c r="L2341" s="482" t="s">
        <v>3454</v>
      </c>
      <c r="M2341" s="442">
        <v>1650</v>
      </c>
      <c r="N2341" s="483"/>
      <c r="O2341" s="434">
        <v>6.48</v>
      </c>
      <c r="P2341" s="323">
        <f t="shared" si="165"/>
        <v>6.48</v>
      </c>
      <c r="Q2341" s="319">
        <f t="shared" si="166"/>
        <v>1</v>
      </c>
      <c r="R2341" s="427">
        <f t="shared" si="167"/>
        <v>6.48</v>
      </c>
      <c r="S2341" s="323"/>
      <c r="T2341" s="309"/>
      <c r="U2341" s="309"/>
      <c r="V2341" s="319" t="s">
        <v>1427</v>
      </c>
      <c r="W2341" s="444" t="str">
        <f t="shared" si="168"/>
        <v>10</v>
      </c>
      <c r="X2341" s="286"/>
      <c r="Y2341" s="286"/>
      <c r="Z2341" s="30"/>
    </row>
    <row r="2342" spans="1:26" ht="15" hidden="1" customHeight="1" x14ac:dyDescent="0.2">
      <c r="A2342" s="384"/>
      <c r="B2342" s="384"/>
      <c r="C2342" s="433"/>
      <c r="D2342" s="43" t="s">
        <v>2968</v>
      </c>
      <c r="E2342" s="499" t="s">
        <v>3080</v>
      </c>
      <c r="F2342" s="319">
        <v>1</v>
      </c>
      <c r="G2342" s="43" t="s">
        <v>3101</v>
      </c>
      <c r="H2342" s="499"/>
      <c r="I2342" s="481">
        <v>15</v>
      </c>
      <c r="J2342" s="442" t="s">
        <v>1428</v>
      </c>
      <c r="K2342" s="442">
        <v>1</v>
      </c>
      <c r="L2342" s="482" t="s">
        <v>3465</v>
      </c>
      <c r="M2342" s="442">
        <v>1115</v>
      </c>
      <c r="N2342" s="483"/>
      <c r="O2342" s="434">
        <v>26.26</v>
      </c>
      <c r="P2342" s="323">
        <f t="shared" si="165"/>
        <v>26.26</v>
      </c>
      <c r="Q2342" s="319">
        <f t="shared" si="166"/>
        <v>1</v>
      </c>
      <c r="R2342" s="427">
        <f t="shared" si="167"/>
        <v>26.26</v>
      </c>
      <c r="S2342" s="323"/>
      <c r="T2342" s="309"/>
      <c r="U2342" s="309"/>
      <c r="V2342" s="319" t="s">
        <v>3446</v>
      </c>
      <c r="W2342" s="444" t="str">
        <f t="shared" si="168"/>
        <v>15</v>
      </c>
      <c r="X2342" s="286"/>
      <c r="Y2342" s="286"/>
      <c r="Z2342" s="30"/>
    </row>
    <row r="2343" spans="1:26" ht="15" hidden="1" customHeight="1" x14ac:dyDescent="0.2">
      <c r="A2343" s="384"/>
      <c r="B2343" s="384"/>
      <c r="C2343" s="433"/>
      <c r="D2343" s="43" t="s">
        <v>2968</v>
      </c>
      <c r="E2343" s="499" t="s">
        <v>3080</v>
      </c>
      <c r="F2343" s="319">
        <v>1</v>
      </c>
      <c r="G2343" s="43" t="s">
        <v>3102</v>
      </c>
      <c r="H2343" s="499"/>
      <c r="I2343" s="481">
        <v>15</v>
      </c>
      <c r="J2343" s="442" t="s">
        <v>1428</v>
      </c>
      <c r="K2343" s="442">
        <v>1</v>
      </c>
      <c r="L2343" s="482" t="s">
        <v>3469</v>
      </c>
      <c r="M2343" s="442">
        <v>1400</v>
      </c>
      <c r="N2343" s="483"/>
      <c r="O2343" s="434">
        <v>23.08</v>
      </c>
      <c r="P2343" s="323">
        <f t="shared" si="165"/>
        <v>23.08</v>
      </c>
      <c r="Q2343" s="319">
        <f t="shared" si="166"/>
        <v>1</v>
      </c>
      <c r="R2343" s="427">
        <f t="shared" si="167"/>
        <v>23.08</v>
      </c>
      <c r="S2343" s="323"/>
      <c r="T2343" s="309"/>
      <c r="U2343" s="309"/>
      <c r="V2343" s="319" t="s">
        <v>3446</v>
      </c>
      <c r="W2343" s="444" t="str">
        <f t="shared" si="168"/>
        <v>15</v>
      </c>
      <c r="X2343" s="286"/>
      <c r="Y2343" s="286"/>
      <c r="Z2343" s="30"/>
    </row>
    <row r="2344" spans="1:26" ht="15" hidden="1" customHeight="1" x14ac:dyDescent="0.2">
      <c r="A2344" s="384"/>
      <c r="B2344" s="384"/>
      <c r="C2344" s="433"/>
      <c r="D2344" s="43" t="s">
        <v>2968</v>
      </c>
      <c r="E2344" s="499" t="s">
        <v>3080</v>
      </c>
      <c r="F2344" s="319">
        <v>1</v>
      </c>
      <c r="G2344" s="43" t="s">
        <v>3103</v>
      </c>
      <c r="H2344" s="499"/>
      <c r="I2344" s="481">
        <v>15</v>
      </c>
      <c r="J2344" s="442" t="s">
        <v>1428</v>
      </c>
      <c r="K2344" s="442">
        <v>1</v>
      </c>
      <c r="L2344" s="482" t="s">
        <v>3505</v>
      </c>
      <c r="M2344" s="442">
        <v>190</v>
      </c>
      <c r="N2344" s="483"/>
      <c r="O2344" s="434">
        <v>5.82</v>
      </c>
      <c r="P2344" s="323">
        <f t="shared" si="165"/>
        <v>5.82</v>
      </c>
      <c r="Q2344" s="319">
        <f t="shared" si="166"/>
        <v>1</v>
      </c>
      <c r="R2344" s="427">
        <f t="shared" si="167"/>
        <v>5.82</v>
      </c>
      <c r="S2344" s="323"/>
      <c r="T2344" s="309"/>
      <c r="U2344" s="309"/>
      <c r="V2344" s="319" t="s">
        <v>3446</v>
      </c>
      <c r="W2344" s="444" t="str">
        <f t="shared" si="168"/>
        <v>15</v>
      </c>
      <c r="X2344" s="286"/>
      <c r="Y2344" s="286"/>
      <c r="Z2344" s="30"/>
    </row>
    <row r="2345" spans="1:26" ht="15" hidden="1" customHeight="1" x14ac:dyDescent="0.2">
      <c r="A2345" s="384"/>
      <c r="B2345" s="384"/>
      <c r="C2345" s="433"/>
      <c r="D2345" s="43" t="s">
        <v>2968</v>
      </c>
      <c r="E2345" s="499" t="s">
        <v>3080</v>
      </c>
      <c r="F2345" s="319">
        <v>1</v>
      </c>
      <c r="G2345" s="43" t="s">
        <v>3104</v>
      </c>
      <c r="H2345" s="499"/>
      <c r="I2345" s="481">
        <v>8</v>
      </c>
      <c r="J2345" s="442" t="s">
        <v>1428</v>
      </c>
      <c r="K2345" s="442">
        <v>2</v>
      </c>
      <c r="L2345" s="482" t="s">
        <v>3477</v>
      </c>
      <c r="M2345" s="442">
        <v>180</v>
      </c>
      <c r="N2345" s="483"/>
      <c r="O2345" s="434">
        <v>1.38</v>
      </c>
      <c r="P2345" s="323">
        <f t="shared" si="165"/>
        <v>2.76</v>
      </c>
      <c r="Q2345" s="319">
        <f t="shared" si="166"/>
        <v>2</v>
      </c>
      <c r="R2345" s="427">
        <f t="shared" si="167"/>
        <v>2.76</v>
      </c>
      <c r="S2345" s="323"/>
      <c r="T2345" s="309"/>
      <c r="U2345" s="309"/>
      <c r="V2345" s="319" t="s">
        <v>3449</v>
      </c>
      <c r="W2345" s="444" t="str">
        <f t="shared" si="168"/>
        <v>8</v>
      </c>
      <c r="X2345" s="286"/>
      <c r="Y2345" s="286"/>
      <c r="Z2345" s="30"/>
    </row>
    <row r="2346" spans="1:26" ht="15" hidden="1" customHeight="1" x14ac:dyDescent="0.2">
      <c r="A2346" s="384"/>
      <c r="B2346" s="384"/>
      <c r="C2346" s="433"/>
      <c r="D2346" s="43" t="s">
        <v>2968</v>
      </c>
      <c r="E2346" s="499" t="s">
        <v>3080</v>
      </c>
      <c r="F2346" s="319">
        <v>1</v>
      </c>
      <c r="G2346" s="43" t="s">
        <v>3105</v>
      </c>
      <c r="H2346" s="499"/>
      <c r="I2346" s="481">
        <v>8</v>
      </c>
      <c r="J2346" s="442" t="s">
        <v>1428</v>
      </c>
      <c r="K2346" s="442">
        <v>1</v>
      </c>
      <c r="L2346" s="482" t="s">
        <v>3478</v>
      </c>
      <c r="M2346" s="442">
        <v>180</v>
      </c>
      <c r="N2346" s="483"/>
      <c r="O2346" s="434">
        <v>1.1100000000000001</v>
      </c>
      <c r="P2346" s="323">
        <f t="shared" si="165"/>
        <v>1.1100000000000001</v>
      </c>
      <c r="Q2346" s="319">
        <f t="shared" si="166"/>
        <v>1</v>
      </c>
      <c r="R2346" s="427">
        <f t="shared" si="167"/>
        <v>1.1100000000000001</v>
      </c>
      <c r="S2346" s="323"/>
      <c r="T2346" s="309"/>
      <c r="U2346" s="309"/>
      <c r="V2346" s="319" t="s">
        <v>3449</v>
      </c>
      <c r="W2346" s="444" t="str">
        <f t="shared" si="168"/>
        <v>8</v>
      </c>
      <c r="X2346" s="286"/>
      <c r="Y2346" s="286"/>
      <c r="Z2346" s="30"/>
    </row>
    <row r="2347" spans="1:26" ht="15" hidden="1" customHeight="1" x14ac:dyDescent="0.2">
      <c r="A2347" s="384"/>
      <c r="B2347" s="384"/>
      <c r="C2347" s="433"/>
      <c r="D2347" s="43" t="s">
        <v>2968</v>
      </c>
      <c r="E2347" s="499" t="s">
        <v>3080</v>
      </c>
      <c r="F2347" s="319">
        <v>1</v>
      </c>
      <c r="G2347" s="43" t="s">
        <v>3106</v>
      </c>
      <c r="H2347" s="499"/>
      <c r="I2347" s="481">
        <v>15</v>
      </c>
      <c r="J2347" s="442" t="s">
        <v>1428</v>
      </c>
      <c r="K2347" s="442">
        <v>2</v>
      </c>
      <c r="L2347" s="482" t="s">
        <v>3495</v>
      </c>
      <c r="M2347" s="442">
        <v>180</v>
      </c>
      <c r="N2347" s="483"/>
      <c r="O2347" s="434">
        <v>3.6</v>
      </c>
      <c r="P2347" s="323">
        <f t="shared" si="165"/>
        <v>7.2</v>
      </c>
      <c r="Q2347" s="319">
        <f t="shared" si="166"/>
        <v>2</v>
      </c>
      <c r="R2347" s="427">
        <f t="shared" si="167"/>
        <v>7.2</v>
      </c>
      <c r="S2347" s="323"/>
      <c r="T2347" s="309"/>
      <c r="U2347" s="309"/>
      <c r="V2347" s="319" t="s">
        <v>3446</v>
      </c>
      <c r="W2347" s="444" t="str">
        <f t="shared" si="168"/>
        <v>15</v>
      </c>
      <c r="X2347" s="286"/>
      <c r="Y2347" s="286"/>
      <c r="Z2347" s="30"/>
    </row>
    <row r="2348" spans="1:26" ht="15" hidden="1" customHeight="1" x14ac:dyDescent="0.2">
      <c r="A2348" s="384"/>
      <c r="B2348" s="384"/>
      <c r="C2348" s="433"/>
      <c r="D2348" s="43" t="s">
        <v>2969</v>
      </c>
      <c r="E2348" s="499" t="s">
        <v>3080</v>
      </c>
      <c r="F2348" s="319">
        <v>1</v>
      </c>
      <c r="G2348" s="43" t="s">
        <v>3096</v>
      </c>
      <c r="H2348" s="499"/>
      <c r="I2348" s="481" t="s">
        <v>552</v>
      </c>
      <c r="J2348" s="442" t="s">
        <v>1428</v>
      </c>
      <c r="K2348" s="442">
        <v>1</v>
      </c>
      <c r="L2348" s="482" t="s">
        <v>3456</v>
      </c>
      <c r="M2348" s="442">
        <v>8720</v>
      </c>
      <c r="N2348" s="483"/>
      <c r="O2348" s="434">
        <v>368.48</v>
      </c>
      <c r="P2348" s="323">
        <f t="shared" si="165"/>
        <v>368.48</v>
      </c>
      <c r="Q2348" s="319">
        <f t="shared" si="166"/>
        <v>1</v>
      </c>
      <c r="R2348" s="427">
        <f t="shared" si="167"/>
        <v>368.48</v>
      </c>
      <c r="S2348" s="323"/>
      <c r="T2348" s="309"/>
      <c r="U2348" s="309"/>
      <c r="V2348" s="319" t="s">
        <v>552</v>
      </c>
      <c r="W2348" s="444" t="str">
        <f t="shared" si="168"/>
        <v/>
      </c>
      <c r="X2348" s="286"/>
      <c r="Y2348" s="286"/>
      <c r="Z2348" s="30"/>
    </row>
    <row r="2349" spans="1:26" ht="15" hidden="1" customHeight="1" x14ac:dyDescent="0.2">
      <c r="A2349" s="384"/>
      <c r="B2349" s="384"/>
      <c r="C2349" s="433"/>
      <c r="D2349" s="43" t="s">
        <v>2969</v>
      </c>
      <c r="E2349" s="499" t="s">
        <v>3080</v>
      </c>
      <c r="F2349" s="319">
        <v>1</v>
      </c>
      <c r="G2349" s="43" t="s">
        <v>3097</v>
      </c>
      <c r="H2349" s="499"/>
      <c r="I2349" s="481">
        <v>10</v>
      </c>
      <c r="J2349" s="442" t="s">
        <v>1428</v>
      </c>
      <c r="K2349" s="442">
        <v>4</v>
      </c>
      <c r="L2349" s="482" t="s">
        <v>3563</v>
      </c>
      <c r="M2349" s="442">
        <v>180</v>
      </c>
      <c r="N2349" s="483"/>
      <c r="O2349" s="434">
        <v>3.06</v>
      </c>
      <c r="P2349" s="323">
        <f t="shared" si="165"/>
        <v>12.24</v>
      </c>
      <c r="Q2349" s="319">
        <f t="shared" si="166"/>
        <v>4</v>
      </c>
      <c r="R2349" s="427">
        <f t="shared" si="167"/>
        <v>12.24</v>
      </c>
      <c r="S2349" s="323"/>
      <c r="T2349" s="309"/>
      <c r="U2349" s="309"/>
      <c r="V2349" s="319" t="s">
        <v>1427</v>
      </c>
      <c r="W2349" s="444" t="str">
        <f t="shared" si="168"/>
        <v>10</v>
      </c>
      <c r="X2349" s="286"/>
      <c r="Y2349" s="286"/>
      <c r="Z2349" s="30"/>
    </row>
    <row r="2350" spans="1:26" ht="15" hidden="1" customHeight="1" x14ac:dyDescent="0.2">
      <c r="A2350" s="384"/>
      <c r="B2350" s="384"/>
      <c r="C2350" s="433"/>
      <c r="D2350" s="43" t="s">
        <v>2969</v>
      </c>
      <c r="E2350" s="499" t="s">
        <v>3080</v>
      </c>
      <c r="F2350" s="319">
        <v>1</v>
      </c>
      <c r="G2350" s="43" t="s">
        <v>3093</v>
      </c>
      <c r="H2350" s="499"/>
      <c r="I2350" s="481">
        <v>10</v>
      </c>
      <c r="J2350" s="442" t="s">
        <v>1428</v>
      </c>
      <c r="K2350" s="442">
        <v>1</v>
      </c>
      <c r="L2350" s="482" t="s">
        <v>3562</v>
      </c>
      <c r="M2350" s="442">
        <v>101</v>
      </c>
      <c r="N2350" s="483"/>
      <c r="O2350" s="434">
        <v>0.8</v>
      </c>
      <c r="P2350" s="323">
        <f t="shared" si="165"/>
        <v>0.8</v>
      </c>
      <c r="Q2350" s="319">
        <f t="shared" si="166"/>
        <v>1</v>
      </c>
      <c r="R2350" s="427">
        <f t="shared" si="167"/>
        <v>0.8</v>
      </c>
      <c r="S2350" s="323"/>
      <c r="T2350" s="309"/>
      <c r="U2350" s="309"/>
      <c r="V2350" s="319" t="s">
        <v>1427</v>
      </c>
      <c r="W2350" s="444" t="str">
        <f t="shared" si="168"/>
        <v>10</v>
      </c>
      <c r="X2350" s="286"/>
      <c r="Y2350" s="286"/>
      <c r="Z2350" s="30"/>
    </row>
    <row r="2351" spans="1:26" ht="15" hidden="1" customHeight="1" x14ac:dyDescent="0.2">
      <c r="A2351" s="384"/>
      <c r="B2351" s="384"/>
      <c r="C2351" s="433"/>
      <c r="D2351" s="43" t="s">
        <v>2969</v>
      </c>
      <c r="E2351" s="499" t="s">
        <v>3080</v>
      </c>
      <c r="F2351" s="319">
        <v>1</v>
      </c>
      <c r="G2351" s="43" t="s">
        <v>3110</v>
      </c>
      <c r="H2351" s="499"/>
      <c r="I2351" s="481">
        <v>10</v>
      </c>
      <c r="J2351" s="442" t="s">
        <v>1428</v>
      </c>
      <c r="K2351" s="442">
        <v>2</v>
      </c>
      <c r="L2351" s="482" t="s">
        <v>3505</v>
      </c>
      <c r="M2351" s="442">
        <v>190</v>
      </c>
      <c r="N2351" s="483"/>
      <c r="O2351" s="434">
        <v>3.88</v>
      </c>
      <c r="P2351" s="323">
        <f t="shared" si="165"/>
        <v>7.76</v>
      </c>
      <c r="Q2351" s="319">
        <f t="shared" si="166"/>
        <v>2</v>
      </c>
      <c r="R2351" s="427">
        <f t="shared" si="167"/>
        <v>7.76</v>
      </c>
      <c r="S2351" s="323"/>
      <c r="T2351" s="309"/>
      <c r="U2351" s="309"/>
      <c r="V2351" s="319" t="s">
        <v>1427</v>
      </c>
      <c r="W2351" s="444" t="str">
        <f t="shared" si="168"/>
        <v>10</v>
      </c>
      <c r="X2351" s="286"/>
      <c r="Y2351" s="286"/>
      <c r="Z2351" s="30"/>
    </row>
    <row r="2352" spans="1:26" ht="15" hidden="1" customHeight="1" x14ac:dyDescent="0.2">
      <c r="A2352" s="384"/>
      <c r="B2352" s="384"/>
      <c r="C2352" s="433"/>
      <c r="D2352" s="43" t="s">
        <v>2969</v>
      </c>
      <c r="E2352" s="499" t="s">
        <v>3080</v>
      </c>
      <c r="F2352" s="319">
        <v>1</v>
      </c>
      <c r="G2352" s="43" t="s">
        <v>3111</v>
      </c>
      <c r="H2352" s="499"/>
      <c r="I2352" s="481">
        <v>10</v>
      </c>
      <c r="J2352" s="442" t="s">
        <v>1428</v>
      </c>
      <c r="K2352" s="442">
        <v>4</v>
      </c>
      <c r="L2352" s="482" t="s">
        <v>3561</v>
      </c>
      <c r="M2352" s="442">
        <v>170</v>
      </c>
      <c r="N2352" s="483"/>
      <c r="O2352" s="434">
        <v>1.29</v>
      </c>
      <c r="P2352" s="323">
        <f t="shared" si="165"/>
        <v>5.16</v>
      </c>
      <c r="Q2352" s="319">
        <f t="shared" si="166"/>
        <v>4</v>
      </c>
      <c r="R2352" s="427">
        <f t="shared" si="167"/>
        <v>5.16</v>
      </c>
      <c r="S2352" s="323"/>
      <c r="T2352" s="309"/>
      <c r="U2352" s="309"/>
      <c r="V2352" s="319" t="s">
        <v>1427</v>
      </c>
      <c r="W2352" s="444" t="str">
        <f t="shared" si="168"/>
        <v>10</v>
      </c>
      <c r="X2352" s="286"/>
      <c r="Y2352" s="286"/>
      <c r="Z2352" s="30"/>
    </row>
    <row r="2353" spans="1:26" ht="15" hidden="1" customHeight="1" x14ac:dyDescent="0.2">
      <c r="A2353" s="384"/>
      <c r="B2353" s="384"/>
      <c r="C2353" s="433"/>
      <c r="D2353" s="43" t="s">
        <v>2969</v>
      </c>
      <c r="E2353" s="499" t="s">
        <v>3080</v>
      </c>
      <c r="F2353" s="319">
        <v>1</v>
      </c>
      <c r="G2353" s="43" t="s">
        <v>3099</v>
      </c>
      <c r="H2353" s="499"/>
      <c r="I2353" s="481">
        <v>10</v>
      </c>
      <c r="J2353" s="442" t="s">
        <v>1428</v>
      </c>
      <c r="K2353" s="442">
        <v>2</v>
      </c>
      <c r="L2353" s="482" t="s">
        <v>3564</v>
      </c>
      <c r="M2353" s="442">
        <v>217</v>
      </c>
      <c r="N2353" s="483"/>
      <c r="O2353" s="434">
        <v>2.57</v>
      </c>
      <c r="P2353" s="323">
        <f t="shared" si="165"/>
        <v>5.14</v>
      </c>
      <c r="Q2353" s="319">
        <f t="shared" si="166"/>
        <v>2</v>
      </c>
      <c r="R2353" s="427">
        <f t="shared" si="167"/>
        <v>5.14</v>
      </c>
      <c r="S2353" s="323"/>
      <c r="T2353" s="309"/>
      <c r="U2353" s="309"/>
      <c r="V2353" s="319" t="s">
        <v>1427</v>
      </c>
      <c r="W2353" s="444" t="str">
        <f t="shared" si="168"/>
        <v>10</v>
      </c>
      <c r="X2353" s="286"/>
      <c r="Y2353" s="286"/>
      <c r="Z2353" s="30"/>
    </row>
    <row r="2354" spans="1:26" ht="15" hidden="1" customHeight="1" x14ac:dyDescent="0.2">
      <c r="A2354" s="384"/>
      <c r="B2354" s="384"/>
      <c r="C2354" s="433"/>
      <c r="D2354" s="43" t="s">
        <v>2969</v>
      </c>
      <c r="E2354" s="499" t="s">
        <v>3080</v>
      </c>
      <c r="F2354" s="319">
        <v>1</v>
      </c>
      <c r="G2354" s="43" t="s">
        <v>3112</v>
      </c>
      <c r="H2354" s="499"/>
      <c r="I2354" s="481">
        <v>10</v>
      </c>
      <c r="J2354" s="442" t="s">
        <v>1428</v>
      </c>
      <c r="K2354" s="442">
        <v>1</v>
      </c>
      <c r="L2354" s="482" t="s">
        <v>3454</v>
      </c>
      <c r="M2354" s="442">
        <v>3230</v>
      </c>
      <c r="N2354" s="483"/>
      <c r="O2354" s="434">
        <v>12.68</v>
      </c>
      <c r="P2354" s="323">
        <f t="shared" si="165"/>
        <v>12.68</v>
      </c>
      <c r="Q2354" s="319">
        <f t="shared" si="166"/>
        <v>1</v>
      </c>
      <c r="R2354" s="427">
        <f t="shared" si="167"/>
        <v>12.68</v>
      </c>
      <c r="S2354" s="323"/>
      <c r="T2354" s="309"/>
      <c r="U2354" s="309"/>
      <c r="V2354" s="319" t="s">
        <v>1427</v>
      </c>
      <c r="W2354" s="444" t="str">
        <f t="shared" si="168"/>
        <v>10</v>
      </c>
      <c r="X2354" s="286"/>
      <c r="Y2354" s="286"/>
      <c r="Z2354" s="30"/>
    </row>
    <row r="2355" spans="1:26" ht="15" hidden="1" customHeight="1" x14ac:dyDescent="0.2">
      <c r="A2355" s="384"/>
      <c r="B2355" s="384"/>
      <c r="C2355" s="433"/>
      <c r="D2355" s="43" t="s">
        <v>2969</v>
      </c>
      <c r="E2355" s="499" t="s">
        <v>3080</v>
      </c>
      <c r="F2355" s="319">
        <v>1</v>
      </c>
      <c r="G2355" s="43" t="s">
        <v>3113</v>
      </c>
      <c r="H2355" s="499"/>
      <c r="I2355" s="481">
        <v>10</v>
      </c>
      <c r="J2355" s="442" t="s">
        <v>1428</v>
      </c>
      <c r="K2355" s="442">
        <v>1</v>
      </c>
      <c r="L2355" s="482" t="s">
        <v>3454</v>
      </c>
      <c r="M2355" s="442">
        <v>2700</v>
      </c>
      <c r="N2355" s="483"/>
      <c r="O2355" s="434">
        <v>10.6</v>
      </c>
      <c r="P2355" s="323">
        <f t="shared" si="165"/>
        <v>10.6</v>
      </c>
      <c r="Q2355" s="319">
        <f t="shared" si="166"/>
        <v>1</v>
      </c>
      <c r="R2355" s="427">
        <f t="shared" si="167"/>
        <v>10.6</v>
      </c>
      <c r="S2355" s="323"/>
      <c r="T2355" s="309"/>
      <c r="U2355" s="309"/>
      <c r="V2355" s="319" t="s">
        <v>1427</v>
      </c>
      <c r="W2355" s="444" t="str">
        <f t="shared" si="168"/>
        <v>10</v>
      </c>
      <c r="X2355" s="286"/>
      <c r="Y2355" s="286"/>
      <c r="Z2355" s="30"/>
    </row>
    <row r="2356" spans="1:26" ht="15" hidden="1" customHeight="1" x14ac:dyDescent="0.2">
      <c r="A2356" s="384"/>
      <c r="B2356" s="384"/>
      <c r="C2356" s="433"/>
      <c r="D2356" s="43" t="s">
        <v>2969</v>
      </c>
      <c r="E2356" s="499" t="s">
        <v>3080</v>
      </c>
      <c r="F2356" s="319">
        <v>1</v>
      </c>
      <c r="G2356" s="43" t="s">
        <v>3100</v>
      </c>
      <c r="H2356" s="499"/>
      <c r="I2356" s="481">
        <v>10</v>
      </c>
      <c r="J2356" s="442" t="s">
        <v>1428</v>
      </c>
      <c r="K2356" s="442">
        <v>1</v>
      </c>
      <c r="L2356" s="482" t="s">
        <v>3454</v>
      </c>
      <c r="M2356" s="442">
        <v>8180</v>
      </c>
      <c r="N2356" s="483"/>
      <c r="O2356" s="434">
        <v>32.11</v>
      </c>
      <c r="P2356" s="323">
        <f t="shared" ref="P2356:P2419" si="169">O2356*K2356</f>
        <v>32.11</v>
      </c>
      <c r="Q2356" s="319">
        <f t="shared" ref="Q2356:Q2419" si="170">K2356*F2356</f>
        <v>1</v>
      </c>
      <c r="R2356" s="427">
        <f t="shared" ref="R2356:R2419" si="171">Q2356*O2356</f>
        <v>32.11</v>
      </c>
      <c r="S2356" s="323"/>
      <c r="T2356" s="309"/>
      <c r="U2356" s="309"/>
      <c r="V2356" s="319" t="s">
        <v>1427</v>
      </c>
      <c r="W2356" s="444" t="str">
        <f t="shared" si="168"/>
        <v>10</v>
      </c>
      <c r="X2356" s="286"/>
      <c r="Y2356" s="286"/>
      <c r="Z2356" s="30"/>
    </row>
    <row r="2357" spans="1:26" ht="15" hidden="1" customHeight="1" x14ac:dyDescent="0.2">
      <c r="A2357" s="384"/>
      <c r="B2357" s="384"/>
      <c r="C2357" s="433"/>
      <c r="D2357" s="43" t="s">
        <v>2969</v>
      </c>
      <c r="E2357" s="499" t="s">
        <v>3080</v>
      </c>
      <c r="F2357" s="319">
        <v>1</v>
      </c>
      <c r="G2357" s="43" t="s">
        <v>3114</v>
      </c>
      <c r="H2357" s="499"/>
      <c r="I2357" s="481">
        <v>10</v>
      </c>
      <c r="J2357" s="442" t="s">
        <v>1428</v>
      </c>
      <c r="K2357" s="442">
        <v>1</v>
      </c>
      <c r="L2357" s="482" t="s">
        <v>3454</v>
      </c>
      <c r="M2357" s="442">
        <v>1650</v>
      </c>
      <c r="N2357" s="483"/>
      <c r="O2357" s="434">
        <v>6.48</v>
      </c>
      <c r="P2357" s="323">
        <f t="shared" si="169"/>
        <v>6.48</v>
      </c>
      <c r="Q2357" s="319">
        <f t="shared" si="170"/>
        <v>1</v>
      </c>
      <c r="R2357" s="427">
        <f t="shared" si="171"/>
        <v>6.48</v>
      </c>
      <c r="S2357" s="323"/>
      <c r="T2357" s="309"/>
      <c r="U2357" s="309"/>
      <c r="V2357" s="319" t="s">
        <v>1427</v>
      </c>
      <c r="W2357" s="444" t="str">
        <f t="shared" si="168"/>
        <v>10</v>
      </c>
      <c r="X2357" s="286"/>
      <c r="Y2357" s="286"/>
      <c r="Z2357" s="30"/>
    </row>
    <row r="2358" spans="1:26" ht="15" hidden="1" customHeight="1" x14ac:dyDescent="0.2">
      <c r="A2358" s="384"/>
      <c r="B2358" s="384"/>
      <c r="C2358" s="433"/>
      <c r="D2358" s="43" t="s">
        <v>2969</v>
      </c>
      <c r="E2358" s="499" t="s">
        <v>3080</v>
      </c>
      <c r="F2358" s="319">
        <v>1</v>
      </c>
      <c r="G2358" s="43" t="s">
        <v>3101</v>
      </c>
      <c r="H2358" s="499"/>
      <c r="I2358" s="481">
        <v>15</v>
      </c>
      <c r="J2358" s="442" t="s">
        <v>1428</v>
      </c>
      <c r="K2358" s="442">
        <v>1</v>
      </c>
      <c r="L2358" s="482" t="s">
        <v>3465</v>
      </c>
      <c r="M2358" s="442">
        <v>1115</v>
      </c>
      <c r="N2358" s="483"/>
      <c r="O2358" s="434">
        <v>26.26</v>
      </c>
      <c r="P2358" s="323">
        <f t="shared" si="169"/>
        <v>26.26</v>
      </c>
      <c r="Q2358" s="319">
        <f t="shared" si="170"/>
        <v>1</v>
      </c>
      <c r="R2358" s="427">
        <f t="shared" si="171"/>
        <v>26.26</v>
      </c>
      <c r="S2358" s="323"/>
      <c r="T2358" s="309"/>
      <c r="U2358" s="309"/>
      <c r="V2358" s="319" t="s">
        <v>3446</v>
      </c>
      <c r="W2358" s="444" t="str">
        <f t="shared" si="168"/>
        <v>15</v>
      </c>
      <c r="X2358" s="286"/>
      <c r="Y2358" s="286"/>
      <c r="Z2358" s="30"/>
    </row>
    <row r="2359" spans="1:26" ht="15" hidden="1" customHeight="1" x14ac:dyDescent="0.2">
      <c r="A2359" s="384"/>
      <c r="B2359" s="384"/>
      <c r="C2359" s="433"/>
      <c r="D2359" s="43" t="s">
        <v>2969</v>
      </c>
      <c r="E2359" s="499" t="s">
        <v>3080</v>
      </c>
      <c r="F2359" s="319">
        <v>1</v>
      </c>
      <c r="G2359" s="43" t="s">
        <v>3102</v>
      </c>
      <c r="H2359" s="499"/>
      <c r="I2359" s="481">
        <v>15</v>
      </c>
      <c r="J2359" s="442" t="s">
        <v>1428</v>
      </c>
      <c r="K2359" s="442">
        <v>1</v>
      </c>
      <c r="L2359" s="482" t="s">
        <v>3469</v>
      </c>
      <c r="M2359" s="442">
        <v>1400</v>
      </c>
      <c r="N2359" s="483"/>
      <c r="O2359" s="434">
        <v>23.08</v>
      </c>
      <c r="P2359" s="323">
        <f t="shared" si="169"/>
        <v>23.08</v>
      </c>
      <c r="Q2359" s="319">
        <f t="shared" si="170"/>
        <v>1</v>
      </c>
      <c r="R2359" s="427">
        <f t="shared" si="171"/>
        <v>23.08</v>
      </c>
      <c r="S2359" s="323"/>
      <c r="T2359" s="309"/>
      <c r="U2359" s="309"/>
      <c r="V2359" s="319" t="s">
        <v>3446</v>
      </c>
      <c r="W2359" s="444" t="str">
        <f t="shared" si="168"/>
        <v>15</v>
      </c>
      <c r="X2359" s="286"/>
      <c r="Y2359" s="286"/>
      <c r="Z2359" s="30"/>
    </row>
    <row r="2360" spans="1:26" ht="15" hidden="1" customHeight="1" x14ac:dyDescent="0.2">
      <c r="A2360" s="384"/>
      <c r="B2360" s="384"/>
      <c r="C2360" s="433"/>
      <c r="D2360" s="43" t="s">
        <v>2969</v>
      </c>
      <c r="E2360" s="499" t="s">
        <v>3080</v>
      </c>
      <c r="F2360" s="319">
        <v>1</v>
      </c>
      <c r="G2360" s="43" t="s">
        <v>3103</v>
      </c>
      <c r="H2360" s="499"/>
      <c r="I2360" s="481">
        <v>15</v>
      </c>
      <c r="J2360" s="442" t="s">
        <v>1428</v>
      </c>
      <c r="K2360" s="442">
        <v>1</v>
      </c>
      <c r="L2360" s="482" t="s">
        <v>3505</v>
      </c>
      <c r="M2360" s="442">
        <v>190</v>
      </c>
      <c r="N2360" s="483"/>
      <c r="O2360" s="434">
        <v>5.82</v>
      </c>
      <c r="P2360" s="323">
        <f t="shared" si="169"/>
        <v>5.82</v>
      </c>
      <c r="Q2360" s="319">
        <f t="shared" si="170"/>
        <v>1</v>
      </c>
      <c r="R2360" s="427">
        <f t="shared" si="171"/>
        <v>5.82</v>
      </c>
      <c r="S2360" s="323"/>
      <c r="T2360" s="309"/>
      <c r="U2360" s="309"/>
      <c r="V2360" s="319" t="s">
        <v>3446</v>
      </c>
      <c r="W2360" s="444" t="str">
        <f t="shared" si="168"/>
        <v>15</v>
      </c>
      <c r="X2360" s="286"/>
      <c r="Y2360" s="286"/>
      <c r="Z2360" s="30"/>
    </row>
    <row r="2361" spans="1:26" ht="15" hidden="1" customHeight="1" x14ac:dyDescent="0.2">
      <c r="A2361" s="384"/>
      <c r="B2361" s="384"/>
      <c r="C2361" s="433"/>
      <c r="D2361" s="43" t="s">
        <v>2969</v>
      </c>
      <c r="E2361" s="499" t="s">
        <v>3080</v>
      </c>
      <c r="F2361" s="319">
        <v>1</v>
      </c>
      <c r="G2361" s="43" t="s">
        <v>3104</v>
      </c>
      <c r="H2361" s="499"/>
      <c r="I2361" s="481">
        <v>8</v>
      </c>
      <c r="J2361" s="442" t="s">
        <v>1428</v>
      </c>
      <c r="K2361" s="442">
        <v>2</v>
      </c>
      <c r="L2361" s="482" t="s">
        <v>3477</v>
      </c>
      <c r="M2361" s="442">
        <v>180</v>
      </c>
      <c r="N2361" s="483"/>
      <c r="O2361" s="434">
        <v>1.38</v>
      </c>
      <c r="P2361" s="323">
        <f t="shared" si="169"/>
        <v>2.76</v>
      </c>
      <c r="Q2361" s="319">
        <f t="shared" si="170"/>
        <v>2</v>
      </c>
      <c r="R2361" s="427">
        <f t="shared" si="171"/>
        <v>2.76</v>
      </c>
      <c r="S2361" s="323"/>
      <c r="T2361" s="309"/>
      <c r="U2361" s="309"/>
      <c r="V2361" s="319" t="s">
        <v>3449</v>
      </c>
      <c r="W2361" s="444" t="str">
        <f t="shared" si="168"/>
        <v>8</v>
      </c>
      <c r="X2361" s="286"/>
      <c r="Y2361" s="286"/>
      <c r="Z2361" s="30"/>
    </row>
    <row r="2362" spans="1:26" ht="15" hidden="1" customHeight="1" x14ac:dyDescent="0.2">
      <c r="A2362" s="384"/>
      <c r="B2362" s="384"/>
      <c r="C2362" s="433"/>
      <c r="D2362" s="43" t="s">
        <v>2969</v>
      </c>
      <c r="E2362" s="499" t="s">
        <v>3080</v>
      </c>
      <c r="F2362" s="319">
        <v>1</v>
      </c>
      <c r="G2362" s="43" t="s">
        <v>3105</v>
      </c>
      <c r="H2362" s="499"/>
      <c r="I2362" s="481">
        <v>8</v>
      </c>
      <c r="J2362" s="442" t="s">
        <v>1428</v>
      </c>
      <c r="K2362" s="442">
        <v>1</v>
      </c>
      <c r="L2362" s="482" t="s">
        <v>3478</v>
      </c>
      <c r="M2362" s="442">
        <v>180</v>
      </c>
      <c r="N2362" s="483"/>
      <c r="O2362" s="434">
        <v>1.1100000000000001</v>
      </c>
      <c r="P2362" s="323">
        <f t="shared" si="169"/>
        <v>1.1100000000000001</v>
      </c>
      <c r="Q2362" s="319">
        <f t="shared" si="170"/>
        <v>1</v>
      </c>
      <c r="R2362" s="427">
        <f t="shared" si="171"/>
        <v>1.1100000000000001</v>
      </c>
      <c r="S2362" s="323"/>
      <c r="T2362" s="309"/>
      <c r="U2362" s="309"/>
      <c r="V2362" s="319" t="s">
        <v>3449</v>
      </c>
      <c r="W2362" s="444" t="str">
        <f t="shared" si="168"/>
        <v>8</v>
      </c>
      <c r="X2362" s="286"/>
      <c r="Y2362" s="286"/>
      <c r="Z2362" s="30"/>
    </row>
    <row r="2363" spans="1:26" ht="15" hidden="1" customHeight="1" x14ac:dyDescent="0.2">
      <c r="A2363" s="384"/>
      <c r="B2363" s="384"/>
      <c r="C2363" s="433"/>
      <c r="D2363" s="43" t="s">
        <v>2969</v>
      </c>
      <c r="E2363" s="499" t="s">
        <v>3080</v>
      </c>
      <c r="F2363" s="319">
        <v>1</v>
      </c>
      <c r="G2363" s="43" t="s">
        <v>3106</v>
      </c>
      <c r="H2363" s="499"/>
      <c r="I2363" s="481">
        <v>15</v>
      </c>
      <c r="J2363" s="442" t="s">
        <v>1428</v>
      </c>
      <c r="K2363" s="442">
        <v>2</v>
      </c>
      <c r="L2363" s="482" t="s">
        <v>3495</v>
      </c>
      <c r="M2363" s="442">
        <v>180</v>
      </c>
      <c r="N2363" s="483"/>
      <c r="O2363" s="434">
        <v>3.6</v>
      </c>
      <c r="P2363" s="323">
        <f t="shared" si="169"/>
        <v>7.2</v>
      </c>
      <c r="Q2363" s="319">
        <f t="shared" si="170"/>
        <v>2</v>
      </c>
      <c r="R2363" s="427">
        <f t="shared" si="171"/>
        <v>7.2</v>
      </c>
      <c r="S2363" s="323"/>
      <c r="T2363" s="309"/>
      <c r="U2363" s="309"/>
      <c r="V2363" s="319" t="s">
        <v>3446</v>
      </c>
      <c r="W2363" s="444" t="str">
        <f t="shared" si="168"/>
        <v>15</v>
      </c>
      <c r="X2363" s="286"/>
      <c r="Y2363" s="286"/>
      <c r="Z2363" s="30"/>
    </row>
    <row r="2364" spans="1:26" ht="15" hidden="1" customHeight="1" x14ac:dyDescent="0.2">
      <c r="A2364" s="384"/>
      <c r="B2364" s="384"/>
      <c r="C2364" s="433"/>
      <c r="D2364" s="43" t="s">
        <v>2970</v>
      </c>
      <c r="E2364" s="499" t="s">
        <v>3080</v>
      </c>
      <c r="F2364" s="319">
        <v>1</v>
      </c>
      <c r="G2364" s="43" t="s">
        <v>3109</v>
      </c>
      <c r="H2364" s="499"/>
      <c r="I2364" s="481" t="s">
        <v>552</v>
      </c>
      <c r="J2364" s="442" t="s">
        <v>1428</v>
      </c>
      <c r="K2364" s="442">
        <v>1</v>
      </c>
      <c r="L2364" s="482" t="s">
        <v>3456</v>
      </c>
      <c r="M2364" s="442">
        <v>8570</v>
      </c>
      <c r="N2364" s="483"/>
      <c r="O2364" s="434">
        <v>362.14</v>
      </c>
      <c r="P2364" s="323">
        <f t="shared" si="169"/>
        <v>362.14</v>
      </c>
      <c r="Q2364" s="319">
        <f t="shared" si="170"/>
        <v>1</v>
      </c>
      <c r="R2364" s="427">
        <f t="shared" si="171"/>
        <v>362.14</v>
      </c>
      <c r="S2364" s="323"/>
      <c r="T2364" s="309"/>
      <c r="U2364" s="309"/>
      <c r="V2364" s="319" t="s">
        <v>552</v>
      </c>
      <c r="W2364" s="444" t="str">
        <f t="shared" si="168"/>
        <v/>
      </c>
      <c r="X2364" s="286"/>
      <c r="Y2364" s="286"/>
      <c r="Z2364" s="30"/>
    </row>
    <row r="2365" spans="1:26" ht="15" hidden="1" customHeight="1" x14ac:dyDescent="0.2">
      <c r="A2365" s="384"/>
      <c r="B2365" s="384"/>
      <c r="C2365" s="433"/>
      <c r="D2365" s="43" t="s">
        <v>2970</v>
      </c>
      <c r="E2365" s="499" t="s">
        <v>3080</v>
      </c>
      <c r="F2365" s="319">
        <v>1</v>
      </c>
      <c r="G2365" s="43" t="s">
        <v>3097</v>
      </c>
      <c r="H2365" s="499"/>
      <c r="I2365" s="481">
        <v>10</v>
      </c>
      <c r="J2365" s="442" t="s">
        <v>1428</v>
      </c>
      <c r="K2365" s="442">
        <v>4</v>
      </c>
      <c r="L2365" s="482" t="s">
        <v>3563</v>
      </c>
      <c r="M2365" s="442">
        <v>180</v>
      </c>
      <c r="N2365" s="483"/>
      <c r="O2365" s="434">
        <v>3.06</v>
      </c>
      <c r="P2365" s="323">
        <f t="shared" si="169"/>
        <v>12.24</v>
      </c>
      <c r="Q2365" s="319">
        <f t="shared" si="170"/>
        <v>4</v>
      </c>
      <c r="R2365" s="427">
        <f t="shared" si="171"/>
        <v>12.24</v>
      </c>
      <c r="S2365" s="323"/>
      <c r="T2365" s="309"/>
      <c r="U2365" s="309"/>
      <c r="V2365" s="319" t="s">
        <v>1427</v>
      </c>
      <c r="W2365" s="444" t="str">
        <f t="shared" si="168"/>
        <v>10</v>
      </c>
      <c r="X2365" s="286"/>
      <c r="Y2365" s="286"/>
      <c r="Z2365" s="30"/>
    </row>
    <row r="2366" spans="1:26" ht="15" hidden="1" customHeight="1" x14ac:dyDescent="0.2">
      <c r="A2366" s="384"/>
      <c r="B2366" s="384"/>
      <c r="C2366" s="433"/>
      <c r="D2366" s="43" t="s">
        <v>2970</v>
      </c>
      <c r="E2366" s="499" t="s">
        <v>3080</v>
      </c>
      <c r="F2366" s="319">
        <v>1</v>
      </c>
      <c r="G2366" s="43" t="s">
        <v>3110</v>
      </c>
      <c r="H2366" s="499"/>
      <c r="I2366" s="481">
        <v>10</v>
      </c>
      <c r="J2366" s="442" t="s">
        <v>1428</v>
      </c>
      <c r="K2366" s="442">
        <v>2</v>
      </c>
      <c r="L2366" s="482" t="s">
        <v>3505</v>
      </c>
      <c r="M2366" s="442">
        <v>190</v>
      </c>
      <c r="N2366" s="483"/>
      <c r="O2366" s="434">
        <v>3.88</v>
      </c>
      <c r="P2366" s="323">
        <f t="shared" si="169"/>
        <v>7.76</v>
      </c>
      <c r="Q2366" s="319">
        <f t="shared" si="170"/>
        <v>2</v>
      </c>
      <c r="R2366" s="427">
        <f t="shared" si="171"/>
        <v>7.76</v>
      </c>
      <c r="S2366" s="323"/>
      <c r="T2366" s="309"/>
      <c r="U2366" s="309"/>
      <c r="V2366" s="319" t="s">
        <v>1427</v>
      </c>
      <c r="W2366" s="444" t="str">
        <f t="shared" si="168"/>
        <v>10</v>
      </c>
      <c r="X2366" s="286"/>
      <c r="Y2366" s="286"/>
      <c r="Z2366" s="30"/>
    </row>
    <row r="2367" spans="1:26" ht="15" hidden="1" customHeight="1" x14ac:dyDescent="0.2">
      <c r="A2367" s="384"/>
      <c r="B2367" s="384"/>
      <c r="C2367" s="433"/>
      <c r="D2367" s="43" t="s">
        <v>2970</v>
      </c>
      <c r="E2367" s="499" t="s">
        <v>3080</v>
      </c>
      <c r="F2367" s="319">
        <v>1</v>
      </c>
      <c r="G2367" s="43" t="s">
        <v>3098</v>
      </c>
      <c r="H2367" s="499"/>
      <c r="I2367" s="481">
        <v>10</v>
      </c>
      <c r="J2367" s="442" t="s">
        <v>1428</v>
      </c>
      <c r="K2367" s="442">
        <v>1</v>
      </c>
      <c r="L2367" s="482" t="s">
        <v>3461</v>
      </c>
      <c r="M2367" s="442">
        <v>170</v>
      </c>
      <c r="N2367" s="483"/>
      <c r="O2367" s="434">
        <v>1.2</v>
      </c>
      <c r="P2367" s="323">
        <f t="shared" si="169"/>
        <v>1.2</v>
      </c>
      <c r="Q2367" s="319">
        <f t="shared" si="170"/>
        <v>1</v>
      </c>
      <c r="R2367" s="427">
        <f t="shared" si="171"/>
        <v>1.2</v>
      </c>
      <c r="S2367" s="323"/>
      <c r="T2367" s="309"/>
      <c r="U2367" s="309"/>
      <c r="V2367" s="319" t="s">
        <v>1427</v>
      </c>
      <c r="W2367" s="444" t="str">
        <f t="shared" si="168"/>
        <v>10</v>
      </c>
      <c r="X2367" s="286"/>
      <c r="Y2367" s="286"/>
      <c r="Z2367" s="30"/>
    </row>
    <row r="2368" spans="1:26" ht="15" hidden="1" customHeight="1" x14ac:dyDescent="0.2">
      <c r="A2368" s="384"/>
      <c r="B2368" s="384"/>
      <c r="C2368" s="433"/>
      <c r="D2368" s="43" t="s">
        <v>2970</v>
      </c>
      <c r="E2368" s="499" t="s">
        <v>3080</v>
      </c>
      <c r="F2368" s="319">
        <v>1</v>
      </c>
      <c r="G2368" s="43" t="s">
        <v>3089</v>
      </c>
      <c r="H2368" s="499"/>
      <c r="I2368" s="481">
        <v>10</v>
      </c>
      <c r="J2368" s="442" t="s">
        <v>1428</v>
      </c>
      <c r="K2368" s="442">
        <v>4</v>
      </c>
      <c r="L2368" s="482" t="s">
        <v>3561</v>
      </c>
      <c r="M2368" s="442">
        <v>168</v>
      </c>
      <c r="N2368" s="483"/>
      <c r="O2368" s="434">
        <v>1.28</v>
      </c>
      <c r="P2368" s="323">
        <f t="shared" si="169"/>
        <v>5.12</v>
      </c>
      <c r="Q2368" s="319">
        <f t="shared" si="170"/>
        <v>4</v>
      </c>
      <c r="R2368" s="427">
        <f t="shared" si="171"/>
        <v>5.12</v>
      </c>
      <c r="S2368" s="323"/>
      <c r="T2368" s="309"/>
      <c r="U2368" s="309"/>
      <c r="V2368" s="319" t="s">
        <v>1427</v>
      </c>
      <c r="W2368" s="444" t="str">
        <f t="shared" si="168"/>
        <v>10</v>
      </c>
      <c r="X2368" s="286"/>
      <c r="Y2368" s="286"/>
      <c r="Z2368" s="30"/>
    </row>
    <row r="2369" spans="1:26" ht="15" hidden="1" customHeight="1" x14ac:dyDescent="0.2">
      <c r="A2369" s="384"/>
      <c r="B2369" s="384"/>
      <c r="C2369" s="433"/>
      <c r="D2369" s="43" t="s">
        <v>2970</v>
      </c>
      <c r="E2369" s="499" t="s">
        <v>3080</v>
      </c>
      <c r="F2369" s="319">
        <v>1</v>
      </c>
      <c r="G2369" s="43" t="s">
        <v>3111</v>
      </c>
      <c r="H2369" s="499"/>
      <c r="I2369" s="481">
        <v>10</v>
      </c>
      <c r="J2369" s="442" t="s">
        <v>1428</v>
      </c>
      <c r="K2369" s="442">
        <v>4</v>
      </c>
      <c r="L2369" s="482" t="s">
        <v>3561</v>
      </c>
      <c r="M2369" s="442">
        <v>170</v>
      </c>
      <c r="N2369" s="483"/>
      <c r="O2369" s="434">
        <v>1.29</v>
      </c>
      <c r="P2369" s="323">
        <f t="shared" si="169"/>
        <v>5.16</v>
      </c>
      <c r="Q2369" s="319">
        <f t="shared" si="170"/>
        <v>4</v>
      </c>
      <c r="R2369" s="427">
        <f t="shared" si="171"/>
        <v>5.16</v>
      </c>
      <c r="S2369" s="323"/>
      <c r="T2369" s="309"/>
      <c r="U2369" s="309"/>
      <c r="V2369" s="319" t="s">
        <v>1427</v>
      </c>
      <c r="W2369" s="444" t="str">
        <f t="shared" si="168"/>
        <v>10</v>
      </c>
      <c r="X2369" s="286"/>
      <c r="Y2369" s="286"/>
      <c r="Z2369" s="30"/>
    </row>
    <row r="2370" spans="1:26" ht="15" hidden="1" customHeight="1" x14ac:dyDescent="0.2">
      <c r="A2370" s="384"/>
      <c r="B2370" s="384"/>
      <c r="C2370" s="433"/>
      <c r="D2370" s="43" t="s">
        <v>2970</v>
      </c>
      <c r="E2370" s="499" t="s">
        <v>3080</v>
      </c>
      <c r="F2370" s="319">
        <v>1</v>
      </c>
      <c r="G2370" s="43" t="s">
        <v>3099</v>
      </c>
      <c r="H2370" s="499"/>
      <c r="I2370" s="481">
        <v>10</v>
      </c>
      <c r="J2370" s="442" t="s">
        <v>1428</v>
      </c>
      <c r="K2370" s="442">
        <v>2</v>
      </c>
      <c r="L2370" s="482" t="s">
        <v>3564</v>
      </c>
      <c r="M2370" s="442">
        <v>217</v>
      </c>
      <c r="N2370" s="483"/>
      <c r="O2370" s="434">
        <v>2.57</v>
      </c>
      <c r="P2370" s="323">
        <f t="shared" si="169"/>
        <v>5.14</v>
      </c>
      <c r="Q2370" s="319">
        <f t="shared" si="170"/>
        <v>2</v>
      </c>
      <c r="R2370" s="427">
        <f t="shared" si="171"/>
        <v>5.14</v>
      </c>
      <c r="S2370" s="323"/>
      <c r="T2370" s="309"/>
      <c r="U2370" s="309"/>
      <c r="V2370" s="319" t="s">
        <v>1427</v>
      </c>
      <c r="W2370" s="444" t="str">
        <f t="shared" si="168"/>
        <v>10</v>
      </c>
      <c r="X2370" s="286"/>
      <c r="Y2370" s="286"/>
      <c r="Z2370" s="30"/>
    </row>
    <row r="2371" spans="1:26" ht="15" hidden="1" customHeight="1" x14ac:dyDescent="0.2">
      <c r="A2371" s="384"/>
      <c r="B2371" s="384"/>
      <c r="C2371" s="433"/>
      <c r="D2371" s="43" t="s">
        <v>2970</v>
      </c>
      <c r="E2371" s="499" t="s">
        <v>3080</v>
      </c>
      <c r="F2371" s="319">
        <v>1</v>
      </c>
      <c r="G2371" s="43" t="s">
        <v>3112</v>
      </c>
      <c r="H2371" s="499"/>
      <c r="I2371" s="481">
        <v>10</v>
      </c>
      <c r="J2371" s="442" t="s">
        <v>1428</v>
      </c>
      <c r="K2371" s="442">
        <v>1</v>
      </c>
      <c r="L2371" s="482" t="s">
        <v>3454</v>
      </c>
      <c r="M2371" s="442">
        <v>3230</v>
      </c>
      <c r="N2371" s="483"/>
      <c r="O2371" s="434">
        <v>12.68</v>
      </c>
      <c r="P2371" s="323">
        <f t="shared" si="169"/>
        <v>12.68</v>
      </c>
      <c r="Q2371" s="319">
        <f t="shared" si="170"/>
        <v>1</v>
      </c>
      <c r="R2371" s="427">
        <f t="shared" si="171"/>
        <v>12.68</v>
      </c>
      <c r="S2371" s="323"/>
      <c r="T2371" s="309"/>
      <c r="U2371" s="309"/>
      <c r="V2371" s="319" t="s">
        <v>1427</v>
      </c>
      <c r="W2371" s="444" t="str">
        <f t="shared" si="168"/>
        <v>10</v>
      </c>
      <c r="X2371" s="286"/>
      <c r="Y2371" s="286"/>
      <c r="Z2371" s="30"/>
    </row>
    <row r="2372" spans="1:26" ht="15" hidden="1" customHeight="1" x14ac:dyDescent="0.2">
      <c r="A2372" s="384"/>
      <c r="B2372" s="384"/>
      <c r="C2372" s="433"/>
      <c r="D2372" s="43" t="s">
        <v>2970</v>
      </c>
      <c r="E2372" s="499" t="s">
        <v>3080</v>
      </c>
      <c r="F2372" s="319">
        <v>1</v>
      </c>
      <c r="G2372" s="43" t="s">
        <v>3113</v>
      </c>
      <c r="H2372" s="499"/>
      <c r="I2372" s="481">
        <v>10</v>
      </c>
      <c r="J2372" s="442" t="s">
        <v>1428</v>
      </c>
      <c r="K2372" s="442">
        <v>1</v>
      </c>
      <c r="L2372" s="482" t="s">
        <v>3454</v>
      </c>
      <c r="M2372" s="442">
        <v>2700</v>
      </c>
      <c r="N2372" s="483"/>
      <c r="O2372" s="434">
        <v>10.6</v>
      </c>
      <c r="P2372" s="323">
        <f t="shared" si="169"/>
        <v>10.6</v>
      </c>
      <c r="Q2372" s="319">
        <f t="shared" si="170"/>
        <v>1</v>
      </c>
      <c r="R2372" s="427">
        <f t="shared" si="171"/>
        <v>10.6</v>
      </c>
      <c r="S2372" s="323"/>
      <c r="T2372" s="309"/>
      <c r="U2372" s="309"/>
      <c r="V2372" s="319" t="s">
        <v>1427</v>
      </c>
      <c r="W2372" s="444" t="str">
        <f t="shared" si="168"/>
        <v>10</v>
      </c>
      <c r="X2372" s="286"/>
      <c r="Y2372" s="286"/>
      <c r="Z2372" s="30"/>
    </row>
    <row r="2373" spans="1:26" ht="15" hidden="1" customHeight="1" x14ac:dyDescent="0.2">
      <c r="A2373" s="384"/>
      <c r="B2373" s="384"/>
      <c r="C2373" s="433"/>
      <c r="D2373" s="43" t="s">
        <v>2970</v>
      </c>
      <c r="E2373" s="499" t="s">
        <v>3080</v>
      </c>
      <c r="F2373" s="319">
        <v>1</v>
      </c>
      <c r="G2373" s="43" t="s">
        <v>3100</v>
      </c>
      <c r="H2373" s="499"/>
      <c r="I2373" s="481">
        <v>10</v>
      </c>
      <c r="J2373" s="442" t="s">
        <v>1428</v>
      </c>
      <c r="K2373" s="442">
        <v>1</v>
      </c>
      <c r="L2373" s="482" t="s">
        <v>3454</v>
      </c>
      <c r="M2373" s="442">
        <v>8180</v>
      </c>
      <c r="N2373" s="483"/>
      <c r="O2373" s="434">
        <v>32.11</v>
      </c>
      <c r="P2373" s="323">
        <f t="shared" si="169"/>
        <v>32.11</v>
      </c>
      <c r="Q2373" s="319">
        <f t="shared" si="170"/>
        <v>1</v>
      </c>
      <c r="R2373" s="427">
        <f t="shared" si="171"/>
        <v>32.11</v>
      </c>
      <c r="S2373" s="323"/>
      <c r="T2373" s="309"/>
      <c r="U2373" s="309"/>
      <c r="V2373" s="319" t="s">
        <v>1427</v>
      </c>
      <c r="W2373" s="444" t="str">
        <f t="shared" si="168"/>
        <v>10</v>
      </c>
      <c r="X2373" s="286"/>
      <c r="Y2373" s="286"/>
      <c r="Z2373" s="30"/>
    </row>
    <row r="2374" spans="1:26" ht="15" hidden="1" customHeight="1" x14ac:dyDescent="0.2">
      <c r="A2374" s="384"/>
      <c r="B2374" s="384"/>
      <c r="C2374" s="433"/>
      <c r="D2374" s="43" t="s">
        <v>2970</v>
      </c>
      <c r="E2374" s="499" t="s">
        <v>3080</v>
      </c>
      <c r="F2374" s="319">
        <v>1</v>
      </c>
      <c r="G2374" s="43" t="s">
        <v>3114</v>
      </c>
      <c r="H2374" s="499"/>
      <c r="I2374" s="481">
        <v>10</v>
      </c>
      <c r="J2374" s="442" t="s">
        <v>1428</v>
      </c>
      <c r="K2374" s="442">
        <v>1</v>
      </c>
      <c r="L2374" s="482" t="s">
        <v>3454</v>
      </c>
      <c r="M2374" s="442">
        <v>1650</v>
      </c>
      <c r="N2374" s="483"/>
      <c r="O2374" s="434">
        <v>6.48</v>
      </c>
      <c r="P2374" s="323">
        <f t="shared" si="169"/>
        <v>6.48</v>
      </c>
      <c r="Q2374" s="319">
        <f t="shared" si="170"/>
        <v>1</v>
      </c>
      <c r="R2374" s="427">
        <f t="shared" si="171"/>
        <v>6.48</v>
      </c>
      <c r="S2374" s="323"/>
      <c r="T2374" s="309"/>
      <c r="U2374" s="309"/>
      <c r="V2374" s="319" t="s">
        <v>1427</v>
      </c>
      <c r="W2374" s="444" t="str">
        <f t="shared" si="168"/>
        <v>10</v>
      </c>
      <c r="X2374" s="286"/>
      <c r="Y2374" s="286"/>
      <c r="Z2374" s="30"/>
    </row>
    <row r="2375" spans="1:26" ht="15" hidden="1" customHeight="1" x14ac:dyDescent="0.2">
      <c r="A2375" s="384"/>
      <c r="B2375" s="384"/>
      <c r="C2375" s="433"/>
      <c r="D2375" s="43" t="s">
        <v>2970</v>
      </c>
      <c r="E2375" s="499" t="s">
        <v>3080</v>
      </c>
      <c r="F2375" s="319">
        <v>1</v>
      </c>
      <c r="G2375" s="43" t="s">
        <v>3101</v>
      </c>
      <c r="H2375" s="499"/>
      <c r="I2375" s="481">
        <v>15</v>
      </c>
      <c r="J2375" s="442" t="s">
        <v>1428</v>
      </c>
      <c r="K2375" s="442">
        <v>1</v>
      </c>
      <c r="L2375" s="482" t="s">
        <v>3465</v>
      </c>
      <c r="M2375" s="442">
        <v>1115</v>
      </c>
      <c r="N2375" s="483"/>
      <c r="O2375" s="434">
        <v>26.26</v>
      </c>
      <c r="P2375" s="323">
        <f t="shared" si="169"/>
        <v>26.26</v>
      </c>
      <c r="Q2375" s="319">
        <f t="shared" si="170"/>
        <v>1</v>
      </c>
      <c r="R2375" s="427">
        <f t="shared" si="171"/>
        <v>26.26</v>
      </c>
      <c r="S2375" s="323"/>
      <c r="T2375" s="309"/>
      <c r="U2375" s="309"/>
      <c r="V2375" s="319" t="s">
        <v>3446</v>
      </c>
      <c r="W2375" s="444" t="str">
        <f t="shared" si="168"/>
        <v>15</v>
      </c>
      <c r="X2375" s="286"/>
      <c r="Y2375" s="286"/>
      <c r="Z2375" s="30"/>
    </row>
    <row r="2376" spans="1:26" ht="15" hidden="1" customHeight="1" x14ac:dyDescent="0.2">
      <c r="A2376" s="384"/>
      <c r="B2376" s="384"/>
      <c r="C2376" s="433"/>
      <c r="D2376" s="43" t="s">
        <v>2970</v>
      </c>
      <c r="E2376" s="499" t="s">
        <v>3080</v>
      </c>
      <c r="F2376" s="319">
        <v>1</v>
      </c>
      <c r="G2376" s="43" t="s">
        <v>3102</v>
      </c>
      <c r="H2376" s="499"/>
      <c r="I2376" s="481">
        <v>15</v>
      </c>
      <c r="J2376" s="442" t="s">
        <v>1428</v>
      </c>
      <c r="K2376" s="442">
        <v>1</v>
      </c>
      <c r="L2376" s="482" t="s">
        <v>3469</v>
      </c>
      <c r="M2376" s="442">
        <v>1400</v>
      </c>
      <c r="N2376" s="483"/>
      <c r="O2376" s="434">
        <v>23.08</v>
      </c>
      <c r="P2376" s="323">
        <f t="shared" si="169"/>
        <v>23.08</v>
      </c>
      <c r="Q2376" s="319">
        <f t="shared" si="170"/>
        <v>1</v>
      </c>
      <c r="R2376" s="427">
        <f t="shared" si="171"/>
        <v>23.08</v>
      </c>
      <c r="S2376" s="323"/>
      <c r="T2376" s="309"/>
      <c r="U2376" s="309"/>
      <c r="V2376" s="319" t="s">
        <v>3446</v>
      </c>
      <c r="W2376" s="444" t="str">
        <f t="shared" si="168"/>
        <v>15</v>
      </c>
      <c r="X2376" s="286"/>
      <c r="Y2376" s="286"/>
      <c r="Z2376" s="30"/>
    </row>
    <row r="2377" spans="1:26" ht="15" hidden="1" customHeight="1" x14ac:dyDescent="0.2">
      <c r="A2377" s="384"/>
      <c r="B2377" s="384"/>
      <c r="C2377" s="433"/>
      <c r="D2377" s="43" t="s">
        <v>2970</v>
      </c>
      <c r="E2377" s="499" t="s">
        <v>3080</v>
      </c>
      <c r="F2377" s="319">
        <v>1</v>
      </c>
      <c r="G2377" s="43" t="s">
        <v>3103</v>
      </c>
      <c r="H2377" s="499"/>
      <c r="I2377" s="481">
        <v>15</v>
      </c>
      <c r="J2377" s="442" t="s">
        <v>1428</v>
      </c>
      <c r="K2377" s="442">
        <v>1</v>
      </c>
      <c r="L2377" s="482" t="s">
        <v>3505</v>
      </c>
      <c r="M2377" s="442">
        <v>190</v>
      </c>
      <c r="N2377" s="483"/>
      <c r="O2377" s="434">
        <v>5.82</v>
      </c>
      <c r="P2377" s="323">
        <f t="shared" si="169"/>
        <v>5.82</v>
      </c>
      <c r="Q2377" s="319">
        <f t="shared" si="170"/>
        <v>1</v>
      </c>
      <c r="R2377" s="427">
        <f t="shared" si="171"/>
        <v>5.82</v>
      </c>
      <c r="S2377" s="323"/>
      <c r="T2377" s="309"/>
      <c r="U2377" s="309"/>
      <c r="V2377" s="319" t="s">
        <v>3446</v>
      </c>
      <c r="W2377" s="444" t="str">
        <f t="shared" si="168"/>
        <v>15</v>
      </c>
      <c r="X2377" s="286"/>
      <c r="Y2377" s="286"/>
      <c r="Z2377" s="30"/>
    </row>
    <row r="2378" spans="1:26" ht="15" hidden="1" customHeight="1" x14ac:dyDescent="0.2">
      <c r="A2378" s="384"/>
      <c r="B2378" s="384"/>
      <c r="C2378" s="433"/>
      <c r="D2378" s="43" t="s">
        <v>2970</v>
      </c>
      <c r="E2378" s="499" t="s">
        <v>3080</v>
      </c>
      <c r="F2378" s="319">
        <v>1</v>
      </c>
      <c r="G2378" s="43" t="s">
        <v>3104</v>
      </c>
      <c r="H2378" s="499"/>
      <c r="I2378" s="481">
        <v>8</v>
      </c>
      <c r="J2378" s="442" t="s">
        <v>1428</v>
      </c>
      <c r="K2378" s="442">
        <v>2</v>
      </c>
      <c r="L2378" s="482" t="s">
        <v>3477</v>
      </c>
      <c r="M2378" s="442">
        <v>180</v>
      </c>
      <c r="N2378" s="483"/>
      <c r="O2378" s="434">
        <v>1.38</v>
      </c>
      <c r="P2378" s="323">
        <f t="shared" si="169"/>
        <v>2.76</v>
      </c>
      <c r="Q2378" s="319">
        <f t="shared" si="170"/>
        <v>2</v>
      </c>
      <c r="R2378" s="427">
        <f t="shared" si="171"/>
        <v>2.76</v>
      </c>
      <c r="S2378" s="323"/>
      <c r="T2378" s="309"/>
      <c r="U2378" s="309"/>
      <c r="V2378" s="319" t="s">
        <v>3449</v>
      </c>
      <c r="W2378" s="444" t="str">
        <f t="shared" si="168"/>
        <v>8</v>
      </c>
      <c r="X2378" s="286"/>
      <c r="Y2378" s="286"/>
      <c r="Z2378" s="30"/>
    </row>
    <row r="2379" spans="1:26" ht="15" hidden="1" customHeight="1" x14ac:dyDescent="0.2">
      <c r="A2379" s="384"/>
      <c r="B2379" s="384"/>
      <c r="C2379" s="433"/>
      <c r="D2379" s="43" t="s">
        <v>2970</v>
      </c>
      <c r="E2379" s="499" t="s">
        <v>3080</v>
      </c>
      <c r="F2379" s="319">
        <v>1</v>
      </c>
      <c r="G2379" s="43" t="s">
        <v>3105</v>
      </c>
      <c r="H2379" s="499"/>
      <c r="I2379" s="481">
        <v>8</v>
      </c>
      <c r="J2379" s="442" t="s">
        <v>1428</v>
      </c>
      <c r="K2379" s="442">
        <v>1</v>
      </c>
      <c r="L2379" s="482" t="s">
        <v>3478</v>
      </c>
      <c r="M2379" s="442">
        <v>180</v>
      </c>
      <c r="N2379" s="483"/>
      <c r="O2379" s="434">
        <v>1.1100000000000001</v>
      </c>
      <c r="P2379" s="323">
        <f t="shared" si="169"/>
        <v>1.1100000000000001</v>
      </c>
      <c r="Q2379" s="319">
        <f t="shared" si="170"/>
        <v>1</v>
      </c>
      <c r="R2379" s="427">
        <f t="shared" si="171"/>
        <v>1.1100000000000001</v>
      </c>
      <c r="S2379" s="323"/>
      <c r="T2379" s="309"/>
      <c r="U2379" s="309"/>
      <c r="V2379" s="319" t="s">
        <v>3449</v>
      </c>
      <c r="W2379" s="444" t="str">
        <f t="shared" si="168"/>
        <v>8</v>
      </c>
      <c r="X2379" s="286"/>
      <c r="Y2379" s="286"/>
      <c r="Z2379" s="30"/>
    </row>
    <row r="2380" spans="1:26" ht="15" hidden="1" customHeight="1" x14ac:dyDescent="0.2">
      <c r="A2380" s="384"/>
      <c r="B2380" s="384"/>
      <c r="C2380" s="433"/>
      <c r="D2380" s="43" t="s">
        <v>2970</v>
      </c>
      <c r="E2380" s="499" t="s">
        <v>3080</v>
      </c>
      <c r="F2380" s="319">
        <v>1</v>
      </c>
      <c r="G2380" s="43" t="s">
        <v>3106</v>
      </c>
      <c r="H2380" s="499"/>
      <c r="I2380" s="481">
        <v>15</v>
      </c>
      <c r="J2380" s="442" t="s">
        <v>1428</v>
      </c>
      <c r="K2380" s="442">
        <v>2</v>
      </c>
      <c r="L2380" s="482" t="s">
        <v>3495</v>
      </c>
      <c r="M2380" s="442">
        <v>180</v>
      </c>
      <c r="N2380" s="483"/>
      <c r="O2380" s="434">
        <v>3.6</v>
      </c>
      <c r="P2380" s="323">
        <f t="shared" si="169"/>
        <v>7.2</v>
      </c>
      <c r="Q2380" s="319">
        <f t="shared" si="170"/>
        <v>2</v>
      </c>
      <c r="R2380" s="427">
        <f t="shared" si="171"/>
        <v>7.2</v>
      </c>
      <c r="S2380" s="323"/>
      <c r="T2380" s="309"/>
      <c r="U2380" s="309"/>
      <c r="V2380" s="319" t="s">
        <v>3446</v>
      </c>
      <c r="W2380" s="444" t="str">
        <f t="shared" si="168"/>
        <v>15</v>
      </c>
      <c r="X2380" s="286"/>
      <c r="Y2380" s="286"/>
      <c r="Z2380" s="30"/>
    </row>
    <row r="2381" spans="1:26" ht="15" hidden="1" customHeight="1" x14ac:dyDescent="0.2">
      <c r="A2381" s="384"/>
      <c r="B2381" s="384"/>
      <c r="C2381" s="433"/>
      <c r="D2381" s="43" t="s">
        <v>2970</v>
      </c>
      <c r="E2381" s="499" t="s">
        <v>3080</v>
      </c>
      <c r="F2381" s="319">
        <v>1</v>
      </c>
      <c r="G2381" s="43" t="s">
        <v>3107</v>
      </c>
      <c r="H2381" s="499"/>
      <c r="I2381" s="481">
        <v>12</v>
      </c>
      <c r="J2381" s="442" t="s">
        <v>1428</v>
      </c>
      <c r="K2381" s="442">
        <v>1</v>
      </c>
      <c r="L2381" s="482" t="s">
        <v>3565</v>
      </c>
      <c r="M2381" s="442">
        <v>226</v>
      </c>
      <c r="N2381" s="483"/>
      <c r="O2381" s="434">
        <v>3.18</v>
      </c>
      <c r="P2381" s="323">
        <f t="shared" si="169"/>
        <v>3.18</v>
      </c>
      <c r="Q2381" s="319">
        <f t="shared" si="170"/>
        <v>1</v>
      </c>
      <c r="R2381" s="427">
        <f t="shared" si="171"/>
        <v>3.18</v>
      </c>
      <c r="S2381" s="323"/>
      <c r="T2381" s="309"/>
      <c r="U2381" s="309"/>
      <c r="V2381" s="319" t="s">
        <v>3445</v>
      </c>
      <c r="W2381" s="444" t="str">
        <f t="shared" si="168"/>
        <v>12</v>
      </c>
      <c r="X2381" s="286"/>
      <c r="Y2381" s="286"/>
      <c r="Z2381" s="30"/>
    </row>
    <row r="2382" spans="1:26" ht="15" hidden="1" customHeight="1" x14ac:dyDescent="0.2">
      <c r="A2382" s="384"/>
      <c r="B2382" s="384"/>
      <c r="C2382" s="433"/>
      <c r="D2382" s="43" t="s">
        <v>2970</v>
      </c>
      <c r="E2382" s="499" t="s">
        <v>3080</v>
      </c>
      <c r="F2382" s="319">
        <v>1</v>
      </c>
      <c r="G2382" s="43" t="s">
        <v>3108</v>
      </c>
      <c r="H2382" s="499"/>
      <c r="I2382" s="481">
        <v>12</v>
      </c>
      <c r="J2382" s="442" t="s">
        <v>1428</v>
      </c>
      <c r="K2382" s="442">
        <v>1</v>
      </c>
      <c r="L2382" s="482" t="s">
        <v>3566</v>
      </c>
      <c r="M2382" s="442">
        <v>229</v>
      </c>
      <c r="N2382" s="483"/>
      <c r="O2382" s="434">
        <v>3.18</v>
      </c>
      <c r="P2382" s="323">
        <f t="shared" si="169"/>
        <v>3.18</v>
      </c>
      <c r="Q2382" s="319">
        <f t="shared" si="170"/>
        <v>1</v>
      </c>
      <c r="R2382" s="427">
        <f t="shared" si="171"/>
        <v>3.18</v>
      </c>
      <c r="S2382" s="323"/>
      <c r="T2382" s="309"/>
      <c r="U2382" s="309"/>
      <c r="V2382" s="319" t="s">
        <v>3445</v>
      </c>
      <c r="W2382" s="444" t="str">
        <f t="shared" si="168"/>
        <v>12</v>
      </c>
      <c r="X2382" s="286"/>
      <c r="Y2382" s="286"/>
      <c r="Z2382" s="30"/>
    </row>
    <row r="2383" spans="1:26" ht="15" hidden="1" customHeight="1" x14ac:dyDescent="0.2">
      <c r="A2383" s="384"/>
      <c r="B2383" s="384"/>
      <c r="C2383" s="433"/>
      <c r="D2383" s="43" t="s">
        <v>2971</v>
      </c>
      <c r="E2383" s="499" t="s">
        <v>3080</v>
      </c>
      <c r="F2383" s="319">
        <v>1</v>
      </c>
      <c r="G2383" s="43" t="s">
        <v>3115</v>
      </c>
      <c r="H2383" s="499"/>
      <c r="I2383" s="481" t="s">
        <v>567</v>
      </c>
      <c r="J2383" s="442" t="s">
        <v>1428</v>
      </c>
      <c r="K2383" s="442">
        <v>1</v>
      </c>
      <c r="L2383" s="482" t="s">
        <v>3456</v>
      </c>
      <c r="M2383" s="442">
        <v>13410</v>
      </c>
      <c r="N2383" s="483"/>
      <c r="O2383" s="434">
        <v>913.94</v>
      </c>
      <c r="P2383" s="323">
        <f t="shared" si="169"/>
        <v>913.94</v>
      </c>
      <c r="Q2383" s="319">
        <f t="shared" si="170"/>
        <v>1</v>
      </c>
      <c r="R2383" s="427">
        <f t="shared" si="171"/>
        <v>913.94</v>
      </c>
      <c r="S2383" s="323"/>
      <c r="T2383" s="309"/>
      <c r="U2383" s="309"/>
      <c r="V2383" s="319" t="s">
        <v>567</v>
      </c>
      <c r="W2383" s="444" t="str">
        <f t="shared" ref="W2383:W2446" si="172">(SUBSTITUTE(I2383,V2383,""))</f>
        <v/>
      </c>
      <c r="X2383" s="286"/>
      <c r="Y2383" s="286"/>
      <c r="Z2383" s="30"/>
    </row>
    <row r="2384" spans="1:26" ht="15" hidden="1" customHeight="1" x14ac:dyDescent="0.2">
      <c r="A2384" s="384"/>
      <c r="B2384" s="384"/>
      <c r="C2384" s="433"/>
      <c r="D2384" s="43" t="s">
        <v>2971</v>
      </c>
      <c r="E2384" s="499" t="s">
        <v>3080</v>
      </c>
      <c r="F2384" s="319">
        <v>1</v>
      </c>
      <c r="G2384" s="43" t="s">
        <v>3116</v>
      </c>
      <c r="H2384" s="499"/>
      <c r="I2384" s="481">
        <v>10</v>
      </c>
      <c r="J2384" s="442" t="s">
        <v>1428</v>
      </c>
      <c r="K2384" s="442">
        <v>1</v>
      </c>
      <c r="L2384" s="482" t="s">
        <v>3466</v>
      </c>
      <c r="M2384" s="442">
        <v>225</v>
      </c>
      <c r="N2384" s="483"/>
      <c r="O2384" s="434">
        <v>2.12</v>
      </c>
      <c r="P2384" s="323">
        <f t="shared" si="169"/>
        <v>2.12</v>
      </c>
      <c r="Q2384" s="319">
        <f t="shared" si="170"/>
        <v>1</v>
      </c>
      <c r="R2384" s="427">
        <f t="shared" si="171"/>
        <v>2.12</v>
      </c>
      <c r="S2384" s="323"/>
      <c r="T2384" s="309"/>
      <c r="U2384" s="309"/>
      <c r="V2384" s="319" t="s">
        <v>1427</v>
      </c>
      <c r="W2384" s="444" t="str">
        <f t="shared" si="172"/>
        <v>10</v>
      </c>
      <c r="X2384" s="286"/>
      <c r="Y2384" s="286"/>
      <c r="Z2384" s="30"/>
    </row>
    <row r="2385" spans="1:26" ht="15" hidden="1" customHeight="1" x14ac:dyDescent="0.2">
      <c r="A2385" s="384"/>
      <c r="B2385" s="384"/>
      <c r="C2385" s="433"/>
      <c r="D2385" s="43" t="s">
        <v>2971</v>
      </c>
      <c r="E2385" s="499" t="s">
        <v>3080</v>
      </c>
      <c r="F2385" s="319">
        <v>1</v>
      </c>
      <c r="G2385" s="43" t="s">
        <v>3117</v>
      </c>
      <c r="H2385" s="499"/>
      <c r="I2385" s="481">
        <v>10</v>
      </c>
      <c r="J2385" s="442" t="s">
        <v>1428</v>
      </c>
      <c r="K2385" s="442">
        <v>2</v>
      </c>
      <c r="L2385" s="482" t="s">
        <v>3454</v>
      </c>
      <c r="M2385" s="442">
        <v>8130</v>
      </c>
      <c r="N2385" s="483"/>
      <c r="O2385" s="434">
        <v>31.91</v>
      </c>
      <c r="P2385" s="323">
        <f t="shared" si="169"/>
        <v>63.82</v>
      </c>
      <c r="Q2385" s="319">
        <f t="shared" si="170"/>
        <v>2</v>
      </c>
      <c r="R2385" s="427">
        <f t="shared" si="171"/>
        <v>63.82</v>
      </c>
      <c r="S2385" s="323"/>
      <c r="T2385" s="309"/>
      <c r="U2385" s="309"/>
      <c r="V2385" s="319" t="s">
        <v>1427</v>
      </c>
      <c r="W2385" s="444" t="str">
        <f t="shared" si="172"/>
        <v>10</v>
      </c>
      <c r="X2385" s="286"/>
      <c r="Y2385" s="286"/>
      <c r="Z2385" s="30"/>
    </row>
    <row r="2386" spans="1:26" ht="15" hidden="1" customHeight="1" x14ac:dyDescent="0.2">
      <c r="A2386" s="384"/>
      <c r="B2386" s="384"/>
      <c r="C2386" s="433"/>
      <c r="D2386" s="43" t="s">
        <v>2971</v>
      </c>
      <c r="E2386" s="499" t="s">
        <v>3080</v>
      </c>
      <c r="F2386" s="319">
        <v>1</v>
      </c>
      <c r="G2386" s="43" t="s">
        <v>3118</v>
      </c>
      <c r="H2386" s="499"/>
      <c r="I2386" s="481">
        <v>10</v>
      </c>
      <c r="J2386" s="442" t="s">
        <v>1428</v>
      </c>
      <c r="K2386" s="442">
        <v>2</v>
      </c>
      <c r="L2386" s="482" t="s">
        <v>3454</v>
      </c>
      <c r="M2386" s="442">
        <v>4460</v>
      </c>
      <c r="N2386" s="483"/>
      <c r="O2386" s="434">
        <v>17.510000000000002</v>
      </c>
      <c r="P2386" s="323">
        <f t="shared" si="169"/>
        <v>35.020000000000003</v>
      </c>
      <c r="Q2386" s="319">
        <f t="shared" si="170"/>
        <v>2</v>
      </c>
      <c r="R2386" s="427">
        <f t="shared" si="171"/>
        <v>35.020000000000003</v>
      </c>
      <c r="S2386" s="323"/>
      <c r="T2386" s="309"/>
      <c r="U2386" s="309"/>
      <c r="V2386" s="319" t="s">
        <v>1427</v>
      </c>
      <c r="W2386" s="444" t="str">
        <f t="shared" si="172"/>
        <v>10</v>
      </c>
      <c r="X2386" s="286"/>
      <c r="Y2386" s="286"/>
      <c r="Z2386" s="30"/>
    </row>
    <row r="2387" spans="1:26" ht="15" hidden="1" customHeight="1" x14ac:dyDescent="0.2">
      <c r="A2387" s="384"/>
      <c r="B2387" s="384"/>
      <c r="C2387" s="433"/>
      <c r="D2387" s="43" t="s">
        <v>2971</v>
      </c>
      <c r="E2387" s="499" t="s">
        <v>3080</v>
      </c>
      <c r="F2387" s="319">
        <v>1</v>
      </c>
      <c r="G2387" s="43" t="s">
        <v>3119</v>
      </c>
      <c r="H2387" s="499"/>
      <c r="I2387" s="481">
        <v>15</v>
      </c>
      <c r="J2387" s="442" t="s">
        <v>1428</v>
      </c>
      <c r="K2387" s="442">
        <v>1</v>
      </c>
      <c r="L2387" s="482" t="s">
        <v>3465</v>
      </c>
      <c r="M2387" s="442">
        <v>1125</v>
      </c>
      <c r="N2387" s="483"/>
      <c r="O2387" s="434">
        <v>26.49</v>
      </c>
      <c r="P2387" s="323">
        <f t="shared" si="169"/>
        <v>26.49</v>
      </c>
      <c r="Q2387" s="319">
        <f t="shared" si="170"/>
        <v>1</v>
      </c>
      <c r="R2387" s="427">
        <f t="shared" si="171"/>
        <v>26.49</v>
      </c>
      <c r="S2387" s="323"/>
      <c r="T2387" s="309"/>
      <c r="U2387" s="309"/>
      <c r="V2387" s="319" t="s">
        <v>3446</v>
      </c>
      <c r="W2387" s="444" t="str">
        <f t="shared" si="172"/>
        <v>15</v>
      </c>
      <c r="X2387" s="286"/>
      <c r="Y2387" s="286"/>
      <c r="Z2387" s="30"/>
    </row>
    <row r="2388" spans="1:26" ht="15" hidden="1" customHeight="1" x14ac:dyDescent="0.2">
      <c r="A2388" s="384"/>
      <c r="B2388" s="384"/>
      <c r="C2388" s="433"/>
      <c r="D2388" s="43" t="s">
        <v>2971</v>
      </c>
      <c r="E2388" s="499" t="s">
        <v>3080</v>
      </c>
      <c r="F2388" s="319">
        <v>1</v>
      </c>
      <c r="G2388" s="43" t="s">
        <v>3120</v>
      </c>
      <c r="H2388" s="499"/>
      <c r="I2388" s="481">
        <v>15</v>
      </c>
      <c r="J2388" s="442" t="s">
        <v>1428</v>
      </c>
      <c r="K2388" s="442">
        <v>1</v>
      </c>
      <c r="L2388" s="482" t="s">
        <v>3469</v>
      </c>
      <c r="M2388" s="442">
        <v>1410</v>
      </c>
      <c r="N2388" s="483"/>
      <c r="O2388" s="434">
        <v>23.24</v>
      </c>
      <c r="P2388" s="323">
        <f t="shared" si="169"/>
        <v>23.24</v>
      </c>
      <c r="Q2388" s="319">
        <f t="shared" si="170"/>
        <v>1</v>
      </c>
      <c r="R2388" s="427">
        <f t="shared" si="171"/>
        <v>23.24</v>
      </c>
      <c r="S2388" s="323"/>
      <c r="T2388" s="309"/>
      <c r="U2388" s="309"/>
      <c r="V2388" s="319" t="s">
        <v>3446</v>
      </c>
      <c r="W2388" s="444" t="str">
        <f t="shared" si="172"/>
        <v>15</v>
      </c>
      <c r="X2388" s="286"/>
      <c r="Y2388" s="286"/>
      <c r="Z2388" s="30"/>
    </row>
    <row r="2389" spans="1:26" ht="15" hidden="1" customHeight="1" x14ac:dyDescent="0.2">
      <c r="A2389" s="384"/>
      <c r="B2389" s="384"/>
      <c r="C2389" s="433"/>
      <c r="D2389" s="43" t="s">
        <v>2971</v>
      </c>
      <c r="E2389" s="499" t="s">
        <v>3080</v>
      </c>
      <c r="F2389" s="319">
        <v>1</v>
      </c>
      <c r="G2389" s="43" t="s">
        <v>3121</v>
      </c>
      <c r="H2389" s="499"/>
      <c r="I2389" s="481">
        <v>15</v>
      </c>
      <c r="J2389" s="442" t="s">
        <v>1428</v>
      </c>
      <c r="K2389" s="442">
        <v>2</v>
      </c>
      <c r="L2389" s="482" t="s">
        <v>3497</v>
      </c>
      <c r="M2389" s="442">
        <v>240</v>
      </c>
      <c r="N2389" s="483"/>
      <c r="O2389" s="434">
        <v>6.5</v>
      </c>
      <c r="P2389" s="323">
        <f t="shared" si="169"/>
        <v>13</v>
      </c>
      <c r="Q2389" s="319">
        <f t="shared" si="170"/>
        <v>2</v>
      </c>
      <c r="R2389" s="427">
        <f t="shared" si="171"/>
        <v>13</v>
      </c>
      <c r="S2389" s="323"/>
      <c r="T2389" s="309"/>
      <c r="U2389" s="309"/>
      <c r="V2389" s="319" t="s">
        <v>3446</v>
      </c>
      <c r="W2389" s="444" t="str">
        <f t="shared" si="172"/>
        <v>15</v>
      </c>
      <c r="X2389" s="286"/>
      <c r="Y2389" s="286"/>
      <c r="Z2389" s="30"/>
    </row>
    <row r="2390" spans="1:26" ht="15" hidden="1" customHeight="1" x14ac:dyDescent="0.2">
      <c r="A2390" s="384"/>
      <c r="B2390" s="384"/>
      <c r="C2390" s="433"/>
      <c r="D2390" s="43" t="s">
        <v>2971</v>
      </c>
      <c r="E2390" s="499" t="s">
        <v>3080</v>
      </c>
      <c r="F2390" s="319">
        <v>1</v>
      </c>
      <c r="G2390" s="43" t="s">
        <v>3122</v>
      </c>
      <c r="H2390" s="499"/>
      <c r="I2390" s="481">
        <v>15</v>
      </c>
      <c r="J2390" s="442" t="s">
        <v>1428</v>
      </c>
      <c r="K2390" s="442">
        <v>1</v>
      </c>
      <c r="L2390" s="482" t="s">
        <v>3505</v>
      </c>
      <c r="M2390" s="442">
        <v>250</v>
      </c>
      <c r="N2390" s="483"/>
      <c r="O2390" s="434">
        <v>7.65</v>
      </c>
      <c r="P2390" s="323">
        <f t="shared" si="169"/>
        <v>7.65</v>
      </c>
      <c r="Q2390" s="319">
        <f t="shared" si="170"/>
        <v>1</v>
      </c>
      <c r="R2390" s="427">
        <f t="shared" si="171"/>
        <v>7.65</v>
      </c>
      <c r="S2390" s="323"/>
      <c r="T2390" s="309"/>
      <c r="U2390" s="309"/>
      <c r="V2390" s="319" t="s">
        <v>3446</v>
      </c>
      <c r="W2390" s="444" t="str">
        <f t="shared" si="172"/>
        <v>15</v>
      </c>
      <c r="X2390" s="286"/>
      <c r="Y2390" s="286"/>
      <c r="Z2390" s="30"/>
    </row>
    <row r="2391" spans="1:26" ht="15" hidden="1" customHeight="1" x14ac:dyDescent="0.2">
      <c r="A2391" s="384"/>
      <c r="B2391" s="384"/>
      <c r="C2391" s="433"/>
      <c r="D2391" s="43" t="s">
        <v>2971</v>
      </c>
      <c r="E2391" s="499" t="s">
        <v>3080</v>
      </c>
      <c r="F2391" s="319">
        <v>1</v>
      </c>
      <c r="G2391" s="43" t="s">
        <v>3104</v>
      </c>
      <c r="H2391" s="499"/>
      <c r="I2391" s="481">
        <v>8</v>
      </c>
      <c r="J2391" s="442" t="s">
        <v>1428</v>
      </c>
      <c r="K2391" s="442">
        <v>2</v>
      </c>
      <c r="L2391" s="482" t="s">
        <v>3477</v>
      </c>
      <c r="M2391" s="442">
        <v>180</v>
      </c>
      <c r="N2391" s="483"/>
      <c r="O2391" s="434">
        <v>1.38</v>
      </c>
      <c r="P2391" s="323">
        <f t="shared" si="169"/>
        <v>2.76</v>
      </c>
      <c r="Q2391" s="319">
        <f t="shared" si="170"/>
        <v>2</v>
      </c>
      <c r="R2391" s="427">
        <f t="shared" si="171"/>
        <v>2.76</v>
      </c>
      <c r="S2391" s="323"/>
      <c r="T2391" s="309"/>
      <c r="U2391" s="309"/>
      <c r="V2391" s="319" t="s">
        <v>3449</v>
      </c>
      <c r="W2391" s="444" t="str">
        <f t="shared" si="172"/>
        <v>8</v>
      </c>
      <c r="X2391" s="286"/>
      <c r="Y2391" s="286"/>
      <c r="Z2391" s="30"/>
    </row>
    <row r="2392" spans="1:26" ht="15" hidden="1" customHeight="1" x14ac:dyDescent="0.2">
      <c r="A2392" s="384"/>
      <c r="B2392" s="384"/>
      <c r="C2392" s="433"/>
      <c r="D2392" s="43" t="s">
        <v>2971</v>
      </c>
      <c r="E2392" s="499" t="s">
        <v>3080</v>
      </c>
      <c r="F2392" s="319">
        <v>1</v>
      </c>
      <c r="G2392" s="43" t="s">
        <v>3105</v>
      </c>
      <c r="H2392" s="499"/>
      <c r="I2392" s="481">
        <v>8</v>
      </c>
      <c r="J2392" s="442" t="s">
        <v>1428</v>
      </c>
      <c r="K2392" s="442">
        <v>1</v>
      </c>
      <c r="L2392" s="482" t="s">
        <v>3478</v>
      </c>
      <c r="M2392" s="442">
        <v>180</v>
      </c>
      <c r="N2392" s="483"/>
      <c r="O2392" s="434">
        <v>1.1100000000000001</v>
      </c>
      <c r="P2392" s="323">
        <f t="shared" si="169"/>
        <v>1.1100000000000001</v>
      </c>
      <c r="Q2392" s="319">
        <f t="shared" si="170"/>
        <v>1</v>
      </c>
      <c r="R2392" s="427">
        <f t="shared" si="171"/>
        <v>1.1100000000000001</v>
      </c>
      <c r="S2392" s="323"/>
      <c r="T2392" s="309"/>
      <c r="U2392" s="309"/>
      <c r="V2392" s="319" t="s">
        <v>3449</v>
      </c>
      <c r="W2392" s="444" t="str">
        <f t="shared" si="172"/>
        <v>8</v>
      </c>
      <c r="X2392" s="286"/>
      <c r="Y2392" s="286"/>
      <c r="Z2392" s="30"/>
    </row>
    <row r="2393" spans="1:26" ht="15" hidden="1" customHeight="1" x14ac:dyDescent="0.2">
      <c r="A2393" s="384"/>
      <c r="B2393" s="384"/>
      <c r="C2393" s="433"/>
      <c r="D2393" s="43" t="s">
        <v>2971</v>
      </c>
      <c r="E2393" s="499" t="s">
        <v>3080</v>
      </c>
      <c r="F2393" s="319">
        <v>1</v>
      </c>
      <c r="G2393" s="43" t="s">
        <v>3090</v>
      </c>
      <c r="H2393" s="499"/>
      <c r="I2393" s="481">
        <v>15</v>
      </c>
      <c r="J2393" s="442" t="s">
        <v>1428</v>
      </c>
      <c r="K2393" s="442">
        <v>4</v>
      </c>
      <c r="L2393" s="482" t="s">
        <v>3541</v>
      </c>
      <c r="M2393" s="442">
        <v>200</v>
      </c>
      <c r="N2393" s="483"/>
      <c r="O2393" s="434">
        <v>4.47</v>
      </c>
      <c r="P2393" s="323">
        <f t="shared" si="169"/>
        <v>17.88</v>
      </c>
      <c r="Q2393" s="319">
        <f t="shared" si="170"/>
        <v>4</v>
      </c>
      <c r="R2393" s="427">
        <f t="shared" si="171"/>
        <v>17.88</v>
      </c>
      <c r="S2393" s="323"/>
      <c r="T2393" s="309"/>
      <c r="U2393" s="309"/>
      <c r="V2393" s="319" t="s">
        <v>3446</v>
      </c>
      <c r="W2393" s="444" t="str">
        <f t="shared" si="172"/>
        <v>15</v>
      </c>
      <c r="X2393" s="286"/>
      <c r="Y2393" s="286"/>
      <c r="Z2393" s="30"/>
    </row>
    <row r="2394" spans="1:26" ht="15" hidden="1" customHeight="1" x14ac:dyDescent="0.2">
      <c r="A2394" s="384"/>
      <c r="B2394" s="384"/>
      <c r="C2394" s="433"/>
      <c r="D2394" s="43" t="s">
        <v>2971</v>
      </c>
      <c r="E2394" s="499" t="s">
        <v>3080</v>
      </c>
      <c r="F2394" s="319">
        <v>1</v>
      </c>
      <c r="G2394" s="43" t="s">
        <v>3123</v>
      </c>
      <c r="H2394" s="499"/>
      <c r="I2394" s="481">
        <v>12</v>
      </c>
      <c r="J2394" s="442" t="s">
        <v>1428</v>
      </c>
      <c r="K2394" s="442">
        <v>4</v>
      </c>
      <c r="L2394" s="482" t="s">
        <v>3556</v>
      </c>
      <c r="M2394" s="442">
        <v>240</v>
      </c>
      <c r="N2394" s="483"/>
      <c r="O2394" s="434">
        <v>5.57</v>
      </c>
      <c r="P2394" s="323">
        <f t="shared" si="169"/>
        <v>22.28</v>
      </c>
      <c r="Q2394" s="319">
        <f t="shared" si="170"/>
        <v>4</v>
      </c>
      <c r="R2394" s="427">
        <f t="shared" si="171"/>
        <v>22.28</v>
      </c>
      <c r="S2394" s="323"/>
      <c r="T2394" s="309"/>
      <c r="U2394" s="309"/>
      <c r="V2394" s="319" t="s">
        <v>3445</v>
      </c>
      <c r="W2394" s="444" t="str">
        <f t="shared" si="172"/>
        <v>12</v>
      </c>
      <c r="X2394" s="286"/>
      <c r="Y2394" s="286"/>
      <c r="Z2394" s="30"/>
    </row>
    <row r="2395" spans="1:26" ht="15" hidden="1" customHeight="1" x14ac:dyDescent="0.2">
      <c r="A2395" s="384"/>
      <c r="B2395" s="384"/>
      <c r="C2395" s="433"/>
      <c r="D2395" s="43" t="s">
        <v>2971</v>
      </c>
      <c r="E2395" s="499" t="s">
        <v>3080</v>
      </c>
      <c r="F2395" s="319">
        <v>1</v>
      </c>
      <c r="G2395" s="43" t="s">
        <v>3124</v>
      </c>
      <c r="H2395" s="499"/>
      <c r="I2395" s="481">
        <v>12</v>
      </c>
      <c r="J2395" s="442" t="s">
        <v>1428</v>
      </c>
      <c r="K2395" s="442">
        <v>8</v>
      </c>
      <c r="L2395" s="482" t="s">
        <v>3556</v>
      </c>
      <c r="M2395" s="442">
        <v>225</v>
      </c>
      <c r="N2395" s="483"/>
      <c r="O2395" s="434">
        <v>5.22</v>
      </c>
      <c r="P2395" s="323">
        <f t="shared" si="169"/>
        <v>41.76</v>
      </c>
      <c r="Q2395" s="319">
        <f t="shared" si="170"/>
        <v>8</v>
      </c>
      <c r="R2395" s="427">
        <f t="shared" si="171"/>
        <v>41.76</v>
      </c>
      <c r="S2395" s="323"/>
      <c r="T2395" s="309"/>
      <c r="U2395" s="309"/>
      <c r="V2395" s="319" t="s">
        <v>3445</v>
      </c>
      <c r="W2395" s="444" t="str">
        <f t="shared" si="172"/>
        <v>12</v>
      </c>
      <c r="X2395" s="286"/>
      <c r="Y2395" s="286"/>
      <c r="Z2395" s="30"/>
    </row>
    <row r="2396" spans="1:26" ht="15" hidden="1" customHeight="1" x14ac:dyDescent="0.2">
      <c r="A2396" s="384"/>
      <c r="B2396" s="384"/>
      <c r="C2396" s="433"/>
      <c r="D2396" s="43" t="s">
        <v>2971</v>
      </c>
      <c r="E2396" s="499" t="s">
        <v>3080</v>
      </c>
      <c r="F2396" s="319">
        <v>1</v>
      </c>
      <c r="G2396" s="43" t="s">
        <v>3125</v>
      </c>
      <c r="H2396" s="499"/>
      <c r="I2396" s="481">
        <v>12</v>
      </c>
      <c r="J2396" s="442" t="s">
        <v>1428</v>
      </c>
      <c r="K2396" s="442">
        <v>1</v>
      </c>
      <c r="L2396" s="482" t="s">
        <v>3565</v>
      </c>
      <c r="M2396" s="442">
        <v>159</v>
      </c>
      <c r="N2396" s="483"/>
      <c r="O2396" s="434">
        <v>2.2200000000000002</v>
      </c>
      <c r="P2396" s="323">
        <f t="shared" si="169"/>
        <v>2.2200000000000002</v>
      </c>
      <c r="Q2396" s="319">
        <f t="shared" si="170"/>
        <v>1</v>
      </c>
      <c r="R2396" s="427">
        <f t="shared" si="171"/>
        <v>2.2200000000000002</v>
      </c>
      <c r="S2396" s="323"/>
      <c r="T2396" s="309"/>
      <c r="U2396" s="309"/>
      <c r="V2396" s="319" t="s">
        <v>3445</v>
      </c>
      <c r="W2396" s="444" t="str">
        <f t="shared" si="172"/>
        <v>12</v>
      </c>
      <c r="X2396" s="286"/>
      <c r="Y2396" s="286"/>
      <c r="Z2396" s="30"/>
    </row>
    <row r="2397" spans="1:26" ht="15" hidden="1" customHeight="1" x14ac:dyDescent="0.2">
      <c r="A2397" s="384"/>
      <c r="B2397" s="384"/>
      <c r="C2397" s="433"/>
      <c r="D2397" s="43" t="s">
        <v>2971</v>
      </c>
      <c r="E2397" s="499" t="s">
        <v>3080</v>
      </c>
      <c r="F2397" s="319">
        <v>1</v>
      </c>
      <c r="G2397" s="43" t="s">
        <v>3126</v>
      </c>
      <c r="H2397" s="499"/>
      <c r="I2397" s="481">
        <v>12</v>
      </c>
      <c r="J2397" s="442" t="s">
        <v>1428</v>
      </c>
      <c r="K2397" s="442">
        <v>1</v>
      </c>
      <c r="L2397" s="482" t="s">
        <v>3532</v>
      </c>
      <c r="M2397" s="442">
        <v>174</v>
      </c>
      <c r="N2397" s="483"/>
      <c r="O2397" s="434">
        <v>2.2200000000000002</v>
      </c>
      <c r="P2397" s="323">
        <f t="shared" si="169"/>
        <v>2.2200000000000002</v>
      </c>
      <c r="Q2397" s="319">
        <f t="shared" si="170"/>
        <v>1</v>
      </c>
      <c r="R2397" s="427">
        <f t="shared" si="171"/>
        <v>2.2200000000000002</v>
      </c>
      <c r="S2397" s="323"/>
      <c r="T2397" s="309"/>
      <c r="U2397" s="309"/>
      <c r="V2397" s="319" t="s">
        <v>3445</v>
      </c>
      <c r="W2397" s="444" t="str">
        <f t="shared" si="172"/>
        <v>12</v>
      </c>
      <c r="X2397" s="286"/>
      <c r="Y2397" s="286"/>
      <c r="Z2397" s="30"/>
    </row>
    <row r="2398" spans="1:26" ht="15" hidden="1" customHeight="1" x14ac:dyDescent="0.2">
      <c r="A2398" s="384"/>
      <c r="B2398" s="384"/>
      <c r="C2398" s="433"/>
      <c r="D2398" s="43" t="s">
        <v>2971</v>
      </c>
      <c r="E2398" s="499" t="s">
        <v>3080</v>
      </c>
      <c r="F2398" s="319">
        <v>1</v>
      </c>
      <c r="G2398" s="43" t="s">
        <v>3127</v>
      </c>
      <c r="H2398" s="499"/>
      <c r="I2398" s="481">
        <v>12</v>
      </c>
      <c r="J2398" s="442" t="s">
        <v>1428</v>
      </c>
      <c r="K2398" s="442">
        <v>4</v>
      </c>
      <c r="L2398" s="482" t="s">
        <v>3536</v>
      </c>
      <c r="M2398" s="442">
        <v>223</v>
      </c>
      <c r="N2398" s="483"/>
      <c r="O2398" s="434">
        <v>2.65</v>
      </c>
      <c r="P2398" s="323">
        <f t="shared" si="169"/>
        <v>10.6</v>
      </c>
      <c r="Q2398" s="319">
        <f t="shared" si="170"/>
        <v>4</v>
      </c>
      <c r="R2398" s="427">
        <f t="shared" si="171"/>
        <v>10.6</v>
      </c>
      <c r="S2398" s="323"/>
      <c r="T2398" s="309"/>
      <c r="U2398" s="309"/>
      <c r="V2398" s="319" t="s">
        <v>3445</v>
      </c>
      <c r="W2398" s="444" t="str">
        <f t="shared" si="172"/>
        <v>12</v>
      </c>
      <c r="X2398" s="286"/>
      <c r="Y2398" s="286"/>
      <c r="Z2398" s="30"/>
    </row>
    <row r="2399" spans="1:26" ht="15" hidden="1" customHeight="1" x14ac:dyDescent="0.2">
      <c r="A2399" s="384"/>
      <c r="B2399" s="384"/>
      <c r="C2399" s="433"/>
      <c r="D2399" s="43" t="s">
        <v>2971</v>
      </c>
      <c r="E2399" s="499" t="s">
        <v>3080</v>
      </c>
      <c r="F2399" s="319">
        <v>1</v>
      </c>
      <c r="G2399" s="43" t="s">
        <v>3128</v>
      </c>
      <c r="H2399" s="499"/>
      <c r="I2399" s="481">
        <v>12</v>
      </c>
      <c r="J2399" s="442" t="s">
        <v>1428</v>
      </c>
      <c r="K2399" s="442">
        <v>2</v>
      </c>
      <c r="L2399" s="482" t="s">
        <v>3567</v>
      </c>
      <c r="M2399" s="442">
        <v>246</v>
      </c>
      <c r="N2399" s="483"/>
      <c r="O2399" s="434">
        <v>4.78</v>
      </c>
      <c r="P2399" s="323">
        <f t="shared" si="169"/>
        <v>9.56</v>
      </c>
      <c r="Q2399" s="319">
        <f t="shared" si="170"/>
        <v>2</v>
      </c>
      <c r="R2399" s="427">
        <f t="shared" si="171"/>
        <v>9.56</v>
      </c>
      <c r="S2399" s="323"/>
      <c r="T2399" s="309"/>
      <c r="U2399" s="309"/>
      <c r="V2399" s="319" t="s">
        <v>3445</v>
      </c>
      <c r="W2399" s="444" t="str">
        <f t="shared" si="172"/>
        <v>12</v>
      </c>
      <c r="X2399" s="286"/>
      <c r="Y2399" s="286"/>
      <c r="Z2399" s="30"/>
    </row>
    <row r="2400" spans="1:26" ht="15" hidden="1" customHeight="1" x14ac:dyDescent="0.2">
      <c r="A2400" s="384"/>
      <c r="B2400" s="384"/>
      <c r="C2400" s="433"/>
      <c r="D2400" s="43" t="s">
        <v>2971</v>
      </c>
      <c r="E2400" s="499" t="s">
        <v>3080</v>
      </c>
      <c r="F2400" s="319">
        <v>1</v>
      </c>
      <c r="G2400" s="43" t="s">
        <v>3129</v>
      </c>
      <c r="H2400" s="499"/>
      <c r="I2400" s="481">
        <v>12</v>
      </c>
      <c r="J2400" s="442" t="s">
        <v>1428</v>
      </c>
      <c r="K2400" s="442">
        <v>4</v>
      </c>
      <c r="L2400" s="482" t="s">
        <v>3530</v>
      </c>
      <c r="M2400" s="442">
        <v>246</v>
      </c>
      <c r="N2400" s="483"/>
      <c r="O2400" s="434">
        <v>3.85</v>
      </c>
      <c r="P2400" s="323">
        <f t="shared" si="169"/>
        <v>15.4</v>
      </c>
      <c r="Q2400" s="319">
        <f t="shared" si="170"/>
        <v>4</v>
      </c>
      <c r="R2400" s="427">
        <f t="shared" si="171"/>
        <v>15.4</v>
      </c>
      <c r="S2400" s="323"/>
      <c r="T2400" s="309"/>
      <c r="U2400" s="309"/>
      <c r="V2400" s="319" t="s">
        <v>3445</v>
      </c>
      <c r="W2400" s="444" t="str">
        <f t="shared" si="172"/>
        <v>12</v>
      </c>
      <c r="X2400" s="286"/>
      <c r="Y2400" s="286"/>
      <c r="Z2400" s="30"/>
    </row>
    <row r="2401" spans="1:26" ht="15" hidden="1" customHeight="1" x14ac:dyDescent="0.2">
      <c r="A2401" s="384"/>
      <c r="B2401" s="384"/>
      <c r="C2401" s="433"/>
      <c r="D2401" s="43" t="s">
        <v>2972</v>
      </c>
      <c r="E2401" s="499" t="s">
        <v>3080</v>
      </c>
      <c r="F2401" s="319">
        <v>68</v>
      </c>
      <c r="G2401" s="43" t="s">
        <v>2972</v>
      </c>
      <c r="H2401" s="499"/>
      <c r="I2401" s="481">
        <v>10</v>
      </c>
      <c r="J2401" s="442" t="s">
        <v>1428</v>
      </c>
      <c r="K2401" s="442">
        <v>1</v>
      </c>
      <c r="L2401" s="482" t="s">
        <v>3452</v>
      </c>
      <c r="M2401" s="442">
        <v>60</v>
      </c>
      <c r="N2401" s="483"/>
      <c r="O2401" s="434">
        <v>0.28000000000000003</v>
      </c>
      <c r="P2401" s="323">
        <f t="shared" si="169"/>
        <v>0.28000000000000003</v>
      </c>
      <c r="Q2401" s="319">
        <f t="shared" si="170"/>
        <v>68</v>
      </c>
      <c r="R2401" s="427">
        <f t="shared" si="171"/>
        <v>19.040000000000003</v>
      </c>
      <c r="S2401" s="323"/>
      <c r="T2401" s="309"/>
      <c r="U2401" s="309"/>
      <c r="V2401" s="319" t="s">
        <v>1427</v>
      </c>
      <c r="W2401" s="444" t="str">
        <f t="shared" si="172"/>
        <v>10</v>
      </c>
      <c r="X2401" s="286"/>
      <c r="Y2401" s="286"/>
      <c r="Z2401" s="30"/>
    </row>
    <row r="2402" spans="1:26" ht="15" hidden="1" customHeight="1" x14ac:dyDescent="0.2">
      <c r="A2402" s="384"/>
      <c r="B2402" s="384"/>
      <c r="C2402" s="433"/>
      <c r="D2402" s="43" t="s">
        <v>2973</v>
      </c>
      <c r="E2402" s="499" t="s">
        <v>3080</v>
      </c>
      <c r="F2402" s="319">
        <v>1</v>
      </c>
      <c r="G2402" s="43" t="s">
        <v>3130</v>
      </c>
      <c r="H2402" s="499"/>
      <c r="I2402" s="481" t="s">
        <v>567</v>
      </c>
      <c r="J2402" s="442" t="s">
        <v>1428</v>
      </c>
      <c r="K2402" s="442">
        <v>1</v>
      </c>
      <c r="L2402" s="482" t="s">
        <v>3456</v>
      </c>
      <c r="M2402" s="442">
        <v>13410</v>
      </c>
      <c r="N2402" s="483"/>
      <c r="O2402" s="434">
        <v>913.94</v>
      </c>
      <c r="P2402" s="323">
        <f t="shared" si="169"/>
        <v>913.94</v>
      </c>
      <c r="Q2402" s="319">
        <f t="shared" si="170"/>
        <v>1</v>
      </c>
      <c r="R2402" s="427">
        <f t="shared" si="171"/>
        <v>913.94</v>
      </c>
      <c r="S2402" s="323"/>
      <c r="T2402" s="309"/>
      <c r="U2402" s="309"/>
      <c r="V2402" s="319" t="s">
        <v>567</v>
      </c>
      <c r="W2402" s="444" t="str">
        <f t="shared" si="172"/>
        <v/>
      </c>
      <c r="X2402" s="286"/>
      <c r="Y2402" s="286"/>
      <c r="Z2402" s="30"/>
    </row>
    <row r="2403" spans="1:26" ht="15" hidden="1" customHeight="1" x14ac:dyDescent="0.2">
      <c r="A2403" s="384"/>
      <c r="B2403" s="384"/>
      <c r="C2403" s="433"/>
      <c r="D2403" s="43" t="s">
        <v>2973</v>
      </c>
      <c r="E2403" s="499" t="s">
        <v>3080</v>
      </c>
      <c r="F2403" s="319">
        <v>1</v>
      </c>
      <c r="G2403" s="43" t="s">
        <v>3093</v>
      </c>
      <c r="H2403" s="499"/>
      <c r="I2403" s="481">
        <v>10</v>
      </c>
      <c r="J2403" s="442" t="s">
        <v>1428</v>
      </c>
      <c r="K2403" s="442">
        <v>1</v>
      </c>
      <c r="L2403" s="482" t="s">
        <v>3460</v>
      </c>
      <c r="M2403" s="442">
        <v>100</v>
      </c>
      <c r="N2403" s="483"/>
      <c r="O2403" s="434">
        <v>0.78</v>
      </c>
      <c r="P2403" s="323">
        <f t="shared" si="169"/>
        <v>0.78</v>
      </c>
      <c r="Q2403" s="319">
        <f t="shared" si="170"/>
        <v>1</v>
      </c>
      <c r="R2403" s="427">
        <f t="shared" si="171"/>
        <v>0.78</v>
      </c>
      <c r="S2403" s="323"/>
      <c r="T2403" s="309"/>
      <c r="U2403" s="309"/>
      <c r="V2403" s="319" t="s">
        <v>1427</v>
      </c>
      <c r="W2403" s="444" t="str">
        <f t="shared" si="172"/>
        <v>10</v>
      </c>
      <c r="X2403" s="286"/>
      <c r="Y2403" s="286"/>
      <c r="Z2403" s="30"/>
    </row>
    <row r="2404" spans="1:26" ht="15" hidden="1" customHeight="1" x14ac:dyDescent="0.2">
      <c r="A2404" s="384"/>
      <c r="B2404" s="384"/>
      <c r="C2404" s="433"/>
      <c r="D2404" s="43" t="s">
        <v>2973</v>
      </c>
      <c r="E2404" s="499" t="s">
        <v>3080</v>
      </c>
      <c r="F2404" s="319">
        <v>1</v>
      </c>
      <c r="G2404" s="43" t="s">
        <v>3116</v>
      </c>
      <c r="H2404" s="499"/>
      <c r="I2404" s="481">
        <v>10</v>
      </c>
      <c r="J2404" s="442" t="s">
        <v>1428</v>
      </c>
      <c r="K2404" s="442">
        <v>1</v>
      </c>
      <c r="L2404" s="482" t="s">
        <v>3466</v>
      </c>
      <c r="M2404" s="442">
        <v>225</v>
      </c>
      <c r="N2404" s="483"/>
      <c r="O2404" s="434">
        <v>2.12</v>
      </c>
      <c r="P2404" s="323">
        <f t="shared" si="169"/>
        <v>2.12</v>
      </c>
      <c r="Q2404" s="319">
        <f t="shared" si="170"/>
        <v>1</v>
      </c>
      <c r="R2404" s="427">
        <f t="shared" si="171"/>
        <v>2.12</v>
      </c>
      <c r="S2404" s="323"/>
      <c r="T2404" s="309"/>
      <c r="U2404" s="309"/>
      <c r="V2404" s="319" t="s">
        <v>1427</v>
      </c>
      <c r="W2404" s="444" t="str">
        <f t="shared" si="172"/>
        <v>10</v>
      </c>
      <c r="X2404" s="286"/>
      <c r="Y2404" s="286"/>
      <c r="Z2404" s="30"/>
    </row>
    <row r="2405" spans="1:26" ht="15" hidden="1" customHeight="1" x14ac:dyDescent="0.2">
      <c r="A2405" s="384"/>
      <c r="B2405" s="384"/>
      <c r="C2405" s="433"/>
      <c r="D2405" s="43" t="s">
        <v>2973</v>
      </c>
      <c r="E2405" s="499" t="s">
        <v>3080</v>
      </c>
      <c r="F2405" s="319">
        <v>1</v>
      </c>
      <c r="G2405" s="43" t="s">
        <v>3117</v>
      </c>
      <c r="H2405" s="499"/>
      <c r="I2405" s="481">
        <v>10</v>
      </c>
      <c r="J2405" s="442" t="s">
        <v>1428</v>
      </c>
      <c r="K2405" s="442">
        <v>2</v>
      </c>
      <c r="L2405" s="482" t="s">
        <v>3454</v>
      </c>
      <c r="M2405" s="442">
        <v>8130</v>
      </c>
      <c r="N2405" s="483"/>
      <c r="O2405" s="434">
        <v>31.91</v>
      </c>
      <c r="P2405" s="323">
        <f t="shared" si="169"/>
        <v>63.82</v>
      </c>
      <c r="Q2405" s="319">
        <f t="shared" si="170"/>
        <v>2</v>
      </c>
      <c r="R2405" s="427">
        <f t="shared" si="171"/>
        <v>63.82</v>
      </c>
      <c r="S2405" s="323"/>
      <c r="T2405" s="309"/>
      <c r="U2405" s="309"/>
      <c r="V2405" s="319" t="s">
        <v>1427</v>
      </c>
      <c r="W2405" s="444" t="str">
        <f t="shared" si="172"/>
        <v>10</v>
      </c>
      <c r="X2405" s="286"/>
      <c r="Y2405" s="286"/>
      <c r="Z2405" s="30"/>
    </row>
    <row r="2406" spans="1:26" ht="15" hidden="1" customHeight="1" x14ac:dyDescent="0.2">
      <c r="A2406" s="384"/>
      <c r="B2406" s="384"/>
      <c r="C2406" s="433"/>
      <c r="D2406" s="43" t="s">
        <v>2973</v>
      </c>
      <c r="E2406" s="499" t="s">
        <v>3080</v>
      </c>
      <c r="F2406" s="319">
        <v>1</v>
      </c>
      <c r="G2406" s="43" t="s">
        <v>3118</v>
      </c>
      <c r="H2406" s="499"/>
      <c r="I2406" s="481">
        <v>10</v>
      </c>
      <c r="J2406" s="442" t="s">
        <v>1428</v>
      </c>
      <c r="K2406" s="442">
        <v>2</v>
      </c>
      <c r="L2406" s="482" t="s">
        <v>3454</v>
      </c>
      <c r="M2406" s="442">
        <v>4460</v>
      </c>
      <c r="N2406" s="483"/>
      <c r="O2406" s="434">
        <v>17.510000000000002</v>
      </c>
      <c r="P2406" s="323">
        <f t="shared" si="169"/>
        <v>35.020000000000003</v>
      </c>
      <c r="Q2406" s="319">
        <f t="shared" si="170"/>
        <v>2</v>
      </c>
      <c r="R2406" s="427">
        <f t="shared" si="171"/>
        <v>35.020000000000003</v>
      </c>
      <c r="S2406" s="323"/>
      <c r="T2406" s="309"/>
      <c r="U2406" s="309"/>
      <c r="V2406" s="319" t="s">
        <v>1427</v>
      </c>
      <c r="W2406" s="444" t="str">
        <f t="shared" si="172"/>
        <v>10</v>
      </c>
      <c r="X2406" s="286"/>
      <c r="Y2406" s="286"/>
      <c r="Z2406" s="30"/>
    </row>
    <row r="2407" spans="1:26" ht="15" hidden="1" customHeight="1" x14ac:dyDescent="0.2">
      <c r="A2407" s="384"/>
      <c r="B2407" s="384"/>
      <c r="C2407" s="433"/>
      <c r="D2407" s="43" t="s">
        <v>2973</v>
      </c>
      <c r="E2407" s="499" t="s">
        <v>3080</v>
      </c>
      <c r="F2407" s="319">
        <v>1</v>
      </c>
      <c r="G2407" s="43" t="s">
        <v>3119</v>
      </c>
      <c r="H2407" s="499"/>
      <c r="I2407" s="481">
        <v>15</v>
      </c>
      <c r="J2407" s="442" t="s">
        <v>1428</v>
      </c>
      <c r="K2407" s="442">
        <v>1</v>
      </c>
      <c r="L2407" s="482" t="s">
        <v>3465</v>
      </c>
      <c r="M2407" s="442">
        <v>1125</v>
      </c>
      <c r="N2407" s="483"/>
      <c r="O2407" s="434">
        <v>26.49</v>
      </c>
      <c r="P2407" s="323">
        <f t="shared" si="169"/>
        <v>26.49</v>
      </c>
      <c r="Q2407" s="319">
        <f t="shared" si="170"/>
        <v>1</v>
      </c>
      <c r="R2407" s="427">
        <f t="shared" si="171"/>
        <v>26.49</v>
      </c>
      <c r="S2407" s="323"/>
      <c r="T2407" s="309"/>
      <c r="U2407" s="309"/>
      <c r="V2407" s="319" t="s">
        <v>3446</v>
      </c>
      <c r="W2407" s="444" t="str">
        <f t="shared" si="172"/>
        <v>15</v>
      </c>
      <c r="X2407" s="286"/>
      <c r="Y2407" s="286"/>
      <c r="Z2407" s="30"/>
    </row>
    <row r="2408" spans="1:26" ht="15" hidden="1" customHeight="1" x14ac:dyDescent="0.2">
      <c r="A2408" s="384"/>
      <c r="B2408" s="384"/>
      <c r="C2408" s="433"/>
      <c r="D2408" s="43" t="s">
        <v>2973</v>
      </c>
      <c r="E2408" s="499" t="s">
        <v>3080</v>
      </c>
      <c r="F2408" s="319">
        <v>1</v>
      </c>
      <c r="G2408" s="43" t="s">
        <v>3120</v>
      </c>
      <c r="H2408" s="499"/>
      <c r="I2408" s="481">
        <v>15</v>
      </c>
      <c r="J2408" s="442" t="s">
        <v>1428</v>
      </c>
      <c r="K2408" s="442">
        <v>1</v>
      </c>
      <c r="L2408" s="482" t="s">
        <v>3469</v>
      </c>
      <c r="M2408" s="442">
        <v>1410</v>
      </c>
      <c r="N2408" s="483"/>
      <c r="O2408" s="434">
        <v>23.24</v>
      </c>
      <c r="P2408" s="323">
        <f t="shared" si="169"/>
        <v>23.24</v>
      </c>
      <c r="Q2408" s="319">
        <f t="shared" si="170"/>
        <v>1</v>
      </c>
      <c r="R2408" s="427">
        <f t="shared" si="171"/>
        <v>23.24</v>
      </c>
      <c r="S2408" s="323"/>
      <c r="T2408" s="309"/>
      <c r="U2408" s="309"/>
      <c r="V2408" s="319" t="s">
        <v>3446</v>
      </c>
      <c r="W2408" s="444" t="str">
        <f t="shared" si="172"/>
        <v>15</v>
      </c>
      <c r="X2408" s="286"/>
      <c r="Y2408" s="286"/>
      <c r="Z2408" s="30"/>
    </row>
    <row r="2409" spans="1:26" ht="15" hidden="1" customHeight="1" x14ac:dyDescent="0.2">
      <c r="A2409" s="384"/>
      <c r="B2409" s="384"/>
      <c r="C2409" s="433"/>
      <c r="D2409" s="43" t="s">
        <v>2973</v>
      </c>
      <c r="E2409" s="499" t="s">
        <v>3080</v>
      </c>
      <c r="F2409" s="319">
        <v>1</v>
      </c>
      <c r="G2409" s="43" t="s">
        <v>3121</v>
      </c>
      <c r="H2409" s="499"/>
      <c r="I2409" s="481">
        <v>15</v>
      </c>
      <c r="J2409" s="442" t="s">
        <v>1428</v>
      </c>
      <c r="K2409" s="442">
        <v>2</v>
      </c>
      <c r="L2409" s="482" t="s">
        <v>3497</v>
      </c>
      <c r="M2409" s="442">
        <v>240</v>
      </c>
      <c r="N2409" s="483"/>
      <c r="O2409" s="434">
        <v>6.5</v>
      </c>
      <c r="P2409" s="323">
        <f t="shared" si="169"/>
        <v>13</v>
      </c>
      <c r="Q2409" s="319">
        <f t="shared" si="170"/>
        <v>2</v>
      </c>
      <c r="R2409" s="427">
        <f t="shared" si="171"/>
        <v>13</v>
      </c>
      <c r="S2409" s="323"/>
      <c r="T2409" s="309"/>
      <c r="U2409" s="309"/>
      <c r="V2409" s="319" t="s">
        <v>3446</v>
      </c>
      <c r="W2409" s="444" t="str">
        <f t="shared" si="172"/>
        <v>15</v>
      </c>
      <c r="X2409" s="286"/>
      <c r="Y2409" s="286"/>
      <c r="Z2409" s="30"/>
    </row>
    <row r="2410" spans="1:26" ht="15" hidden="1" customHeight="1" x14ac:dyDescent="0.2">
      <c r="A2410" s="384"/>
      <c r="B2410" s="384"/>
      <c r="C2410" s="433"/>
      <c r="D2410" s="43" t="s">
        <v>2973</v>
      </c>
      <c r="E2410" s="499" t="s">
        <v>3080</v>
      </c>
      <c r="F2410" s="319">
        <v>1</v>
      </c>
      <c r="G2410" s="43" t="s">
        <v>3122</v>
      </c>
      <c r="H2410" s="499"/>
      <c r="I2410" s="481">
        <v>15</v>
      </c>
      <c r="J2410" s="442" t="s">
        <v>1428</v>
      </c>
      <c r="K2410" s="442">
        <v>1</v>
      </c>
      <c r="L2410" s="482" t="s">
        <v>3505</v>
      </c>
      <c r="M2410" s="442">
        <v>250</v>
      </c>
      <c r="N2410" s="483"/>
      <c r="O2410" s="434">
        <v>7.65</v>
      </c>
      <c r="P2410" s="323">
        <f t="shared" si="169"/>
        <v>7.65</v>
      </c>
      <c r="Q2410" s="319">
        <f t="shared" si="170"/>
        <v>1</v>
      </c>
      <c r="R2410" s="427">
        <f t="shared" si="171"/>
        <v>7.65</v>
      </c>
      <c r="S2410" s="323"/>
      <c r="T2410" s="309"/>
      <c r="U2410" s="309"/>
      <c r="V2410" s="319" t="s">
        <v>3446</v>
      </c>
      <c r="W2410" s="444" t="str">
        <f t="shared" si="172"/>
        <v>15</v>
      </c>
      <c r="X2410" s="286"/>
      <c r="Y2410" s="286"/>
      <c r="Z2410" s="30"/>
    </row>
    <row r="2411" spans="1:26" ht="15" hidden="1" customHeight="1" x14ac:dyDescent="0.2">
      <c r="A2411" s="384"/>
      <c r="B2411" s="384"/>
      <c r="C2411" s="433"/>
      <c r="D2411" s="43" t="s">
        <v>2973</v>
      </c>
      <c r="E2411" s="499" t="s">
        <v>3080</v>
      </c>
      <c r="F2411" s="319">
        <v>1</v>
      </c>
      <c r="G2411" s="43" t="s">
        <v>3104</v>
      </c>
      <c r="H2411" s="499"/>
      <c r="I2411" s="481">
        <v>8</v>
      </c>
      <c r="J2411" s="442" t="s">
        <v>1428</v>
      </c>
      <c r="K2411" s="442">
        <v>1</v>
      </c>
      <c r="L2411" s="482" t="s">
        <v>3477</v>
      </c>
      <c r="M2411" s="442">
        <v>180</v>
      </c>
      <c r="N2411" s="483"/>
      <c r="O2411" s="434">
        <v>1.38</v>
      </c>
      <c r="P2411" s="323">
        <f t="shared" si="169"/>
        <v>1.38</v>
      </c>
      <c r="Q2411" s="319">
        <f t="shared" si="170"/>
        <v>1</v>
      </c>
      <c r="R2411" s="427">
        <f t="shared" si="171"/>
        <v>1.38</v>
      </c>
      <c r="S2411" s="323"/>
      <c r="T2411" s="309"/>
      <c r="U2411" s="309"/>
      <c r="V2411" s="319" t="s">
        <v>3449</v>
      </c>
      <c r="W2411" s="444" t="str">
        <f t="shared" si="172"/>
        <v>8</v>
      </c>
      <c r="X2411" s="286"/>
      <c r="Y2411" s="286"/>
      <c r="Z2411" s="30"/>
    </row>
    <row r="2412" spans="1:26" ht="15" hidden="1" customHeight="1" x14ac:dyDescent="0.2">
      <c r="A2412" s="384"/>
      <c r="B2412" s="384"/>
      <c r="C2412" s="433"/>
      <c r="D2412" s="43" t="s">
        <v>2973</v>
      </c>
      <c r="E2412" s="499" t="s">
        <v>3080</v>
      </c>
      <c r="F2412" s="319">
        <v>1</v>
      </c>
      <c r="G2412" s="43" t="s">
        <v>3131</v>
      </c>
      <c r="H2412" s="499"/>
      <c r="I2412" s="481">
        <v>8</v>
      </c>
      <c r="J2412" s="442" t="s">
        <v>1428</v>
      </c>
      <c r="K2412" s="442">
        <v>1</v>
      </c>
      <c r="L2412" s="482" t="s">
        <v>3568</v>
      </c>
      <c r="M2412" s="442">
        <v>180</v>
      </c>
      <c r="N2412" s="483"/>
      <c r="O2412" s="434">
        <v>1.49</v>
      </c>
      <c r="P2412" s="323">
        <f t="shared" si="169"/>
        <v>1.49</v>
      </c>
      <c r="Q2412" s="319">
        <f t="shared" si="170"/>
        <v>1</v>
      </c>
      <c r="R2412" s="427">
        <f t="shared" si="171"/>
        <v>1.49</v>
      </c>
      <c r="S2412" s="323"/>
      <c r="T2412" s="309"/>
      <c r="U2412" s="309"/>
      <c r="V2412" s="319" t="s">
        <v>3449</v>
      </c>
      <c r="W2412" s="444" t="str">
        <f t="shared" si="172"/>
        <v>8</v>
      </c>
      <c r="X2412" s="286"/>
      <c r="Y2412" s="286"/>
      <c r="Z2412" s="30"/>
    </row>
    <row r="2413" spans="1:26" ht="15" hidden="1" customHeight="1" x14ac:dyDescent="0.2">
      <c r="A2413" s="384"/>
      <c r="B2413" s="384"/>
      <c r="C2413" s="433"/>
      <c r="D2413" s="43" t="s">
        <v>2973</v>
      </c>
      <c r="E2413" s="499" t="s">
        <v>3080</v>
      </c>
      <c r="F2413" s="319">
        <v>1</v>
      </c>
      <c r="G2413" s="43" t="s">
        <v>3105</v>
      </c>
      <c r="H2413" s="499"/>
      <c r="I2413" s="481">
        <v>8</v>
      </c>
      <c r="J2413" s="442" t="s">
        <v>1428</v>
      </c>
      <c r="K2413" s="442">
        <v>1</v>
      </c>
      <c r="L2413" s="482" t="s">
        <v>3478</v>
      </c>
      <c r="M2413" s="442">
        <v>180</v>
      </c>
      <c r="N2413" s="483"/>
      <c r="O2413" s="434">
        <v>1.1100000000000001</v>
      </c>
      <c r="P2413" s="323">
        <f t="shared" si="169"/>
        <v>1.1100000000000001</v>
      </c>
      <c r="Q2413" s="319">
        <f t="shared" si="170"/>
        <v>1</v>
      </c>
      <c r="R2413" s="427">
        <f t="shared" si="171"/>
        <v>1.1100000000000001</v>
      </c>
      <c r="S2413" s="323"/>
      <c r="T2413" s="309"/>
      <c r="U2413" s="309"/>
      <c r="V2413" s="319" t="s">
        <v>3449</v>
      </c>
      <c r="W2413" s="444" t="str">
        <f t="shared" si="172"/>
        <v>8</v>
      </c>
      <c r="X2413" s="286"/>
      <c r="Y2413" s="286"/>
      <c r="Z2413" s="30"/>
    </row>
    <row r="2414" spans="1:26" ht="15" hidden="1" customHeight="1" x14ac:dyDescent="0.2">
      <c r="A2414" s="384"/>
      <c r="B2414" s="384"/>
      <c r="C2414" s="433"/>
      <c r="D2414" s="43" t="s">
        <v>2973</v>
      </c>
      <c r="E2414" s="499" t="s">
        <v>3080</v>
      </c>
      <c r="F2414" s="319">
        <v>1</v>
      </c>
      <c r="G2414" s="43" t="s">
        <v>3090</v>
      </c>
      <c r="H2414" s="499"/>
      <c r="I2414" s="481">
        <v>15</v>
      </c>
      <c r="J2414" s="442" t="s">
        <v>1428</v>
      </c>
      <c r="K2414" s="442">
        <v>3</v>
      </c>
      <c r="L2414" s="482" t="s">
        <v>3541</v>
      </c>
      <c r="M2414" s="442">
        <v>200</v>
      </c>
      <c r="N2414" s="483"/>
      <c r="O2414" s="434">
        <v>4.47</v>
      </c>
      <c r="P2414" s="323">
        <f t="shared" si="169"/>
        <v>13.41</v>
      </c>
      <c r="Q2414" s="319">
        <f t="shared" si="170"/>
        <v>3</v>
      </c>
      <c r="R2414" s="427">
        <f t="shared" si="171"/>
        <v>13.41</v>
      </c>
      <c r="S2414" s="323"/>
      <c r="T2414" s="309"/>
      <c r="U2414" s="309"/>
      <c r="V2414" s="319" t="s">
        <v>3446</v>
      </c>
      <c r="W2414" s="444" t="str">
        <f t="shared" si="172"/>
        <v>15</v>
      </c>
      <c r="X2414" s="286"/>
      <c r="Y2414" s="286"/>
      <c r="Z2414" s="30"/>
    </row>
    <row r="2415" spans="1:26" ht="15" hidden="1" customHeight="1" x14ac:dyDescent="0.2">
      <c r="A2415" s="384"/>
      <c r="B2415" s="384"/>
      <c r="C2415" s="433"/>
      <c r="D2415" s="43" t="s">
        <v>2973</v>
      </c>
      <c r="E2415" s="499" t="s">
        <v>3080</v>
      </c>
      <c r="F2415" s="319">
        <v>1</v>
      </c>
      <c r="G2415" s="43" t="s">
        <v>3123</v>
      </c>
      <c r="H2415" s="499"/>
      <c r="I2415" s="481">
        <v>12</v>
      </c>
      <c r="J2415" s="442" t="s">
        <v>1428</v>
      </c>
      <c r="K2415" s="442">
        <v>4</v>
      </c>
      <c r="L2415" s="482" t="s">
        <v>3556</v>
      </c>
      <c r="M2415" s="442">
        <v>240</v>
      </c>
      <c r="N2415" s="483"/>
      <c r="O2415" s="434">
        <v>5.57</v>
      </c>
      <c r="P2415" s="323">
        <f t="shared" si="169"/>
        <v>22.28</v>
      </c>
      <c r="Q2415" s="319">
        <f t="shared" si="170"/>
        <v>4</v>
      </c>
      <c r="R2415" s="427">
        <f t="shared" si="171"/>
        <v>22.28</v>
      </c>
      <c r="S2415" s="323"/>
      <c r="T2415" s="309"/>
      <c r="U2415" s="309"/>
      <c r="V2415" s="319" t="s">
        <v>3445</v>
      </c>
      <c r="W2415" s="444" t="str">
        <f t="shared" si="172"/>
        <v>12</v>
      </c>
      <c r="X2415" s="286"/>
      <c r="Y2415" s="286"/>
      <c r="Z2415" s="30"/>
    </row>
    <row r="2416" spans="1:26" ht="15" hidden="1" customHeight="1" x14ac:dyDescent="0.2">
      <c r="A2416" s="384"/>
      <c r="B2416" s="384"/>
      <c r="C2416" s="433"/>
      <c r="D2416" s="43" t="s">
        <v>2973</v>
      </c>
      <c r="E2416" s="499" t="s">
        <v>3080</v>
      </c>
      <c r="F2416" s="319">
        <v>1</v>
      </c>
      <c r="G2416" s="43" t="s">
        <v>3124</v>
      </c>
      <c r="H2416" s="499"/>
      <c r="I2416" s="481">
        <v>12</v>
      </c>
      <c r="J2416" s="442" t="s">
        <v>1428</v>
      </c>
      <c r="K2416" s="442">
        <v>6</v>
      </c>
      <c r="L2416" s="482" t="s">
        <v>3556</v>
      </c>
      <c r="M2416" s="442">
        <v>225</v>
      </c>
      <c r="N2416" s="483"/>
      <c r="O2416" s="434">
        <v>5.22</v>
      </c>
      <c r="P2416" s="323">
        <f t="shared" si="169"/>
        <v>31.32</v>
      </c>
      <c r="Q2416" s="319">
        <f t="shared" si="170"/>
        <v>6</v>
      </c>
      <c r="R2416" s="427">
        <f t="shared" si="171"/>
        <v>31.32</v>
      </c>
      <c r="S2416" s="323"/>
      <c r="T2416" s="309"/>
      <c r="U2416" s="309"/>
      <c r="V2416" s="319" t="s">
        <v>3445</v>
      </c>
      <c r="W2416" s="444" t="str">
        <f t="shared" si="172"/>
        <v>12</v>
      </c>
      <c r="X2416" s="286"/>
      <c r="Y2416" s="286"/>
      <c r="Z2416" s="30"/>
    </row>
    <row r="2417" spans="1:26" ht="15" hidden="1" customHeight="1" x14ac:dyDescent="0.2">
      <c r="A2417" s="384"/>
      <c r="B2417" s="384"/>
      <c r="C2417" s="433"/>
      <c r="D2417" s="43" t="s">
        <v>2973</v>
      </c>
      <c r="E2417" s="499" t="s">
        <v>3080</v>
      </c>
      <c r="F2417" s="319">
        <v>1</v>
      </c>
      <c r="G2417" s="43" t="s">
        <v>3132</v>
      </c>
      <c r="H2417" s="499"/>
      <c r="I2417" s="481">
        <v>12</v>
      </c>
      <c r="J2417" s="442" t="s">
        <v>1428</v>
      </c>
      <c r="K2417" s="442">
        <v>1</v>
      </c>
      <c r="L2417" s="482" t="s">
        <v>3451</v>
      </c>
      <c r="M2417" s="442">
        <v>198</v>
      </c>
      <c r="N2417" s="483"/>
      <c r="O2417" s="434">
        <v>2.8</v>
      </c>
      <c r="P2417" s="323">
        <f t="shared" si="169"/>
        <v>2.8</v>
      </c>
      <c r="Q2417" s="319">
        <f t="shared" si="170"/>
        <v>1</v>
      </c>
      <c r="R2417" s="427">
        <f t="shared" si="171"/>
        <v>2.8</v>
      </c>
      <c r="S2417" s="323"/>
      <c r="T2417" s="309"/>
      <c r="U2417" s="309"/>
      <c r="V2417" s="319" t="s">
        <v>3445</v>
      </c>
      <c r="W2417" s="444" t="str">
        <f t="shared" si="172"/>
        <v>12</v>
      </c>
      <c r="X2417" s="286"/>
      <c r="Y2417" s="286"/>
      <c r="Z2417" s="30"/>
    </row>
    <row r="2418" spans="1:26" ht="15" hidden="1" customHeight="1" x14ac:dyDescent="0.2">
      <c r="A2418" s="384"/>
      <c r="B2418" s="384"/>
      <c r="C2418" s="433"/>
      <c r="D2418" s="43" t="s">
        <v>2973</v>
      </c>
      <c r="E2418" s="499" t="s">
        <v>3080</v>
      </c>
      <c r="F2418" s="319">
        <v>1</v>
      </c>
      <c r="G2418" s="43" t="s">
        <v>3133</v>
      </c>
      <c r="H2418" s="499"/>
      <c r="I2418" s="481">
        <v>12</v>
      </c>
      <c r="J2418" s="442" t="s">
        <v>1428</v>
      </c>
      <c r="K2418" s="442">
        <v>1</v>
      </c>
      <c r="L2418" s="482" t="s">
        <v>3569</v>
      </c>
      <c r="M2418" s="442">
        <v>205</v>
      </c>
      <c r="N2418" s="483"/>
      <c r="O2418" s="434">
        <v>2.8</v>
      </c>
      <c r="P2418" s="323">
        <f t="shared" si="169"/>
        <v>2.8</v>
      </c>
      <c r="Q2418" s="319">
        <f t="shared" si="170"/>
        <v>1</v>
      </c>
      <c r="R2418" s="427">
        <f t="shared" si="171"/>
        <v>2.8</v>
      </c>
      <c r="S2418" s="323"/>
      <c r="T2418" s="309"/>
      <c r="U2418" s="309"/>
      <c r="V2418" s="319" t="s">
        <v>3445</v>
      </c>
      <c r="W2418" s="444" t="str">
        <f t="shared" si="172"/>
        <v>12</v>
      </c>
      <c r="X2418" s="286"/>
      <c r="Y2418" s="286"/>
      <c r="Z2418" s="30"/>
    </row>
    <row r="2419" spans="1:26" ht="15" hidden="1" customHeight="1" x14ac:dyDescent="0.2">
      <c r="A2419" s="384"/>
      <c r="B2419" s="384"/>
      <c r="C2419" s="433"/>
      <c r="D2419" s="43" t="s">
        <v>2973</v>
      </c>
      <c r="E2419" s="499" t="s">
        <v>3080</v>
      </c>
      <c r="F2419" s="319">
        <v>1</v>
      </c>
      <c r="G2419" s="43" t="s">
        <v>3134</v>
      </c>
      <c r="H2419" s="499"/>
      <c r="I2419" s="481">
        <v>12</v>
      </c>
      <c r="J2419" s="442" t="s">
        <v>1428</v>
      </c>
      <c r="K2419" s="442">
        <v>2</v>
      </c>
      <c r="L2419" s="482" t="s">
        <v>3536</v>
      </c>
      <c r="M2419" s="442">
        <v>225</v>
      </c>
      <c r="N2419" s="483"/>
      <c r="O2419" s="434">
        <v>2.68</v>
      </c>
      <c r="P2419" s="323">
        <f t="shared" si="169"/>
        <v>5.36</v>
      </c>
      <c r="Q2419" s="319">
        <f t="shared" si="170"/>
        <v>2</v>
      </c>
      <c r="R2419" s="427">
        <f t="shared" si="171"/>
        <v>5.36</v>
      </c>
      <c r="S2419" s="323"/>
      <c r="T2419" s="309"/>
      <c r="U2419" s="309"/>
      <c r="V2419" s="319" t="s">
        <v>3445</v>
      </c>
      <c r="W2419" s="444" t="str">
        <f t="shared" si="172"/>
        <v>12</v>
      </c>
      <c r="X2419" s="286"/>
      <c r="Y2419" s="286"/>
      <c r="Z2419" s="30"/>
    </row>
    <row r="2420" spans="1:26" ht="15" hidden="1" customHeight="1" x14ac:dyDescent="0.2">
      <c r="A2420" s="384"/>
      <c r="B2420" s="384"/>
      <c r="C2420" s="433"/>
      <c r="D2420" s="43" t="s">
        <v>2973</v>
      </c>
      <c r="E2420" s="499" t="s">
        <v>3080</v>
      </c>
      <c r="F2420" s="319">
        <v>1</v>
      </c>
      <c r="G2420" s="43" t="s">
        <v>3128</v>
      </c>
      <c r="H2420" s="499"/>
      <c r="I2420" s="481">
        <v>12</v>
      </c>
      <c r="J2420" s="442" t="s">
        <v>1428</v>
      </c>
      <c r="K2420" s="442">
        <v>2</v>
      </c>
      <c r="L2420" s="482" t="s">
        <v>3567</v>
      </c>
      <c r="M2420" s="442">
        <v>246</v>
      </c>
      <c r="N2420" s="483"/>
      <c r="O2420" s="434">
        <v>4.78</v>
      </c>
      <c r="P2420" s="323">
        <f t="shared" ref="P2420:P2483" si="173">O2420*K2420</f>
        <v>9.56</v>
      </c>
      <c r="Q2420" s="319">
        <f t="shared" ref="Q2420:Q2483" si="174">K2420*F2420</f>
        <v>2</v>
      </c>
      <c r="R2420" s="427">
        <f t="shared" ref="R2420:R2483" si="175">Q2420*O2420</f>
        <v>9.56</v>
      </c>
      <c r="S2420" s="323"/>
      <c r="T2420" s="309"/>
      <c r="U2420" s="309"/>
      <c r="V2420" s="319" t="s">
        <v>3445</v>
      </c>
      <c r="W2420" s="444" t="str">
        <f t="shared" si="172"/>
        <v>12</v>
      </c>
      <c r="X2420" s="286"/>
      <c r="Y2420" s="286"/>
      <c r="Z2420" s="30"/>
    </row>
    <row r="2421" spans="1:26" ht="15" hidden="1" customHeight="1" x14ac:dyDescent="0.2">
      <c r="A2421" s="384"/>
      <c r="B2421" s="384"/>
      <c r="C2421" s="433"/>
      <c r="D2421" s="43" t="s">
        <v>2973</v>
      </c>
      <c r="E2421" s="499" t="s">
        <v>3080</v>
      </c>
      <c r="F2421" s="319">
        <v>1</v>
      </c>
      <c r="G2421" s="43" t="s">
        <v>3129</v>
      </c>
      <c r="H2421" s="499"/>
      <c r="I2421" s="481">
        <v>12</v>
      </c>
      <c r="J2421" s="442" t="s">
        <v>1428</v>
      </c>
      <c r="K2421" s="442">
        <v>3</v>
      </c>
      <c r="L2421" s="482" t="s">
        <v>3530</v>
      </c>
      <c r="M2421" s="442">
        <v>246</v>
      </c>
      <c r="N2421" s="483"/>
      <c r="O2421" s="434">
        <v>3.85</v>
      </c>
      <c r="P2421" s="323">
        <f t="shared" si="173"/>
        <v>11.55</v>
      </c>
      <c r="Q2421" s="319">
        <f t="shared" si="174"/>
        <v>3</v>
      </c>
      <c r="R2421" s="427">
        <f t="shared" si="175"/>
        <v>11.55</v>
      </c>
      <c r="S2421" s="323"/>
      <c r="T2421" s="309"/>
      <c r="U2421" s="309"/>
      <c r="V2421" s="319" t="s">
        <v>3445</v>
      </c>
      <c r="W2421" s="444" t="str">
        <f t="shared" si="172"/>
        <v>12</v>
      </c>
      <c r="X2421" s="286"/>
      <c r="Y2421" s="286"/>
      <c r="Z2421" s="30"/>
    </row>
    <row r="2422" spans="1:26" ht="15" hidden="1" customHeight="1" x14ac:dyDescent="0.2">
      <c r="A2422" s="384"/>
      <c r="B2422" s="384"/>
      <c r="C2422" s="433"/>
      <c r="D2422" s="43" t="s">
        <v>2973</v>
      </c>
      <c r="E2422" s="499" t="s">
        <v>3080</v>
      </c>
      <c r="F2422" s="319">
        <v>1</v>
      </c>
      <c r="G2422" s="43" t="s">
        <v>3135</v>
      </c>
      <c r="H2422" s="499"/>
      <c r="I2422" s="481">
        <v>12</v>
      </c>
      <c r="J2422" s="442" t="s">
        <v>1428</v>
      </c>
      <c r="K2422" s="442">
        <v>1</v>
      </c>
      <c r="L2422" s="482" t="s">
        <v>3536</v>
      </c>
      <c r="M2422" s="442">
        <v>166</v>
      </c>
      <c r="N2422" s="483"/>
      <c r="O2422" s="434">
        <v>1.97</v>
      </c>
      <c r="P2422" s="323">
        <f t="shared" si="173"/>
        <v>1.97</v>
      </c>
      <c r="Q2422" s="319">
        <f t="shared" si="174"/>
        <v>1</v>
      </c>
      <c r="R2422" s="427">
        <f t="shared" si="175"/>
        <v>1.97</v>
      </c>
      <c r="S2422" s="323"/>
      <c r="T2422" s="309"/>
      <c r="U2422" s="309"/>
      <c r="V2422" s="319" t="s">
        <v>3445</v>
      </c>
      <c r="W2422" s="444" t="str">
        <f t="shared" si="172"/>
        <v>12</v>
      </c>
      <c r="X2422" s="286"/>
      <c r="Y2422" s="286"/>
      <c r="Z2422" s="30"/>
    </row>
    <row r="2423" spans="1:26" ht="15" hidden="1" customHeight="1" x14ac:dyDescent="0.2">
      <c r="A2423" s="384"/>
      <c r="B2423" s="384"/>
      <c r="C2423" s="433"/>
      <c r="D2423" s="43" t="s">
        <v>2974</v>
      </c>
      <c r="E2423" s="499" t="s">
        <v>3080</v>
      </c>
      <c r="F2423" s="319">
        <v>1</v>
      </c>
      <c r="G2423" s="43" t="s">
        <v>3136</v>
      </c>
      <c r="H2423" s="499"/>
      <c r="I2423" s="481" t="s">
        <v>567</v>
      </c>
      <c r="J2423" s="442" t="s">
        <v>1428</v>
      </c>
      <c r="K2423" s="442">
        <v>1</v>
      </c>
      <c r="L2423" s="482" t="s">
        <v>3456</v>
      </c>
      <c r="M2423" s="442">
        <v>14440</v>
      </c>
      <c r="N2423" s="483"/>
      <c r="O2423" s="434">
        <v>984.14</v>
      </c>
      <c r="P2423" s="323">
        <f t="shared" si="173"/>
        <v>984.14</v>
      </c>
      <c r="Q2423" s="319">
        <f t="shared" si="174"/>
        <v>1</v>
      </c>
      <c r="R2423" s="427">
        <f t="shared" si="175"/>
        <v>984.14</v>
      </c>
      <c r="S2423" s="323"/>
      <c r="T2423" s="309"/>
      <c r="U2423" s="309"/>
      <c r="V2423" s="319" t="s">
        <v>567</v>
      </c>
      <c r="W2423" s="444" t="str">
        <f t="shared" si="172"/>
        <v/>
      </c>
      <c r="X2423" s="286"/>
      <c r="Y2423" s="286"/>
      <c r="Z2423" s="30"/>
    </row>
    <row r="2424" spans="1:26" ht="15" hidden="1" customHeight="1" x14ac:dyDescent="0.2">
      <c r="A2424" s="384"/>
      <c r="B2424" s="384"/>
      <c r="C2424" s="433"/>
      <c r="D2424" s="43" t="s">
        <v>2974</v>
      </c>
      <c r="E2424" s="499" t="s">
        <v>3080</v>
      </c>
      <c r="F2424" s="319">
        <v>1</v>
      </c>
      <c r="G2424" s="43" t="s">
        <v>3116</v>
      </c>
      <c r="H2424" s="499"/>
      <c r="I2424" s="481">
        <v>10</v>
      </c>
      <c r="J2424" s="442" t="s">
        <v>1428</v>
      </c>
      <c r="K2424" s="442">
        <v>1</v>
      </c>
      <c r="L2424" s="482" t="s">
        <v>3466</v>
      </c>
      <c r="M2424" s="442">
        <v>225</v>
      </c>
      <c r="N2424" s="483"/>
      <c r="O2424" s="434">
        <v>2.12</v>
      </c>
      <c r="P2424" s="323">
        <f t="shared" si="173"/>
        <v>2.12</v>
      </c>
      <c r="Q2424" s="319">
        <f t="shared" si="174"/>
        <v>1</v>
      </c>
      <c r="R2424" s="427">
        <f t="shared" si="175"/>
        <v>2.12</v>
      </c>
      <c r="S2424" s="323"/>
      <c r="T2424" s="309"/>
      <c r="U2424" s="309"/>
      <c r="V2424" s="319" t="s">
        <v>1427</v>
      </c>
      <c r="W2424" s="444" t="str">
        <f t="shared" si="172"/>
        <v>10</v>
      </c>
      <c r="X2424" s="286"/>
      <c r="Y2424" s="286"/>
      <c r="Z2424" s="30"/>
    </row>
    <row r="2425" spans="1:26" ht="15" hidden="1" customHeight="1" x14ac:dyDescent="0.2">
      <c r="A2425" s="384"/>
      <c r="B2425" s="384"/>
      <c r="C2425" s="433"/>
      <c r="D2425" s="43" t="s">
        <v>2974</v>
      </c>
      <c r="E2425" s="499" t="s">
        <v>3080</v>
      </c>
      <c r="F2425" s="319">
        <v>1</v>
      </c>
      <c r="G2425" s="43" t="s">
        <v>3117</v>
      </c>
      <c r="H2425" s="499"/>
      <c r="I2425" s="481">
        <v>10</v>
      </c>
      <c r="J2425" s="442" t="s">
        <v>1428</v>
      </c>
      <c r="K2425" s="442">
        <v>1</v>
      </c>
      <c r="L2425" s="482" t="s">
        <v>3454</v>
      </c>
      <c r="M2425" s="442">
        <v>8130</v>
      </c>
      <c r="N2425" s="483"/>
      <c r="O2425" s="434">
        <v>31.91</v>
      </c>
      <c r="P2425" s="323">
        <f t="shared" si="173"/>
        <v>31.91</v>
      </c>
      <c r="Q2425" s="319">
        <f t="shared" si="174"/>
        <v>1</v>
      </c>
      <c r="R2425" s="427">
        <f t="shared" si="175"/>
        <v>31.91</v>
      </c>
      <c r="S2425" s="323"/>
      <c r="T2425" s="309"/>
      <c r="U2425" s="309"/>
      <c r="V2425" s="319" t="s">
        <v>1427</v>
      </c>
      <c r="W2425" s="444" t="str">
        <f t="shared" si="172"/>
        <v>10</v>
      </c>
      <c r="X2425" s="286"/>
      <c r="Y2425" s="286"/>
      <c r="Z2425" s="30"/>
    </row>
    <row r="2426" spans="1:26" ht="15" hidden="1" customHeight="1" x14ac:dyDescent="0.2">
      <c r="A2426" s="384"/>
      <c r="B2426" s="384"/>
      <c r="C2426" s="433"/>
      <c r="D2426" s="43" t="s">
        <v>2974</v>
      </c>
      <c r="E2426" s="499" t="s">
        <v>3080</v>
      </c>
      <c r="F2426" s="319">
        <v>1</v>
      </c>
      <c r="G2426" s="43" t="s">
        <v>3118</v>
      </c>
      <c r="H2426" s="499"/>
      <c r="I2426" s="481">
        <v>10</v>
      </c>
      <c r="J2426" s="442" t="s">
        <v>1428</v>
      </c>
      <c r="K2426" s="442">
        <v>1</v>
      </c>
      <c r="L2426" s="482" t="s">
        <v>3454</v>
      </c>
      <c r="M2426" s="442">
        <v>4460</v>
      </c>
      <c r="N2426" s="483"/>
      <c r="O2426" s="434">
        <v>17.510000000000002</v>
      </c>
      <c r="P2426" s="323">
        <f t="shared" si="173"/>
        <v>17.510000000000002</v>
      </c>
      <c r="Q2426" s="319">
        <f t="shared" si="174"/>
        <v>1</v>
      </c>
      <c r="R2426" s="427">
        <f t="shared" si="175"/>
        <v>17.510000000000002</v>
      </c>
      <c r="S2426" s="323"/>
      <c r="T2426" s="309"/>
      <c r="U2426" s="309"/>
      <c r="V2426" s="319" t="s">
        <v>1427</v>
      </c>
      <c r="W2426" s="444" t="str">
        <f t="shared" si="172"/>
        <v>10</v>
      </c>
      <c r="X2426" s="286"/>
      <c r="Y2426" s="286"/>
      <c r="Z2426" s="30"/>
    </row>
    <row r="2427" spans="1:26" ht="15" hidden="1" customHeight="1" x14ac:dyDescent="0.2">
      <c r="A2427" s="384"/>
      <c r="B2427" s="384"/>
      <c r="C2427" s="433"/>
      <c r="D2427" s="43" t="s">
        <v>2974</v>
      </c>
      <c r="E2427" s="499" t="s">
        <v>3080</v>
      </c>
      <c r="F2427" s="319">
        <v>1</v>
      </c>
      <c r="G2427" s="43" t="s">
        <v>3121</v>
      </c>
      <c r="H2427" s="499"/>
      <c r="I2427" s="481">
        <v>15</v>
      </c>
      <c r="J2427" s="442" t="s">
        <v>1428</v>
      </c>
      <c r="K2427" s="442">
        <v>1</v>
      </c>
      <c r="L2427" s="482" t="s">
        <v>3497</v>
      </c>
      <c r="M2427" s="442">
        <v>240</v>
      </c>
      <c r="N2427" s="483"/>
      <c r="O2427" s="434">
        <v>6.5</v>
      </c>
      <c r="P2427" s="323">
        <f t="shared" si="173"/>
        <v>6.5</v>
      </c>
      <c r="Q2427" s="319">
        <f t="shared" si="174"/>
        <v>1</v>
      </c>
      <c r="R2427" s="427">
        <f t="shared" si="175"/>
        <v>6.5</v>
      </c>
      <c r="S2427" s="323"/>
      <c r="T2427" s="309"/>
      <c r="U2427" s="309"/>
      <c r="V2427" s="319" t="s">
        <v>3446</v>
      </c>
      <c r="W2427" s="444" t="str">
        <f t="shared" si="172"/>
        <v>15</v>
      </c>
      <c r="X2427" s="286"/>
      <c r="Y2427" s="286"/>
      <c r="Z2427" s="30"/>
    </row>
    <row r="2428" spans="1:26" ht="15" hidden="1" customHeight="1" x14ac:dyDescent="0.2">
      <c r="A2428" s="384"/>
      <c r="B2428" s="384"/>
      <c r="C2428" s="433"/>
      <c r="D2428" s="43" t="s">
        <v>2974</v>
      </c>
      <c r="E2428" s="499" t="s">
        <v>3080</v>
      </c>
      <c r="F2428" s="319">
        <v>1</v>
      </c>
      <c r="G2428" s="43" t="s">
        <v>3122</v>
      </c>
      <c r="H2428" s="499"/>
      <c r="I2428" s="481">
        <v>15</v>
      </c>
      <c r="J2428" s="442" t="s">
        <v>1428</v>
      </c>
      <c r="K2428" s="442">
        <v>1</v>
      </c>
      <c r="L2428" s="482" t="s">
        <v>3505</v>
      </c>
      <c r="M2428" s="442">
        <v>250</v>
      </c>
      <c r="N2428" s="483"/>
      <c r="O2428" s="434">
        <v>7.65</v>
      </c>
      <c r="P2428" s="323">
        <f t="shared" si="173"/>
        <v>7.65</v>
      </c>
      <c r="Q2428" s="319">
        <f t="shared" si="174"/>
        <v>1</v>
      </c>
      <c r="R2428" s="427">
        <f t="shared" si="175"/>
        <v>7.65</v>
      </c>
      <c r="S2428" s="323"/>
      <c r="T2428" s="309"/>
      <c r="U2428" s="309"/>
      <c r="V2428" s="319" t="s">
        <v>3446</v>
      </c>
      <c r="W2428" s="444" t="str">
        <f t="shared" si="172"/>
        <v>15</v>
      </c>
      <c r="X2428" s="286"/>
      <c r="Y2428" s="286"/>
      <c r="Z2428" s="30"/>
    </row>
    <row r="2429" spans="1:26" ht="15" hidden="1" customHeight="1" x14ac:dyDescent="0.2">
      <c r="A2429" s="384"/>
      <c r="B2429" s="384"/>
      <c r="C2429" s="433"/>
      <c r="D2429" s="43" t="s">
        <v>2974</v>
      </c>
      <c r="E2429" s="499" t="s">
        <v>3080</v>
      </c>
      <c r="F2429" s="319">
        <v>1</v>
      </c>
      <c r="G2429" s="43" t="s">
        <v>3137</v>
      </c>
      <c r="H2429" s="499"/>
      <c r="I2429" s="481">
        <v>8</v>
      </c>
      <c r="J2429" s="442" t="s">
        <v>1428</v>
      </c>
      <c r="K2429" s="442">
        <v>2</v>
      </c>
      <c r="L2429" s="482" t="s">
        <v>3570</v>
      </c>
      <c r="M2429" s="442">
        <v>184</v>
      </c>
      <c r="N2429" s="483"/>
      <c r="O2429" s="434">
        <v>2.0099999999999998</v>
      </c>
      <c r="P2429" s="323">
        <f t="shared" si="173"/>
        <v>4.0199999999999996</v>
      </c>
      <c r="Q2429" s="319">
        <f t="shared" si="174"/>
        <v>2</v>
      </c>
      <c r="R2429" s="427">
        <f t="shared" si="175"/>
        <v>4.0199999999999996</v>
      </c>
      <c r="S2429" s="323"/>
      <c r="T2429" s="309"/>
      <c r="U2429" s="309"/>
      <c r="V2429" s="319" t="s">
        <v>3449</v>
      </c>
      <c r="W2429" s="444" t="str">
        <f t="shared" si="172"/>
        <v>8</v>
      </c>
      <c r="X2429" s="286"/>
      <c r="Y2429" s="286"/>
      <c r="Z2429" s="30"/>
    </row>
    <row r="2430" spans="1:26" ht="15" hidden="1" customHeight="1" x14ac:dyDescent="0.2">
      <c r="A2430" s="384"/>
      <c r="B2430" s="384"/>
      <c r="C2430" s="433"/>
      <c r="D2430" s="43" t="s">
        <v>2974</v>
      </c>
      <c r="E2430" s="499" t="s">
        <v>3080</v>
      </c>
      <c r="F2430" s="319">
        <v>1</v>
      </c>
      <c r="G2430" s="43" t="s">
        <v>3138</v>
      </c>
      <c r="H2430" s="499"/>
      <c r="I2430" s="481" t="s">
        <v>3439</v>
      </c>
      <c r="J2430" s="442" t="s">
        <v>1428</v>
      </c>
      <c r="K2430" s="442">
        <v>1</v>
      </c>
      <c r="L2430" s="482" t="s">
        <v>3456</v>
      </c>
      <c r="M2430" s="442">
        <v>1125</v>
      </c>
      <c r="N2430" s="483"/>
      <c r="O2430" s="434">
        <v>40.36</v>
      </c>
      <c r="P2430" s="323">
        <f t="shared" si="173"/>
        <v>40.36</v>
      </c>
      <c r="Q2430" s="319">
        <f t="shared" si="174"/>
        <v>1</v>
      </c>
      <c r="R2430" s="427">
        <f t="shared" si="175"/>
        <v>40.36</v>
      </c>
      <c r="S2430" s="323"/>
      <c r="T2430" s="309"/>
      <c r="U2430" s="309"/>
      <c r="V2430" s="319" t="s">
        <v>3439</v>
      </c>
      <c r="W2430" s="444" t="str">
        <f t="shared" si="172"/>
        <v/>
      </c>
      <c r="X2430" s="286"/>
      <c r="Y2430" s="286"/>
      <c r="Z2430" s="30"/>
    </row>
    <row r="2431" spans="1:26" ht="15" hidden="1" customHeight="1" x14ac:dyDescent="0.2">
      <c r="A2431" s="384"/>
      <c r="B2431" s="384"/>
      <c r="C2431" s="433"/>
      <c r="D2431" s="43" t="s">
        <v>2974</v>
      </c>
      <c r="E2431" s="499" t="s">
        <v>3080</v>
      </c>
      <c r="F2431" s="319">
        <v>1</v>
      </c>
      <c r="G2431" s="43" t="s">
        <v>3090</v>
      </c>
      <c r="H2431" s="499"/>
      <c r="I2431" s="481">
        <v>15</v>
      </c>
      <c r="J2431" s="442" t="s">
        <v>1428</v>
      </c>
      <c r="K2431" s="442">
        <v>1</v>
      </c>
      <c r="L2431" s="482" t="s">
        <v>3541</v>
      </c>
      <c r="M2431" s="442">
        <v>200</v>
      </c>
      <c r="N2431" s="483"/>
      <c r="O2431" s="434">
        <v>4.47</v>
      </c>
      <c r="P2431" s="323">
        <f t="shared" si="173"/>
        <v>4.47</v>
      </c>
      <c r="Q2431" s="319">
        <f t="shared" si="174"/>
        <v>1</v>
      </c>
      <c r="R2431" s="427">
        <f t="shared" si="175"/>
        <v>4.47</v>
      </c>
      <c r="S2431" s="323"/>
      <c r="T2431" s="309"/>
      <c r="U2431" s="309"/>
      <c r="V2431" s="319" t="s">
        <v>3446</v>
      </c>
      <c r="W2431" s="444" t="str">
        <f t="shared" si="172"/>
        <v>15</v>
      </c>
      <c r="X2431" s="286"/>
      <c r="Y2431" s="286"/>
      <c r="Z2431" s="30"/>
    </row>
    <row r="2432" spans="1:26" ht="15" hidden="1" customHeight="1" x14ac:dyDescent="0.2">
      <c r="A2432" s="384"/>
      <c r="B2432" s="384"/>
      <c r="C2432" s="433"/>
      <c r="D2432" s="43" t="s">
        <v>2974</v>
      </c>
      <c r="E2432" s="499" t="s">
        <v>3080</v>
      </c>
      <c r="F2432" s="319">
        <v>1</v>
      </c>
      <c r="G2432" s="43" t="s">
        <v>3123</v>
      </c>
      <c r="H2432" s="499"/>
      <c r="I2432" s="481">
        <v>12</v>
      </c>
      <c r="J2432" s="442" t="s">
        <v>1428</v>
      </c>
      <c r="K2432" s="442">
        <v>2</v>
      </c>
      <c r="L2432" s="482" t="s">
        <v>3556</v>
      </c>
      <c r="M2432" s="442">
        <v>240</v>
      </c>
      <c r="N2432" s="483"/>
      <c r="O2432" s="434">
        <v>5.57</v>
      </c>
      <c r="P2432" s="323">
        <f t="shared" si="173"/>
        <v>11.14</v>
      </c>
      <c r="Q2432" s="319">
        <f t="shared" si="174"/>
        <v>2</v>
      </c>
      <c r="R2432" s="427">
        <f t="shared" si="175"/>
        <v>11.14</v>
      </c>
      <c r="S2432" s="323"/>
      <c r="T2432" s="309"/>
      <c r="U2432" s="309"/>
      <c r="V2432" s="319" t="s">
        <v>3445</v>
      </c>
      <c r="W2432" s="444" t="str">
        <f t="shared" si="172"/>
        <v>12</v>
      </c>
      <c r="X2432" s="286"/>
      <c r="Y2432" s="286"/>
      <c r="Z2432" s="30"/>
    </row>
    <row r="2433" spans="1:26" ht="15" hidden="1" customHeight="1" x14ac:dyDescent="0.2">
      <c r="A2433" s="384"/>
      <c r="B2433" s="384"/>
      <c r="C2433" s="433"/>
      <c r="D2433" s="43" t="s">
        <v>2974</v>
      </c>
      <c r="E2433" s="499" t="s">
        <v>3080</v>
      </c>
      <c r="F2433" s="319">
        <v>1</v>
      </c>
      <c r="G2433" s="43" t="s">
        <v>3124</v>
      </c>
      <c r="H2433" s="499"/>
      <c r="I2433" s="481">
        <v>12</v>
      </c>
      <c r="J2433" s="442" t="s">
        <v>1428</v>
      </c>
      <c r="K2433" s="442">
        <v>2</v>
      </c>
      <c r="L2433" s="482" t="s">
        <v>3556</v>
      </c>
      <c r="M2433" s="442">
        <v>225</v>
      </c>
      <c r="N2433" s="483"/>
      <c r="O2433" s="434">
        <v>5.22</v>
      </c>
      <c r="P2433" s="323">
        <f t="shared" si="173"/>
        <v>10.44</v>
      </c>
      <c r="Q2433" s="319">
        <f t="shared" si="174"/>
        <v>2</v>
      </c>
      <c r="R2433" s="427">
        <f t="shared" si="175"/>
        <v>10.44</v>
      </c>
      <c r="S2433" s="323"/>
      <c r="T2433" s="309"/>
      <c r="U2433" s="309"/>
      <c r="V2433" s="319" t="s">
        <v>3445</v>
      </c>
      <c r="W2433" s="444" t="str">
        <f t="shared" si="172"/>
        <v>12</v>
      </c>
      <c r="X2433" s="286"/>
      <c r="Y2433" s="286"/>
      <c r="Z2433" s="30"/>
    </row>
    <row r="2434" spans="1:26" ht="15" hidden="1" customHeight="1" x14ac:dyDescent="0.2">
      <c r="A2434" s="384"/>
      <c r="B2434" s="384"/>
      <c r="C2434" s="433"/>
      <c r="D2434" s="43" t="s">
        <v>2974</v>
      </c>
      <c r="E2434" s="499" t="s">
        <v>3080</v>
      </c>
      <c r="F2434" s="319">
        <v>1</v>
      </c>
      <c r="G2434" s="43" t="s">
        <v>3132</v>
      </c>
      <c r="H2434" s="499"/>
      <c r="I2434" s="481">
        <v>12</v>
      </c>
      <c r="J2434" s="442" t="s">
        <v>1428</v>
      </c>
      <c r="K2434" s="442">
        <v>1</v>
      </c>
      <c r="L2434" s="482" t="s">
        <v>3451</v>
      </c>
      <c r="M2434" s="442">
        <v>198</v>
      </c>
      <c r="N2434" s="483"/>
      <c r="O2434" s="434">
        <v>2.8</v>
      </c>
      <c r="P2434" s="323">
        <f t="shared" si="173"/>
        <v>2.8</v>
      </c>
      <c r="Q2434" s="319">
        <f t="shared" si="174"/>
        <v>1</v>
      </c>
      <c r="R2434" s="427">
        <f t="shared" si="175"/>
        <v>2.8</v>
      </c>
      <c r="S2434" s="323"/>
      <c r="T2434" s="309"/>
      <c r="U2434" s="309"/>
      <c r="V2434" s="319" t="s">
        <v>3445</v>
      </c>
      <c r="W2434" s="444" t="str">
        <f t="shared" si="172"/>
        <v>12</v>
      </c>
      <c r="X2434" s="286"/>
      <c r="Y2434" s="286"/>
      <c r="Z2434" s="30"/>
    </row>
    <row r="2435" spans="1:26" ht="15" hidden="1" customHeight="1" x14ac:dyDescent="0.2">
      <c r="A2435" s="384"/>
      <c r="B2435" s="384"/>
      <c r="C2435" s="433"/>
      <c r="D2435" s="43" t="s">
        <v>2974</v>
      </c>
      <c r="E2435" s="499" t="s">
        <v>3080</v>
      </c>
      <c r="F2435" s="319">
        <v>1</v>
      </c>
      <c r="G2435" s="43" t="s">
        <v>3133</v>
      </c>
      <c r="H2435" s="499"/>
      <c r="I2435" s="481">
        <v>12</v>
      </c>
      <c r="J2435" s="442" t="s">
        <v>1428</v>
      </c>
      <c r="K2435" s="442">
        <v>1</v>
      </c>
      <c r="L2435" s="482" t="s">
        <v>3569</v>
      </c>
      <c r="M2435" s="442">
        <v>205</v>
      </c>
      <c r="N2435" s="483"/>
      <c r="O2435" s="434">
        <v>2.8</v>
      </c>
      <c r="P2435" s="323">
        <f t="shared" si="173"/>
        <v>2.8</v>
      </c>
      <c r="Q2435" s="319">
        <f t="shared" si="174"/>
        <v>1</v>
      </c>
      <c r="R2435" s="427">
        <f t="shared" si="175"/>
        <v>2.8</v>
      </c>
      <c r="S2435" s="323"/>
      <c r="T2435" s="309"/>
      <c r="U2435" s="309"/>
      <c r="V2435" s="319" t="s">
        <v>3445</v>
      </c>
      <c r="W2435" s="444" t="str">
        <f t="shared" si="172"/>
        <v>12</v>
      </c>
      <c r="X2435" s="286"/>
      <c r="Y2435" s="286"/>
      <c r="Z2435" s="30"/>
    </row>
    <row r="2436" spans="1:26" ht="15" hidden="1" customHeight="1" x14ac:dyDescent="0.2">
      <c r="A2436" s="384"/>
      <c r="B2436" s="384"/>
      <c r="C2436" s="433"/>
      <c r="D2436" s="43" t="s">
        <v>2974</v>
      </c>
      <c r="E2436" s="499" t="s">
        <v>3080</v>
      </c>
      <c r="F2436" s="319">
        <v>1</v>
      </c>
      <c r="G2436" s="43" t="s">
        <v>3134</v>
      </c>
      <c r="H2436" s="499"/>
      <c r="I2436" s="481">
        <v>12</v>
      </c>
      <c r="J2436" s="442" t="s">
        <v>1428</v>
      </c>
      <c r="K2436" s="442">
        <v>4</v>
      </c>
      <c r="L2436" s="482" t="s">
        <v>3536</v>
      </c>
      <c r="M2436" s="442">
        <v>225</v>
      </c>
      <c r="N2436" s="483"/>
      <c r="O2436" s="434">
        <v>2.68</v>
      </c>
      <c r="P2436" s="323">
        <f t="shared" si="173"/>
        <v>10.72</v>
      </c>
      <c r="Q2436" s="319">
        <f t="shared" si="174"/>
        <v>4</v>
      </c>
      <c r="R2436" s="427">
        <f t="shared" si="175"/>
        <v>10.72</v>
      </c>
      <c r="S2436" s="323"/>
      <c r="T2436" s="309"/>
      <c r="U2436" s="309"/>
      <c r="V2436" s="319" t="s">
        <v>3445</v>
      </c>
      <c r="W2436" s="444" t="str">
        <f t="shared" si="172"/>
        <v>12</v>
      </c>
      <c r="X2436" s="286"/>
      <c r="Y2436" s="286"/>
      <c r="Z2436" s="30"/>
    </row>
    <row r="2437" spans="1:26" ht="15" hidden="1" customHeight="1" x14ac:dyDescent="0.2">
      <c r="A2437" s="384"/>
      <c r="B2437" s="384"/>
      <c r="C2437" s="433"/>
      <c r="D2437" s="43" t="s">
        <v>2974</v>
      </c>
      <c r="E2437" s="499" t="s">
        <v>3080</v>
      </c>
      <c r="F2437" s="319">
        <v>1</v>
      </c>
      <c r="G2437" s="43" t="s">
        <v>3127</v>
      </c>
      <c r="H2437" s="499"/>
      <c r="I2437" s="481">
        <v>12</v>
      </c>
      <c r="J2437" s="442" t="s">
        <v>1428</v>
      </c>
      <c r="K2437" s="442">
        <v>4</v>
      </c>
      <c r="L2437" s="482" t="s">
        <v>3536</v>
      </c>
      <c r="M2437" s="442">
        <v>223</v>
      </c>
      <c r="N2437" s="483"/>
      <c r="O2437" s="434">
        <v>2.65</v>
      </c>
      <c r="P2437" s="323">
        <f t="shared" si="173"/>
        <v>10.6</v>
      </c>
      <c r="Q2437" s="319">
        <f t="shared" si="174"/>
        <v>4</v>
      </c>
      <c r="R2437" s="427">
        <f t="shared" si="175"/>
        <v>10.6</v>
      </c>
      <c r="S2437" s="323"/>
      <c r="T2437" s="309"/>
      <c r="U2437" s="309"/>
      <c r="V2437" s="319" t="s">
        <v>3445</v>
      </c>
      <c r="W2437" s="444" t="str">
        <f t="shared" si="172"/>
        <v>12</v>
      </c>
      <c r="X2437" s="286"/>
      <c r="Y2437" s="286"/>
      <c r="Z2437" s="30"/>
    </row>
    <row r="2438" spans="1:26" ht="15" hidden="1" customHeight="1" x14ac:dyDescent="0.2">
      <c r="A2438" s="384"/>
      <c r="B2438" s="384"/>
      <c r="C2438" s="433"/>
      <c r="D2438" s="43" t="s">
        <v>2974</v>
      </c>
      <c r="E2438" s="499" t="s">
        <v>3080</v>
      </c>
      <c r="F2438" s="319">
        <v>1</v>
      </c>
      <c r="G2438" s="43" t="s">
        <v>3128</v>
      </c>
      <c r="H2438" s="499"/>
      <c r="I2438" s="481">
        <v>12</v>
      </c>
      <c r="J2438" s="442" t="s">
        <v>1428</v>
      </c>
      <c r="K2438" s="442">
        <v>1</v>
      </c>
      <c r="L2438" s="482" t="s">
        <v>3567</v>
      </c>
      <c r="M2438" s="442">
        <v>246</v>
      </c>
      <c r="N2438" s="483"/>
      <c r="O2438" s="434">
        <v>4.78</v>
      </c>
      <c r="P2438" s="323">
        <f t="shared" si="173"/>
        <v>4.78</v>
      </c>
      <c r="Q2438" s="319">
        <f t="shared" si="174"/>
        <v>1</v>
      </c>
      <c r="R2438" s="427">
        <f t="shared" si="175"/>
        <v>4.78</v>
      </c>
      <c r="S2438" s="323"/>
      <c r="T2438" s="309"/>
      <c r="U2438" s="309"/>
      <c r="V2438" s="319" t="s">
        <v>3445</v>
      </c>
      <c r="W2438" s="444" t="str">
        <f t="shared" si="172"/>
        <v>12</v>
      </c>
      <c r="X2438" s="286"/>
      <c r="Y2438" s="286"/>
      <c r="Z2438" s="30"/>
    </row>
    <row r="2439" spans="1:26" ht="15" hidden="1" customHeight="1" x14ac:dyDescent="0.2">
      <c r="A2439" s="384"/>
      <c r="B2439" s="384"/>
      <c r="C2439" s="433"/>
      <c r="D2439" s="43" t="s">
        <v>2974</v>
      </c>
      <c r="E2439" s="499" t="s">
        <v>3080</v>
      </c>
      <c r="F2439" s="319">
        <v>1</v>
      </c>
      <c r="G2439" s="43" t="s">
        <v>3139</v>
      </c>
      <c r="H2439" s="499"/>
      <c r="I2439" s="481">
        <v>12</v>
      </c>
      <c r="J2439" s="442" t="s">
        <v>1428</v>
      </c>
      <c r="K2439" s="442">
        <v>1</v>
      </c>
      <c r="L2439" s="482" t="s">
        <v>3536</v>
      </c>
      <c r="M2439" s="442">
        <v>206</v>
      </c>
      <c r="N2439" s="483"/>
      <c r="O2439" s="434">
        <v>2.4500000000000002</v>
      </c>
      <c r="P2439" s="323">
        <f t="shared" si="173"/>
        <v>2.4500000000000002</v>
      </c>
      <c r="Q2439" s="319">
        <f t="shared" si="174"/>
        <v>1</v>
      </c>
      <c r="R2439" s="427">
        <f t="shared" si="175"/>
        <v>2.4500000000000002</v>
      </c>
      <c r="S2439" s="323"/>
      <c r="T2439" s="309"/>
      <c r="U2439" s="309"/>
      <c r="V2439" s="319" t="s">
        <v>3445</v>
      </c>
      <c r="W2439" s="444" t="str">
        <f t="shared" si="172"/>
        <v>12</v>
      </c>
      <c r="X2439" s="286"/>
      <c r="Y2439" s="286"/>
      <c r="Z2439" s="30"/>
    </row>
    <row r="2440" spans="1:26" ht="15" hidden="1" customHeight="1" x14ac:dyDescent="0.2">
      <c r="A2440" s="384"/>
      <c r="B2440" s="384"/>
      <c r="C2440" s="433"/>
      <c r="D2440" s="43" t="s">
        <v>2974</v>
      </c>
      <c r="E2440" s="499" t="s">
        <v>3080</v>
      </c>
      <c r="F2440" s="319">
        <v>1</v>
      </c>
      <c r="G2440" s="43" t="s">
        <v>3129</v>
      </c>
      <c r="H2440" s="499"/>
      <c r="I2440" s="481">
        <v>12</v>
      </c>
      <c r="J2440" s="442" t="s">
        <v>1428</v>
      </c>
      <c r="K2440" s="442">
        <v>1</v>
      </c>
      <c r="L2440" s="482" t="s">
        <v>3530</v>
      </c>
      <c r="M2440" s="442">
        <v>246</v>
      </c>
      <c r="N2440" s="483"/>
      <c r="O2440" s="434">
        <v>3.85</v>
      </c>
      <c r="P2440" s="323">
        <f t="shared" si="173"/>
        <v>3.85</v>
      </c>
      <c r="Q2440" s="319">
        <f t="shared" si="174"/>
        <v>1</v>
      </c>
      <c r="R2440" s="427">
        <f t="shared" si="175"/>
        <v>3.85</v>
      </c>
      <c r="S2440" s="323"/>
      <c r="T2440" s="309"/>
      <c r="U2440" s="309"/>
      <c r="V2440" s="319" t="s">
        <v>3445</v>
      </c>
      <c r="W2440" s="444" t="str">
        <f t="shared" si="172"/>
        <v>12</v>
      </c>
      <c r="X2440" s="286"/>
      <c r="Y2440" s="286"/>
      <c r="Z2440" s="30"/>
    </row>
    <row r="2441" spans="1:26" ht="15" hidden="1" customHeight="1" x14ac:dyDescent="0.2">
      <c r="A2441" s="384"/>
      <c r="B2441" s="384"/>
      <c r="C2441" s="433"/>
      <c r="D2441" s="43" t="s">
        <v>2974</v>
      </c>
      <c r="E2441" s="499" t="s">
        <v>3080</v>
      </c>
      <c r="F2441" s="319">
        <v>1</v>
      </c>
      <c r="G2441" s="43" t="s">
        <v>3135</v>
      </c>
      <c r="H2441" s="499"/>
      <c r="I2441" s="481">
        <v>12</v>
      </c>
      <c r="J2441" s="442" t="s">
        <v>1428</v>
      </c>
      <c r="K2441" s="442">
        <v>1</v>
      </c>
      <c r="L2441" s="482" t="s">
        <v>3536</v>
      </c>
      <c r="M2441" s="442">
        <v>166</v>
      </c>
      <c r="N2441" s="483"/>
      <c r="O2441" s="434">
        <v>1.97</v>
      </c>
      <c r="P2441" s="323">
        <f t="shared" si="173"/>
        <v>1.97</v>
      </c>
      <c r="Q2441" s="319">
        <f t="shared" si="174"/>
        <v>1</v>
      </c>
      <c r="R2441" s="427">
        <f t="shared" si="175"/>
        <v>1.97</v>
      </c>
      <c r="S2441" s="323"/>
      <c r="T2441" s="309"/>
      <c r="U2441" s="309"/>
      <c r="V2441" s="319" t="s">
        <v>3445</v>
      </c>
      <c r="W2441" s="444" t="str">
        <f t="shared" si="172"/>
        <v>12</v>
      </c>
      <c r="X2441" s="286"/>
      <c r="Y2441" s="286"/>
      <c r="Z2441" s="30"/>
    </row>
    <row r="2442" spans="1:26" ht="15" hidden="1" customHeight="1" x14ac:dyDescent="0.2">
      <c r="A2442" s="384"/>
      <c r="B2442" s="384"/>
      <c r="C2442" s="433"/>
      <c r="D2442" s="43" t="s">
        <v>2974</v>
      </c>
      <c r="E2442" s="499" t="s">
        <v>3080</v>
      </c>
      <c r="F2442" s="319">
        <v>1</v>
      </c>
      <c r="G2442" s="43" t="s">
        <v>3140</v>
      </c>
      <c r="H2442" s="499"/>
      <c r="I2442" s="481">
        <v>8</v>
      </c>
      <c r="J2442" s="442" t="s">
        <v>1428</v>
      </c>
      <c r="K2442" s="442">
        <v>2</v>
      </c>
      <c r="L2442" s="482" t="s">
        <v>3466</v>
      </c>
      <c r="M2442" s="442">
        <v>225</v>
      </c>
      <c r="N2442" s="483"/>
      <c r="O2442" s="434">
        <v>1.7</v>
      </c>
      <c r="P2442" s="323">
        <f t="shared" si="173"/>
        <v>3.4</v>
      </c>
      <c r="Q2442" s="319">
        <f t="shared" si="174"/>
        <v>2</v>
      </c>
      <c r="R2442" s="427">
        <f t="shared" si="175"/>
        <v>3.4</v>
      </c>
      <c r="S2442" s="323"/>
      <c r="T2442" s="309"/>
      <c r="U2442" s="309"/>
      <c r="V2442" s="319" t="s">
        <v>3449</v>
      </c>
      <c r="W2442" s="444" t="str">
        <f t="shared" si="172"/>
        <v>8</v>
      </c>
      <c r="X2442" s="286"/>
      <c r="Y2442" s="286"/>
      <c r="Z2442" s="30"/>
    </row>
    <row r="2443" spans="1:26" ht="15" hidden="1" customHeight="1" x14ac:dyDescent="0.2">
      <c r="A2443" s="384"/>
      <c r="B2443" s="384"/>
      <c r="C2443" s="433"/>
      <c r="D2443" s="43" t="s">
        <v>2974</v>
      </c>
      <c r="E2443" s="499" t="s">
        <v>3080</v>
      </c>
      <c r="F2443" s="319">
        <v>1</v>
      </c>
      <c r="G2443" s="43" t="s">
        <v>3141</v>
      </c>
      <c r="H2443" s="499"/>
      <c r="I2443" s="481" t="s">
        <v>1430</v>
      </c>
      <c r="J2443" s="442" t="s">
        <v>2100</v>
      </c>
      <c r="K2443" s="442">
        <v>1</v>
      </c>
      <c r="L2443" s="482" t="s">
        <v>3456</v>
      </c>
      <c r="M2443" s="442">
        <v>515</v>
      </c>
      <c r="N2443" s="483"/>
      <c r="O2443" s="434">
        <v>2.73</v>
      </c>
      <c r="P2443" s="323">
        <f t="shared" si="173"/>
        <v>2.73</v>
      </c>
      <c r="Q2443" s="319">
        <f t="shared" si="174"/>
        <v>1</v>
      </c>
      <c r="R2443" s="427">
        <f t="shared" si="175"/>
        <v>2.73</v>
      </c>
      <c r="S2443" s="323"/>
      <c r="T2443" s="309"/>
      <c r="U2443" s="309"/>
      <c r="V2443" s="319" t="s">
        <v>1430</v>
      </c>
      <c r="W2443" s="444" t="str">
        <f t="shared" si="172"/>
        <v/>
      </c>
      <c r="X2443" s="286"/>
      <c r="Y2443" s="286"/>
      <c r="Z2443" s="30"/>
    </row>
    <row r="2444" spans="1:26" ht="15" hidden="1" customHeight="1" x14ac:dyDescent="0.2">
      <c r="A2444" s="384"/>
      <c r="B2444" s="384"/>
      <c r="C2444" s="433"/>
      <c r="D2444" s="43" t="s">
        <v>2974</v>
      </c>
      <c r="E2444" s="499" t="s">
        <v>3080</v>
      </c>
      <c r="F2444" s="319">
        <v>1</v>
      </c>
      <c r="G2444" s="43" t="s">
        <v>3142</v>
      </c>
      <c r="H2444" s="499"/>
      <c r="I2444" s="481" t="s">
        <v>1430</v>
      </c>
      <c r="J2444" s="442" t="s">
        <v>2100</v>
      </c>
      <c r="K2444" s="442">
        <v>1</v>
      </c>
      <c r="L2444" s="482" t="s">
        <v>3456</v>
      </c>
      <c r="M2444" s="442">
        <v>3715</v>
      </c>
      <c r="N2444" s="483"/>
      <c r="O2444" s="434">
        <v>19.68</v>
      </c>
      <c r="P2444" s="323">
        <f t="shared" si="173"/>
        <v>19.68</v>
      </c>
      <c r="Q2444" s="319">
        <f t="shared" si="174"/>
        <v>1</v>
      </c>
      <c r="R2444" s="427">
        <f t="shared" si="175"/>
        <v>19.68</v>
      </c>
      <c r="S2444" s="323"/>
      <c r="T2444" s="309"/>
      <c r="U2444" s="309"/>
      <c r="V2444" s="319" t="s">
        <v>1430</v>
      </c>
      <c r="W2444" s="444" t="str">
        <f t="shared" si="172"/>
        <v/>
      </c>
      <c r="X2444" s="286"/>
      <c r="Y2444" s="286"/>
      <c r="Z2444" s="30"/>
    </row>
    <row r="2445" spans="1:26" ht="15" hidden="1" customHeight="1" x14ac:dyDescent="0.2">
      <c r="A2445" s="384"/>
      <c r="B2445" s="384"/>
      <c r="C2445" s="433"/>
      <c r="D2445" s="43" t="s">
        <v>2974</v>
      </c>
      <c r="E2445" s="499" t="s">
        <v>3080</v>
      </c>
      <c r="F2445" s="319">
        <v>1</v>
      </c>
      <c r="G2445" s="43" t="s">
        <v>3143</v>
      </c>
      <c r="H2445" s="499"/>
      <c r="I2445" s="481" t="s">
        <v>1430</v>
      </c>
      <c r="J2445" s="442" t="s">
        <v>2100</v>
      </c>
      <c r="K2445" s="442">
        <v>1</v>
      </c>
      <c r="L2445" s="482" t="s">
        <v>3456</v>
      </c>
      <c r="M2445" s="442">
        <v>5850</v>
      </c>
      <c r="N2445" s="483"/>
      <c r="O2445" s="434">
        <v>31</v>
      </c>
      <c r="P2445" s="323">
        <f t="shared" si="173"/>
        <v>31</v>
      </c>
      <c r="Q2445" s="319">
        <f t="shared" si="174"/>
        <v>1</v>
      </c>
      <c r="R2445" s="427">
        <f t="shared" si="175"/>
        <v>31</v>
      </c>
      <c r="S2445" s="323"/>
      <c r="T2445" s="309"/>
      <c r="U2445" s="309"/>
      <c r="V2445" s="319" t="s">
        <v>1430</v>
      </c>
      <c r="W2445" s="444" t="str">
        <f t="shared" si="172"/>
        <v/>
      </c>
      <c r="X2445" s="286"/>
      <c r="Y2445" s="286"/>
      <c r="Z2445" s="30"/>
    </row>
    <row r="2446" spans="1:26" ht="15" hidden="1" customHeight="1" x14ac:dyDescent="0.2">
      <c r="A2446" s="384"/>
      <c r="B2446" s="384"/>
      <c r="C2446" s="433"/>
      <c r="D2446" s="43" t="s">
        <v>2974</v>
      </c>
      <c r="E2446" s="499" t="s">
        <v>3080</v>
      </c>
      <c r="F2446" s="319">
        <v>1</v>
      </c>
      <c r="G2446" s="43" t="s">
        <v>3144</v>
      </c>
      <c r="H2446" s="499"/>
      <c r="I2446" s="481" t="s">
        <v>1430</v>
      </c>
      <c r="J2446" s="442" t="s">
        <v>2100</v>
      </c>
      <c r="K2446" s="442">
        <v>1</v>
      </c>
      <c r="L2446" s="482" t="s">
        <v>3456</v>
      </c>
      <c r="M2446" s="442">
        <v>2235</v>
      </c>
      <c r="N2446" s="483"/>
      <c r="O2446" s="434">
        <v>11.84</v>
      </c>
      <c r="P2446" s="323">
        <f t="shared" si="173"/>
        <v>11.84</v>
      </c>
      <c r="Q2446" s="319">
        <f t="shared" si="174"/>
        <v>1</v>
      </c>
      <c r="R2446" s="427">
        <f t="shared" si="175"/>
        <v>11.84</v>
      </c>
      <c r="S2446" s="323"/>
      <c r="T2446" s="309"/>
      <c r="U2446" s="309"/>
      <c r="V2446" s="319" t="s">
        <v>1430</v>
      </c>
      <c r="W2446" s="444" t="str">
        <f t="shared" si="172"/>
        <v/>
      </c>
      <c r="X2446" s="286"/>
      <c r="Y2446" s="286"/>
      <c r="Z2446" s="30"/>
    </row>
    <row r="2447" spans="1:26" ht="15" hidden="1" customHeight="1" x14ac:dyDescent="0.2">
      <c r="A2447" s="384"/>
      <c r="B2447" s="384"/>
      <c r="C2447" s="433"/>
      <c r="D2447" s="43" t="s">
        <v>2975</v>
      </c>
      <c r="E2447" s="499" t="s">
        <v>3080</v>
      </c>
      <c r="F2447" s="319">
        <v>1</v>
      </c>
      <c r="G2447" s="43" t="s">
        <v>3130</v>
      </c>
      <c r="H2447" s="499"/>
      <c r="I2447" s="481" t="s">
        <v>567</v>
      </c>
      <c r="J2447" s="442" t="s">
        <v>1428</v>
      </c>
      <c r="K2447" s="442">
        <v>1</v>
      </c>
      <c r="L2447" s="482" t="s">
        <v>3456</v>
      </c>
      <c r="M2447" s="442">
        <v>13410</v>
      </c>
      <c r="N2447" s="483"/>
      <c r="O2447" s="434">
        <v>913.94</v>
      </c>
      <c r="P2447" s="323">
        <f t="shared" si="173"/>
        <v>913.94</v>
      </c>
      <c r="Q2447" s="319">
        <f t="shared" si="174"/>
        <v>1</v>
      </c>
      <c r="R2447" s="427">
        <f t="shared" si="175"/>
        <v>913.94</v>
      </c>
      <c r="S2447" s="323"/>
      <c r="T2447" s="309"/>
      <c r="U2447" s="309"/>
      <c r="V2447" s="319" t="s">
        <v>567</v>
      </c>
      <c r="W2447" s="444" t="str">
        <f t="shared" ref="W2447:W2510" si="176">(SUBSTITUTE(I2447,V2447,""))</f>
        <v/>
      </c>
      <c r="X2447" s="286"/>
      <c r="Y2447" s="286"/>
      <c r="Z2447" s="30"/>
    </row>
    <row r="2448" spans="1:26" ht="15" hidden="1" customHeight="1" x14ac:dyDescent="0.2">
      <c r="A2448" s="384"/>
      <c r="B2448" s="384"/>
      <c r="C2448" s="433"/>
      <c r="D2448" s="43" t="s">
        <v>2975</v>
      </c>
      <c r="E2448" s="499" t="s">
        <v>3080</v>
      </c>
      <c r="F2448" s="319">
        <v>1</v>
      </c>
      <c r="G2448" s="43" t="s">
        <v>3093</v>
      </c>
      <c r="H2448" s="499"/>
      <c r="I2448" s="481">
        <v>10</v>
      </c>
      <c r="J2448" s="442" t="s">
        <v>1428</v>
      </c>
      <c r="K2448" s="442">
        <v>1</v>
      </c>
      <c r="L2448" s="482" t="s">
        <v>3460</v>
      </c>
      <c r="M2448" s="442">
        <v>100</v>
      </c>
      <c r="N2448" s="483"/>
      <c r="O2448" s="434">
        <v>0.78</v>
      </c>
      <c r="P2448" s="323">
        <f t="shared" si="173"/>
        <v>0.78</v>
      </c>
      <c r="Q2448" s="319">
        <f t="shared" si="174"/>
        <v>1</v>
      </c>
      <c r="R2448" s="427">
        <f t="shared" si="175"/>
        <v>0.78</v>
      </c>
      <c r="S2448" s="323"/>
      <c r="T2448" s="309"/>
      <c r="U2448" s="309"/>
      <c r="V2448" s="319" t="s">
        <v>1427</v>
      </c>
      <c r="W2448" s="444" t="str">
        <f t="shared" si="176"/>
        <v>10</v>
      </c>
      <c r="X2448" s="286"/>
      <c r="Y2448" s="286"/>
      <c r="Z2448" s="30"/>
    </row>
    <row r="2449" spans="1:26" ht="15" hidden="1" customHeight="1" x14ac:dyDescent="0.2">
      <c r="A2449" s="384"/>
      <c r="B2449" s="384"/>
      <c r="C2449" s="433"/>
      <c r="D2449" s="43" t="s">
        <v>2975</v>
      </c>
      <c r="E2449" s="499" t="s">
        <v>3080</v>
      </c>
      <c r="F2449" s="319">
        <v>1</v>
      </c>
      <c r="G2449" s="43" t="s">
        <v>3145</v>
      </c>
      <c r="H2449" s="499"/>
      <c r="I2449" s="481">
        <v>10</v>
      </c>
      <c r="J2449" s="442" t="s">
        <v>1428</v>
      </c>
      <c r="K2449" s="442">
        <v>1</v>
      </c>
      <c r="L2449" s="482" t="s">
        <v>3560</v>
      </c>
      <c r="M2449" s="442">
        <v>250</v>
      </c>
      <c r="N2449" s="483"/>
      <c r="O2449" s="434">
        <v>4.32</v>
      </c>
      <c r="P2449" s="323">
        <f t="shared" si="173"/>
        <v>4.32</v>
      </c>
      <c r="Q2449" s="319">
        <f t="shared" si="174"/>
        <v>1</v>
      </c>
      <c r="R2449" s="427">
        <f t="shared" si="175"/>
        <v>4.32</v>
      </c>
      <c r="S2449" s="323"/>
      <c r="T2449" s="309"/>
      <c r="U2449" s="309"/>
      <c r="V2449" s="319" t="s">
        <v>1427</v>
      </c>
      <c r="W2449" s="444" t="str">
        <f t="shared" si="176"/>
        <v>10</v>
      </c>
      <c r="X2449" s="286"/>
      <c r="Y2449" s="286"/>
      <c r="Z2449" s="30"/>
    </row>
    <row r="2450" spans="1:26" ht="15" hidden="1" customHeight="1" x14ac:dyDescent="0.2">
      <c r="A2450" s="384"/>
      <c r="B2450" s="384"/>
      <c r="C2450" s="433"/>
      <c r="D2450" s="43" t="s">
        <v>2975</v>
      </c>
      <c r="E2450" s="499" t="s">
        <v>3080</v>
      </c>
      <c r="F2450" s="319">
        <v>1</v>
      </c>
      <c r="G2450" s="43" t="s">
        <v>3116</v>
      </c>
      <c r="H2450" s="499"/>
      <c r="I2450" s="481">
        <v>10</v>
      </c>
      <c r="J2450" s="442" t="s">
        <v>1428</v>
      </c>
      <c r="K2450" s="442">
        <v>1</v>
      </c>
      <c r="L2450" s="482" t="s">
        <v>3466</v>
      </c>
      <c r="M2450" s="442">
        <v>225</v>
      </c>
      <c r="N2450" s="483"/>
      <c r="O2450" s="434">
        <v>2.12</v>
      </c>
      <c r="P2450" s="323">
        <f t="shared" si="173"/>
        <v>2.12</v>
      </c>
      <c r="Q2450" s="319">
        <f t="shared" si="174"/>
        <v>1</v>
      </c>
      <c r="R2450" s="427">
        <f t="shared" si="175"/>
        <v>2.12</v>
      </c>
      <c r="S2450" s="323"/>
      <c r="T2450" s="309"/>
      <c r="U2450" s="309"/>
      <c r="V2450" s="319" t="s">
        <v>1427</v>
      </c>
      <c r="W2450" s="444" t="str">
        <f t="shared" si="176"/>
        <v>10</v>
      </c>
      <c r="X2450" s="286"/>
      <c r="Y2450" s="286"/>
      <c r="Z2450" s="30"/>
    </row>
    <row r="2451" spans="1:26" ht="15" hidden="1" customHeight="1" x14ac:dyDescent="0.2">
      <c r="A2451" s="384"/>
      <c r="B2451" s="384"/>
      <c r="C2451" s="433"/>
      <c r="D2451" s="43" t="s">
        <v>2975</v>
      </c>
      <c r="E2451" s="499" t="s">
        <v>3080</v>
      </c>
      <c r="F2451" s="319">
        <v>1</v>
      </c>
      <c r="G2451" s="43" t="s">
        <v>3146</v>
      </c>
      <c r="H2451" s="499"/>
      <c r="I2451" s="481">
        <v>10</v>
      </c>
      <c r="J2451" s="442" t="s">
        <v>1428</v>
      </c>
      <c r="K2451" s="442">
        <v>1</v>
      </c>
      <c r="L2451" s="482" t="s">
        <v>3536</v>
      </c>
      <c r="M2451" s="442">
        <v>225</v>
      </c>
      <c r="N2451" s="483"/>
      <c r="O2451" s="434">
        <v>2.23</v>
      </c>
      <c r="P2451" s="323">
        <f t="shared" si="173"/>
        <v>2.23</v>
      </c>
      <c r="Q2451" s="319">
        <f t="shared" si="174"/>
        <v>1</v>
      </c>
      <c r="R2451" s="427">
        <f t="shared" si="175"/>
        <v>2.23</v>
      </c>
      <c r="S2451" s="323"/>
      <c r="T2451" s="309"/>
      <c r="U2451" s="309"/>
      <c r="V2451" s="319" t="s">
        <v>1427</v>
      </c>
      <c r="W2451" s="444" t="str">
        <f t="shared" si="176"/>
        <v>10</v>
      </c>
      <c r="X2451" s="286"/>
      <c r="Y2451" s="286"/>
      <c r="Z2451" s="30"/>
    </row>
    <row r="2452" spans="1:26" ht="15" hidden="1" customHeight="1" x14ac:dyDescent="0.2">
      <c r="A2452" s="384"/>
      <c r="B2452" s="384"/>
      <c r="C2452" s="433"/>
      <c r="D2452" s="43" t="s">
        <v>2975</v>
      </c>
      <c r="E2452" s="499" t="s">
        <v>3080</v>
      </c>
      <c r="F2452" s="319">
        <v>1</v>
      </c>
      <c r="G2452" s="43" t="s">
        <v>3147</v>
      </c>
      <c r="H2452" s="499"/>
      <c r="I2452" s="481">
        <v>10</v>
      </c>
      <c r="J2452" s="442" t="s">
        <v>1428</v>
      </c>
      <c r="K2452" s="442">
        <v>1</v>
      </c>
      <c r="L2452" s="482" t="s">
        <v>3454</v>
      </c>
      <c r="M2452" s="442">
        <v>2110</v>
      </c>
      <c r="N2452" s="483"/>
      <c r="O2452" s="434">
        <v>8.2799999999999994</v>
      </c>
      <c r="P2452" s="323">
        <f t="shared" si="173"/>
        <v>8.2799999999999994</v>
      </c>
      <c r="Q2452" s="319">
        <f t="shared" si="174"/>
        <v>1</v>
      </c>
      <c r="R2452" s="427">
        <f t="shared" si="175"/>
        <v>8.2799999999999994</v>
      </c>
      <c r="S2452" s="323"/>
      <c r="T2452" s="309"/>
      <c r="U2452" s="309"/>
      <c r="V2452" s="319" t="s">
        <v>1427</v>
      </c>
      <c r="W2452" s="444" t="str">
        <f t="shared" si="176"/>
        <v>10</v>
      </c>
      <c r="X2452" s="286"/>
      <c r="Y2452" s="286"/>
      <c r="Z2452" s="30"/>
    </row>
    <row r="2453" spans="1:26" ht="15" hidden="1" customHeight="1" x14ac:dyDescent="0.2">
      <c r="A2453" s="384"/>
      <c r="B2453" s="384"/>
      <c r="C2453" s="433"/>
      <c r="D2453" s="43" t="s">
        <v>2975</v>
      </c>
      <c r="E2453" s="499" t="s">
        <v>3080</v>
      </c>
      <c r="F2453" s="319">
        <v>1</v>
      </c>
      <c r="G2453" s="43" t="s">
        <v>3117</v>
      </c>
      <c r="H2453" s="499"/>
      <c r="I2453" s="481">
        <v>10</v>
      </c>
      <c r="J2453" s="442" t="s">
        <v>1428</v>
      </c>
      <c r="K2453" s="442">
        <v>1</v>
      </c>
      <c r="L2453" s="482" t="s">
        <v>3454</v>
      </c>
      <c r="M2453" s="442">
        <v>8130</v>
      </c>
      <c r="N2453" s="483"/>
      <c r="O2453" s="434">
        <v>31.91</v>
      </c>
      <c r="P2453" s="323">
        <f t="shared" si="173"/>
        <v>31.91</v>
      </c>
      <c r="Q2453" s="319">
        <f t="shared" si="174"/>
        <v>1</v>
      </c>
      <c r="R2453" s="427">
        <f t="shared" si="175"/>
        <v>31.91</v>
      </c>
      <c r="S2453" s="323"/>
      <c r="T2453" s="309"/>
      <c r="U2453" s="309"/>
      <c r="V2453" s="319" t="s">
        <v>1427</v>
      </c>
      <c r="W2453" s="444" t="str">
        <f t="shared" si="176"/>
        <v>10</v>
      </c>
      <c r="X2453" s="286"/>
      <c r="Y2453" s="286"/>
      <c r="Z2453" s="30"/>
    </row>
    <row r="2454" spans="1:26" ht="15" hidden="1" customHeight="1" x14ac:dyDescent="0.2">
      <c r="A2454" s="384"/>
      <c r="B2454" s="384"/>
      <c r="C2454" s="433"/>
      <c r="D2454" s="43" t="s">
        <v>2975</v>
      </c>
      <c r="E2454" s="499" t="s">
        <v>3080</v>
      </c>
      <c r="F2454" s="319">
        <v>1</v>
      </c>
      <c r="G2454" s="43" t="s">
        <v>3118</v>
      </c>
      <c r="H2454" s="499"/>
      <c r="I2454" s="481">
        <v>10</v>
      </c>
      <c r="J2454" s="442" t="s">
        <v>1428</v>
      </c>
      <c r="K2454" s="442">
        <v>2</v>
      </c>
      <c r="L2454" s="482" t="s">
        <v>3454</v>
      </c>
      <c r="M2454" s="442">
        <v>4460</v>
      </c>
      <c r="N2454" s="483"/>
      <c r="O2454" s="434">
        <v>17.510000000000002</v>
      </c>
      <c r="P2454" s="323">
        <f t="shared" si="173"/>
        <v>35.020000000000003</v>
      </c>
      <c r="Q2454" s="319">
        <f t="shared" si="174"/>
        <v>2</v>
      </c>
      <c r="R2454" s="427">
        <f t="shared" si="175"/>
        <v>35.020000000000003</v>
      </c>
      <c r="S2454" s="323"/>
      <c r="T2454" s="309"/>
      <c r="U2454" s="309"/>
      <c r="V2454" s="319" t="s">
        <v>1427</v>
      </c>
      <c r="W2454" s="444" t="str">
        <f t="shared" si="176"/>
        <v>10</v>
      </c>
      <c r="X2454" s="286"/>
      <c r="Y2454" s="286"/>
      <c r="Z2454" s="30"/>
    </row>
    <row r="2455" spans="1:26" ht="15" hidden="1" customHeight="1" x14ac:dyDescent="0.2">
      <c r="A2455" s="384"/>
      <c r="B2455" s="384"/>
      <c r="C2455" s="433"/>
      <c r="D2455" s="43" t="s">
        <v>2975</v>
      </c>
      <c r="E2455" s="499" t="s">
        <v>3080</v>
      </c>
      <c r="F2455" s="319">
        <v>1</v>
      </c>
      <c r="G2455" s="43" t="s">
        <v>3148</v>
      </c>
      <c r="H2455" s="499"/>
      <c r="I2455" s="481">
        <v>10</v>
      </c>
      <c r="J2455" s="442" t="s">
        <v>1428</v>
      </c>
      <c r="K2455" s="442">
        <v>1</v>
      </c>
      <c r="L2455" s="482" t="s">
        <v>3454</v>
      </c>
      <c r="M2455" s="442">
        <v>5760</v>
      </c>
      <c r="N2455" s="483"/>
      <c r="O2455" s="434">
        <v>22.61</v>
      </c>
      <c r="P2455" s="323">
        <f t="shared" si="173"/>
        <v>22.61</v>
      </c>
      <c r="Q2455" s="319">
        <f t="shared" si="174"/>
        <v>1</v>
      </c>
      <c r="R2455" s="427">
        <f t="shared" si="175"/>
        <v>22.61</v>
      </c>
      <c r="S2455" s="323"/>
      <c r="T2455" s="309"/>
      <c r="U2455" s="309"/>
      <c r="V2455" s="319" t="s">
        <v>1427</v>
      </c>
      <c r="W2455" s="444" t="str">
        <f t="shared" si="176"/>
        <v>10</v>
      </c>
      <c r="X2455" s="286"/>
      <c r="Y2455" s="286"/>
      <c r="Z2455" s="30"/>
    </row>
    <row r="2456" spans="1:26" ht="15" hidden="1" customHeight="1" x14ac:dyDescent="0.2">
      <c r="A2456" s="384"/>
      <c r="B2456" s="384"/>
      <c r="C2456" s="433"/>
      <c r="D2456" s="43" t="s">
        <v>2975</v>
      </c>
      <c r="E2456" s="499" t="s">
        <v>3080</v>
      </c>
      <c r="F2456" s="319">
        <v>1</v>
      </c>
      <c r="G2456" s="43" t="s">
        <v>3119</v>
      </c>
      <c r="H2456" s="499"/>
      <c r="I2456" s="481">
        <v>15</v>
      </c>
      <c r="J2456" s="442" t="s">
        <v>1428</v>
      </c>
      <c r="K2456" s="442">
        <v>1</v>
      </c>
      <c r="L2456" s="482" t="s">
        <v>3465</v>
      </c>
      <c r="M2456" s="442">
        <v>1125</v>
      </c>
      <c r="N2456" s="483"/>
      <c r="O2456" s="434">
        <v>26.49</v>
      </c>
      <c r="P2456" s="323">
        <f t="shared" si="173"/>
        <v>26.49</v>
      </c>
      <c r="Q2456" s="319">
        <f t="shared" si="174"/>
        <v>1</v>
      </c>
      <c r="R2456" s="427">
        <f t="shared" si="175"/>
        <v>26.49</v>
      </c>
      <c r="S2456" s="323"/>
      <c r="T2456" s="309"/>
      <c r="U2456" s="309"/>
      <c r="V2456" s="319" t="s">
        <v>3446</v>
      </c>
      <c r="W2456" s="444" t="str">
        <f t="shared" si="176"/>
        <v>15</v>
      </c>
      <c r="X2456" s="286"/>
      <c r="Y2456" s="286"/>
      <c r="Z2456" s="30"/>
    </row>
    <row r="2457" spans="1:26" ht="15" hidden="1" customHeight="1" x14ac:dyDescent="0.2">
      <c r="A2457" s="384"/>
      <c r="B2457" s="384"/>
      <c r="C2457" s="433"/>
      <c r="D2457" s="43" t="s">
        <v>2975</v>
      </c>
      <c r="E2457" s="499" t="s">
        <v>3080</v>
      </c>
      <c r="F2457" s="319">
        <v>1</v>
      </c>
      <c r="G2457" s="43" t="s">
        <v>3120</v>
      </c>
      <c r="H2457" s="499"/>
      <c r="I2457" s="481">
        <v>15</v>
      </c>
      <c r="J2457" s="442" t="s">
        <v>1428</v>
      </c>
      <c r="K2457" s="442">
        <v>1</v>
      </c>
      <c r="L2457" s="482" t="s">
        <v>3469</v>
      </c>
      <c r="M2457" s="442">
        <v>1410</v>
      </c>
      <c r="N2457" s="483"/>
      <c r="O2457" s="434">
        <v>23.24</v>
      </c>
      <c r="P2457" s="323">
        <f t="shared" si="173"/>
        <v>23.24</v>
      </c>
      <c r="Q2457" s="319">
        <f t="shared" si="174"/>
        <v>1</v>
      </c>
      <c r="R2457" s="427">
        <f t="shared" si="175"/>
        <v>23.24</v>
      </c>
      <c r="S2457" s="323"/>
      <c r="T2457" s="309"/>
      <c r="U2457" s="309"/>
      <c r="V2457" s="319" t="s">
        <v>3446</v>
      </c>
      <c r="W2457" s="444" t="str">
        <f t="shared" si="176"/>
        <v>15</v>
      </c>
      <c r="X2457" s="286"/>
      <c r="Y2457" s="286"/>
      <c r="Z2457" s="30"/>
    </row>
    <row r="2458" spans="1:26" ht="15" hidden="1" customHeight="1" x14ac:dyDescent="0.2">
      <c r="A2458" s="384"/>
      <c r="B2458" s="384"/>
      <c r="C2458" s="433"/>
      <c r="D2458" s="43" t="s">
        <v>2975</v>
      </c>
      <c r="E2458" s="499" t="s">
        <v>3080</v>
      </c>
      <c r="F2458" s="319">
        <v>1</v>
      </c>
      <c r="G2458" s="43" t="s">
        <v>3121</v>
      </c>
      <c r="H2458" s="499"/>
      <c r="I2458" s="481">
        <v>15</v>
      </c>
      <c r="J2458" s="442" t="s">
        <v>1428</v>
      </c>
      <c r="K2458" s="442">
        <v>2</v>
      </c>
      <c r="L2458" s="482" t="s">
        <v>3497</v>
      </c>
      <c r="M2458" s="442">
        <v>240</v>
      </c>
      <c r="N2458" s="483"/>
      <c r="O2458" s="434">
        <v>6.5</v>
      </c>
      <c r="P2458" s="323">
        <f t="shared" si="173"/>
        <v>13</v>
      </c>
      <c r="Q2458" s="319">
        <f t="shared" si="174"/>
        <v>2</v>
      </c>
      <c r="R2458" s="427">
        <f t="shared" si="175"/>
        <v>13</v>
      </c>
      <c r="S2458" s="323"/>
      <c r="T2458" s="309"/>
      <c r="U2458" s="309"/>
      <c r="V2458" s="319" t="s">
        <v>3446</v>
      </c>
      <c r="W2458" s="444" t="str">
        <f t="shared" si="176"/>
        <v>15</v>
      </c>
      <c r="X2458" s="286"/>
      <c r="Y2458" s="286"/>
      <c r="Z2458" s="30"/>
    </row>
    <row r="2459" spans="1:26" ht="15" hidden="1" customHeight="1" x14ac:dyDescent="0.2">
      <c r="A2459" s="384"/>
      <c r="B2459" s="384"/>
      <c r="C2459" s="433"/>
      <c r="D2459" s="43" t="s">
        <v>2975</v>
      </c>
      <c r="E2459" s="499" t="s">
        <v>3080</v>
      </c>
      <c r="F2459" s="319">
        <v>1</v>
      </c>
      <c r="G2459" s="43" t="s">
        <v>3122</v>
      </c>
      <c r="H2459" s="499"/>
      <c r="I2459" s="481">
        <v>15</v>
      </c>
      <c r="J2459" s="442" t="s">
        <v>1428</v>
      </c>
      <c r="K2459" s="442">
        <v>1</v>
      </c>
      <c r="L2459" s="482" t="s">
        <v>3505</v>
      </c>
      <c r="M2459" s="442">
        <v>250</v>
      </c>
      <c r="N2459" s="483"/>
      <c r="O2459" s="434">
        <v>7.65</v>
      </c>
      <c r="P2459" s="323">
        <f t="shared" si="173"/>
        <v>7.65</v>
      </c>
      <c r="Q2459" s="319">
        <f t="shared" si="174"/>
        <v>1</v>
      </c>
      <c r="R2459" s="427">
        <f t="shared" si="175"/>
        <v>7.65</v>
      </c>
      <c r="S2459" s="323"/>
      <c r="T2459" s="309"/>
      <c r="U2459" s="309"/>
      <c r="V2459" s="319" t="s">
        <v>3446</v>
      </c>
      <c r="W2459" s="444" t="str">
        <f t="shared" si="176"/>
        <v>15</v>
      </c>
      <c r="X2459" s="286"/>
      <c r="Y2459" s="286"/>
      <c r="Z2459" s="30"/>
    </row>
    <row r="2460" spans="1:26" ht="15" hidden="1" customHeight="1" x14ac:dyDescent="0.2">
      <c r="A2460" s="384"/>
      <c r="B2460" s="384"/>
      <c r="C2460" s="433"/>
      <c r="D2460" s="43" t="s">
        <v>2975</v>
      </c>
      <c r="E2460" s="499" t="s">
        <v>3080</v>
      </c>
      <c r="F2460" s="319">
        <v>1</v>
      </c>
      <c r="G2460" s="43" t="s">
        <v>3104</v>
      </c>
      <c r="H2460" s="499"/>
      <c r="I2460" s="481">
        <v>8</v>
      </c>
      <c r="J2460" s="442" t="s">
        <v>1428</v>
      </c>
      <c r="K2460" s="442">
        <v>2</v>
      </c>
      <c r="L2460" s="482" t="s">
        <v>3477</v>
      </c>
      <c r="M2460" s="442">
        <v>180</v>
      </c>
      <c r="N2460" s="483"/>
      <c r="O2460" s="434">
        <v>1.38</v>
      </c>
      <c r="P2460" s="323">
        <f t="shared" si="173"/>
        <v>2.76</v>
      </c>
      <c r="Q2460" s="319">
        <f t="shared" si="174"/>
        <v>2</v>
      </c>
      <c r="R2460" s="427">
        <f t="shared" si="175"/>
        <v>2.76</v>
      </c>
      <c r="S2460" s="323"/>
      <c r="T2460" s="309"/>
      <c r="U2460" s="309"/>
      <c r="V2460" s="319" t="s">
        <v>3449</v>
      </c>
      <c r="W2460" s="444" t="str">
        <f t="shared" si="176"/>
        <v>8</v>
      </c>
      <c r="X2460" s="286"/>
      <c r="Y2460" s="286"/>
      <c r="Z2460" s="30"/>
    </row>
    <row r="2461" spans="1:26" ht="15" hidden="1" customHeight="1" x14ac:dyDescent="0.2">
      <c r="A2461" s="384"/>
      <c r="B2461" s="384"/>
      <c r="C2461" s="433"/>
      <c r="D2461" s="43" t="s">
        <v>2975</v>
      </c>
      <c r="E2461" s="499" t="s">
        <v>3080</v>
      </c>
      <c r="F2461" s="319">
        <v>1</v>
      </c>
      <c r="G2461" s="43" t="s">
        <v>3105</v>
      </c>
      <c r="H2461" s="499"/>
      <c r="I2461" s="481">
        <v>8</v>
      </c>
      <c r="J2461" s="442" t="s">
        <v>1428</v>
      </c>
      <c r="K2461" s="442">
        <v>1</v>
      </c>
      <c r="L2461" s="482" t="s">
        <v>3478</v>
      </c>
      <c r="M2461" s="442">
        <v>180</v>
      </c>
      <c r="N2461" s="483"/>
      <c r="O2461" s="434">
        <v>1.1100000000000001</v>
      </c>
      <c r="P2461" s="323">
        <f t="shared" si="173"/>
        <v>1.1100000000000001</v>
      </c>
      <c r="Q2461" s="319">
        <f t="shared" si="174"/>
        <v>1</v>
      </c>
      <c r="R2461" s="427">
        <f t="shared" si="175"/>
        <v>1.1100000000000001</v>
      </c>
      <c r="S2461" s="323"/>
      <c r="T2461" s="309"/>
      <c r="U2461" s="309"/>
      <c r="V2461" s="319" t="s">
        <v>3449</v>
      </c>
      <c r="W2461" s="444" t="str">
        <f t="shared" si="176"/>
        <v>8</v>
      </c>
      <c r="X2461" s="286"/>
      <c r="Y2461" s="286"/>
      <c r="Z2461" s="30"/>
    </row>
    <row r="2462" spans="1:26" ht="15" hidden="1" customHeight="1" x14ac:dyDescent="0.2">
      <c r="A2462" s="384"/>
      <c r="B2462" s="384"/>
      <c r="C2462" s="433"/>
      <c r="D2462" s="43" t="s">
        <v>2975</v>
      </c>
      <c r="E2462" s="499" t="s">
        <v>3080</v>
      </c>
      <c r="F2462" s="319">
        <v>1</v>
      </c>
      <c r="G2462" s="43" t="s">
        <v>3090</v>
      </c>
      <c r="H2462" s="499"/>
      <c r="I2462" s="481">
        <v>15</v>
      </c>
      <c r="J2462" s="442" t="s">
        <v>1428</v>
      </c>
      <c r="K2462" s="442">
        <v>4</v>
      </c>
      <c r="L2462" s="482" t="s">
        <v>3541</v>
      </c>
      <c r="M2462" s="442">
        <v>200</v>
      </c>
      <c r="N2462" s="483"/>
      <c r="O2462" s="434">
        <v>4.47</v>
      </c>
      <c r="P2462" s="323">
        <f t="shared" si="173"/>
        <v>17.88</v>
      </c>
      <c r="Q2462" s="319">
        <f t="shared" si="174"/>
        <v>4</v>
      </c>
      <c r="R2462" s="427">
        <f t="shared" si="175"/>
        <v>17.88</v>
      </c>
      <c r="S2462" s="323"/>
      <c r="T2462" s="309"/>
      <c r="U2462" s="309"/>
      <c r="V2462" s="319" t="s">
        <v>3446</v>
      </c>
      <c r="W2462" s="444" t="str">
        <f t="shared" si="176"/>
        <v>15</v>
      </c>
      <c r="X2462" s="286"/>
      <c r="Y2462" s="286"/>
      <c r="Z2462" s="30"/>
    </row>
    <row r="2463" spans="1:26" ht="15" hidden="1" customHeight="1" x14ac:dyDescent="0.2">
      <c r="A2463" s="384"/>
      <c r="B2463" s="384"/>
      <c r="C2463" s="433"/>
      <c r="D2463" s="43" t="s">
        <v>2975</v>
      </c>
      <c r="E2463" s="499" t="s">
        <v>3080</v>
      </c>
      <c r="F2463" s="319">
        <v>1</v>
      </c>
      <c r="G2463" s="43" t="s">
        <v>3123</v>
      </c>
      <c r="H2463" s="499"/>
      <c r="I2463" s="481">
        <v>12</v>
      </c>
      <c r="J2463" s="442" t="s">
        <v>1428</v>
      </c>
      <c r="K2463" s="442">
        <v>4</v>
      </c>
      <c r="L2463" s="482" t="s">
        <v>3556</v>
      </c>
      <c r="M2463" s="442">
        <v>240</v>
      </c>
      <c r="N2463" s="483"/>
      <c r="O2463" s="434">
        <v>5.57</v>
      </c>
      <c r="P2463" s="323">
        <f t="shared" si="173"/>
        <v>22.28</v>
      </c>
      <c r="Q2463" s="319">
        <f t="shared" si="174"/>
        <v>4</v>
      </c>
      <c r="R2463" s="427">
        <f t="shared" si="175"/>
        <v>22.28</v>
      </c>
      <c r="S2463" s="323"/>
      <c r="T2463" s="309"/>
      <c r="U2463" s="309"/>
      <c r="V2463" s="319" t="s">
        <v>3445</v>
      </c>
      <c r="W2463" s="444" t="str">
        <f t="shared" si="176"/>
        <v>12</v>
      </c>
      <c r="X2463" s="286"/>
      <c r="Y2463" s="286"/>
      <c r="Z2463" s="30"/>
    </row>
    <row r="2464" spans="1:26" ht="15" hidden="1" customHeight="1" x14ac:dyDescent="0.2">
      <c r="A2464" s="384"/>
      <c r="B2464" s="384"/>
      <c r="C2464" s="433"/>
      <c r="D2464" s="43" t="s">
        <v>2975</v>
      </c>
      <c r="E2464" s="499" t="s">
        <v>3080</v>
      </c>
      <c r="F2464" s="319">
        <v>1</v>
      </c>
      <c r="G2464" s="43" t="s">
        <v>3124</v>
      </c>
      <c r="H2464" s="499"/>
      <c r="I2464" s="481">
        <v>12</v>
      </c>
      <c r="J2464" s="442" t="s">
        <v>1428</v>
      </c>
      <c r="K2464" s="442">
        <v>8</v>
      </c>
      <c r="L2464" s="482" t="s">
        <v>3556</v>
      </c>
      <c r="M2464" s="442">
        <v>225</v>
      </c>
      <c r="N2464" s="483"/>
      <c r="O2464" s="434">
        <v>5.22</v>
      </c>
      <c r="P2464" s="323">
        <f t="shared" si="173"/>
        <v>41.76</v>
      </c>
      <c r="Q2464" s="319">
        <f t="shared" si="174"/>
        <v>8</v>
      </c>
      <c r="R2464" s="427">
        <f t="shared" si="175"/>
        <v>41.76</v>
      </c>
      <c r="S2464" s="323"/>
      <c r="T2464" s="309"/>
      <c r="U2464" s="309"/>
      <c r="V2464" s="319" t="s">
        <v>3445</v>
      </c>
      <c r="W2464" s="444" t="str">
        <f t="shared" si="176"/>
        <v>12</v>
      </c>
      <c r="X2464" s="286"/>
      <c r="Y2464" s="286"/>
      <c r="Z2464" s="30"/>
    </row>
    <row r="2465" spans="1:26" ht="15" hidden="1" customHeight="1" x14ac:dyDescent="0.2">
      <c r="A2465" s="384"/>
      <c r="B2465" s="384"/>
      <c r="C2465" s="433"/>
      <c r="D2465" s="43" t="s">
        <v>2975</v>
      </c>
      <c r="E2465" s="499" t="s">
        <v>3080</v>
      </c>
      <c r="F2465" s="319">
        <v>1</v>
      </c>
      <c r="G2465" s="43" t="s">
        <v>3125</v>
      </c>
      <c r="H2465" s="499"/>
      <c r="I2465" s="481">
        <v>12</v>
      </c>
      <c r="J2465" s="442" t="s">
        <v>1428</v>
      </c>
      <c r="K2465" s="442">
        <v>1</v>
      </c>
      <c r="L2465" s="482" t="s">
        <v>3565</v>
      </c>
      <c r="M2465" s="442">
        <v>159</v>
      </c>
      <c r="N2465" s="483"/>
      <c r="O2465" s="434">
        <v>2.2200000000000002</v>
      </c>
      <c r="P2465" s="323">
        <f t="shared" si="173"/>
        <v>2.2200000000000002</v>
      </c>
      <c r="Q2465" s="319">
        <f t="shared" si="174"/>
        <v>1</v>
      </c>
      <c r="R2465" s="427">
        <f t="shared" si="175"/>
        <v>2.2200000000000002</v>
      </c>
      <c r="S2465" s="323"/>
      <c r="T2465" s="309"/>
      <c r="U2465" s="309"/>
      <c r="V2465" s="319" t="s">
        <v>3445</v>
      </c>
      <c r="W2465" s="444" t="str">
        <f t="shared" si="176"/>
        <v>12</v>
      </c>
      <c r="X2465" s="286"/>
      <c r="Y2465" s="286"/>
      <c r="Z2465" s="30"/>
    </row>
    <row r="2466" spans="1:26" ht="15" hidden="1" customHeight="1" x14ac:dyDescent="0.2">
      <c r="A2466" s="384"/>
      <c r="B2466" s="384"/>
      <c r="C2466" s="433"/>
      <c r="D2466" s="43" t="s">
        <v>2975</v>
      </c>
      <c r="E2466" s="499" t="s">
        <v>3080</v>
      </c>
      <c r="F2466" s="319">
        <v>1</v>
      </c>
      <c r="G2466" s="43" t="s">
        <v>3126</v>
      </c>
      <c r="H2466" s="499"/>
      <c r="I2466" s="481">
        <v>12</v>
      </c>
      <c r="J2466" s="442" t="s">
        <v>1428</v>
      </c>
      <c r="K2466" s="442">
        <v>1</v>
      </c>
      <c r="L2466" s="482" t="s">
        <v>3532</v>
      </c>
      <c r="M2466" s="442">
        <v>174</v>
      </c>
      <c r="N2466" s="483"/>
      <c r="O2466" s="434">
        <v>2.2200000000000002</v>
      </c>
      <c r="P2466" s="323">
        <f t="shared" si="173"/>
        <v>2.2200000000000002</v>
      </c>
      <c r="Q2466" s="319">
        <f t="shared" si="174"/>
        <v>1</v>
      </c>
      <c r="R2466" s="427">
        <f t="shared" si="175"/>
        <v>2.2200000000000002</v>
      </c>
      <c r="S2466" s="323"/>
      <c r="T2466" s="309"/>
      <c r="U2466" s="309"/>
      <c r="V2466" s="319" t="s">
        <v>3445</v>
      </c>
      <c r="W2466" s="444" t="str">
        <f t="shared" si="176"/>
        <v>12</v>
      </c>
      <c r="X2466" s="286"/>
      <c r="Y2466" s="286"/>
      <c r="Z2466" s="30"/>
    </row>
    <row r="2467" spans="1:26" ht="15" hidden="1" customHeight="1" x14ac:dyDescent="0.2">
      <c r="A2467" s="384"/>
      <c r="B2467" s="384"/>
      <c r="C2467" s="433"/>
      <c r="D2467" s="43" t="s">
        <v>2975</v>
      </c>
      <c r="E2467" s="499" t="s">
        <v>3080</v>
      </c>
      <c r="F2467" s="319">
        <v>1</v>
      </c>
      <c r="G2467" s="43" t="s">
        <v>3128</v>
      </c>
      <c r="H2467" s="499"/>
      <c r="I2467" s="481">
        <v>12</v>
      </c>
      <c r="J2467" s="442" t="s">
        <v>1428</v>
      </c>
      <c r="K2467" s="442">
        <v>2</v>
      </c>
      <c r="L2467" s="482" t="s">
        <v>3567</v>
      </c>
      <c r="M2467" s="442">
        <v>246</v>
      </c>
      <c r="N2467" s="483"/>
      <c r="O2467" s="434">
        <v>4.78</v>
      </c>
      <c r="P2467" s="323">
        <f t="shared" si="173"/>
        <v>9.56</v>
      </c>
      <c r="Q2467" s="319">
        <f t="shared" si="174"/>
        <v>2</v>
      </c>
      <c r="R2467" s="427">
        <f t="shared" si="175"/>
        <v>9.56</v>
      </c>
      <c r="S2467" s="323"/>
      <c r="T2467" s="309"/>
      <c r="U2467" s="309"/>
      <c r="V2467" s="319" t="s">
        <v>3445</v>
      </c>
      <c r="W2467" s="444" t="str">
        <f t="shared" si="176"/>
        <v>12</v>
      </c>
      <c r="X2467" s="286"/>
      <c r="Y2467" s="286"/>
      <c r="Z2467" s="30"/>
    </row>
    <row r="2468" spans="1:26" ht="15" hidden="1" customHeight="1" x14ac:dyDescent="0.2">
      <c r="A2468" s="384"/>
      <c r="B2468" s="384"/>
      <c r="C2468" s="433"/>
      <c r="D2468" s="43" t="s">
        <v>2975</v>
      </c>
      <c r="E2468" s="499" t="s">
        <v>3080</v>
      </c>
      <c r="F2468" s="319">
        <v>1</v>
      </c>
      <c r="G2468" s="43" t="s">
        <v>3129</v>
      </c>
      <c r="H2468" s="499"/>
      <c r="I2468" s="481">
        <v>12</v>
      </c>
      <c r="J2468" s="442" t="s">
        <v>1428</v>
      </c>
      <c r="K2468" s="442">
        <v>4</v>
      </c>
      <c r="L2468" s="482" t="s">
        <v>3530</v>
      </c>
      <c r="M2468" s="442">
        <v>246</v>
      </c>
      <c r="N2468" s="483"/>
      <c r="O2468" s="434">
        <v>3.85</v>
      </c>
      <c r="P2468" s="323">
        <f t="shared" si="173"/>
        <v>15.4</v>
      </c>
      <c r="Q2468" s="319">
        <f t="shared" si="174"/>
        <v>4</v>
      </c>
      <c r="R2468" s="427">
        <f t="shared" si="175"/>
        <v>15.4</v>
      </c>
      <c r="S2468" s="323"/>
      <c r="T2468" s="309"/>
      <c r="U2468" s="309"/>
      <c r="V2468" s="319" t="s">
        <v>3445</v>
      </c>
      <c r="W2468" s="444" t="str">
        <f t="shared" si="176"/>
        <v>12</v>
      </c>
      <c r="X2468" s="286"/>
      <c r="Y2468" s="286"/>
      <c r="Z2468" s="30"/>
    </row>
    <row r="2469" spans="1:26" ht="15" hidden="1" customHeight="1" x14ac:dyDescent="0.2">
      <c r="A2469" s="384"/>
      <c r="B2469" s="384"/>
      <c r="C2469" s="433"/>
      <c r="D2469" s="43" t="s">
        <v>2976</v>
      </c>
      <c r="E2469" s="499" t="s">
        <v>3080</v>
      </c>
      <c r="F2469" s="319">
        <v>1</v>
      </c>
      <c r="G2469" s="43" t="s">
        <v>3149</v>
      </c>
      <c r="H2469" s="499"/>
      <c r="I2469" s="481" t="s">
        <v>567</v>
      </c>
      <c r="J2469" s="442" t="s">
        <v>1428</v>
      </c>
      <c r="K2469" s="442">
        <v>1</v>
      </c>
      <c r="L2469" s="482" t="s">
        <v>3456</v>
      </c>
      <c r="M2469" s="442">
        <v>8570</v>
      </c>
      <c r="N2469" s="483"/>
      <c r="O2469" s="434">
        <v>584.08000000000004</v>
      </c>
      <c r="P2469" s="323">
        <f t="shared" si="173"/>
        <v>584.08000000000004</v>
      </c>
      <c r="Q2469" s="319">
        <f t="shared" si="174"/>
        <v>1</v>
      </c>
      <c r="R2469" s="427">
        <f t="shared" si="175"/>
        <v>584.08000000000004</v>
      </c>
      <c r="S2469" s="323"/>
      <c r="T2469" s="309"/>
      <c r="U2469" s="309"/>
      <c r="V2469" s="319" t="s">
        <v>567</v>
      </c>
      <c r="W2469" s="444" t="str">
        <f t="shared" si="176"/>
        <v/>
      </c>
      <c r="X2469" s="286"/>
      <c r="Y2469" s="286"/>
      <c r="Z2469" s="30"/>
    </row>
    <row r="2470" spans="1:26" ht="15" hidden="1" customHeight="1" x14ac:dyDescent="0.2">
      <c r="A2470" s="384"/>
      <c r="B2470" s="384"/>
      <c r="C2470" s="433"/>
      <c r="D2470" s="43" t="s">
        <v>2976</v>
      </c>
      <c r="E2470" s="499" t="s">
        <v>3080</v>
      </c>
      <c r="F2470" s="319">
        <v>1</v>
      </c>
      <c r="G2470" s="43" t="s">
        <v>3150</v>
      </c>
      <c r="H2470" s="499"/>
      <c r="I2470" s="481">
        <v>10</v>
      </c>
      <c r="J2470" s="442" t="s">
        <v>1428</v>
      </c>
      <c r="K2470" s="442">
        <v>2</v>
      </c>
      <c r="L2470" s="482" t="s">
        <v>3556</v>
      </c>
      <c r="M2470" s="442">
        <v>233</v>
      </c>
      <c r="N2470" s="483"/>
      <c r="O2470" s="434">
        <v>4.49</v>
      </c>
      <c r="P2470" s="323">
        <f t="shared" si="173"/>
        <v>8.98</v>
      </c>
      <c r="Q2470" s="319">
        <f t="shared" si="174"/>
        <v>2</v>
      </c>
      <c r="R2470" s="427">
        <f t="shared" si="175"/>
        <v>8.98</v>
      </c>
      <c r="S2470" s="323"/>
      <c r="T2470" s="309"/>
      <c r="U2470" s="309"/>
      <c r="V2470" s="319" t="s">
        <v>1427</v>
      </c>
      <c r="W2470" s="444" t="str">
        <f t="shared" si="176"/>
        <v>10</v>
      </c>
      <c r="X2470" s="286"/>
      <c r="Y2470" s="286"/>
      <c r="Z2470" s="30"/>
    </row>
    <row r="2471" spans="1:26" ht="15" hidden="1" customHeight="1" x14ac:dyDescent="0.2">
      <c r="A2471" s="384"/>
      <c r="B2471" s="384"/>
      <c r="C2471" s="433"/>
      <c r="D2471" s="43" t="s">
        <v>2976</v>
      </c>
      <c r="E2471" s="499" t="s">
        <v>3080</v>
      </c>
      <c r="F2471" s="319">
        <v>1</v>
      </c>
      <c r="G2471" s="43" t="s">
        <v>3151</v>
      </c>
      <c r="H2471" s="499"/>
      <c r="I2471" s="481">
        <v>10</v>
      </c>
      <c r="J2471" s="442" t="s">
        <v>1428</v>
      </c>
      <c r="K2471" s="442">
        <v>2</v>
      </c>
      <c r="L2471" s="482" t="s">
        <v>3505</v>
      </c>
      <c r="M2471" s="442">
        <v>250</v>
      </c>
      <c r="N2471" s="483"/>
      <c r="O2471" s="434">
        <v>5.0999999999999996</v>
      </c>
      <c r="P2471" s="323">
        <f t="shared" si="173"/>
        <v>10.199999999999999</v>
      </c>
      <c r="Q2471" s="319">
        <f t="shared" si="174"/>
        <v>2</v>
      </c>
      <c r="R2471" s="427">
        <f t="shared" si="175"/>
        <v>10.199999999999999</v>
      </c>
      <c r="S2471" s="323"/>
      <c r="T2471" s="309"/>
      <c r="U2471" s="309"/>
      <c r="V2471" s="319" t="s">
        <v>1427</v>
      </c>
      <c r="W2471" s="444" t="str">
        <f t="shared" si="176"/>
        <v>10</v>
      </c>
      <c r="X2471" s="286"/>
      <c r="Y2471" s="286"/>
      <c r="Z2471" s="30"/>
    </row>
    <row r="2472" spans="1:26" ht="15" hidden="1" customHeight="1" x14ac:dyDescent="0.2">
      <c r="A2472" s="384"/>
      <c r="B2472" s="384"/>
      <c r="C2472" s="433"/>
      <c r="D2472" s="43" t="s">
        <v>2976</v>
      </c>
      <c r="E2472" s="499" t="s">
        <v>3080</v>
      </c>
      <c r="F2472" s="319">
        <v>1</v>
      </c>
      <c r="G2472" s="43" t="s">
        <v>3152</v>
      </c>
      <c r="H2472" s="499"/>
      <c r="I2472" s="481">
        <v>10</v>
      </c>
      <c r="J2472" s="442" t="s">
        <v>1428</v>
      </c>
      <c r="K2472" s="442">
        <v>4</v>
      </c>
      <c r="L2472" s="482" t="s">
        <v>3536</v>
      </c>
      <c r="M2472" s="442">
        <v>223</v>
      </c>
      <c r="N2472" s="483"/>
      <c r="O2472" s="434">
        <v>2.21</v>
      </c>
      <c r="P2472" s="323">
        <f t="shared" si="173"/>
        <v>8.84</v>
      </c>
      <c r="Q2472" s="319">
        <f t="shared" si="174"/>
        <v>4</v>
      </c>
      <c r="R2472" s="427">
        <f t="shared" si="175"/>
        <v>8.84</v>
      </c>
      <c r="S2472" s="323"/>
      <c r="T2472" s="309"/>
      <c r="U2472" s="309"/>
      <c r="V2472" s="319" t="s">
        <v>1427</v>
      </c>
      <c r="W2472" s="444" t="str">
        <f t="shared" si="176"/>
        <v>10</v>
      </c>
      <c r="X2472" s="286"/>
      <c r="Y2472" s="286"/>
      <c r="Z2472" s="30"/>
    </row>
    <row r="2473" spans="1:26" ht="15" hidden="1" customHeight="1" x14ac:dyDescent="0.2">
      <c r="A2473" s="384"/>
      <c r="B2473" s="384"/>
      <c r="C2473" s="433"/>
      <c r="D2473" s="43" t="s">
        <v>2976</v>
      </c>
      <c r="E2473" s="499" t="s">
        <v>3080</v>
      </c>
      <c r="F2473" s="319">
        <v>1</v>
      </c>
      <c r="G2473" s="43" t="s">
        <v>3146</v>
      </c>
      <c r="H2473" s="499"/>
      <c r="I2473" s="481">
        <v>10</v>
      </c>
      <c r="J2473" s="442" t="s">
        <v>1428</v>
      </c>
      <c r="K2473" s="442">
        <v>4</v>
      </c>
      <c r="L2473" s="482" t="s">
        <v>3536</v>
      </c>
      <c r="M2473" s="442">
        <v>225</v>
      </c>
      <c r="N2473" s="483"/>
      <c r="O2473" s="434">
        <v>2.23</v>
      </c>
      <c r="P2473" s="323">
        <f t="shared" si="173"/>
        <v>8.92</v>
      </c>
      <c r="Q2473" s="319">
        <f t="shared" si="174"/>
        <v>4</v>
      </c>
      <c r="R2473" s="427">
        <f t="shared" si="175"/>
        <v>8.92</v>
      </c>
      <c r="S2473" s="323"/>
      <c r="T2473" s="309"/>
      <c r="U2473" s="309"/>
      <c r="V2473" s="319" t="s">
        <v>1427</v>
      </c>
      <c r="W2473" s="444" t="str">
        <f t="shared" si="176"/>
        <v>10</v>
      </c>
      <c r="X2473" s="286"/>
      <c r="Y2473" s="286"/>
      <c r="Z2473" s="30"/>
    </row>
    <row r="2474" spans="1:26" ht="15" hidden="1" customHeight="1" x14ac:dyDescent="0.2">
      <c r="A2474" s="384"/>
      <c r="B2474" s="384"/>
      <c r="C2474" s="433"/>
      <c r="D2474" s="43" t="s">
        <v>2976</v>
      </c>
      <c r="E2474" s="499" t="s">
        <v>3080</v>
      </c>
      <c r="F2474" s="319">
        <v>1</v>
      </c>
      <c r="G2474" s="43" t="s">
        <v>3153</v>
      </c>
      <c r="H2474" s="499"/>
      <c r="I2474" s="481">
        <v>10</v>
      </c>
      <c r="J2474" s="442" t="s">
        <v>1428</v>
      </c>
      <c r="K2474" s="442">
        <v>1</v>
      </c>
      <c r="L2474" s="482" t="s">
        <v>3564</v>
      </c>
      <c r="M2474" s="442">
        <v>246</v>
      </c>
      <c r="N2474" s="483"/>
      <c r="O2474" s="434">
        <v>2.92</v>
      </c>
      <c r="P2474" s="323">
        <f t="shared" si="173"/>
        <v>2.92</v>
      </c>
      <c r="Q2474" s="319">
        <f t="shared" si="174"/>
        <v>1</v>
      </c>
      <c r="R2474" s="427">
        <f t="shared" si="175"/>
        <v>2.92</v>
      </c>
      <c r="S2474" s="323"/>
      <c r="T2474" s="309"/>
      <c r="U2474" s="309"/>
      <c r="V2474" s="319" t="s">
        <v>1427</v>
      </c>
      <c r="W2474" s="444" t="str">
        <f t="shared" si="176"/>
        <v>10</v>
      </c>
      <c r="X2474" s="286"/>
      <c r="Y2474" s="286"/>
      <c r="Z2474" s="30"/>
    </row>
    <row r="2475" spans="1:26" ht="15" hidden="1" customHeight="1" x14ac:dyDescent="0.2">
      <c r="A2475" s="384"/>
      <c r="B2475" s="384"/>
      <c r="C2475" s="433"/>
      <c r="D2475" s="43" t="s">
        <v>2976</v>
      </c>
      <c r="E2475" s="499" t="s">
        <v>3080</v>
      </c>
      <c r="F2475" s="319">
        <v>1</v>
      </c>
      <c r="G2475" s="43" t="s">
        <v>3112</v>
      </c>
      <c r="H2475" s="499"/>
      <c r="I2475" s="481">
        <v>10</v>
      </c>
      <c r="J2475" s="442" t="s">
        <v>1428</v>
      </c>
      <c r="K2475" s="442">
        <v>1</v>
      </c>
      <c r="L2475" s="482" t="s">
        <v>3454</v>
      </c>
      <c r="M2475" s="442">
        <v>3230</v>
      </c>
      <c r="N2475" s="483"/>
      <c r="O2475" s="434">
        <v>12.68</v>
      </c>
      <c r="P2475" s="323">
        <f t="shared" si="173"/>
        <v>12.68</v>
      </c>
      <c r="Q2475" s="319">
        <f t="shared" si="174"/>
        <v>1</v>
      </c>
      <c r="R2475" s="427">
        <f t="shared" si="175"/>
        <v>12.68</v>
      </c>
      <c r="S2475" s="323"/>
      <c r="T2475" s="309"/>
      <c r="U2475" s="309"/>
      <c r="V2475" s="319" t="s">
        <v>1427</v>
      </c>
      <c r="W2475" s="444" t="str">
        <f t="shared" si="176"/>
        <v>10</v>
      </c>
      <c r="X2475" s="286"/>
      <c r="Y2475" s="286"/>
      <c r="Z2475" s="30"/>
    </row>
    <row r="2476" spans="1:26" ht="15" hidden="1" customHeight="1" x14ac:dyDescent="0.2">
      <c r="A2476" s="384"/>
      <c r="B2476" s="384"/>
      <c r="C2476" s="433"/>
      <c r="D2476" s="43" t="s">
        <v>2976</v>
      </c>
      <c r="E2476" s="499" t="s">
        <v>3080</v>
      </c>
      <c r="F2476" s="319">
        <v>1</v>
      </c>
      <c r="G2476" s="43" t="s">
        <v>3113</v>
      </c>
      <c r="H2476" s="499"/>
      <c r="I2476" s="481">
        <v>10</v>
      </c>
      <c r="J2476" s="442" t="s">
        <v>1428</v>
      </c>
      <c r="K2476" s="442">
        <v>1</v>
      </c>
      <c r="L2476" s="482" t="s">
        <v>3454</v>
      </c>
      <c r="M2476" s="442">
        <v>2700</v>
      </c>
      <c r="N2476" s="483"/>
      <c r="O2476" s="434">
        <v>10.6</v>
      </c>
      <c r="P2476" s="323">
        <f t="shared" si="173"/>
        <v>10.6</v>
      </c>
      <c r="Q2476" s="319">
        <f t="shared" si="174"/>
        <v>1</v>
      </c>
      <c r="R2476" s="427">
        <f t="shared" si="175"/>
        <v>10.6</v>
      </c>
      <c r="S2476" s="323"/>
      <c r="T2476" s="309"/>
      <c r="U2476" s="309"/>
      <c r="V2476" s="319" t="s">
        <v>1427</v>
      </c>
      <c r="W2476" s="444" t="str">
        <f t="shared" si="176"/>
        <v>10</v>
      </c>
      <c r="X2476" s="286"/>
      <c r="Y2476" s="286"/>
      <c r="Z2476" s="30"/>
    </row>
    <row r="2477" spans="1:26" ht="15" hidden="1" customHeight="1" x14ac:dyDescent="0.2">
      <c r="A2477" s="384"/>
      <c r="B2477" s="384"/>
      <c r="C2477" s="433"/>
      <c r="D2477" s="43" t="s">
        <v>2976</v>
      </c>
      <c r="E2477" s="499" t="s">
        <v>3080</v>
      </c>
      <c r="F2477" s="319">
        <v>1</v>
      </c>
      <c r="G2477" s="43" t="s">
        <v>3117</v>
      </c>
      <c r="H2477" s="499"/>
      <c r="I2477" s="481">
        <v>10</v>
      </c>
      <c r="J2477" s="442" t="s">
        <v>1428</v>
      </c>
      <c r="K2477" s="442">
        <v>1</v>
      </c>
      <c r="L2477" s="482" t="s">
        <v>3454</v>
      </c>
      <c r="M2477" s="442">
        <v>8130</v>
      </c>
      <c r="N2477" s="483"/>
      <c r="O2477" s="434">
        <v>31.91</v>
      </c>
      <c r="P2477" s="323">
        <f t="shared" si="173"/>
        <v>31.91</v>
      </c>
      <c r="Q2477" s="319">
        <f t="shared" si="174"/>
        <v>1</v>
      </c>
      <c r="R2477" s="427">
        <f t="shared" si="175"/>
        <v>31.91</v>
      </c>
      <c r="S2477" s="323"/>
      <c r="T2477" s="309"/>
      <c r="U2477" s="309"/>
      <c r="V2477" s="319" t="s">
        <v>1427</v>
      </c>
      <c r="W2477" s="444" t="str">
        <f t="shared" si="176"/>
        <v>10</v>
      </c>
      <c r="X2477" s="286"/>
      <c r="Y2477" s="286"/>
      <c r="Z2477" s="30"/>
    </row>
    <row r="2478" spans="1:26" ht="15" hidden="1" customHeight="1" x14ac:dyDescent="0.2">
      <c r="A2478" s="384"/>
      <c r="B2478" s="384"/>
      <c r="C2478" s="433"/>
      <c r="D2478" s="43" t="s">
        <v>2976</v>
      </c>
      <c r="E2478" s="499" t="s">
        <v>3080</v>
      </c>
      <c r="F2478" s="319">
        <v>1</v>
      </c>
      <c r="G2478" s="43" t="s">
        <v>3154</v>
      </c>
      <c r="H2478" s="499"/>
      <c r="I2478" s="481">
        <v>10</v>
      </c>
      <c r="J2478" s="442" t="s">
        <v>1428</v>
      </c>
      <c r="K2478" s="442">
        <v>1</v>
      </c>
      <c r="L2478" s="482" t="s">
        <v>3454</v>
      </c>
      <c r="M2478" s="442">
        <v>1600</v>
      </c>
      <c r="N2478" s="483"/>
      <c r="O2478" s="434">
        <v>6.28</v>
      </c>
      <c r="P2478" s="323">
        <f t="shared" si="173"/>
        <v>6.28</v>
      </c>
      <c r="Q2478" s="319">
        <f t="shared" si="174"/>
        <v>1</v>
      </c>
      <c r="R2478" s="427">
        <f t="shared" si="175"/>
        <v>6.28</v>
      </c>
      <c r="S2478" s="323"/>
      <c r="T2478" s="309"/>
      <c r="U2478" s="309"/>
      <c r="V2478" s="319" t="s">
        <v>1427</v>
      </c>
      <c r="W2478" s="444" t="str">
        <f t="shared" si="176"/>
        <v>10</v>
      </c>
      <c r="X2478" s="286"/>
      <c r="Y2478" s="286"/>
      <c r="Z2478" s="30"/>
    </row>
    <row r="2479" spans="1:26" ht="15" hidden="1" customHeight="1" x14ac:dyDescent="0.2">
      <c r="A2479" s="384"/>
      <c r="B2479" s="384"/>
      <c r="C2479" s="433"/>
      <c r="D2479" s="43" t="s">
        <v>2976</v>
      </c>
      <c r="E2479" s="499" t="s">
        <v>3080</v>
      </c>
      <c r="F2479" s="319">
        <v>1</v>
      </c>
      <c r="G2479" s="43" t="s">
        <v>3101</v>
      </c>
      <c r="H2479" s="499"/>
      <c r="I2479" s="481">
        <v>15</v>
      </c>
      <c r="J2479" s="442" t="s">
        <v>1428</v>
      </c>
      <c r="K2479" s="442">
        <v>1</v>
      </c>
      <c r="L2479" s="482" t="s">
        <v>3465</v>
      </c>
      <c r="M2479" s="442">
        <v>1115</v>
      </c>
      <c r="N2479" s="483"/>
      <c r="O2479" s="434">
        <v>26.26</v>
      </c>
      <c r="P2479" s="323">
        <f t="shared" si="173"/>
        <v>26.26</v>
      </c>
      <c r="Q2479" s="319">
        <f t="shared" si="174"/>
        <v>1</v>
      </c>
      <c r="R2479" s="427">
        <f t="shared" si="175"/>
        <v>26.26</v>
      </c>
      <c r="S2479" s="323"/>
      <c r="T2479" s="309"/>
      <c r="U2479" s="309"/>
      <c r="V2479" s="319" t="s">
        <v>3446</v>
      </c>
      <c r="W2479" s="444" t="str">
        <f t="shared" si="176"/>
        <v>15</v>
      </c>
      <c r="X2479" s="286"/>
      <c r="Y2479" s="286"/>
      <c r="Z2479" s="30"/>
    </row>
    <row r="2480" spans="1:26" ht="15" hidden="1" customHeight="1" x14ac:dyDescent="0.2">
      <c r="A2480" s="384"/>
      <c r="B2480" s="384"/>
      <c r="C2480" s="433"/>
      <c r="D2480" s="43" t="s">
        <v>2976</v>
      </c>
      <c r="E2480" s="499" t="s">
        <v>3080</v>
      </c>
      <c r="F2480" s="319">
        <v>1</v>
      </c>
      <c r="G2480" s="43" t="s">
        <v>3102</v>
      </c>
      <c r="H2480" s="499"/>
      <c r="I2480" s="481">
        <v>15</v>
      </c>
      <c r="J2480" s="442" t="s">
        <v>1428</v>
      </c>
      <c r="K2480" s="442">
        <v>1</v>
      </c>
      <c r="L2480" s="482" t="s">
        <v>3469</v>
      </c>
      <c r="M2480" s="442">
        <v>1400</v>
      </c>
      <c r="N2480" s="483"/>
      <c r="O2480" s="434">
        <v>23.08</v>
      </c>
      <c r="P2480" s="323">
        <f t="shared" si="173"/>
        <v>23.08</v>
      </c>
      <c r="Q2480" s="319">
        <f t="shared" si="174"/>
        <v>1</v>
      </c>
      <c r="R2480" s="427">
        <f t="shared" si="175"/>
        <v>23.08</v>
      </c>
      <c r="S2480" s="323"/>
      <c r="T2480" s="309"/>
      <c r="U2480" s="309"/>
      <c r="V2480" s="319" t="s">
        <v>3446</v>
      </c>
      <c r="W2480" s="444" t="str">
        <f t="shared" si="176"/>
        <v>15</v>
      </c>
      <c r="X2480" s="286"/>
      <c r="Y2480" s="286"/>
      <c r="Z2480" s="30"/>
    </row>
    <row r="2481" spans="1:26" ht="15" hidden="1" customHeight="1" x14ac:dyDescent="0.2">
      <c r="A2481" s="384"/>
      <c r="B2481" s="384"/>
      <c r="C2481" s="433"/>
      <c r="D2481" s="43" t="s">
        <v>2976</v>
      </c>
      <c r="E2481" s="499" t="s">
        <v>3080</v>
      </c>
      <c r="F2481" s="319">
        <v>1</v>
      </c>
      <c r="G2481" s="43" t="s">
        <v>3121</v>
      </c>
      <c r="H2481" s="499"/>
      <c r="I2481" s="481">
        <v>15</v>
      </c>
      <c r="J2481" s="442" t="s">
        <v>1428</v>
      </c>
      <c r="K2481" s="442">
        <v>1</v>
      </c>
      <c r="L2481" s="482" t="s">
        <v>3497</v>
      </c>
      <c r="M2481" s="442">
        <v>240</v>
      </c>
      <c r="N2481" s="483"/>
      <c r="O2481" s="434">
        <v>6.5</v>
      </c>
      <c r="P2481" s="323">
        <f t="shared" si="173"/>
        <v>6.5</v>
      </c>
      <c r="Q2481" s="319">
        <f t="shared" si="174"/>
        <v>1</v>
      </c>
      <c r="R2481" s="427">
        <f t="shared" si="175"/>
        <v>6.5</v>
      </c>
      <c r="S2481" s="323"/>
      <c r="T2481" s="309"/>
      <c r="U2481" s="309"/>
      <c r="V2481" s="319" t="s">
        <v>3446</v>
      </c>
      <c r="W2481" s="444" t="str">
        <f t="shared" si="176"/>
        <v>15</v>
      </c>
      <c r="X2481" s="286"/>
      <c r="Y2481" s="286"/>
      <c r="Z2481" s="30"/>
    </row>
    <row r="2482" spans="1:26" ht="15" hidden="1" customHeight="1" x14ac:dyDescent="0.2">
      <c r="A2482" s="384"/>
      <c r="B2482" s="384"/>
      <c r="C2482" s="433"/>
      <c r="D2482" s="43" t="s">
        <v>2976</v>
      </c>
      <c r="E2482" s="499" t="s">
        <v>3080</v>
      </c>
      <c r="F2482" s="319">
        <v>1</v>
      </c>
      <c r="G2482" s="43" t="s">
        <v>3122</v>
      </c>
      <c r="H2482" s="499"/>
      <c r="I2482" s="481">
        <v>15</v>
      </c>
      <c r="J2482" s="442" t="s">
        <v>1428</v>
      </c>
      <c r="K2482" s="442">
        <v>1</v>
      </c>
      <c r="L2482" s="482" t="s">
        <v>3505</v>
      </c>
      <c r="M2482" s="442">
        <v>250</v>
      </c>
      <c r="N2482" s="483"/>
      <c r="O2482" s="434">
        <v>7.65</v>
      </c>
      <c r="P2482" s="323">
        <f t="shared" si="173"/>
        <v>7.65</v>
      </c>
      <c r="Q2482" s="319">
        <f t="shared" si="174"/>
        <v>1</v>
      </c>
      <c r="R2482" s="427">
        <f t="shared" si="175"/>
        <v>7.65</v>
      </c>
      <c r="S2482" s="323"/>
      <c r="T2482" s="309"/>
      <c r="U2482" s="309"/>
      <c r="V2482" s="319" t="s">
        <v>3446</v>
      </c>
      <c r="W2482" s="444" t="str">
        <f t="shared" si="176"/>
        <v>15</v>
      </c>
      <c r="X2482" s="286"/>
      <c r="Y2482" s="286"/>
      <c r="Z2482" s="30"/>
    </row>
    <row r="2483" spans="1:26" ht="15" hidden="1" customHeight="1" x14ac:dyDescent="0.2">
      <c r="A2483" s="384"/>
      <c r="B2483" s="384"/>
      <c r="C2483" s="433"/>
      <c r="D2483" s="43" t="s">
        <v>2976</v>
      </c>
      <c r="E2483" s="499" t="s">
        <v>3080</v>
      </c>
      <c r="F2483" s="319">
        <v>1</v>
      </c>
      <c r="G2483" s="43" t="s">
        <v>3104</v>
      </c>
      <c r="H2483" s="499"/>
      <c r="I2483" s="481">
        <v>8</v>
      </c>
      <c r="J2483" s="442" t="s">
        <v>1428</v>
      </c>
      <c r="K2483" s="442">
        <v>2</v>
      </c>
      <c r="L2483" s="482" t="s">
        <v>3477</v>
      </c>
      <c r="M2483" s="442">
        <v>180</v>
      </c>
      <c r="N2483" s="483"/>
      <c r="O2483" s="434">
        <v>1.38</v>
      </c>
      <c r="P2483" s="323">
        <f t="shared" si="173"/>
        <v>2.76</v>
      </c>
      <c r="Q2483" s="319">
        <f t="shared" si="174"/>
        <v>2</v>
      </c>
      <c r="R2483" s="427">
        <f t="shared" si="175"/>
        <v>2.76</v>
      </c>
      <c r="S2483" s="323"/>
      <c r="T2483" s="309"/>
      <c r="U2483" s="309"/>
      <c r="V2483" s="319" t="s">
        <v>3449</v>
      </c>
      <c r="W2483" s="444" t="str">
        <f t="shared" si="176"/>
        <v>8</v>
      </c>
      <c r="X2483" s="286"/>
      <c r="Y2483" s="286"/>
      <c r="Z2483" s="30"/>
    </row>
    <row r="2484" spans="1:26" ht="15" hidden="1" customHeight="1" x14ac:dyDescent="0.2">
      <c r="A2484" s="384"/>
      <c r="B2484" s="384"/>
      <c r="C2484" s="433"/>
      <c r="D2484" s="43" t="s">
        <v>2976</v>
      </c>
      <c r="E2484" s="499" t="s">
        <v>3080</v>
      </c>
      <c r="F2484" s="319">
        <v>1</v>
      </c>
      <c r="G2484" s="43" t="s">
        <v>3105</v>
      </c>
      <c r="H2484" s="499"/>
      <c r="I2484" s="481">
        <v>8</v>
      </c>
      <c r="J2484" s="442" t="s">
        <v>1428</v>
      </c>
      <c r="K2484" s="442">
        <v>1</v>
      </c>
      <c r="L2484" s="482" t="s">
        <v>3478</v>
      </c>
      <c r="M2484" s="442">
        <v>180</v>
      </c>
      <c r="N2484" s="483"/>
      <c r="O2484" s="434">
        <v>1.1100000000000001</v>
      </c>
      <c r="P2484" s="323">
        <f t="shared" ref="P2484:P2547" si="177">O2484*K2484</f>
        <v>1.1100000000000001</v>
      </c>
      <c r="Q2484" s="319">
        <f t="shared" ref="Q2484:Q2547" si="178">K2484*F2484</f>
        <v>1</v>
      </c>
      <c r="R2484" s="427">
        <f t="shared" ref="R2484:R2547" si="179">Q2484*O2484</f>
        <v>1.1100000000000001</v>
      </c>
      <c r="S2484" s="323"/>
      <c r="T2484" s="309"/>
      <c r="U2484" s="309"/>
      <c r="V2484" s="319" t="s">
        <v>3449</v>
      </c>
      <c r="W2484" s="444" t="str">
        <f t="shared" si="176"/>
        <v>8</v>
      </c>
      <c r="X2484" s="286"/>
      <c r="Y2484" s="286"/>
      <c r="Z2484" s="30"/>
    </row>
    <row r="2485" spans="1:26" ht="15" hidden="1" customHeight="1" x14ac:dyDescent="0.2">
      <c r="A2485" s="384"/>
      <c r="B2485" s="384"/>
      <c r="C2485" s="433"/>
      <c r="D2485" s="43" t="s">
        <v>2976</v>
      </c>
      <c r="E2485" s="499" t="s">
        <v>3080</v>
      </c>
      <c r="F2485" s="319">
        <v>1</v>
      </c>
      <c r="G2485" s="43" t="s">
        <v>3106</v>
      </c>
      <c r="H2485" s="499"/>
      <c r="I2485" s="481">
        <v>15</v>
      </c>
      <c r="J2485" s="442" t="s">
        <v>1428</v>
      </c>
      <c r="K2485" s="442">
        <v>1</v>
      </c>
      <c r="L2485" s="482" t="s">
        <v>3495</v>
      </c>
      <c r="M2485" s="442">
        <v>180</v>
      </c>
      <c r="N2485" s="483"/>
      <c r="O2485" s="434">
        <v>3.6</v>
      </c>
      <c r="P2485" s="323">
        <f t="shared" si="177"/>
        <v>3.6</v>
      </c>
      <c r="Q2485" s="319">
        <f t="shared" si="178"/>
        <v>1</v>
      </c>
      <c r="R2485" s="427">
        <f t="shared" si="179"/>
        <v>3.6</v>
      </c>
      <c r="S2485" s="323"/>
      <c r="T2485" s="309"/>
      <c r="U2485" s="309"/>
      <c r="V2485" s="319" t="s">
        <v>3446</v>
      </c>
      <c r="W2485" s="444" t="str">
        <f t="shared" si="176"/>
        <v>15</v>
      </c>
      <c r="X2485" s="286"/>
      <c r="Y2485" s="286"/>
      <c r="Z2485" s="30"/>
    </row>
    <row r="2486" spans="1:26" ht="15" hidden="1" customHeight="1" x14ac:dyDescent="0.2">
      <c r="A2486" s="384"/>
      <c r="B2486" s="384"/>
      <c r="C2486" s="433"/>
      <c r="D2486" s="43" t="s">
        <v>2976</v>
      </c>
      <c r="E2486" s="499" t="s">
        <v>3080</v>
      </c>
      <c r="F2486" s="319">
        <v>1</v>
      </c>
      <c r="G2486" s="43" t="s">
        <v>3123</v>
      </c>
      <c r="H2486" s="499"/>
      <c r="I2486" s="481">
        <v>12</v>
      </c>
      <c r="J2486" s="442" t="s">
        <v>1428</v>
      </c>
      <c r="K2486" s="442">
        <v>2</v>
      </c>
      <c r="L2486" s="482" t="s">
        <v>3556</v>
      </c>
      <c r="M2486" s="442">
        <v>240</v>
      </c>
      <c r="N2486" s="483"/>
      <c r="O2486" s="434">
        <v>5.57</v>
      </c>
      <c r="P2486" s="323">
        <f t="shared" si="177"/>
        <v>11.14</v>
      </c>
      <c r="Q2486" s="319">
        <f t="shared" si="178"/>
        <v>2</v>
      </c>
      <c r="R2486" s="427">
        <f t="shared" si="179"/>
        <v>11.14</v>
      </c>
      <c r="S2486" s="323"/>
      <c r="T2486" s="309"/>
      <c r="U2486" s="309"/>
      <c r="V2486" s="319" t="s">
        <v>3445</v>
      </c>
      <c r="W2486" s="444" t="str">
        <f t="shared" si="176"/>
        <v>12</v>
      </c>
      <c r="X2486" s="286"/>
      <c r="Y2486" s="286"/>
      <c r="Z2486" s="30"/>
    </row>
    <row r="2487" spans="1:26" ht="15" hidden="1" customHeight="1" x14ac:dyDescent="0.2">
      <c r="A2487" s="384"/>
      <c r="B2487" s="384"/>
      <c r="C2487" s="433"/>
      <c r="D2487" s="43" t="s">
        <v>2976</v>
      </c>
      <c r="E2487" s="499" t="s">
        <v>3080</v>
      </c>
      <c r="F2487" s="319">
        <v>1</v>
      </c>
      <c r="G2487" s="43" t="s">
        <v>3128</v>
      </c>
      <c r="H2487" s="499"/>
      <c r="I2487" s="481">
        <v>12</v>
      </c>
      <c r="J2487" s="442" t="s">
        <v>1428</v>
      </c>
      <c r="K2487" s="442">
        <v>1</v>
      </c>
      <c r="L2487" s="482" t="s">
        <v>3567</v>
      </c>
      <c r="M2487" s="442">
        <v>246</v>
      </c>
      <c r="N2487" s="483"/>
      <c r="O2487" s="434">
        <v>4.78</v>
      </c>
      <c r="P2487" s="323">
        <f t="shared" si="177"/>
        <v>4.78</v>
      </c>
      <c r="Q2487" s="319">
        <f t="shared" si="178"/>
        <v>1</v>
      </c>
      <c r="R2487" s="427">
        <f t="shared" si="179"/>
        <v>4.78</v>
      </c>
      <c r="S2487" s="323"/>
      <c r="T2487" s="309"/>
      <c r="U2487" s="309"/>
      <c r="V2487" s="319" t="s">
        <v>3445</v>
      </c>
      <c r="W2487" s="444" t="str">
        <f t="shared" si="176"/>
        <v>12</v>
      </c>
      <c r="X2487" s="286"/>
      <c r="Y2487" s="286"/>
      <c r="Z2487" s="30"/>
    </row>
    <row r="2488" spans="1:26" ht="15" hidden="1" customHeight="1" x14ac:dyDescent="0.2">
      <c r="A2488" s="384"/>
      <c r="B2488" s="384"/>
      <c r="C2488" s="433"/>
      <c r="D2488" s="43" t="s">
        <v>2977</v>
      </c>
      <c r="E2488" s="499" t="s">
        <v>3080</v>
      </c>
      <c r="F2488" s="319">
        <v>1</v>
      </c>
      <c r="G2488" s="43" t="s">
        <v>3155</v>
      </c>
      <c r="H2488" s="499"/>
      <c r="I2488" s="481" t="s">
        <v>567</v>
      </c>
      <c r="J2488" s="442" t="s">
        <v>1428</v>
      </c>
      <c r="K2488" s="442">
        <v>1</v>
      </c>
      <c r="L2488" s="482" t="s">
        <v>3456</v>
      </c>
      <c r="M2488" s="442">
        <v>13410</v>
      </c>
      <c r="N2488" s="483"/>
      <c r="O2488" s="434">
        <v>913.94</v>
      </c>
      <c r="P2488" s="323">
        <f t="shared" si="177"/>
        <v>913.94</v>
      </c>
      <c r="Q2488" s="319">
        <f t="shared" si="178"/>
        <v>1</v>
      </c>
      <c r="R2488" s="427">
        <f t="shared" si="179"/>
        <v>913.94</v>
      </c>
      <c r="S2488" s="323"/>
      <c r="T2488" s="309"/>
      <c r="U2488" s="309"/>
      <c r="V2488" s="319" t="s">
        <v>567</v>
      </c>
      <c r="W2488" s="444" t="str">
        <f t="shared" si="176"/>
        <v/>
      </c>
      <c r="X2488" s="286"/>
      <c r="Y2488" s="286"/>
      <c r="Z2488" s="30"/>
    </row>
    <row r="2489" spans="1:26" ht="15" hidden="1" customHeight="1" x14ac:dyDescent="0.2">
      <c r="A2489" s="384"/>
      <c r="B2489" s="384"/>
      <c r="C2489" s="433"/>
      <c r="D2489" s="43" t="s">
        <v>2977</v>
      </c>
      <c r="E2489" s="499" t="s">
        <v>3080</v>
      </c>
      <c r="F2489" s="319">
        <v>1</v>
      </c>
      <c r="G2489" s="43" t="s">
        <v>3151</v>
      </c>
      <c r="H2489" s="499"/>
      <c r="I2489" s="481">
        <v>10</v>
      </c>
      <c r="J2489" s="442" t="s">
        <v>1428</v>
      </c>
      <c r="K2489" s="442">
        <v>1</v>
      </c>
      <c r="L2489" s="482" t="s">
        <v>3505</v>
      </c>
      <c r="M2489" s="442">
        <v>250</v>
      </c>
      <c r="N2489" s="483"/>
      <c r="O2489" s="434">
        <v>5.0999999999999996</v>
      </c>
      <c r="P2489" s="323">
        <f t="shared" si="177"/>
        <v>5.0999999999999996</v>
      </c>
      <c r="Q2489" s="319">
        <f t="shared" si="178"/>
        <v>1</v>
      </c>
      <c r="R2489" s="427">
        <f t="shared" si="179"/>
        <v>5.0999999999999996</v>
      </c>
      <c r="S2489" s="323"/>
      <c r="T2489" s="309"/>
      <c r="U2489" s="309"/>
      <c r="V2489" s="319" t="s">
        <v>1427</v>
      </c>
      <c r="W2489" s="444" t="str">
        <f t="shared" si="176"/>
        <v>10</v>
      </c>
      <c r="X2489" s="286"/>
      <c r="Y2489" s="286"/>
      <c r="Z2489" s="30"/>
    </row>
    <row r="2490" spans="1:26" ht="15" hidden="1" customHeight="1" x14ac:dyDescent="0.2">
      <c r="A2490" s="384"/>
      <c r="B2490" s="384"/>
      <c r="C2490" s="433"/>
      <c r="D2490" s="43" t="s">
        <v>2977</v>
      </c>
      <c r="E2490" s="499" t="s">
        <v>3080</v>
      </c>
      <c r="F2490" s="319">
        <v>1</v>
      </c>
      <c r="G2490" s="43" t="s">
        <v>3145</v>
      </c>
      <c r="H2490" s="499"/>
      <c r="I2490" s="481">
        <v>10</v>
      </c>
      <c r="J2490" s="442" t="s">
        <v>1428</v>
      </c>
      <c r="K2490" s="442">
        <v>1</v>
      </c>
      <c r="L2490" s="482" t="s">
        <v>3560</v>
      </c>
      <c r="M2490" s="442">
        <v>250</v>
      </c>
      <c r="N2490" s="483"/>
      <c r="O2490" s="434">
        <v>4.32</v>
      </c>
      <c r="P2490" s="323">
        <f t="shared" si="177"/>
        <v>4.32</v>
      </c>
      <c r="Q2490" s="319">
        <f t="shared" si="178"/>
        <v>1</v>
      </c>
      <c r="R2490" s="427">
        <f t="shared" si="179"/>
        <v>4.32</v>
      </c>
      <c r="S2490" s="323"/>
      <c r="T2490" s="309"/>
      <c r="U2490" s="309"/>
      <c r="V2490" s="319" t="s">
        <v>1427</v>
      </c>
      <c r="W2490" s="444" t="str">
        <f t="shared" si="176"/>
        <v>10</v>
      </c>
      <c r="X2490" s="286"/>
      <c r="Y2490" s="286"/>
      <c r="Z2490" s="30"/>
    </row>
    <row r="2491" spans="1:26" ht="15" hidden="1" customHeight="1" x14ac:dyDescent="0.2">
      <c r="A2491" s="384"/>
      <c r="B2491" s="384"/>
      <c r="C2491" s="433"/>
      <c r="D2491" s="43" t="s">
        <v>2977</v>
      </c>
      <c r="E2491" s="499" t="s">
        <v>3080</v>
      </c>
      <c r="F2491" s="319">
        <v>1</v>
      </c>
      <c r="G2491" s="43" t="s">
        <v>3156</v>
      </c>
      <c r="H2491" s="499"/>
      <c r="I2491" s="481">
        <v>10</v>
      </c>
      <c r="J2491" s="442" t="s">
        <v>1428</v>
      </c>
      <c r="K2491" s="442">
        <v>1</v>
      </c>
      <c r="L2491" s="482" t="s">
        <v>3482</v>
      </c>
      <c r="M2491" s="442">
        <v>250</v>
      </c>
      <c r="N2491" s="483"/>
      <c r="O2491" s="434">
        <v>4.71</v>
      </c>
      <c r="P2491" s="323">
        <f t="shared" si="177"/>
        <v>4.71</v>
      </c>
      <c r="Q2491" s="319">
        <f t="shared" si="178"/>
        <v>1</v>
      </c>
      <c r="R2491" s="427">
        <f t="shared" si="179"/>
        <v>4.71</v>
      </c>
      <c r="S2491" s="323"/>
      <c r="T2491" s="309"/>
      <c r="U2491" s="309"/>
      <c r="V2491" s="319" t="s">
        <v>1427</v>
      </c>
      <c r="W2491" s="444" t="str">
        <f t="shared" si="176"/>
        <v>10</v>
      </c>
      <c r="X2491" s="286"/>
      <c r="Y2491" s="286"/>
      <c r="Z2491" s="30"/>
    </row>
    <row r="2492" spans="1:26" ht="15" hidden="1" customHeight="1" x14ac:dyDescent="0.2">
      <c r="A2492" s="384"/>
      <c r="B2492" s="384"/>
      <c r="C2492" s="433"/>
      <c r="D2492" s="43" t="s">
        <v>2977</v>
      </c>
      <c r="E2492" s="499" t="s">
        <v>3080</v>
      </c>
      <c r="F2492" s="319">
        <v>1</v>
      </c>
      <c r="G2492" s="43" t="s">
        <v>3157</v>
      </c>
      <c r="H2492" s="499"/>
      <c r="I2492" s="481">
        <v>10</v>
      </c>
      <c r="J2492" s="442" t="s">
        <v>1428</v>
      </c>
      <c r="K2492" s="442">
        <v>1</v>
      </c>
      <c r="L2492" s="482" t="s">
        <v>3571</v>
      </c>
      <c r="M2492" s="442">
        <v>250</v>
      </c>
      <c r="N2492" s="483"/>
      <c r="O2492" s="434">
        <v>6.87</v>
      </c>
      <c r="P2492" s="323">
        <f t="shared" si="177"/>
        <v>6.87</v>
      </c>
      <c r="Q2492" s="319">
        <f t="shared" si="178"/>
        <v>1</v>
      </c>
      <c r="R2492" s="427">
        <f t="shared" si="179"/>
        <v>6.87</v>
      </c>
      <c r="S2492" s="323"/>
      <c r="T2492" s="309"/>
      <c r="U2492" s="309"/>
      <c r="V2492" s="319" t="s">
        <v>1427</v>
      </c>
      <c r="W2492" s="444" t="str">
        <f t="shared" si="176"/>
        <v>10</v>
      </c>
      <c r="X2492" s="286"/>
      <c r="Y2492" s="286"/>
      <c r="Z2492" s="30"/>
    </row>
    <row r="2493" spans="1:26" ht="15" hidden="1" customHeight="1" x14ac:dyDescent="0.2">
      <c r="A2493" s="384"/>
      <c r="B2493" s="384"/>
      <c r="C2493" s="433"/>
      <c r="D2493" s="43" t="s">
        <v>2977</v>
      </c>
      <c r="E2493" s="499" t="s">
        <v>3080</v>
      </c>
      <c r="F2493" s="319">
        <v>1</v>
      </c>
      <c r="G2493" s="43" t="s">
        <v>3146</v>
      </c>
      <c r="H2493" s="499"/>
      <c r="I2493" s="481">
        <v>10</v>
      </c>
      <c r="J2493" s="442" t="s">
        <v>1428</v>
      </c>
      <c r="K2493" s="442">
        <v>6</v>
      </c>
      <c r="L2493" s="482" t="s">
        <v>3536</v>
      </c>
      <c r="M2493" s="442">
        <v>225</v>
      </c>
      <c r="N2493" s="483"/>
      <c r="O2493" s="434">
        <v>2.23</v>
      </c>
      <c r="P2493" s="323">
        <f t="shared" si="177"/>
        <v>13.379999999999999</v>
      </c>
      <c r="Q2493" s="319">
        <f t="shared" si="178"/>
        <v>6</v>
      </c>
      <c r="R2493" s="427">
        <f t="shared" si="179"/>
        <v>13.379999999999999</v>
      </c>
      <c r="S2493" s="323"/>
      <c r="T2493" s="309"/>
      <c r="U2493" s="309"/>
      <c r="V2493" s="319" t="s">
        <v>1427</v>
      </c>
      <c r="W2493" s="444" t="str">
        <f t="shared" si="176"/>
        <v>10</v>
      </c>
      <c r="X2493" s="286"/>
      <c r="Y2493" s="286"/>
      <c r="Z2493" s="30"/>
    </row>
    <row r="2494" spans="1:26" ht="15" hidden="1" customHeight="1" x14ac:dyDescent="0.2">
      <c r="A2494" s="384"/>
      <c r="B2494" s="384"/>
      <c r="C2494" s="433"/>
      <c r="D2494" s="43" t="s">
        <v>2977</v>
      </c>
      <c r="E2494" s="499" t="s">
        <v>3080</v>
      </c>
      <c r="F2494" s="319">
        <v>1</v>
      </c>
      <c r="G2494" s="43" t="s">
        <v>3147</v>
      </c>
      <c r="H2494" s="499"/>
      <c r="I2494" s="481">
        <v>10</v>
      </c>
      <c r="J2494" s="442" t="s">
        <v>1428</v>
      </c>
      <c r="K2494" s="442">
        <v>1</v>
      </c>
      <c r="L2494" s="482" t="s">
        <v>3454</v>
      </c>
      <c r="M2494" s="442">
        <v>2110</v>
      </c>
      <c r="N2494" s="483"/>
      <c r="O2494" s="434">
        <v>8.2799999999999994</v>
      </c>
      <c r="P2494" s="323">
        <f t="shared" si="177"/>
        <v>8.2799999999999994</v>
      </c>
      <c r="Q2494" s="319">
        <f t="shared" si="178"/>
        <v>1</v>
      </c>
      <c r="R2494" s="427">
        <f t="shared" si="179"/>
        <v>8.2799999999999994</v>
      </c>
      <c r="S2494" s="323"/>
      <c r="T2494" s="309"/>
      <c r="U2494" s="309"/>
      <c r="V2494" s="319" t="s">
        <v>1427</v>
      </c>
      <c r="W2494" s="444" t="str">
        <f t="shared" si="176"/>
        <v>10</v>
      </c>
      <c r="X2494" s="286"/>
      <c r="Y2494" s="286"/>
      <c r="Z2494" s="30"/>
    </row>
    <row r="2495" spans="1:26" ht="15" hidden="1" customHeight="1" x14ac:dyDescent="0.2">
      <c r="A2495" s="384"/>
      <c r="B2495" s="384"/>
      <c r="C2495" s="433"/>
      <c r="D2495" s="43" t="s">
        <v>2977</v>
      </c>
      <c r="E2495" s="499" t="s">
        <v>3080</v>
      </c>
      <c r="F2495" s="319">
        <v>1</v>
      </c>
      <c r="G2495" s="43" t="s">
        <v>3113</v>
      </c>
      <c r="H2495" s="499"/>
      <c r="I2495" s="481">
        <v>10</v>
      </c>
      <c r="J2495" s="442" t="s">
        <v>1428</v>
      </c>
      <c r="K2495" s="442">
        <v>1</v>
      </c>
      <c r="L2495" s="482" t="s">
        <v>3454</v>
      </c>
      <c r="M2495" s="442">
        <v>2700</v>
      </c>
      <c r="N2495" s="483"/>
      <c r="O2495" s="434">
        <v>10.6</v>
      </c>
      <c r="P2495" s="323">
        <f t="shared" si="177"/>
        <v>10.6</v>
      </c>
      <c r="Q2495" s="319">
        <f t="shared" si="178"/>
        <v>1</v>
      </c>
      <c r="R2495" s="427">
        <f t="shared" si="179"/>
        <v>10.6</v>
      </c>
      <c r="S2495" s="323"/>
      <c r="T2495" s="309"/>
      <c r="U2495" s="309"/>
      <c r="V2495" s="319" t="s">
        <v>1427</v>
      </c>
      <c r="W2495" s="444" t="str">
        <f t="shared" si="176"/>
        <v>10</v>
      </c>
      <c r="X2495" s="286"/>
      <c r="Y2495" s="286"/>
      <c r="Z2495" s="30"/>
    </row>
    <row r="2496" spans="1:26" ht="15" hidden="1" customHeight="1" x14ac:dyDescent="0.2">
      <c r="A2496" s="384"/>
      <c r="B2496" s="384"/>
      <c r="C2496" s="433"/>
      <c r="D2496" s="43" t="s">
        <v>2977</v>
      </c>
      <c r="E2496" s="499" t="s">
        <v>3080</v>
      </c>
      <c r="F2496" s="319">
        <v>1</v>
      </c>
      <c r="G2496" s="43" t="s">
        <v>3158</v>
      </c>
      <c r="H2496" s="499"/>
      <c r="I2496" s="481">
        <v>10</v>
      </c>
      <c r="J2496" s="442" t="s">
        <v>1428</v>
      </c>
      <c r="K2496" s="442">
        <v>1</v>
      </c>
      <c r="L2496" s="482" t="s">
        <v>3454</v>
      </c>
      <c r="M2496" s="442">
        <v>3150</v>
      </c>
      <c r="N2496" s="483"/>
      <c r="O2496" s="434">
        <v>12.36</v>
      </c>
      <c r="P2496" s="323">
        <f t="shared" si="177"/>
        <v>12.36</v>
      </c>
      <c r="Q2496" s="319">
        <f t="shared" si="178"/>
        <v>1</v>
      </c>
      <c r="R2496" s="427">
        <f t="shared" si="179"/>
        <v>12.36</v>
      </c>
      <c r="S2496" s="323"/>
      <c r="T2496" s="309"/>
      <c r="U2496" s="309"/>
      <c r="V2496" s="319" t="s">
        <v>1427</v>
      </c>
      <c r="W2496" s="444" t="str">
        <f t="shared" si="176"/>
        <v>10</v>
      </c>
      <c r="X2496" s="286"/>
      <c r="Y2496" s="286"/>
      <c r="Z2496" s="30"/>
    </row>
    <row r="2497" spans="1:26" ht="15" hidden="1" customHeight="1" x14ac:dyDescent="0.2">
      <c r="A2497" s="384"/>
      <c r="B2497" s="384"/>
      <c r="C2497" s="433"/>
      <c r="D2497" s="43" t="s">
        <v>2977</v>
      </c>
      <c r="E2497" s="499" t="s">
        <v>3080</v>
      </c>
      <c r="F2497" s="319">
        <v>1</v>
      </c>
      <c r="G2497" s="43" t="s">
        <v>3159</v>
      </c>
      <c r="H2497" s="499"/>
      <c r="I2497" s="481">
        <v>10</v>
      </c>
      <c r="J2497" s="442" t="s">
        <v>1428</v>
      </c>
      <c r="K2497" s="442">
        <v>1</v>
      </c>
      <c r="L2497" s="482" t="s">
        <v>3454</v>
      </c>
      <c r="M2497" s="442">
        <v>530</v>
      </c>
      <c r="N2497" s="483"/>
      <c r="O2497" s="434">
        <v>2.08</v>
      </c>
      <c r="P2497" s="323">
        <f t="shared" si="177"/>
        <v>2.08</v>
      </c>
      <c r="Q2497" s="319">
        <f t="shared" si="178"/>
        <v>1</v>
      </c>
      <c r="R2497" s="427">
        <f t="shared" si="179"/>
        <v>2.08</v>
      </c>
      <c r="S2497" s="323"/>
      <c r="T2497" s="309"/>
      <c r="U2497" s="309"/>
      <c r="V2497" s="319" t="s">
        <v>1427</v>
      </c>
      <c r="W2497" s="444" t="str">
        <f t="shared" si="176"/>
        <v>10</v>
      </c>
      <c r="X2497" s="286"/>
      <c r="Y2497" s="286"/>
      <c r="Z2497" s="30"/>
    </row>
    <row r="2498" spans="1:26" ht="15" hidden="1" customHeight="1" x14ac:dyDescent="0.2">
      <c r="A2498" s="384"/>
      <c r="B2498" s="384"/>
      <c r="C2498" s="433"/>
      <c r="D2498" s="43" t="s">
        <v>2977</v>
      </c>
      <c r="E2498" s="499" t="s">
        <v>3080</v>
      </c>
      <c r="F2498" s="319">
        <v>1</v>
      </c>
      <c r="G2498" s="43" t="s">
        <v>3160</v>
      </c>
      <c r="H2498" s="499"/>
      <c r="I2498" s="481">
        <v>10</v>
      </c>
      <c r="J2498" s="442" t="s">
        <v>1428</v>
      </c>
      <c r="K2498" s="442">
        <v>1</v>
      </c>
      <c r="L2498" s="482" t="s">
        <v>3454</v>
      </c>
      <c r="M2498" s="442">
        <v>895</v>
      </c>
      <c r="N2498" s="483"/>
      <c r="O2498" s="434">
        <v>3.51</v>
      </c>
      <c r="P2498" s="323">
        <f t="shared" si="177"/>
        <v>3.51</v>
      </c>
      <c r="Q2498" s="319">
        <f t="shared" si="178"/>
        <v>1</v>
      </c>
      <c r="R2498" s="427">
        <f t="shared" si="179"/>
        <v>3.51</v>
      </c>
      <c r="S2498" s="323"/>
      <c r="T2498" s="309"/>
      <c r="U2498" s="309"/>
      <c r="V2498" s="319" t="s">
        <v>1427</v>
      </c>
      <c r="W2498" s="444" t="str">
        <f t="shared" si="176"/>
        <v>10</v>
      </c>
      <c r="X2498" s="286"/>
      <c r="Y2498" s="286"/>
      <c r="Z2498" s="30"/>
    </row>
    <row r="2499" spans="1:26" ht="15" hidden="1" customHeight="1" x14ac:dyDescent="0.2">
      <c r="A2499" s="384"/>
      <c r="B2499" s="384"/>
      <c r="C2499" s="433"/>
      <c r="D2499" s="43" t="s">
        <v>2977</v>
      </c>
      <c r="E2499" s="499" t="s">
        <v>3080</v>
      </c>
      <c r="F2499" s="319">
        <v>1</v>
      </c>
      <c r="G2499" s="43" t="s">
        <v>3118</v>
      </c>
      <c r="H2499" s="499"/>
      <c r="I2499" s="481">
        <v>10</v>
      </c>
      <c r="J2499" s="442" t="s">
        <v>1428</v>
      </c>
      <c r="K2499" s="442">
        <v>1</v>
      </c>
      <c r="L2499" s="482" t="s">
        <v>3454</v>
      </c>
      <c r="M2499" s="442">
        <v>4460</v>
      </c>
      <c r="N2499" s="483"/>
      <c r="O2499" s="434">
        <v>17.510000000000002</v>
      </c>
      <c r="P2499" s="323">
        <f t="shared" si="177"/>
        <v>17.510000000000002</v>
      </c>
      <c r="Q2499" s="319">
        <f t="shared" si="178"/>
        <v>1</v>
      </c>
      <c r="R2499" s="427">
        <f t="shared" si="179"/>
        <v>17.510000000000002</v>
      </c>
      <c r="S2499" s="323"/>
      <c r="T2499" s="309"/>
      <c r="U2499" s="309"/>
      <c r="V2499" s="319" t="s">
        <v>1427</v>
      </c>
      <c r="W2499" s="444" t="str">
        <f t="shared" si="176"/>
        <v>10</v>
      </c>
      <c r="X2499" s="286"/>
      <c r="Y2499" s="286"/>
      <c r="Z2499" s="30"/>
    </row>
    <row r="2500" spans="1:26" ht="15" hidden="1" customHeight="1" x14ac:dyDescent="0.2">
      <c r="A2500" s="384"/>
      <c r="B2500" s="384"/>
      <c r="C2500" s="433"/>
      <c r="D2500" s="43" t="s">
        <v>2977</v>
      </c>
      <c r="E2500" s="499" t="s">
        <v>3080</v>
      </c>
      <c r="F2500" s="319">
        <v>1</v>
      </c>
      <c r="G2500" s="43" t="s">
        <v>3161</v>
      </c>
      <c r="H2500" s="499"/>
      <c r="I2500" s="481">
        <v>10</v>
      </c>
      <c r="J2500" s="442" t="s">
        <v>1428</v>
      </c>
      <c r="K2500" s="442">
        <v>1</v>
      </c>
      <c r="L2500" s="482" t="s">
        <v>3454</v>
      </c>
      <c r="M2500" s="442">
        <v>415</v>
      </c>
      <c r="N2500" s="483"/>
      <c r="O2500" s="434">
        <v>1.63</v>
      </c>
      <c r="P2500" s="323">
        <f t="shared" si="177"/>
        <v>1.63</v>
      </c>
      <c r="Q2500" s="319">
        <f t="shared" si="178"/>
        <v>1</v>
      </c>
      <c r="R2500" s="427">
        <f t="shared" si="179"/>
        <v>1.63</v>
      </c>
      <c r="S2500" s="323"/>
      <c r="T2500" s="309"/>
      <c r="U2500" s="309"/>
      <c r="V2500" s="319" t="s">
        <v>1427</v>
      </c>
      <c r="W2500" s="444" t="str">
        <f t="shared" si="176"/>
        <v>10</v>
      </c>
      <c r="X2500" s="286"/>
      <c r="Y2500" s="286"/>
      <c r="Z2500" s="30"/>
    </row>
    <row r="2501" spans="1:26" ht="15" hidden="1" customHeight="1" x14ac:dyDescent="0.2">
      <c r="A2501" s="384"/>
      <c r="B2501" s="384"/>
      <c r="C2501" s="433"/>
      <c r="D2501" s="43" t="s">
        <v>2977</v>
      </c>
      <c r="E2501" s="499" t="s">
        <v>3080</v>
      </c>
      <c r="F2501" s="319">
        <v>1</v>
      </c>
      <c r="G2501" s="43" t="s">
        <v>3154</v>
      </c>
      <c r="H2501" s="499"/>
      <c r="I2501" s="481">
        <v>10</v>
      </c>
      <c r="J2501" s="442" t="s">
        <v>1428</v>
      </c>
      <c r="K2501" s="442">
        <v>1</v>
      </c>
      <c r="L2501" s="482" t="s">
        <v>3454</v>
      </c>
      <c r="M2501" s="442">
        <v>1600</v>
      </c>
      <c r="N2501" s="483"/>
      <c r="O2501" s="434">
        <v>6.28</v>
      </c>
      <c r="P2501" s="323">
        <f t="shared" si="177"/>
        <v>6.28</v>
      </c>
      <c r="Q2501" s="319">
        <f t="shared" si="178"/>
        <v>1</v>
      </c>
      <c r="R2501" s="427">
        <f t="shared" si="179"/>
        <v>6.28</v>
      </c>
      <c r="S2501" s="323"/>
      <c r="T2501" s="309"/>
      <c r="U2501" s="309"/>
      <c r="V2501" s="319" t="s">
        <v>1427</v>
      </c>
      <c r="W2501" s="444" t="str">
        <f t="shared" si="176"/>
        <v>10</v>
      </c>
      <c r="X2501" s="286"/>
      <c r="Y2501" s="286"/>
      <c r="Z2501" s="30"/>
    </row>
    <row r="2502" spans="1:26" ht="15" hidden="1" customHeight="1" x14ac:dyDescent="0.2">
      <c r="A2502" s="384"/>
      <c r="B2502" s="384"/>
      <c r="C2502" s="433"/>
      <c r="D2502" s="43" t="s">
        <v>2977</v>
      </c>
      <c r="E2502" s="499" t="s">
        <v>3080</v>
      </c>
      <c r="F2502" s="319">
        <v>1</v>
      </c>
      <c r="G2502" s="43" t="s">
        <v>3162</v>
      </c>
      <c r="H2502" s="499"/>
      <c r="I2502" s="481">
        <v>10</v>
      </c>
      <c r="J2502" s="442" t="s">
        <v>1428</v>
      </c>
      <c r="K2502" s="442">
        <v>1</v>
      </c>
      <c r="L2502" s="482" t="s">
        <v>3454</v>
      </c>
      <c r="M2502" s="442">
        <v>4950</v>
      </c>
      <c r="N2502" s="483"/>
      <c r="O2502" s="434">
        <v>19.43</v>
      </c>
      <c r="P2502" s="323">
        <f t="shared" si="177"/>
        <v>19.43</v>
      </c>
      <c r="Q2502" s="319">
        <f t="shared" si="178"/>
        <v>1</v>
      </c>
      <c r="R2502" s="427">
        <f t="shared" si="179"/>
        <v>19.43</v>
      </c>
      <c r="S2502" s="323"/>
      <c r="T2502" s="309"/>
      <c r="U2502" s="309"/>
      <c r="V2502" s="319" t="s">
        <v>1427</v>
      </c>
      <c r="W2502" s="444" t="str">
        <f t="shared" si="176"/>
        <v>10</v>
      </c>
      <c r="X2502" s="286"/>
      <c r="Y2502" s="286"/>
      <c r="Z2502" s="30"/>
    </row>
    <row r="2503" spans="1:26" ht="15" hidden="1" customHeight="1" x14ac:dyDescent="0.2">
      <c r="A2503" s="384"/>
      <c r="B2503" s="384"/>
      <c r="C2503" s="433"/>
      <c r="D2503" s="43" t="s">
        <v>2977</v>
      </c>
      <c r="E2503" s="499" t="s">
        <v>3080</v>
      </c>
      <c r="F2503" s="319">
        <v>1</v>
      </c>
      <c r="G2503" s="43" t="s">
        <v>3163</v>
      </c>
      <c r="H2503" s="499"/>
      <c r="I2503" s="481">
        <v>10</v>
      </c>
      <c r="J2503" s="442" t="s">
        <v>1428</v>
      </c>
      <c r="K2503" s="442">
        <v>1</v>
      </c>
      <c r="L2503" s="482" t="s">
        <v>3454</v>
      </c>
      <c r="M2503" s="442">
        <v>2650</v>
      </c>
      <c r="N2503" s="483"/>
      <c r="O2503" s="434">
        <v>10.4</v>
      </c>
      <c r="P2503" s="323">
        <f t="shared" si="177"/>
        <v>10.4</v>
      </c>
      <c r="Q2503" s="319">
        <f t="shared" si="178"/>
        <v>1</v>
      </c>
      <c r="R2503" s="427">
        <f t="shared" si="179"/>
        <v>10.4</v>
      </c>
      <c r="S2503" s="323"/>
      <c r="T2503" s="309"/>
      <c r="U2503" s="309"/>
      <c r="V2503" s="319" t="s">
        <v>1427</v>
      </c>
      <c r="W2503" s="444" t="str">
        <f t="shared" si="176"/>
        <v>10</v>
      </c>
      <c r="X2503" s="286"/>
      <c r="Y2503" s="286"/>
      <c r="Z2503" s="30"/>
    </row>
    <row r="2504" spans="1:26" ht="15" hidden="1" customHeight="1" x14ac:dyDescent="0.2">
      <c r="A2504" s="384"/>
      <c r="B2504" s="384"/>
      <c r="C2504" s="433"/>
      <c r="D2504" s="43" t="s">
        <v>2977</v>
      </c>
      <c r="E2504" s="499" t="s">
        <v>3080</v>
      </c>
      <c r="F2504" s="319">
        <v>1</v>
      </c>
      <c r="G2504" s="43" t="s">
        <v>3164</v>
      </c>
      <c r="H2504" s="499"/>
      <c r="I2504" s="481">
        <v>10</v>
      </c>
      <c r="J2504" s="442" t="s">
        <v>1428</v>
      </c>
      <c r="K2504" s="442">
        <v>1</v>
      </c>
      <c r="L2504" s="482" t="s">
        <v>3455</v>
      </c>
      <c r="M2504" s="442">
        <v>250</v>
      </c>
      <c r="N2504" s="483"/>
      <c r="O2504" s="434">
        <v>3.14</v>
      </c>
      <c r="P2504" s="323">
        <f t="shared" si="177"/>
        <v>3.14</v>
      </c>
      <c r="Q2504" s="319">
        <f t="shared" si="178"/>
        <v>1</v>
      </c>
      <c r="R2504" s="427">
        <f t="shared" si="179"/>
        <v>3.14</v>
      </c>
      <c r="S2504" s="323"/>
      <c r="T2504" s="309"/>
      <c r="U2504" s="309"/>
      <c r="V2504" s="319" t="s">
        <v>1427</v>
      </c>
      <c r="W2504" s="444" t="str">
        <f t="shared" si="176"/>
        <v>10</v>
      </c>
      <c r="X2504" s="286"/>
      <c r="Y2504" s="286"/>
      <c r="Z2504" s="30"/>
    </row>
    <row r="2505" spans="1:26" ht="15" hidden="1" customHeight="1" x14ac:dyDescent="0.2">
      <c r="A2505" s="384"/>
      <c r="B2505" s="384"/>
      <c r="C2505" s="433"/>
      <c r="D2505" s="43" t="s">
        <v>2977</v>
      </c>
      <c r="E2505" s="499" t="s">
        <v>3080</v>
      </c>
      <c r="F2505" s="319">
        <v>1</v>
      </c>
      <c r="G2505" s="43" t="s">
        <v>3165</v>
      </c>
      <c r="H2505" s="499"/>
      <c r="I2505" s="481">
        <v>10</v>
      </c>
      <c r="J2505" s="442" t="s">
        <v>1428</v>
      </c>
      <c r="K2505" s="442">
        <v>1</v>
      </c>
      <c r="L2505" s="482" t="s">
        <v>3505</v>
      </c>
      <c r="M2505" s="442">
        <v>250</v>
      </c>
      <c r="N2505" s="483"/>
      <c r="O2505" s="434">
        <v>5.0999999999999996</v>
      </c>
      <c r="P2505" s="323">
        <f t="shared" si="177"/>
        <v>5.0999999999999996</v>
      </c>
      <c r="Q2505" s="319">
        <f t="shared" si="178"/>
        <v>1</v>
      </c>
      <c r="R2505" s="427">
        <f t="shared" si="179"/>
        <v>5.0999999999999996</v>
      </c>
      <c r="S2505" s="323"/>
      <c r="T2505" s="309"/>
      <c r="U2505" s="309"/>
      <c r="V2505" s="319" t="s">
        <v>1427</v>
      </c>
      <c r="W2505" s="444" t="str">
        <f t="shared" si="176"/>
        <v>10</v>
      </c>
      <c r="X2505" s="286"/>
      <c r="Y2505" s="286"/>
      <c r="Z2505" s="30"/>
    </row>
    <row r="2506" spans="1:26" ht="15" hidden="1" customHeight="1" x14ac:dyDescent="0.2">
      <c r="A2506" s="384"/>
      <c r="B2506" s="384"/>
      <c r="C2506" s="433"/>
      <c r="D2506" s="43" t="s">
        <v>2977</v>
      </c>
      <c r="E2506" s="499" t="s">
        <v>3080</v>
      </c>
      <c r="F2506" s="319">
        <v>1</v>
      </c>
      <c r="G2506" s="43" t="s">
        <v>3121</v>
      </c>
      <c r="H2506" s="499"/>
      <c r="I2506" s="481">
        <v>15</v>
      </c>
      <c r="J2506" s="442" t="s">
        <v>1428</v>
      </c>
      <c r="K2506" s="442">
        <v>2</v>
      </c>
      <c r="L2506" s="482" t="s">
        <v>3497</v>
      </c>
      <c r="M2506" s="442">
        <v>240</v>
      </c>
      <c r="N2506" s="483"/>
      <c r="O2506" s="434">
        <v>6.5</v>
      </c>
      <c r="P2506" s="323">
        <f t="shared" si="177"/>
        <v>13</v>
      </c>
      <c r="Q2506" s="319">
        <f t="shared" si="178"/>
        <v>2</v>
      </c>
      <c r="R2506" s="427">
        <f t="shared" si="179"/>
        <v>13</v>
      </c>
      <c r="S2506" s="323"/>
      <c r="T2506" s="309"/>
      <c r="U2506" s="309"/>
      <c r="V2506" s="319" t="s">
        <v>3446</v>
      </c>
      <c r="W2506" s="444" t="str">
        <f t="shared" si="176"/>
        <v>15</v>
      </c>
      <c r="X2506" s="286"/>
      <c r="Y2506" s="286"/>
      <c r="Z2506" s="30"/>
    </row>
    <row r="2507" spans="1:26" ht="15" hidden="1" customHeight="1" x14ac:dyDescent="0.2">
      <c r="A2507" s="384"/>
      <c r="B2507" s="384"/>
      <c r="C2507" s="433"/>
      <c r="D2507" s="43" t="s">
        <v>2977</v>
      </c>
      <c r="E2507" s="499" t="s">
        <v>3080</v>
      </c>
      <c r="F2507" s="319">
        <v>1</v>
      </c>
      <c r="G2507" s="43" t="s">
        <v>3122</v>
      </c>
      <c r="H2507" s="499"/>
      <c r="I2507" s="481">
        <v>15</v>
      </c>
      <c r="J2507" s="442" t="s">
        <v>1428</v>
      </c>
      <c r="K2507" s="442">
        <v>1</v>
      </c>
      <c r="L2507" s="482" t="s">
        <v>3505</v>
      </c>
      <c r="M2507" s="442">
        <v>250</v>
      </c>
      <c r="N2507" s="483"/>
      <c r="O2507" s="434">
        <v>7.65</v>
      </c>
      <c r="P2507" s="323">
        <f t="shared" si="177"/>
        <v>7.65</v>
      </c>
      <c r="Q2507" s="319">
        <f t="shared" si="178"/>
        <v>1</v>
      </c>
      <c r="R2507" s="427">
        <f t="shared" si="179"/>
        <v>7.65</v>
      </c>
      <c r="S2507" s="323"/>
      <c r="T2507" s="309"/>
      <c r="U2507" s="309"/>
      <c r="V2507" s="319" t="s">
        <v>3446</v>
      </c>
      <c r="W2507" s="444" t="str">
        <f t="shared" si="176"/>
        <v>15</v>
      </c>
      <c r="X2507" s="286"/>
      <c r="Y2507" s="286"/>
      <c r="Z2507" s="30"/>
    </row>
    <row r="2508" spans="1:26" ht="15" hidden="1" customHeight="1" x14ac:dyDescent="0.2">
      <c r="A2508" s="384"/>
      <c r="B2508" s="384"/>
      <c r="C2508" s="433"/>
      <c r="D2508" s="43" t="s">
        <v>2977</v>
      </c>
      <c r="E2508" s="499" t="s">
        <v>3080</v>
      </c>
      <c r="F2508" s="319">
        <v>1</v>
      </c>
      <c r="G2508" s="43" t="s">
        <v>3166</v>
      </c>
      <c r="H2508" s="499"/>
      <c r="I2508" s="481">
        <v>8</v>
      </c>
      <c r="J2508" s="442" t="s">
        <v>1428</v>
      </c>
      <c r="K2508" s="442">
        <v>2</v>
      </c>
      <c r="L2508" s="482" t="s">
        <v>3572</v>
      </c>
      <c r="M2508" s="442">
        <v>185</v>
      </c>
      <c r="N2508" s="483"/>
      <c r="O2508" s="434">
        <v>2.13</v>
      </c>
      <c r="P2508" s="323">
        <f t="shared" si="177"/>
        <v>4.26</v>
      </c>
      <c r="Q2508" s="319">
        <f t="shared" si="178"/>
        <v>2</v>
      </c>
      <c r="R2508" s="427">
        <f t="shared" si="179"/>
        <v>4.26</v>
      </c>
      <c r="S2508" s="323"/>
      <c r="T2508" s="309"/>
      <c r="U2508" s="309"/>
      <c r="V2508" s="319" t="s">
        <v>3449</v>
      </c>
      <c r="W2508" s="444" t="str">
        <f t="shared" si="176"/>
        <v>8</v>
      </c>
      <c r="X2508" s="286"/>
      <c r="Y2508" s="286"/>
      <c r="Z2508" s="30"/>
    </row>
    <row r="2509" spans="1:26" ht="15" hidden="1" customHeight="1" x14ac:dyDescent="0.2">
      <c r="A2509" s="384"/>
      <c r="B2509" s="384"/>
      <c r="C2509" s="433"/>
      <c r="D2509" s="43" t="s">
        <v>2977</v>
      </c>
      <c r="E2509" s="499" t="s">
        <v>3080</v>
      </c>
      <c r="F2509" s="319">
        <v>1</v>
      </c>
      <c r="G2509" s="43" t="s">
        <v>3167</v>
      </c>
      <c r="H2509" s="499"/>
      <c r="I2509" s="481">
        <v>8</v>
      </c>
      <c r="J2509" s="442" t="s">
        <v>1428</v>
      </c>
      <c r="K2509" s="442">
        <v>4</v>
      </c>
      <c r="L2509" s="482" t="s">
        <v>3536</v>
      </c>
      <c r="M2509" s="442">
        <v>225</v>
      </c>
      <c r="N2509" s="483"/>
      <c r="O2509" s="434">
        <v>1.78</v>
      </c>
      <c r="P2509" s="323">
        <f t="shared" si="177"/>
        <v>7.12</v>
      </c>
      <c r="Q2509" s="319">
        <f t="shared" si="178"/>
        <v>4</v>
      </c>
      <c r="R2509" s="427">
        <f t="shared" si="179"/>
        <v>7.12</v>
      </c>
      <c r="S2509" s="323"/>
      <c r="T2509" s="309"/>
      <c r="U2509" s="309"/>
      <c r="V2509" s="319" t="s">
        <v>3449</v>
      </c>
      <c r="W2509" s="444" t="str">
        <f t="shared" si="176"/>
        <v>8</v>
      </c>
      <c r="X2509" s="286"/>
      <c r="Y2509" s="286"/>
      <c r="Z2509" s="30"/>
    </row>
    <row r="2510" spans="1:26" ht="15" hidden="1" customHeight="1" x14ac:dyDescent="0.2">
      <c r="A2510" s="384"/>
      <c r="B2510" s="384"/>
      <c r="C2510" s="433"/>
      <c r="D2510" s="43" t="s">
        <v>2977</v>
      </c>
      <c r="E2510" s="499" t="s">
        <v>3080</v>
      </c>
      <c r="F2510" s="319">
        <v>1</v>
      </c>
      <c r="G2510" s="43" t="s">
        <v>3138</v>
      </c>
      <c r="H2510" s="499"/>
      <c r="I2510" s="481" t="s">
        <v>3439</v>
      </c>
      <c r="J2510" s="442" t="s">
        <v>1428</v>
      </c>
      <c r="K2510" s="442">
        <v>1</v>
      </c>
      <c r="L2510" s="482" t="s">
        <v>3456</v>
      </c>
      <c r="M2510" s="442">
        <v>1125</v>
      </c>
      <c r="N2510" s="483"/>
      <c r="O2510" s="434">
        <v>40.36</v>
      </c>
      <c r="P2510" s="323">
        <f t="shared" si="177"/>
        <v>40.36</v>
      </c>
      <c r="Q2510" s="319">
        <f t="shared" si="178"/>
        <v>1</v>
      </c>
      <c r="R2510" s="427">
        <f t="shared" si="179"/>
        <v>40.36</v>
      </c>
      <c r="S2510" s="323"/>
      <c r="T2510" s="309"/>
      <c r="U2510" s="309"/>
      <c r="V2510" s="319" t="s">
        <v>3439</v>
      </c>
      <c r="W2510" s="444" t="str">
        <f t="shared" si="176"/>
        <v/>
      </c>
      <c r="X2510" s="286"/>
      <c r="Y2510" s="286"/>
      <c r="Z2510" s="30"/>
    </row>
    <row r="2511" spans="1:26" ht="15" hidden="1" customHeight="1" x14ac:dyDescent="0.2">
      <c r="A2511" s="384"/>
      <c r="B2511" s="384"/>
      <c r="C2511" s="433"/>
      <c r="D2511" s="43" t="s">
        <v>2977</v>
      </c>
      <c r="E2511" s="499" t="s">
        <v>3080</v>
      </c>
      <c r="F2511" s="319">
        <v>1</v>
      </c>
      <c r="G2511" s="43" t="s">
        <v>3090</v>
      </c>
      <c r="H2511" s="499"/>
      <c r="I2511" s="481">
        <v>15</v>
      </c>
      <c r="J2511" s="442" t="s">
        <v>1428</v>
      </c>
      <c r="K2511" s="442">
        <v>2</v>
      </c>
      <c r="L2511" s="482" t="s">
        <v>3541</v>
      </c>
      <c r="M2511" s="442">
        <v>200</v>
      </c>
      <c r="N2511" s="483"/>
      <c r="O2511" s="434">
        <v>4.47</v>
      </c>
      <c r="P2511" s="323">
        <f t="shared" si="177"/>
        <v>8.94</v>
      </c>
      <c r="Q2511" s="319">
        <f t="shared" si="178"/>
        <v>2</v>
      </c>
      <c r="R2511" s="427">
        <f t="shared" si="179"/>
        <v>8.94</v>
      </c>
      <c r="S2511" s="323"/>
      <c r="T2511" s="309"/>
      <c r="U2511" s="309"/>
      <c r="V2511" s="319" t="s">
        <v>3446</v>
      </c>
      <c r="W2511" s="444" t="str">
        <f t="shared" ref="W2511:W2574" si="180">(SUBSTITUTE(I2511,V2511,""))</f>
        <v>15</v>
      </c>
      <c r="X2511" s="286"/>
      <c r="Y2511" s="286"/>
      <c r="Z2511" s="30"/>
    </row>
    <row r="2512" spans="1:26" ht="15" hidden="1" customHeight="1" x14ac:dyDescent="0.2">
      <c r="A2512" s="384"/>
      <c r="B2512" s="384"/>
      <c r="C2512" s="433"/>
      <c r="D2512" s="43" t="s">
        <v>2977</v>
      </c>
      <c r="E2512" s="499" t="s">
        <v>3080</v>
      </c>
      <c r="F2512" s="319">
        <v>1</v>
      </c>
      <c r="G2512" s="43" t="s">
        <v>3123</v>
      </c>
      <c r="H2512" s="499"/>
      <c r="I2512" s="481">
        <v>12</v>
      </c>
      <c r="J2512" s="442" t="s">
        <v>1428</v>
      </c>
      <c r="K2512" s="442">
        <v>4</v>
      </c>
      <c r="L2512" s="482" t="s">
        <v>3556</v>
      </c>
      <c r="M2512" s="442">
        <v>240</v>
      </c>
      <c r="N2512" s="483"/>
      <c r="O2512" s="434">
        <v>5.57</v>
      </c>
      <c r="P2512" s="323">
        <f t="shared" si="177"/>
        <v>22.28</v>
      </c>
      <c r="Q2512" s="319">
        <f t="shared" si="178"/>
        <v>4</v>
      </c>
      <c r="R2512" s="427">
        <f t="shared" si="179"/>
        <v>22.28</v>
      </c>
      <c r="S2512" s="323"/>
      <c r="T2512" s="309"/>
      <c r="U2512" s="309"/>
      <c r="V2512" s="319" t="s">
        <v>3445</v>
      </c>
      <c r="W2512" s="444" t="str">
        <f t="shared" si="180"/>
        <v>12</v>
      </c>
      <c r="X2512" s="286"/>
      <c r="Y2512" s="286"/>
      <c r="Z2512" s="30"/>
    </row>
    <row r="2513" spans="1:26" ht="15" hidden="1" customHeight="1" x14ac:dyDescent="0.2">
      <c r="A2513" s="384"/>
      <c r="B2513" s="384"/>
      <c r="C2513" s="433"/>
      <c r="D2513" s="43" t="s">
        <v>2977</v>
      </c>
      <c r="E2513" s="499" t="s">
        <v>3080</v>
      </c>
      <c r="F2513" s="319">
        <v>1</v>
      </c>
      <c r="G2513" s="43" t="s">
        <v>3124</v>
      </c>
      <c r="H2513" s="499"/>
      <c r="I2513" s="481">
        <v>12</v>
      </c>
      <c r="J2513" s="442" t="s">
        <v>1428</v>
      </c>
      <c r="K2513" s="442">
        <v>4</v>
      </c>
      <c r="L2513" s="482" t="s">
        <v>3556</v>
      </c>
      <c r="M2513" s="442">
        <v>225</v>
      </c>
      <c r="N2513" s="483"/>
      <c r="O2513" s="434">
        <v>5.22</v>
      </c>
      <c r="P2513" s="323">
        <f t="shared" si="177"/>
        <v>20.88</v>
      </c>
      <c r="Q2513" s="319">
        <f t="shared" si="178"/>
        <v>4</v>
      </c>
      <c r="R2513" s="427">
        <f t="shared" si="179"/>
        <v>20.88</v>
      </c>
      <c r="S2513" s="323"/>
      <c r="T2513" s="309"/>
      <c r="U2513" s="309"/>
      <c r="V2513" s="319" t="s">
        <v>3445</v>
      </c>
      <c r="W2513" s="444" t="str">
        <f t="shared" si="180"/>
        <v>12</v>
      </c>
      <c r="X2513" s="286"/>
      <c r="Y2513" s="286"/>
      <c r="Z2513" s="30"/>
    </row>
    <row r="2514" spans="1:26" ht="15" hidden="1" customHeight="1" x14ac:dyDescent="0.2">
      <c r="A2514" s="384"/>
      <c r="B2514" s="384"/>
      <c r="C2514" s="433"/>
      <c r="D2514" s="43" t="s">
        <v>2977</v>
      </c>
      <c r="E2514" s="499" t="s">
        <v>3080</v>
      </c>
      <c r="F2514" s="319">
        <v>1</v>
      </c>
      <c r="G2514" s="43" t="s">
        <v>3134</v>
      </c>
      <c r="H2514" s="499"/>
      <c r="I2514" s="481">
        <v>12</v>
      </c>
      <c r="J2514" s="442" t="s">
        <v>1428</v>
      </c>
      <c r="K2514" s="442">
        <v>4</v>
      </c>
      <c r="L2514" s="482" t="s">
        <v>3536</v>
      </c>
      <c r="M2514" s="442">
        <v>225</v>
      </c>
      <c r="N2514" s="483"/>
      <c r="O2514" s="434">
        <v>2.68</v>
      </c>
      <c r="P2514" s="323">
        <f t="shared" si="177"/>
        <v>10.72</v>
      </c>
      <c r="Q2514" s="319">
        <f t="shared" si="178"/>
        <v>4</v>
      </c>
      <c r="R2514" s="427">
        <f t="shared" si="179"/>
        <v>10.72</v>
      </c>
      <c r="S2514" s="323"/>
      <c r="T2514" s="309"/>
      <c r="U2514" s="309"/>
      <c r="V2514" s="319" t="s">
        <v>3445</v>
      </c>
      <c r="W2514" s="444" t="str">
        <f t="shared" si="180"/>
        <v>12</v>
      </c>
      <c r="X2514" s="286"/>
      <c r="Y2514" s="286"/>
      <c r="Z2514" s="30"/>
    </row>
    <row r="2515" spans="1:26" ht="15" hidden="1" customHeight="1" x14ac:dyDescent="0.2">
      <c r="A2515" s="384"/>
      <c r="B2515" s="384"/>
      <c r="C2515" s="433"/>
      <c r="D2515" s="43" t="s">
        <v>2977</v>
      </c>
      <c r="E2515" s="499" t="s">
        <v>3080</v>
      </c>
      <c r="F2515" s="319">
        <v>1</v>
      </c>
      <c r="G2515" s="43" t="s">
        <v>3127</v>
      </c>
      <c r="H2515" s="499"/>
      <c r="I2515" s="481">
        <v>12</v>
      </c>
      <c r="J2515" s="442" t="s">
        <v>1428</v>
      </c>
      <c r="K2515" s="442">
        <v>8</v>
      </c>
      <c r="L2515" s="482" t="s">
        <v>3536</v>
      </c>
      <c r="M2515" s="442">
        <v>223</v>
      </c>
      <c r="N2515" s="483"/>
      <c r="O2515" s="434">
        <v>2.65</v>
      </c>
      <c r="P2515" s="323">
        <f t="shared" si="177"/>
        <v>21.2</v>
      </c>
      <c r="Q2515" s="319">
        <f t="shared" si="178"/>
        <v>8</v>
      </c>
      <c r="R2515" s="427">
        <f t="shared" si="179"/>
        <v>21.2</v>
      </c>
      <c r="S2515" s="323"/>
      <c r="T2515" s="309"/>
      <c r="U2515" s="309"/>
      <c r="V2515" s="319" t="s">
        <v>3445</v>
      </c>
      <c r="W2515" s="444" t="str">
        <f t="shared" si="180"/>
        <v>12</v>
      </c>
      <c r="X2515" s="286"/>
      <c r="Y2515" s="286"/>
      <c r="Z2515" s="30"/>
    </row>
    <row r="2516" spans="1:26" ht="15" hidden="1" customHeight="1" x14ac:dyDescent="0.2">
      <c r="A2516" s="384"/>
      <c r="B2516" s="384"/>
      <c r="C2516" s="433"/>
      <c r="D2516" s="43" t="s">
        <v>2977</v>
      </c>
      <c r="E2516" s="499" t="s">
        <v>3080</v>
      </c>
      <c r="F2516" s="319">
        <v>1</v>
      </c>
      <c r="G2516" s="43" t="s">
        <v>3128</v>
      </c>
      <c r="H2516" s="499"/>
      <c r="I2516" s="481">
        <v>12</v>
      </c>
      <c r="J2516" s="442" t="s">
        <v>1428</v>
      </c>
      <c r="K2516" s="442">
        <v>2</v>
      </c>
      <c r="L2516" s="482" t="s">
        <v>3567</v>
      </c>
      <c r="M2516" s="442">
        <v>246</v>
      </c>
      <c r="N2516" s="483"/>
      <c r="O2516" s="434">
        <v>4.78</v>
      </c>
      <c r="P2516" s="323">
        <f t="shared" si="177"/>
        <v>9.56</v>
      </c>
      <c r="Q2516" s="319">
        <f t="shared" si="178"/>
        <v>2</v>
      </c>
      <c r="R2516" s="427">
        <f t="shared" si="179"/>
        <v>9.56</v>
      </c>
      <c r="S2516" s="323"/>
      <c r="T2516" s="309"/>
      <c r="U2516" s="309"/>
      <c r="V2516" s="319" t="s">
        <v>3445</v>
      </c>
      <c r="W2516" s="444" t="str">
        <f t="shared" si="180"/>
        <v>12</v>
      </c>
      <c r="X2516" s="286"/>
      <c r="Y2516" s="286"/>
      <c r="Z2516" s="30"/>
    </row>
    <row r="2517" spans="1:26" ht="15" hidden="1" customHeight="1" x14ac:dyDescent="0.2">
      <c r="A2517" s="384"/>
      <c r="B2517" s="384"/>
      <c r="C2517" s="433"/>
      <c r="D2517" s="43" t="s">
        <v>2977</v>
      </c>
      <c r="E2517" s="499" t="s">
        <v>3080</v>
      </c>
      <c r="F2517" s="319">
        <v>1</v>
      </c>
      <c r="G2517" s="43" t="s">
        <v>3129</v>
      </c>
      <c r="H2517" s="499"/>
      <c r="I2517" s="481">
        <v>12</v>
      </c>
      <c r="J2517" s="442" t="s">
        <v>1428</v>
      </c>
      <c r="K2517" s="442">
        <v>2</v>
      </c>
      <c r="L2517" s="482" t="s">
        <v>3530</v>
      </c>
      <c r="M2517" s="442">
        <v>246</v>
      </c>
      <c r="N2517" s="483"/>
      <c r="O2517" s="434">
        <v>3.85</v>
      </c>
      <c r="P2517" s="323">
        <f t="shared" si="177"/>
        <v>7.7</v>
      </c>
      <c r="Q2517" s="319">
        <f t="shared" si="178"/>
        <v>2</v>
      </c>
      <c r="R2517" s="427">
        <f t="shared" si="179"/>
        <v>7.7</v>
      </c>
      <c r="S2517" s="323"/>
      <c r="T2517" s="309"/>
      <c r="U2517" s="309"/>
      <c r="V2517" s="319" t="s">
        <v>3445</v>
      </c>
      <c r="W2517" s="444" t="str">
        <f t="shared" si="180"/>
        <v>12</v>
      </c>
      <c r="X2517" s="286"/>
      <c r="Y2517" s="286"/>
      <c r="Z2517" s="30"/>
    </row>
    <row r="2518" spans="1:26" ht="15" hidden="1" customHeight="1" x14ac:dyDescent="0.2">
      <c r="A2518" s="384"/>
      <c r="B2518" s="384"/>
      <c r="C2518" s="433"/>
      <c r="D2518" s="43" t="s">
        <v>2977</v>
      </c>
      <c r="E2518" s="499" t="s">
        <v>3080</v>
      </c>
      <c r="F2518" s="319">
        <v>1</v>
      </c>
      <c r="G2518" s="43" t="s">
        <v>3135</v>
      </c>
      <c r="H2518" s="499"/>
      <c r="I2518" s="481">
        <v>12</v>
      </c>
      <c r="J2518" s="442" t="s">
        <v>1428</v>
      </c>
      <c r="K2518" s="442">
        <v>2</v>
      </c>
      <c r="L2518" s="482" t="s">
        <v>3536</v>
      </c>
      <c r="M2518" s="442">
        <v>166</v>
      </c>
      <c r="N2518" s="483"/>
      <c r="O2518" s="434">
        <v>1.97</v>
      </c>
      <c r="P2518" s="323">
        <f t="shared" si="177"/>
        <v>3.94</v>
      </c>
      <c r="Q2518" s="319">
        <f t="shared" si="178"/>
        <v>2</v>
      </c>
      <c r="R2518" s="427">
        <f t="shared" si="179"/>
        <v>3.94</v>
      </c>
      <c r="S2518" s="323"/>
      <c r="T2518" s="309"/>
      <c r="U2518" s="309"/>
      <c r="V2518" s="319" t="s">
        <v>3445</v>
      </c>
      <c r="W2518" s="444" t="str">
        <f t="shared" si="180"/>
        <v>12</v>
      </c>
      <c r="X2518" s="286"/>
      <c r="Y2518" s="286"/>
      <c r="Z2518" s="30"/>
    </row>
    <row r="2519" spans="1:26" ht="15" hidden="1" customHeight="1" x14ac:dyDescent="0.2">
      <c r="A2519" s="384"/>
      <c r="B2519" s="384"/>
      <c r="C2519" s="433"/>
      <c r="D2519" s="43" t="s">
        <v>2977</v>
      </c>
      <c r="E2519" s="499" t="s">
        <v>3080</v>
      </c>
      <c r="F2519" s="319">
        <v>1</v>
      </c>
      <c r="G2519" s="43" t="s">
        <v>3168</v>
      </c>
      <c r="H2519" s="499"/>
      <c r="I2519" s="481" t="s">
        <v>205</v>
      </c>
      <c r="J2519" s="442" t="s">
        <v>2100</v>
      </c>
      <c r="K2519" s="442">
        <v>1</v>
      </c>
      <c r="L2519" s="482" t="s">
        <v>3456</v>
      </c>
      <c r="M2519" s="442">
        <v>3000</v>
      </c>
      <c r="N2519" s="483"/>
      <c r="O2519" s="434">
        <v>11.3</v>
      </c>
      <c r="P2519" s="323">
        <f t="shared" si="177"/>
        <v>11.3</v>
      </c>
      <c r="Q2519" s="319">
        <f t="shared" si="178"/>
        <v>1</v>
      </c>
      <c r="R2519" s="427">
        <f t="shared" si="179"/>
        <v>11.3</v>
      </c>
      <c r="S2519" s="323"/>
      <c r="T2519" s="309"/>
      <c r="U2519" s="309"/>
      <c r="V2519" s="319" t="s">
        <v>205</v>
      </c>
      <c r="W2519" s="444" t="str">
        <f t="shared" si="180"/>
        <v/>
      </c>
      <c r="X2519" s="286"/>
      <c r="Y2519" s="286"/>
      <c r="Z2519" s="30"/>
    </row>
    <row r="2520" spans="1:26" ht="15" hidden="1" customHeight="1" x14ac:dyDescent="0.2">
      <c r="A2520" s="384"/>
      <c r="B2520" s="384"/>
      <c r="C2520" s="433"/>
      <c r="D2520" s="43" t="s">
        <v>2977</v>
      </c>
      <c r="E2520" s="499" t="s">
        <v>3080</v>
      </c>
      <c r="F2520" s="319">
        <v>1</v>
      </c>
      <c r="G2520" s="43" t="s">
        <v>3169</v>
      </c>
      <c r="H2520" s="499"/>
      <c r="I2520" s="481" t="s">
        <v>1430</v>
      </c>
      <c r="J2520" s="442" t="s">
        <v>2100</v>
      </c>
      <c r="K2520" s="442">
        <v>1</v>
      </c>
      <c r="L2520" s="482" t="s">
        <v>3456</v>
      </c>
      <c r="M2520" s="442">
        <v>895</v>
      </c>
      <c r="N2520" s="483"/>
      <c r="O2520" s="434">
        <v>4.74</v>
      </c>
      <c r="P2520" s="323">
        <f t="shared" si="177"/>
        <v>4.74</v>
      </c>
      <c r="Q2520" s="319">
        <f t="shared" si="178"/>
        <v>1</v>
      </c>
      <c r="R2520" s="427">
        <f t="shared" si="179"/>
        <v>4.74</v>
      </c>
      <c r="S2520" s="323"/>
      <c r="T2520" s="309"/>
      <c r="U2520" s="309"/>
      <c r="V2520" s="319" t="s">
        <v>1430</v>
      </c>
      <c r="W2520" s="444" t="str">
        <f t="shared" si="180"/>
        <v/>
      </c>
      <c r="X2520" s="286"/>
      <c r="Y2520" s="286"/>
      <c r="Z2520" s="30"/>
    </row>
    <row r="2521" spans="1:26" ht="15" hidden="1" customHeight="1" x14ac:dyDescent="0.2">
      <c r="A2521" s="384"/>
      <c r="B2521" s="384"/>
      <c r="C2521" s="433"/>
      <c r="D2521" s="43" t="s">
        <v>2977</v>
      </c>
      <c r="E2521" s="499" t="s">
        <v>3080</v>
      </c>
      <c r="F2521" s="319">
        <v>1</v>
      </c>
      <c r="G2521" s="43" t="s">
        <v>3141</v>
      </c>
      <c r="H2521" s="499"/>
      <c r="I2521" s="481" t="s">
        <v>1430</v>
      </c>
      <c r="J2521" s="442" t="s">
        <v>2100</v>
      </c>
      <c r="K2521" s="442">
        <v>1</v>
      </c>
      <c r="L2521" s="482" t="s">
        <v>3456</v>
      </c>
      <c r="M2521" s="442">
        <v>515</v>
      </c>
      <c r="N2521" s="483"/>
      <c r="O2521" s="434">
        <v>2.73</v>
      </c>
      <c r="P2521" s="323">
        <f t="shared" si="177"/>
        <v>2.73</v>
      </c>
      <c r="Q2521" s="319">
        <f t="shared" si="178"/>
        <v>1</v>
      </c>
      <c r="R2521" s="427">
        <f t="shared" si="179"/>
        <v>2.73</v>
      </c>
      <c r="S2521" s="323"/>
      <c r="T2521" s="309"/>
      <c r="U2521" s="309"/>
      <c r="V2521" s="319" t="s">
        <v>1430</v>
      </c>
      <c r="W2521" s="444" t="str">
        <f t="shared" si="180"/>
        <v/>
      </c>
      <c r="X2521" s="286"/>
      <c r="Y2521" s="286"/>
      <c r="Z2521" s="30"/>
    </row>
    <row r="2522" spans="1:26" ht="15" hidden="1" customHeight="1" x14ac:dyDescent="0.2">
      <c r="A2522" s="384"/>
      <c r="B2522" s="384"/>
      <c r="C2522" s="433"/>
      <c r="D2522" s="43" t="s">
        <v>2977</v>
      </c>
      <c r="E2522" s="499" t="s">
        <v>3080</v>
      </c>
      <c r="F2522" s="319">
        <v>1</v>
      </c>
      <c r="G2522" s="43" t="s">
        <v>3170</v>
      </c>
      <c r="H2522" s="499"/>
      <c r="I2522" s="481" t="s">
        <v>1430</v>
      </c>
      <c r="J2522" s="442" t="s">
        <v>2100</v>
      </c>
      <c r="K2522" s="442">
        <v>1</v>
      </c>
      <c r="L2522" s="482" t="s">
        <v>3456</v>
      </c>
      <c r="M2522" s="442">
        <v>3170</v>
      </c>
      <c r="N2522" s="483"/>
      <c r="O2522" s="434">
        <v>16.8</v>
      </c>
      <c r="P2522" s="323">
        <f t="shared" si="177"/>
        <v>16.8</v>
      </c>
      <c r="Q2522" s="319">
        <f t="shared" si="178"/>
        <v>1</v>
      </c>
      <c r="R2522" s="427">
        <f t="shared" si="179"/>
        <v>16.8</v>
      </c>
      <c r="S2522" s="323"/>
      <c r="T2522" s="309"/>
      <c r="U2522" s="309"/>
      <c r="V2522" s="319" t="s">
        <v>1430</v>
      </c>
      <c r="W2522" s="444" t="str">
        <f t="shared" si="180"/>
        <v/>
      </c>
      <c r="X2522" s="286"/>
      <c r="Y2522" s="286"/>
      <c r="Z2522" s="30"/>
    </row>
    <row r="2523" spans="1:26" ht="15" hidden="1" customHeight="1" x14ac:dyDescent="0.2">
      <c r="A2523" s="384"/>
      <c r="B2523" s="384"/>
      <c r="C2523" s="433"/>
      <c r="D2523" s="43" t="s">
        <v>2977</v>
      </c>
      <c r="E2523" s="499" t="s">
        <v>3080</v>
      </c>
      <c r="F2523" s="319">
        <v>1</v>
      </c>
      <c r="G2523" s="43" t="s">
        <v>3171</v>
      </c>
      <c r="H2523" s="499"/>
      <c r="I2523" s="481" t="s">
        <v>1430</v>
      </c>
      <c r="J2523" s="442" t="s">
        <v>2100</v>
      </c>
      <c r="K2523" s="442">
        <v>1</v>
      </c>
      <c r="L2523" s="482" t="s">
        <v>3456</v>
      </c>
      <c r="M2523" s="442">
        <v>425</v>
      </c>
      <c r="N2523" s="483"/>
      <c r="O2523" s="434">
        <v>2.25</v>
      </c>
      <c r="P2523" s="323">
        <f t="shared" si="177"/>
        <v>2.25</v>
      </c>
      <c r="Q2523" s="319">
        <f t="shared" si="178"/>
        <v>1</v>
      </c>
      <c r="R2523" s="427">
        <f t="shared" si="179"/>
        <v>2.25</v>
      </c>
      <c r="S2523" s="323"/>
      <c r="T2523" s="309"/>
      <c r="U2523" s="309"/>
      <c r="V2523" s="319" t="s">
        <v>1430</v>
      </c>
      <c r="W2523" s="444" t="str">
        <f t="shared" si="180"/>
        <v/>
      </c>
      <c r="X2523" s="286"/>
      <c r="Y2523" s="286"/>
      <c r="Z2523" s="30"/>
    </row>
    <row r="2524" spans="1:26" ht="15" hidden="1" customHeight="1" x14ac:dyDescent="0.2">
      <c r="A2524" s="384"/>
      <c r="B2524" s="384"/>
      <c r="C2524" s="433"/>
      <c r="D2524" s="43" t="s">
        <v>2977</v>
      </c>
      <c r="E2524" s="499" t="s">
        <v>3080</v>
      </c>
      <c r="F2524" s="319">
        <v>1</v>
      </c>
      <c r="G2524" s="43" t="s">
        <v>3172</v>
      </c>
      <c r="H2524" s="499"/>
      <c r="I2524" s="481" t="s">
        <v>1430</v>
      </c>
      <c r="J2524" s="442" t="s">
        <v>2100</v>
      </c>
      <c r="K2524" s="442">
        <v>1</v>
      </c>
      <c r="L2524" s="482" t="s">
        <v>3456</v>
      </c>
      <c r="M2524" s="442">
        <v>1605</v>
      </c>
      <c r="N2524" s="483"/>
      <c r="O2524" s="434">
        <v>8.5</v>
      </c>
      <c r="P2524" s="323">
        <f t="shared" si="177"/>
        <v>8.5</v>
      </c>
      <c r="Q2524" s="319">
        <f t="shared" si="178"/>
        <v>1</v>
      </c>
      <c r="R2524" s="427">
        <f t="shared" si="179"/>
        <v>8.5</v>
      </c>
      <c r="S2524" s="323"/>
      <c r="T2524" s="309"/>
      <c r="U2524" s="309"/>
      <c r="V2524" s="319" t="s">
        <v>1430</v>
      </c>
      <c r="W2524" s="444" t="str">
        <f t="shared" si="180"/>
        <v/>
      </c>
      <c r="X2524" s="286"/>
      <c r="Y2524" s="286"/>
      <c r="Z2524" s="30"/>
    </row>
    <row r="2525" spans="1:26" ht="15" hidden="1" customHeight="1" x14ac:dyDescent="0.2">
      <c r="A2525" s="384"/>
      <c r="B2525" s="384"/>
      <c r="C2525" s="433"/>
      <c r="D2525" s="43" t="s">
        <v>2977</v>
      </c>
      <c r="E2525" s="499" t="s">
        <v>3080</v>
      </c>
      <c r="F2525" s="319">
        <v>1</v>
      </c>
      <c r="G2525" s="43" t="s">
        <v>3173</v>
      </c>
      <c r="H2525" s="499"/>
      <c r="I2525" s="481" t="s">
        <v>1430</v>
      </c>
      <c r="J2525" s="442" t="s">
        <v>2100</v>
      </c>
      <c r="K2525" s="442">
        <v>1</v>
      </c>
      <c r="L2525" s="482" t="s">
        <v>3456</v>
      </c>
      <c r="M2525" s="442">
        <v>415</v>
      </c>
      <c r="N2525" s="483"/>
      <c r="O2525" s="434">
        <v>2.2000000000000002</v>
      </c>
      <c r="P2525" s="323">
        <f t="shared" si="177"/>
        <v>2.2000000000000002</v>
      </c>
      <c r="Q2525" s="319">
        <f t="shared" si="178"/>
        <v>1</v>
      </c>
      <c r="R2525" s="427">
        <f t="shared" si="179"/>
        <v>2.2000000000000002</v>
      </c>
      <c r="S2525" s="323"/>
      <c r="T2525" s="309"/>
      <c r="U2525" s="309"/>
      <c r="V2525" s="319" t="s">
        <v>1430</v>
      </c>
      <c r="W2525" s="444" t="str">
        <f t="shared" si="180"/>
        <v/>
      </c>
      <c r="X2525" s="286"/>
      <c r="Y2525" s="286"/>
      <c r="Z2525" s="30"/>
    </row>
    <row r="2526" spans="1:26" ht="15" hidden="1" customHeight="1" x14ac:dyDescent="0.2">
      <c r="A2526" s="384"/>
      <c r="B2526" s="384"/>
      <c r="C2526" s="433"/>
      <c r="D2526" s="43" t="s">
        <v>2977</v>
      </c>
      <c r="E2526" s="499" t="s">
        <v>3080</v>
      </c>
      <c r="F2526" s="319">
        <v>1</v>
      </c>
      <c r="G2526" s="43" t="s">
        <v>3174</v>
      </c>
      <c r="H2526" s="499"/>
      <c r="I2526" s="481" t="s">
        <v>1430</v>
      </c>
      <c r="J2526" s="442" t="s">
        <v>2100</v>
      </c>
      <c r="K2526" s="442">
        <v>1</v>
      </c>
      <c r="L2526" s="482" t="s">
        <v>3456</v>
      </c>
      <c r="M2526" s="442">
        <v>865</v>
      </c>
      <c r="N2526" s="483"/>
      <c r="O2526" s="434">
        <v>4.58</v>
      </c>
      <c r="P2526" s="323">
        <f t="shared" si="177"/>
        <v>4.58</v>
      </c>
      <c r="Q2526" s="319">
        <f t="shared" si="178"/>
        <v>1</v>
      </c>
      <c r="R2526" s="427">
        <f t="shared" si="179"/>
        <v>4.58</v>
      </c>
      <c r="S2526" s="323"/>
      <c r="T2526" s="309"/>
      <c r="U2526" s="309"/>
      <c r="V2526" s="319" t="s">
        <v>1430</v>
      </c>
      <c r="W2526" s="444" t="str">
        <f t="shared" si="180"/>
        <v/>
      </c>
      <c r="X2526" s="286"/>
      <c r="Y2526" s="286"/>
      <c r="Z2526" s="30"/>
    </row>
    <row r="2527" spans="1:26" ht="15" hidden="1" customHeight="1" x14ac:dyDescent="0.2">
      <c r="A2527" s="384"/>
      <c r="B2527" s="384"/>
      <c r="C2527" s="433"/>
      <c r="D2527" s="43" t="s">
        <v>2977</v>
      </c>
      <c r="E2527" s="499" t="s">
        <v>3080</v>
      </c>
      <c r="F2527" s="319">
        <v>1</v>
      </c>
      <c r="G2527" s="43" t="s">
        <v>3175</v>
      </c>
      <c r="H2527" s="499"/>
      <c r="I2527" s="481" t="s">
        <v>1430</v>
      </c>
      <c r="J2527" s="442" t="s">
        <v>2100</v>
      </c>
      <c r="K2527" s="442">
        <v>1</v>
      </c>
      <c r="L2527" s="482" t="s">
        <v>3456</v>
      </c>
      <c r="M2527" s="442">
        <v>1905</v>
      </c>
      <c r="N2527" s="483"/>
      <c r="O2527" s="434">
        <v>10.09</v>
      </c>
      <c r="P2527" s="323">
        <f t="shared" si="177"/>
        <v>10.09</v>
      </c>
      <c r="Q2527" s="319">
        <f t="shared" si="178"/>
        <v>1</v>
      </c>
      <c r="R2527" s="427">
        <f t="shared" si="179"/>
        <v>10.09</v>
      </c>
      <c r="S2527" s="323"/>
      <c r="T2527" s="309"/>
      <c r="U2527" s="309"/>
      <c r="V2527" s="319" t="s">
        <v>1430</v>
      </c>
      <c r="W2527" s="444" t="str">
        <f t="shared" si="180"/>
        <v/>
      </c>
      <c r="X2527" s="286"/>
      <c r="Y2527" s="286"/>
      <c r="Z2527" s="30"/>
    </row>
    <row r="2528" spans="1:26" ht="15" hidden="1" customHeight="1" x14ac:dyDescent="0.2">
      <c r="A2528" s="384"/>
      <c r="B2528" s="384"/>
      <c r="C2528" s="433"/>
      <c r="D2528" s="43" t="s">
        <v>2977</v>
      </c>
      <c r="E2528" s="499" t="s">
        <v>3080</v>
      </c>
      <c r="F2528" s="319">
        <v>1</v>
      </c>
      <c r="G2528" s="43" t="s">
        <v>3176</v>
      </c>
      <c r="H2528" s="499"/>
      <c r="I2528" s="481" t="s">
        <v>1430</v>
      </c>
      <c r="J2528" s="442" t="s">
        <v>2100</v>
      </c>
      <c r="K2528" s="442">
        <v>1</v>
      </c>
      <c r="L2528" s="482" t="s">
        <v>3456</v>
      </c>
      <c r="M2528" s="442">
        <v>930</v>
      </c>
      <c r="N2528" s="483"/>
      <c r="O2528" s="434">
        <v>4.93</v>
      </c>
      <c r="P2528" s="323">
        <f t="shared" si="177"/>
        <v>4.93</v>
      </c>
      <c r="Q2528" s="319">
        <f t="shared" si="178"/>
        <v>1</v>
      </c>
      <c r="R2528" s="427">
        <f t="shared" si="179"/>
        <v>4.93</v>
      </c>
      <c r="S2528" s="323"/>
      <c r="T2528" s="309"/>
      <c r="U2528" s="309"/>
      <c r="V2528" s="319" t="s">
        <v>1430</v>
      </c>
      <c r="W2528" s="444" t="str">
        <f t="shared" si="180"/>
        <v/>
      </c>
      <c r="X2528" s="286"/>
      <c r="Y2528" s="286"/>
      <c r="Z2528" s="30"/>
    </row>
    <row r="2529" spans="1:26" ht="15" hidden="1" customHeight="1" x14ac:dyDescent="0.2">
      <c r="A2529" s="384"/>
      <c r="B2529" s="384"/>
      <c r="C2529" s="433"/>
      <c r="D2529" s="43" t="s">
        <v>2978</v>
      </c>
      <c r="E2529" s="499" t="s">
        <v>3080</v>
      </c>
      <c r="F2529" s="319">
        <v>1</v>
      </c>
      <c r="G2529" s="43" t="s">
        <v>3177</v>
      </c>
      <c r="H2529" s="499"/>
      <c r="I2529" s="481" t="s">
        <v>3390</v>
      </c>
      <c r="J2529" s="442" t="s">
        <v>1428</v>
      </c>
      <c r="K2529" s="442">
        <v>1</v>
      </c>
      <c r="L2529" s="482" t="s">
        <v>3456</v>
      </c>
      <c r="M2529" s="442">
        <v>4185</v>
      </c>
      <c r="N2529" s="483"/>
      <c r="O2529" s="434">
        <v>138.97999999999999</v>
      </c>
      <c r="P2529" s="323">
        <f t="shared" si="177"/>
        <v>138.97999999999999</v>
      </c>
      <c r="Q2529" s="319">
        <f t="shared" si="178"/>
        <v>1</v>
      </c>
      <c r="R2529" s="427">
        <f t="shared" si="179"/>
        <v>138.97999999999999</v>
      </c>
      <c r="S2529" s="323"/>
      <c r="T2529" s="309"/>
      <c r="U2529" s="309"/>
      <c r="V2529" s="319" t="s">
        <v>3390</v>
      </c>
      <c r="W2529" s="444" t="str">
        <f t="shared" si="180"/>
        <v/>
      </c>
      <c r="X2529" s="286"/>
      <c r="Y2529" s="286"/>
      <c r="Z2529" s="30"/>
    </row>
    <row r="2530" spans="1:26" ht="15" hidden="1" customHeight="1" x14ac:dyDescent="0.2">
      <c r="A2530" s="384"/>
      <c r="B2530" s="384"/>
      <c r="C2530" s="433"/>
      <c r="D2530" s="43" t="s">
        <v>2978</v>
      </c>
      <c r="E2530" s="499" t="s">
        <v>3080</v>
      </c>
      <c r="F2530" s="319">
        <v>1</v>
      </c>
      <c r="G2530" s="43" t="s">
        <v>3178</v>
      </c>
      <c r="H2530" s="499"/>
      <c r="I2530" s="481">
        <v>10</v>
      </c>
      <c r="J2530" s="442" t="s">
        <v>1428</v>
      </c>
      <c r="K2530" s="442">
        <v>1</v>
      </c>
      <c r="L2530" s="482" t="s">
        <v>3452</v>
      </c>
      <c r="M2530" s="442">
        <v>60</v>
      </c>
      <c r="N2530" s="483"/>
      <c r="O2530" s="434">
        <v>0.28000000000000003</v>
      </c>
      <c r="P2530" s="323">
        <f t="shared" si="177"/>
        <v>0.28000000000000003</v>
      </c>
      <c r="Q2530" s="319">
        <f t="shared" si="178"/>
        <v>1</v>
      </c>
      <c r="R2530" s="427">
        <f t="shared" si="179"/>
        <v>0.28000000000000003</v>
      </c>
      <c r="S2530" s="323"/>
      <c r="T2530" s="309"/>
      <c r="U2530" s="309"/>
      <c r="V2530" s="319" t="s">
        <v>1427</v>
      </c>
      <c r="W2530" s="444" t="str">
        <f t="shared" si="180"/>
        <v>10</v>
      </c>
      <c r="X2530" s="286"/>
      <c r="Y2530" s="286"/>
      <c r="Z2530" s="30"/>
    </row>
    <row r="2531" spans="1:26" ht="15" hidden="1" customHeight="1" x14ac:dyDescent="0.2">
      <c r="A2531" s="384"/>
      <c r="B2531" s="384"/>
      <c r="C2531" s="433"/>
      <c r="D2531" s="43" t="s">
        <v>2978</v>
      </c>
      <c r="E2531" s="499" t="s">
        <v>3080</v>
      </c>
      <c r="F2531" s="319">
        <v>1</v>
      </c>
      <c r="G2531" s="43" t="s">
        <v>3179</v>
      </c>
      <c r="H2531" s="499"/>
      <c r="I2531" s="481">
        <v>10</v>
      </c>
      <c r="J2531" s="442" t="s">
        <v>1428</v>
      </c>
      <c r="K2531" s="442">
        <v>2</v>
      </c>
      <c r="L2531" s="482" t="s">
        <v>3457</v>
      </c>
      <c r="M2531" s="442">
        <v>214</v>
      </c>
      <c r="N2531" s="483"/>
      <c r="O2531" s="434">
        <v>1.18</v>
      </c>
      <c r="P2531" s="323">
        <f t="shared" si="177"/>
        <v>2.36</v>
      </c>
      <c r="Q2531" s="319">
        <f t="shared" si="178"/>
        <v>2</v>
      </c>
      <c r="R2531" s="427">
        <f t="shared" si="179"/>
        <v>2.36</v>
      </c>
      <c r="S2531" s="323"/>
      <c r="T2531" s="309"/>
      <c r="U2531" s="309"/>
      <c r="V2531" s="319" t="s">
        <v>1427</v>
      </c>
      <c r="W2531" s="444" t="str">
        <f t="shared" si="180"/>
        <v>10</v>
      </c>
      <c r="X2531" s="286"/>
      <c r="Y2531" s="286"/>
      <c r="Z2531" s="30"/>
    </row>
    <row r="2532" spans="1:26" ht="15" hidden="1" customHeight="1" x14ac:dyDescent="0.2">
      <c r="A2532" s="384"/>
      <c r="B2532" s="384"/>
      <c r="C2532" s="433"/>
      <c r="D2532" s="43" t="s">
        <v>2978</v>
      </c>
      <c r="E2532" s="499" t="s">
        <v>3080</v>
      </c>
      <c r="F2532" s="319">
        <v>1</v>
      </c>
      <c r="G2532" s="43" t="s">
        <v>3180</v>
      </c>
      <c r="H2532" s="499"/>
      <c r="I2532" s="481">
        <v>10</v>
      </c>
      <c r="J2532" s="442" t="s">
        <v>1428</v>
      </c>
      <c r="K2532" s="442">
        <v>2</v>
      </c>
      <c r="L2532" s="482" t="s">
        <v>3573</v>
      </c>
      <c r="M2532" s="442">
        <v>109</v>
      </c>
      <c r="N2532" s="483"/>
      <c r="O2532" s="434">
        <v>0.47</v>
      </c>
      <c r="P2532" s="323">
        <f t="shared" si="177"/>
        <v>0.94</v>
      </c>
      <c r="Q2532" s="319">
        <f t="shared" si="178"/>
        <v>2</v>
      </c>
      <c r="R2532" s="427">
        <f t="shared" si="179"/>
        <v>0.94</v>
      </c>
      <c r="S2532" s="323"/>
      <c r="T2532" s="309"/>
      <c r="U2532" s="309"/>
      <c r="V2532" s="319" t="s">
        <v>1427</v>
      </c>
      <c r="W2532" s="444" t="str">
        <f t="shared" si="180"/>
        <v>10</v>
      </c>
      <c r="X2532" s="286"/>
      <c r="Y2532" s="286"/>
      <c r="Z2532" s="30"/>
    </row>
    <row r="2533" spans="1:26" ht="15" hidden="1" customHeight="1" x14ac:dyDescent="0.2">
      <c r="A2533" s="384"/>
      <c r="B2533" s="384"/>
      <c r="C2533" s="433"/>
      <c r="D2533" s="43" t="s">
        <v>2978</v>
      </c>
      <c r="E2533" s="499" t="s">
        <v>3080</v>
      </c>
      <c r="F2533" s="319">
        <v>1</v>
      </c>
      <c r="G2533" s="43" t="s">
        <v>3181</v>
      </c>
      <c r="H2533" s="499"/>
      <c r="I2533" s="481" t="s">
        <v>3390</v>
      </c>
      <c r="J2533" s="442" t="s">
        <v>1428</v>
      </c>
      <c r="K2533" s="442">
        <v>1</v>
      </c>
      <c r="L2533" s="482" t="s">
        <v>3456</v>
      </c>
      <c r="M2533" s="442">
        <v>260</v>
      </c>
      <c r="N2533" s="483"/>
      <c r="O2533" s="434">
        <v>8.6300000000000008</v>
      </c>
      <c r="P2533" s="323">
        <f t="shared" si="177"/>
        <v>8.6300000000000008</v>
      </c>
      <c r="Q2533" s="319">
        <f t="shared" si="178"/>
        <v>1</v>
      </c>
      <c r="R2533" s="427">
        <f t="shared" si="179"/>
        <v>8.6300000000000008</v>
      </c>
      <c r="S2533" s="323"/>
      <c r="T2533" s="309"/>
      <c r="U2533" s="309"/>
      <c r="V2533" s="319" t="s">
        <v>3390</v>
      </c>
      <c r="W2533" s="444" t="str">
        <f t="shared" si="180"/>
        <v/>
      </c>
      <c r="X2533" s="286"/>
      <c r="Y2533" s="286"/>
      <c r="Z2533" s="30"/>
    </row>
    <row r="2534" spans="1:26" ht="15" hidden="1" customHeight="1" x14ac:dyDescent="0.2">
      <c r="A2534" s="384"/>
      <c r="B2534" s="384"/>
      <c r="C2534" s="433"/>
      <c r="D2534" s="43" t="s">
        <v>2978</v>
      </c>
      <c r="E2534" s="499" t="s">
        <v>3080</v>
      </c>
      <c r="F2534" s="319">
        <v>1</v>
      </c>
      <c r="G2534" s="43" t="s">
        <v>3182</v>
      </c>
      <c r="H2534" s="499"/>
      <c r="I2534" s="481" t="s">
        <v>3390</v>
      </c>
      <c r="J2534" s="442" t="s">
        <v>1428</v>
      </c>
      <c r="K2534" s="442">
        <v>1</v>
      </c>
      <c r="L2534" s="482" t="s">
        <v>3456</v>
      </c>
      <c r="M2534" s="442">
        <v>500</v>
      </c>
      <c r="N2534" s="483"/>
      <c r="O2534" s="434">
        <v>16.600000000000001</v>
      </c>
      <c r="P2534" s="323">
        <f t="shared" si="177"/>
        <v>16.600000000000001</v>
      </c>
      <c r="Q2534" s="319">
        <f t="shared" si="178"/>
        <v>1</v>
      </c>
      <c r="R2534" s="427">
        <f t="shared" si="179"/>
        <v>16.600000000000001</v>
      </c>
      <c r="S2534" s="323"/>
      <c r="T2534" s="309"/>
      <c r="U2534" s="309"/>
      <c r="V2534" s="319" t="s">
        <v>3390</v>
      </c>
      <c r="W2534" s="444" t="str">
        <f t="shared" si="180"/>
        <v/>
      </c>
      <c r="X2534" s="286"/>
      <c r="Y2534" s="286"/>
      <c r="Z2534" s="30"/>
    </row>
    <row r="2535" spans="1:26" ht="15" hidden="1" customHeight="1" x14ac:dyDescent="0.2">
      <c r="A2535" s="384"/>
      <c r="B2535" s="384"/>
      <c r="C2535" s="433"/>
      <c r="D2535" s="43" t="s">
        <v>2978</v>
      </c>
      <c r="E2535" s="499" t="s">
        <v>3080</v>
      </c>
      <c r="F2535" s="319">
        <v>1</v>
      </c>
      <c r="G2535" s="43" t="s">
        <v>3183</v>
      </c>
      <c r="H2535" s="499"/>
      <c r="I2535" s="481">
        <v>15</v>
      </c>
      <c r="J2535" s="442" t="s">
        <v>1428</v>
      </c>
      <c r="K2535" s="442">
        <v>1</v>
      </c>
      <c r="L2535" s="482" t="s">
        <v>3455</v>
      </c>
      <c r="M2535" s="442">
        <v>300</v>
      </c>
      <c r="N2535" s="483"/>
      <c r="O2535" s="434">
        <v>5.65</v>
      </c>
      <c r="P2535" s="323">
        <f t="shared" si="177"/>
        <v>5.65</v>
      </c>
      <c r="Q2535" s="319">
        <f t="shared" si="178"/>
        <v>1</v>
      </c>
      <c r="R2535" s="427">
        <f t="shared" si="179"/>
        <v>5.65</v>
      </c>
      <c r="S2535" s="323"/>
      <c r="T2535" s="309"/>
      <c r="U2535" s="309"/>
      <c r="V2535" s="319" t="s">
        <v>3446</v>
      </c>
      <c r="W2535" s="444" t="str">
        <f t="shared" si="180"/>
        <v>15</v>
      </c>
      <c r="X2535" s="286"/>
      <c r="Y2535" s="286"/>
      <c r="Z2535" s="30"/>
    </row>
    <row r="2536" spans="1:26" ht="15" hidden="1" customHeight="1" x14ac:dyDescent="0.2">
      <c r="A2536" s="384"/>
      <c r="B2536" s="384"/>
      <c r="C2536" s="433"/>
      <c r="D2536" s="43" t="s">
        <v>2978</v>
      </c>
      <c r="E2536" s="499" t="s">
        <v>3080</v>
      </c>
      <c r="F2536" s="319">
        <v>1</v>
      </c>
      <c r="G2536" s="43" t="s">
        <v>3184</v>
      </c>
      <c r="H2536" s="499"/>
      <c r="I2536" s="481">
        <v>12</v>
      </c>
      <c r="J2536" s="442" t="s">
        <v>1428</v>
      </c>
      <c r="K2536" s="442">
        <v>1</v>
      </c>
      <c r="L2536" s="482" t="s">
        <v>3500</v>
      </c>
      <c r="M2536" s="442">
        <v>180</v>
      </c>
      <c r="N2536" s="483"/>
      <c r="O2536" s="434">
        <v>1.95</v>
      </c>
      <c r="P2536" s="323">
        <f t="shared" si="177"/>
        <v>1.95</v>
      </c>
      <c r="Q2536" s="319">
        <f t="shared" si="178"/>
        <v>1</v>
      </c>
      <c r="R2536" s="427">
        <f t="shared" si="179"/>
        <v>1.95</v>
      </c>
      <c r="S2536" s="323"/>
      <c r="T2536" s="309"/>
      <c r="U2536" s="309"/>
      <c r="V2536" s="319" t="s">
        <v>3445</v>
      </c>
      <c r="W2536" s="444" t="str">
        <f t="shared" si="180"/>
        <v>12</v>
      </c>
      <c r="X2536" s="286"/>
      <c r="Y2536" s="286"/>
      <c r="Z2536" s="30"/>
    </row>
    <row r="2537" spans="1:26" ht="15" hidden="1" customHeight="1" x14ac:dyDescent="0.2">
      <c r="A2537" s="384"/>
      <c r="B2537" s="384"/>
      <c r="C2537" s="433"/>
      <c r="D2537" s="43" t="s">
        <v>2978</v>
      </c>
      <c r="E2537" s="499" t="s">
        <v>3080</v>
      </c>
      <c r="F2537" s="319">
        <v>1</v>
      </c>
      <c r="G2537" s="43" t="s">
        <v>3185</v>
      </c>
      <c r="H2537" s="499"/>
      <c r="I2537" s="481">
        <v>8</v>
      </c>
      <c r="J2537" s="442" t="s">
        <v>1428</v>
      </c>
      <c r="K2537" s="442">
        <v>2</v>
      </c>
      <c r="L2537" s="482" t="s">
        <v>3483</v>
      </c>
      <c r="M2537" s="442">
        <v>164</v>
      </c>
      <c r="N2537" s="483"/>
      <c r="O2537" s="434">
        <v>0.41</v>
      </c>
      <c r="P2537" s="323">
        <f t="shared" si="177"/>
        <v>0.82</v>
      </c>
      <c r="Q2537" s="319">
        <f t="shared" si="178"/>
        <v>2</v>
      </c>
      <c r="R2537" s="427">
        <f t="shared" si="179"/>
        <v>0.82</v>
      </c>
      <c r="S2537" s="323"/>
      <c r="T2537" s="309"/>
      <c r="U2537" s="309"/>
      <c r="V2537" s="319" t="s">
        <v>3449</v>
      </c>
      <c r="W2537" s="444" t="str">
        <f t="shared" si="180"/>
        <v>8</v>
      </c>
      <c r="X2537" s="286"/>
      <c r="Y2537" s="286"/>
      <c r="Z2537" s="30"/>
    </row>
    <row r="2538" spans="1:26" ht="15" hidden="1" customHeight="1" x14ac:dyDescent="0.2">
      <c r="A2538" s="384"/>
      <c r="B2538" s="384"/>
      <c r="C2538" s="433"/>
      <c r="D2538" s="43" t="s">
        <v>2978</v>
      </c>
      <c r="E2538" s="499" t="s">
        <v>3080</v>
      </c>
      <c r="F2538" s="319">
        <v>1</v>
      </c>
      <c r="G2538" s="43" t="s">
        <v>3186</v>
      </c>
      <c r="H2538" s="499"/>
      <c r="I2538" s="481" t="s">
        <v>3390</v>
      </c>
      <c r="J2538" s="442" t="s">
        <v>1428</v>
      </c>
      <c r="K2538" s="442">
        <v>1</v>
      </c>
      <c r="L2538" s="482" t="s">
        <v>3456</v>
      </c>
      <c r="M2538" s="442">
        <v>1633</v>
      </c>
      <c r="N2538" s="483"/>
      <c r="O2538" s="434">
        <v>54.23</v>
      </c>
      <c r="P2538" s="323">
        <f t="shared" si="177"/>
        <v>54.23</v>
      </c>
      <c r="Q2538" s="319">
        <f t="shared" si="178"/>
        <v>1</v>
      </c>
      <c r="R2538" s="427">
        <f t="shared" si="179"/>
        <v>54.23</v>
      </c>
      <c r="S2538" s="323"/>
      <c r="T2538" s="309"/>
      <c r="U2538" s="309"/>
      <c r="V2538" s="319" t="s">
        <v>3390</v>
      </c>
      <c r="W2538" s="444" t="str">
        <f t="shared" si="180"/>
        <v/>
      </c>
      <c r="X2538" s="286"/>
      <c r="Y2538" s="286"/>
      <c r="Z2538" s="30"/>
    </row>
    <row r="2539" spans="1:26" ht="15" hidden="1" customHeight="1" x14ac:dyDescent="0.2">
      <c r="A2539" s="384"/>
      <c r="B2539" s="384"/>
      <c r="C2539" s="433"/>
      <c r="D2539" s="43" t="s">
        <v>2978</v>
      </c>
      <c r="E2539" s="499" t="s">
        <v>3080</v>
      </c>
      <c r="F2539" s="319">
        <v>1</v>
      </c>
      <c r="G2539" s="43" t="s">
        <v>3187</v>
      </c>
      <c r="H2539" s="499"/>
      <c r="I2539" s="481" t="s">
        <v>561</v>
      </c>
      <c r="J2539" s="442" t="s">
        <v>1428</v>
      </c>
      <c r="K2539" s="442">
        <v>1</v>
      </c>
      <c r="L2539" s="482" t="s">
        <v>3456</v>
      </c>
      <c r="M2539" s="442">
        <v>257</v>
      </c>
      <c r="N2539" s="483"/>
      <c r="O2539" s="434">
        <v>4.83</v>
      </c>
      <c r="P2539" s="323">
        <f t="shared" si="177"/>
        <v>4.83</v>
      </c>
      <c r="Q2539" s="319">
        <f t="shared" si="178"/>
        <v>1</v>
      </c>
      <c r="R2539" s="427">
        <f t="shared" si="179"/>
        <v>4.83</v>
      </c>
      <c r="S2539" s="323"/>
      <c r="T2539" s="309"/>
      <c r="U2539" s="309"/>
      <c r="V2539" s="319" t="s">
        <v>561</v>
      </c>
      <c r="W2539" s="444" t="str">
        <f t="shared" si="180"/>
        <v/>
      </c>
      <c r="X2539" s="286"/>
      <c r="Y2539" s="286"/>
      <c r="Z2539" s="30"/>
    </row>
    <row r="2540" spans="1:26" ht="15" hidden="1" customHeight="1" x14ac:dyDescent="0.2">
      <c r="A2540" s="384"/>
      <c r="B2540" s="384"/>
      <c r="C2540" s="433"/>
      <c r="D2540" s="43" t="s">
        <v>2979</v>
      </c>
      <c r="E2540" s="499" t="s">
        <v>3080</v>
      </c>
      <c r="F2540" s="319">
        <v>1</v>
      </c>
      <c r="G2540" s="43" t="s">
        <v>3188</v>
      </c>
      <c r="H2540" s="499"/>
      <c r="I2540" s="481" t="s">
        <v>3390</v>
      </c>
      <c r="J2540" s="442" t="s">
        <v>1428</v>
      </c>
      <c r="K2540" s="442">
        <v>1</v>
      </c>
      <c r="L2540" s="482" t="s">
        <v>3456</v>
      </c>
      <c r="M2540" s="442">
        <v>4185</v>
      </c>
      <c r="N2540" s="483"/>
      <c r="O2540" s="434">
        <v>138.97999999999999</v>
      </c>
      <c r="P2540" s="323">
        <f t="shared" si="177"/>
        <v>138.97999999999999</v>
      </c>
      <c r="Q2540" s="319">
        <f t="shared" si="178"/>
        <v>1</v>
      </c>
      <c r="R2540" s="427">
        <f t="shared" si="179"/>
        <v>138.97999999999999</v>
      </c>
      <c r="S2540" s="323"/>
      <c r="T2540" s="309"/>
      <c r="U2540" s="309"/>
      <c r="V2540" s="319" t="s">
        <v>3390</v>
      </c>
      <c r="W2540" s="444" t="str">
        <f t="shared" si="180"/>
        <v/>
      </c>
      <c r="X2540" s="286"/>
      <c r="Y2540" s="286"/>
      <c r="Z2540" s="30"/>
    </row>
    <row r="2541" spans="1:26" ht="15" hidden="1" customHeight="1" x14ac:dyDescent="0.2">
      <c r="A2541" s="384"/>
      <c r="B2541" s="384"/>
      <c r="C2541" s="433"/>
      <c r="D2541" s="43" t="s">
        <v>2979</v>
      </c>
      <c r="E2541" s="499" t="s">
        <v>3080</v>
      </c>
      <c r="F2541" s="319">
        <v>1</v>
      </c>
      <c r="G2541" s="43" t="s">
        <v>3178</v>
      </c>
      <c r="H2541" s="499"/>
      <c r="I2541" s="481">
        <v>10</v>
      </c>
      <c r="J2541" s="442" t="s">
        <v>1428</v>
      </c>
      <c r="K2541" s="442">
        <v>1</v>
      </c>
      <c r="L2541" s="482" t="s">
        <v>3452</v>
      </c>
      <c r="M2541" s="442">
        <v>60</v>
      </c>
      <c r="N2541" s="483"/>
      <c r="O2541" s="434">
        <v>0.28000000000000003</v>
      </c>
      <c r="P2541" s="323">
        <f t="shared" si="177"/>
        <v>0.28000000000000003</v>
      </c>
      <c r="Q2541" s="319">
        <f t="shared" si="178"/>
        <v>1</v>
      </c>
      <c r="R2541" s="427">
        <f t="shared" si="179"/>
        <v>0.28000000000000003</v>
      </c>
      <c r="S2541" s="323"/>
      <c r="T2541" s="309"/>
      <c r="U2541" s="309"/>
      <c r="V2541" s="319" t="s">
        <v>1427</v>
      </c>
      <c r="W2541" s="444" t="str">
        <f t="shared" si="180"/>
        <v>10</v>
      </c>
      <c r="X2541" s="286"/>
      <c r="Y2541" s="286"/>
      <c r="Z2541" s="30"/>
    </row>
    <row r="2542" spans="1:26" ht="15" hidden="1" customHeight="1" x14ac:dyDescent="0.2">
      <c r="A2542" s="384"/>
      <c r="B2542" s="384"/>
      <c r="C2542" s="433"/>
      <c r="D2542" s="43" t="s">
        <v>2979</v>
      </c>
      <c r="E2542" s="499" t="s">
        <v>3080</v>
      </c>
      <c r="F2542" s="319">
        <v>1</v>
      </c>
      <c r="G2542" s="43" t="s">
        <v>3179</v>
      </c>
      <c r="H2542" s="499"/>
      <c r="I2542" s="481">
        <v>10</v>
      </c>
      <c r="J2542" s="442" t="s">
        <v>1428</v>
      </c>
      <c r="K2542" s="442">
        <v>2</v>
      </c>
      <c r="L2542" s="482" t="s">
        <v>3457</v>
      </c>
      <c r="M2542" s="442">
        <v>214</v>
      </c>
      <c r="N2542" s="483"/>
      <c r="O2542" s="434">
        <v>1.18</v>
      </c>
      <c r="P2542" s="323">
        <f t="shared" si="177"/>
        <v>2.36</v>
      </c>
      <c r="Q2542" s="319">
        <f t="shared" si="178"/>
        <v>2</v>
      </c>
      <c r="R2542" s="427">
        <f t="shared" si="179"/>
        <v>2.36</v>
      </c>
      <c r="S2542" s="323"/>
      <c r="T2542" s="309"/>
      <c r="U2542" s="309"/>
      <c r="V2542" s="319" t="s">
        <v>1427</v>
      </c>
      <c r="W2542" s="444" t="str">
        <f t="shared" si="180"/>
        <v>10</v>
      </c>
      <c r="X2542" s="286"/>
      <c r="Y2542" s="286"/>
      <c r="Z2542" s="30"/>
    </row>
    <row r="2543" spans="1:26" ht="15" hidden="1" customHeight="1" x14ac:dyDescent="0.2">
      <c r="A2543" s="384"/>
      <c r="B2543" s="384"/>
      <c r="C2543" s="433"/>
      <c r="D2543" s="43" t="s">
        <v>2979</v>
      </c>
      <c r="E2543" s="499" t="s">
        <v>3080</v>
      </c>
      <c r="F2543" s="319">
        <v>1</v>
      </c>
      <c r="G2543" s="43" t="s">
        <v>3180</v>
      </c>
      <c r="H2543" s="499"/>
      <c r="I2543" s="481">
        <v>10</v>
      </c>
      <c r="J2543" s="442" t="s">
        <v>1428</v>
      </c>
      <c r="K2543" s="442">
        <v>2</v>
      </c>
      <c r="L2543" s="482" t="s">
        <v>3573</v>
      </c>
      <c r="M2543" s="442">
        <v>110</v>
      </c>
      <c r="N2543" s="483"/>
      <c r="O2543" s="434">
        <v>0.48</v>
      </c>
      <c r="P2543" s="323">
        <f t="shared" si="177"/>
        <v>0.96</v>
      </c>
      <c r="Q2543" s="319">
        <f t="shared" si="178"/>
        <v>2</v>
      </c>
      <c r="R2543" s="427">
        <f t="shared" si="179"/>
        <v>0.96</v>
      </c>
      <c r="S2543" s="323"/>
      <c r="T2543" s="309"/>
      <c r="U2543" s="309"/>
      <c r="V2543" s="319" t="s">
        <v>1427</v>
      </c>
      <c r="W2543" s="444" t="str">
        <f t="shared" si="180"/>
        <v>10</v>
      </c>
      <c r="X2543" s="286"/>
      <c r="Y2543" s="286"/>
      <c r="Z2543" s="30"/>
    </row>
    <row r="2544" spans="1:26" ht="15" hidden="1" customHeight="1" x14ac:dyDescent="0.2">
      <c r="A2544" s="384"/>
      <c r="B2544" s="384"/>
      <c r="C2544" s="433"/>
      <c r="D2544" s="43" t="s">
        <v>2979</v>
      </c>
      <c r="E2544" s="499" t="s">
        <v>3080</v>
      </c>
      <c r="F2544" s="319">
        <v>1</v>
      </c>
      <c r="G2544" s="43" t="s">
        <v>3189</v>
      </c>
      <c r="H2544" s="499"/>
      <c r="I2544" s="481" t="s">
        <v>3390</v>
      </c>
      <c r="J2544" s="442" t="s">
        <v>1428</v>
      </c>
      <c r="K2544" s="442">
        <v>1</v>
      </c>
      <c r="L2544" s="482" t="s">
        <v>3456</v>
      </c>
      <c r="M2544" s="442">
        <v>260</v>
      </c>
      <c r="N2544" s="483"/>
      <c r="O2544" s="434">
        <v>8.6300000000000008</v>
      </c>
      <c r="P2544" s="323">
        <f t="shared" si="177"/>
        <v>8.6300000000000008</v>
      </c>
      <c r="Q2544" s="319">
        <f t="shared" si="178"/>
        <v>1</v>
      </c>
      <c r="R2544" s="427">
        <f t="shared" si="179"/>
        <v>8.6300000000000008</v>
      </c>
      <c r="S2544" s="323"/>
      <c r="T2544" s="309"/>
      <c r="U2544" s="309"/>
      <c r="V2544" s="319" t="s">
        <v>3390</v>
      </c>
      <c r="W2544" s="444" t="str">
        <f t="shared" si="180"/>
        <v/>
      </c>
      <c r="X2544" s="286"/>
      <c r="Y2544" s="286"/>
      <c r="Z2544" s="30"/>
    </row>
    <row r="2545" spans="1:26" ht="15" hidden="1" customHeight="1" x14ac:dyDescent="0.2">
      <c r="A2545" s="384"/>
      <c r="B2545" s="384"/>
      <c r="C2545" s="433"/>
      <c r="D2545" s="43" t="s">
        <v>2979</v>
      </c>
      <c r="E2545" s="499" t="s">
        <v>3080</v>
      </c>
      <c r="F2545" s="319">
        <v>1</v>
      </c>
      <c r="G2545" s="43" t="s">
        <v>3190</v>
      </c>
      <c r="H2545" s="499"/>
      <c r="I2545" s="481" t="s">
        <v>3390</v>
      </c>
      <c r="J2545" s="442" t="s">
        <v>1428</v>
      </c>
      <c r="K2545" s="442">
        <v>1</v>
      </c>
      <c r="L2545" s="482" t="s">
        <v>3456</v>
      </c>
      <c r="M2545" s="442">
        <v>500</v>
      </c>
      <c r="N2545" s="483"/>
      <c r="O2545" s="434">
        <v>16.600000000000001</v>
      </c>
      <c r="P2545" s="323">
        <f t="shared" si="177"/>
        <v>16.600000000000001</v>
      </c>
      <c r="Q2545" s="319">
        <f t="shared" si="178"/>
        <v>1</v>
      </c>
      <c r="R2545" s="427">
        <f t="shared" si="179"/>
        <v>16.600000000000001</v>
      </c>
      <c r="S2545" s="323"/>
      <c r="T2545" s="309"/>
      <c r="U2545" s="309"/>
      <c r="V2545" s="319" t="s">
        <v>3390</v>
      </c>
      <c r="W2545" s="444" t="str">
        <f t="shared" si="180"/>
        <v/>
      </c>
      <c r="X2545" s="286"/>
      <c r="Y2545" s="286"/>
      <c r="Z2545" s="30"/>
    </row>
    <row r="2546" spans="1:26" ht="15" hidden="1" customHeight="1" x14ac:dyDescent="0.2">
      <c r="A2546" s="384"/>
      <c r="B2546" s="384"/>
      <c r="C2546" s="433"/>
      <c r="D2546" s="43" t="s">
        <v>2979</v>
      </c>
      <c r="E2546" s="499" t="s">
        <v>3080</v>
      </c>
      <c r="F2546" s="319">
        <v>1</v>
      </c>
      <c r="G2546" s="43" t="s">
        <v>3183</v>
      </c>
      <c r="H2546" s="499"/>
      <c r="I2546" s="481">
        <v>15</v>
      </c>
      <c r="J2546" s="442" t="s">
        <v>1428</v>
      </c>
      <c r="K2546" s="442">
        <v>1</v>
      </c>
      <c r="L2546" s="482" t="s">
        <v>3455</v>
      </c>
      <c r="M2546" s="442">
        <v>300</v>
      </c>
      <c r="N2546" s="483"/>
      <c r="O2546" s="434">
        <v>5.65</v>
      </c>
      <c r="P2546" s="323">
        <f t="shared" si="177"/>
        <v>5.65</v>
      </c>
      <c r="Q2546" s="319">
        <f t="shared" si="178"/>
        <v>1</v>
      </c>
      <c r="R2546" s="427">
        <f t="shared" si="179"/>
        <v>5.65</v>
      </c>
      <c r="S2546" s="323"/>
      <c r="T2546" s="309"/>
      <c r="U2546" s="309"/>
      <c r="V2546" s="319" t="s">
        <v>3446</v>
      </c>
      <c r="W2546" s="444" t="str">
        <f t="shared" si="180"/>
        <v>15</v>
      </c>
      <c r="X2546" s="286"/>
      <c r="Y2546" s="286"/>
      <c r="Z2546" s="30"/>
    </row>
    <row r="2547" spans="1:26" ht="15" hidden="1" customHeight="1" x14ac:dyDescent="0.2">
      <c r="A2547" s="384"/>
      <c r="B2547" s="384"/>
      <c r="C2547" s="433"/>
      <c r="D2547" s="43" t="s">
        <v>2979</v>
      </c>
      <c r="E2547" s="499" t="s">
        <v>3080</v>
      </c>
      <c r="F2547" s="319">
        <v>1</v>
      </c>
      <c r="G2547" s="43" t="s">
        <v>3184</v>
      </c>
      <c r="H2547" s="499"/>
      <c r="I2547" s="481">
        <v>12</v>
      </c>
      <c r="J2547" s="442" t="s">
        <v>1428</v>
      </c>
      <c r="K2547" s="442">
        <v>1</v>
      </c>
      <c r="L2547" s="482" t="s">
        <v>3500</v>
      </c>
      <c r="M2547" s="442">
        <v>180</v>
      </c>
      <c r="N2547" s="483"/>
      <c r="O2547" s="434">
        <v>1.95</v>
      </c>
      <c r="P2547" s="323">
        <f t="shared" si="177"/>
        <v>1.95</v>
      </c>
      <c r="Q2547" s="319">
        <f t="shared" si="178"/>
        <v>1</v>
      </c>
      <c r="R2547" s="427">
        <f t="shared" si="179"/>
        <v>1.95</v>
      </c>
      <c r="S2547" s="323"/>
      <c r="T2547" s="309"/>
      <c r="U2547" s="309"/>
      <c r="V2547" s="319" t="s">
        <v>3445</v>
      </c>
      <c r="W2547" s="444" t="str">
        <f t="shared" si="180"/>
        <v>12</v>
      </c>
      <c r="X2547" s="286"/>
      <c r="Y2547" s="286"/>
      <c r="Z2547" s="30"/>
    </row>
    <row r="2548" spans="1:26" ht="15" hidden="1" customHeight="1" x14ac:dyDescent="0.2">
      <c r="A2548" s="384"/>
      <c r="B2548" s="384"/>
      <c r="C2548" s="433"/>
      <c r="D2548" s="43" t="s">
        <v>2979</v>
      </c>
      <c r="E2548" s="499" t="s">
        <v>3080</v>
      </c>
      <c r="F2548" s="319">
        <v>1</v>
      </c>
      <c r="G2548" s="43" t="s">
        <v>3185</v>
      </c>
      <c r="H2548" s="499"/>
      <c r="I2548" s="481">
        <v>8</v>
      </c>
      <c r="J2548" s="442" t="s">
        <v>1428</v>
      </c>
      <c r="K2548" s="442">
        <v>2</v>
      </c>
      <c r="L2548" s="482" t="s">
        <v>3483</v>
      </c>
      <c r="M2548" s="442">
        <v>164</v>
      </c>
      <c r="N2548" s="483"/>
      <c r="O2548" s="434">
        <v>0.41</v>
      </c>
      <c r="P2548" s="323">
        <f t="shared" ref="P2548:P2611" si="181">O2548*K2548</f>
        <v>0.82</v>
      </c>
      <c r="Q2548" s="319">
        <f t="shared" ref="Q2548:Q2611" si="182">K2548*F2548</f>
        <v>2</v>
      </c>
      <c r="R2548" s="427">
        <f t="shared" ref="R2548:R2611" si="183">Q2548*O2548</f>
        <v>0.82</v>
      </c>
      <c r="S2548" s="323"/>
      <c r="T2548" s="309"/>
      <c r="U2548" s="309"/>
      <c r="V2548" s="319" t="s">
        <v>3449</v>
      </c>
      <c r="W2548" s="444" t="str">
        <f t="shared" si="180"/>
        <v>8</v>
      </c>
      <c r="X2548" s="286"/>
      <c r="Y2548" s="286"/>
      <c r="Z2548" s="30"/>
    </row>
    <row r="2549" spans="1:26" ht="15" hidden="1" customHeight="1" x14ac:dyDescent="0.2">
      <c r="A2549" s="384"/>
      <c r="B2549" s="384"/>
      <c r="C2549" s="433"/>
      <c r="D2549" s="43" t="s">
        <v>2979</v>
      </c>
      <c r="E2549" s="499" t="s">
        <v>3080</v>
      </c>
      <c r="F2549" s="319">
        <v>1</v>
      </c>
      <c r="G2549" s="43" t="s">
        <v>3191</v>
      </c>
      <c r="H2549" s="499"/>
      <c r="I2549" s="481" t="s">
        <v>3390</v>
      </c>
      <c r="J2549" s="442" t="s">
        <v>1428</v>
      </c>
      <c r="K2549" s="442">
        <v>1</v>
      </c>
      <c r="L2549" s="482" t="s">
        <v>3456</v>
      </c>
      <c r="M2549" s="442">
        <v>1633</v>
      </c>
      <c r="N2549" s="483"/>
      <c r="O2549" s="434">
        <v>54.24</v>
      </c>
      <c r="P2549" s="323">
        <f t="shared" si="181"/>
        <v>54.24</v>
      </c>
      <c r="Q2549" s="319">
        <f t="shared" si="182"/>
        <v>1</v>
      </c>
      <c r="R2549" s="427">
        <f t="shared" si="183"/>
        <v>54.24</v>
      </c>
      <c r="S2549" s="323"/>
      <c r="T2549" s="309"/>
      <c r="U2549" s="309"/>
      <c r="V2549" s="319" t="s">
        <v>3390</v>
      </c>
      <c r="W2549" s="444" t="str">
        <f t="shared" si="180"/>
        <v/>
      </c>
      <c r="X2549" s="286"/>
      <c r="Y2549" s="286"/>
      <c r="Z2549" s="30"/>
    </row>
    <row r="2550" spans="1:26" ht="15" hidden="1" customHeight="1" x14ac:dyDescent="0.2">
      <c r="A2550" s="384"/>
      <c r="B2550" s="384"/>
      <c r="C2550" s="433"/>
      <c r="D2550" s="43" t="s">
        <v>2979</v>
      </c>
      <c r="E2550" s="499" t="s">
        <v>3080</v>
      </c>
      <c r="F2550" s="319">
        <v>1</v>
      </c>
      <c r="G2550" s="43" t="s">
        <v>3192</v>
      </c>
      <c r="H2550" s="499"/>
      <c r="I2550" s="481" t="s">
        <v>561</v>
      </c>
      <c r="J2550" s="442" t="s">
        <v>1428</v>
      </c>
      <c r="K2550" s="442">
        <v>1</v>
      </c>
      <c r="L2550" s="482" t="s">
        <v>3456</v>
      </c>
      <c r="M2550" s="442">
        <v>228</v>
      </c>
      <c r="N2550" s="483"/>
      <c r="O2550" s="434">
        <v>4.2699999999999996</v>
      </c>
      <c r="P2550" s="323">
        <f t="shared" si="181"/>
        <v>4.2699999999999996</v>
      </c>
      <c r="Q2550" s="319">
        <f t="shared" si="182"/>
        <v>1</v>
      </c>
      <c r="R2550" s="427">
        <f t="shared" si="183"/>
        <v>4.2699999999999996</v>
      </c>
      <c r="S2550" s="323"/>
      <c r="T2550" s="309"/>
      <c r="U2550" s="309"/>
      <c r="V2550" s="319" t="s">
        <v>561</v>
      </c>
      <c r="W2550" s="444" t="str">
        <f t="shared" si="180"/>
        <v/>
      </c>
      <c r="X2550" s="286"/>
      <c r="Y2550" s="286"/>
      <c r="Z2550" s="30"/>
    </row>
    <row r="2551" spans="1:26" ht="15" hidden="1" customHeight="1" x14ac:dyDescent="0.2">
      <c r="A2551" s="384"/>
      <c r="B2551" s="384"/>
      <c r="C2551" s="433"/>
      <c r="D2551" s="43" t="s">
        <v>2980</v>
      </c>
      <c r="E2551" s="499" t="s">
        <v>3080</v>
      </c>
      <c r="F2551" s="319">
        <v>6</v>
      </c>
      <c r="G2551" s="43" t="s">
        <v>3193</v>
      </c>
      <c r="H2551" s="499"/>
      <c r="I2551" s="481" t="s">
        <v>577</v>
      </c>
      <c r="J2551" s="442" t="s">
        <v>1428</v>
      </c>
      <c r="K2551" s="442">
        <v>1</v>
      </c>
      <c r="L2551" s="482" t="s">
        <v>3456</v>
      </c>
      <c r="M2551" s="442">
        <v>4476</v>
      </c>
      <c r="N2551" s="483"/>
      <c r="O2551" s="434">
        <v>158.99</v>
      </c>
      <c r="P2551" s="323">
        <f t="shared" si="181"/>
        <v>158.99</v>
      </c>
      <c r="Q2551" s="319">
        <f t="shared" si="182"/>
        <v>6</v>
      </c>
      <c r="R2551" s="427">
        <f t="shared" si="183"/>
        <v>953.94</v>
      </c>
      <c r="S2551" s="323"/>
      <c r="T2551" s="309"/>
      <c r="U2551" s="309"/>
      <c r="V2551" s="319" t="s">
        <v>577</v>
      </c>
      <c r="W2551" s="444" t="str">
        <f t="shared" si="180"/>
        <v/>
      </c>
      <c r="X2551" s="286"/>
      <c r="Y2551" s="286"/>
      <c r="Z2551" s="30"/>
    </row>
    <row r="2552" spans="1:26" ht="15" hidden="1" customHeight="1" x14ac:dyDescent="0.2">
      <c r="A2552" s="384"/>
      <c r="B2552" s="384"/>
      <c r="C2552" s="433"/>
      <c r="D2552" s="43" t="s">
        <v>2980</v>
      </c>
      <c r="E2552" s="499" t="s">
        <v>3080</v>
      </c>
      <c r="F2552" s="319">
        <v>6</v>
      </c>
      <c r="G2552" s="43" t="s">
        <v>3194</v>
      </c>
      <c r="H2552" s="499"/>
      <c r="I2552" s="481">
        <v>10</v>
      </c>
      <c r="J2552" s="442" t="s">
        <v>1428</v>
      </c>
      <c r="K2552" s="442">
        <v>1</v>
      </c>
      <c r="L2552" s="482" t="s">
        <v>3454</v>
      </c>
      <c r="M2552" s="442">
        <v>70</v>
      </c>
      <c r="N2552" s="483"/>
      <c r="O2552" s="434">
        <v>0.27</v>
      </c>
      <c r="P2552" s="323">
        <f t="shared" si="181"/>
        <v>0.27</v>
      </c>
      <c r="Q2552" s="319">
        <f t="shared" si="182"/>
        <v>6</v>
      </c>
      <c r="R2552" s="427">
        <f t="shared" si="183"/>
        <v>1.62</v>
      </c>
      <c r="S2552" s="323"/>
      <c r="T2552" s="309"/>
      <c r="U2552" s="309"/>
      <c r="V2552" s="319" t="s">
        <v>1427</v>
      </c>
      <c r="W2552" s="444" t="str">
        <f t="shared" si="180"/>
        <v>10</v>
      </c>
      <c r="X2552" s="286"/>
      <c r="Y2552" s="286"/>
      <c r="Z2552" s="30"/>
    </row>
    <row r="2553" spans="1:26" ht="15" hidden="1" customHeight="1" x14ac:dyDescent="0.2">
      <c r="A2553" s="384"/>
      <c r="B2553" s="384"/>
      <c r="C2553" s="433"/>
      <c r="D2553" s="43" t="s">
        <v>2980</v>
      </c>
      <c r="E2553" s="499" t="s">
        <v>3080</v>
      </c>
      <c r="F2553" s="319">
        <v>6</v>
      </c>
      <c r="G2553" s="43" t="s">
        <v>3195</v>
      </c>
      <c r="H2553" s="499"/>
      <c r="I2553" s="481">
        <v>10</v>
      </c>
      <c r="J2553" s="442" t="s">
        <v>1428</v>
      </c>
      <c r="K2553" s="442">
        <v>1</v>
      </c>
      <c r="L2553" s="482" t="s">
        <v>3457</v>
      </c>
      <c r="M2553" s="442">
        <v>70</v>
      </c>
      <c r="N2553" s="483"/>
      <c r="O2553" s="434">
        <v>0.38</v>
      </c>
      <c r="P2553" s="323">
        <f t="shared" si="181"/>
        <v>0.38</v>
      </c>
      <c r="Q2553" s="319">
        <f t="shared" si="182"/>
        <v>6</v>
      </c>
      <c r="R2553" s="427">
        <f t="shared" si="183"/>
        <v>2.2800000000000002</v>
      </c>
      <c r="S2553" s="323"/>
      <c r="T2553" s="309"/>
      <c r="U2553" s="309"/>
      <c r="V2553" s="319" t="s">
        <v>1427</v>
      </c>
      <c r="W2553" s="444" t="str">
        <f t="shared" si="180"/>
        <v>10</v>
      </c>
      <c r="X2553" s="286"/>
      <c r="Y2553" s="286"/>
      <c r="Z2553" s="30"/>
    </row>
    <row r="2554" spans="1:26" ht="15" hidden="1" customHeight="1" x14ac:dyDescent="0.2">
      <c r="A2554" s="384"/>
      <c r="B2554" s="384"/>
      <c r="C2554" s="433"/>
      <c r="D2554" s="43" t="s">
        <v>2980</v>
      </c>
      <c r="E2554" s="499" t="s">
        <v>3080</v>
      </c>
      <c r="F2554" s="319">
        <v>6</v>
      </c>
      <c r="G2554" s="43" t="s">
        <v>3118</v>
      </c>
      <c r="H2554" s="499"/>
      <c r="I2554" s="481">
        <v>10</v>
      </c>
      <c r="J2554" s="442" t="s">
        <v>1428</v>
      </c>
      <c r="K2554" s="442">
        <v>2</v>
      </c>
      <c r="L2554" s="482" t="s">
        <v>3454</v>
      </c>
      <c r="M2554" s="442">
        <v>4460</v>
      </c>
      <c r="N2554" s="483"/>
      <c r="O2554" s="434">
        <v>17.510000000000002</v>
      </c>
      <c r="P2554" s="323">
        <f t="shared" si="181"/>
        <v>35.020000000000003</v>
      </c>
      <c r="Q2554" s="319">
        <f t="shared" si="182"/>
        <v>12</v>
      </c>
      <c r="R2554" s="427">
        <f t="shared" si="183"/>
        <v>210.12</v>
      </c>
      <c r="S2554" s="323"/>
      <c r="T2554" s="309"/>
      <c r="U2554" s="309"/>
      <c r="V2554" s="319" t="s">
        <v>1427</v>
      </c>
      <c r="W2554" s="444" t="str">
        <f t="shared" si="180"/>
        <v>10</v>
      </c>
      <c r="X2554" s="286"/>
      <c r="Y2554" s="286"/>
      <c r="Z2554" s="30"/>
    </row>
    <row r="2555" spans="1:26" ht="15" hidden="1" customHeight="1" x14ac:dyDescent="0.2">
      <c r="A2555" s="384"/>
      <c r="B2555" s="384"/>
      <c r="C2555" s="433"/>
      <c r="D2555" s="43" t="s">
        <v>2980</v>
      </c>
      <c r="E2555" s="499" t="s">
        <v>3080</v>
      </c>
      <c r="F2555" s="319">
        <v>6</v>
      </c>
      <c r="G2555" s="43" t="s">
        <v>3196</v>
      </c>
      <c r="H2555" s="499"/>
      <c r="I2555" s="481">
        <v>12</v>
      </c>
      <c r="J2555" s="442" t="s">
        <v>1428</v>
      </c>
      <c r="K2555" s="442">
        <v>1</v>
      </c>
      <c r="L2555" s="482" t="s">
        <v>3453</v>
      </c>
      <c r="M2555" s="442">
        <v>180</v>
      </c>
      <c r="N2555" s="483"/>
      <c r="O2555" s="434">
        <v>3.82</v>
      </c>
      <c r="P2555" s="323">
        <f t="shared" si="181"/>
        <v>3.82</v>
      </c>
      <c r="Q2555" s="319">
        <f t="shared" si="182"/>
        <v>6</v>
      </c>
      <c r="R2555" s="427">
        <f t="shared" si="183"/>
        <v>22.919999999999998</v>
      </c>
      <c r="S2555" s="323"/>
      <c r="T2555" s="309"/>
      <c r="U2555" s="309"/>
      <c r="V2555" s="319" t="s">
        <v>3445</v>
      </c>
      <c r="W2555" s="444" t="str">
        <f t="shared" si="180"/>
        <v>12</v>
      </c>
      <c r="X2555" s="286"/>
      <c r="Y2555" s="286"/>
      <c r="Z2555" s="30"/>
    </row>
    <row r="2556" spans="1:26" ht="15" hidden="1" customHeight="1" x14ac:dyDescent="0.2">
      <c r="A2556" s="384"/>
      <c r="B2556" s="384"/>
      <c r="C2556" s="433"/>
      <c r="D2556" s="43" t="s">
        <v>2980</v>
      </c>
      <c r="E2556" s="499" t="s">
        <v>3080</v>
      </c>
      <c r="F2556" s="319">
        <v>6</v>
      </c>
      <c r="G2556" s="43" t="s">
        <v>3197</v>
      </c>
      <c r="H2556" s="499"/>
      <c r="I2556" s="481">
        <v>12</v>
      </c>
      <c r="J2556" s="442" t="s">
        <v>1428</v>
      </c>
      <c r="K2556" s="442">
        <v>1</v>
      </c>
      <c r="L2556" s="482" t="s">
        <v>3574</v>
      </c>
      <c r="M2556" s="442">
        <v>180</v>
      </c>
      <c r="N2556" s="483"/>
      <c r="O2556" s="434">
        <v>4.1500000000000004</v>
      </c>
      <c r="P2556" s="323">
        <f t="shared" si="181"/>
        <v>4.1500000000000004</v>
      </c>
      <c r="Q2556" s="319">
        <f t="shared" si="182"/>
        <v>6</v>
      </c>
      <c r="R2556" s="427">
        <f t="shared" si="183"/>
        <v>24.900000000000002</v>
      </c>
      <c r="S2556" s="323"/>
      <c r="T2556" s="309"/>
      <c r="U2556" s="309"/>
      <c r="V2556" s="319" t="s">
        <v>3445</v>
      </c>
      <c r="W2556" s="444" t="str">
        <f t="shared" si="180"/>
        <v>12</v>
      </c>
      <c r="X2556" s="286"/>
      <c r="Y2556" s="286"/>
      <c r="Z2556" s="30"/>
    </row>
    <row r="2557" spans="1:26" ht="15" hidden="1" customHeight="1" x14ac:dyDescent="0.2">
      <c r="A2557" s="384"/>
      <c r="B2557" s="384"/>
      <c r="C2557" s="433"/>
      <c r="D2557" s="43" t="s">
        <v>2981</v>
      </c>
      <c r="E2557" s="499" t="s">
        <v>3080</v>
      </c>
      <c r="F2557" s="319">
        <v>2</v>
      </c>
      <c r="G2557" s="43" t="s">
        <v>3198</v>
      </c>
      <c r="H2557" s="499"/>
      <c r="I2557" s="481" t="s">
        <v>552</v>
      </c>
      <c r="J2557" s="442" t="s">
        <v>1428</v>
      </c>
      <c r="K2557" s="442">
        <v>1</v>
      </c>
      <c r="L2557" s="482" t="s">
        <v>3456</v>
      </c>
      <c r="M2557" s="442">
        <v>7940</v>
      </c>
      <c r="N2557" s="483"/>
      <c r="O2557" s="434">
        <v>335.52</v>
      </c>
      <c r="P2557" s="323">
        <f t="shared" si="181"/>
        <v>335.52</v>
      </c>
      <c r="Q2557" s="319">
        <f t="shared" si="182"/>
        <v>2</v>
      </c>
      <c r="R2557" s="427">
        <f t="shared" si="183"/>
        <v>671.04</v>
      </c>
      <c r="S2557" s="323"/>
      <c r="T2557" s="309"/>
      <c r="U2557" s="309"/>
      <c r="V2557" s="319" t="s">
        <v>552</v>
      </c>
      <c r="W2557" s="444" t="str">
        <f t="shared" si="180"/>
        <v/>
      </c>
      <c r="X2557" s="286"/>
      <c r="Y2557" s="286"/>
      <c r="Z2557" s="30"/>
    </row>
    <row r="2558" spans="1:26" ht="15" hidden="1" customHeight="1" x14ac:dyDescent="0.2">
      <c r="A2558" s="384"/>
      <c r="B2558" s="384"/>
      <c r="C2558" s="433"/>
      <c r="D2558" s="43" t="s">
        <v>2981</v>
      </c>
      <c r="E2558" s="499" t="s">
        <v>3080</v>
      </c>
      <c r="F2558" s="319">
        <v>2</v>
      </c>
      <c r="G2558" s="43" t="s">
        <v>3199</v>
      </c>
      <c r="H2558" s="499"/>
      <c r="I2558" s="481">
        <v>10</v>
      </c>
      <c r="J2558" s="442" t="s">
        <v>1428</v>
      </c>
      <c r="K2558" s="442">
        <v>1</v>
      </c>
      <c r="L2558" s="482" t="s">
        <v>3503</v>
      </c>
      <c r="M2558" s="442">
        <v>220</v>
      </c>
      <c r="N2558" s="483"/>
      <c r="O2558" s="434">
        <v>3.54</v>
      </c>
      <c r="P2558" s="323">
        <f t="shared" si="181"/>
        <v>3.54</v>
      </c>
      <c r="Q2558" s="319">
        <f t="shared" si="182"/>
        <v>2</v>
      </c>
      <c r="R2558" s="427">
        <f t="shared" si="183"/>
        <v>7.08</v>
      </c>
      <c r="S2558" s="323"/>
      <c r="T2558" s="309"/>
      <c r="U2558" s="309"/>
      <c r="V2558" s="319" t="s">
        <v>1427</v>
      </c>
      <c r="W2558" s="444" t="str">
        <f t="shared" si="180"/>
        <v>10</v>
      </c>
      <c r="X2558" s="286"/>
      <c r="Y2558" s="286"/>
      <c r="Z2558" s="30"/>
    </row>
    <row r="2559" spans="1:26" ht="15" hidden="1" customHeight="1" x14ac:dyDescent="0.2">
      <c r="A2559" s="384"/>
      <c r="B2559" s="384"/>
      <c r="C2559" s="433"/>
      <c r="D2559" s="43" t="s">
        <v>2981</v>
      </c>
      <c r="E2559" s="499" t="s">
        <v>3080</v>
      </c>
      <c r="F2559" s="319">
        <v>2</v>
      </c>
      <c r="G2559" s="43" t="s">
        <v>3200</v>
      </c>
      <c r="H2559" s="499"/>
      <c r="I2559" s="481">
        <v>15</v>
      </c>
      <c r="J2559" s="442" t="s">
        <v>1428</v>
      </c>
      <c r="K2559" s="442">
        <v>1</v>
      </c>
      <c r="L2559" s="482" t="s">
        <v>3465</v>
      </c>
      <c r="M2559" s="442">
        <v>1305</v>
      </c>
      <c r="N2559" s="483"/>
      <c r="O2559" s="434">
        <v>30.73</v>
      </c>
      <c r="P2559" s="323">
        <f t="shared" si="181"/>
        <v>30.73</v>
      </c>
      <c r="Q2559" s="319">
        <f t="shared" si="182"/>
        <v>2</v>
      </c>
      <c r="R2559" s="427">
        <f t="shared" si="183"/>
        <v>61.46</v>
      </c>
      <c r="S2559" s="323"/>
      <c r="T2559" s="309"/>
      <c r="U2559" s="309"/>
      <c r="V2559" s="319" t="s">
        <v>3446</v>
      </c>
      <c r="W2559" s="444" t="str">
        <f t="shared" si="180"/>
        <v>15</v>
      </c>
      <c r="X2559" s="286"/>
      <c r="Y2559" s="286"/>
      <c r="Z2559" s="30"/>
    </row>
    <row r="2560" spans="1:26" ht="15" hidden="1" customHeight="1" x14ac:dyDescent="0.2">
      <c r="A2560" s="384"/>
      <c r="B2560" s="384"/>
      <c r="C2560" s="433"/>
      <c r="D2560" s="43" t="s">
        <v>2981</v>
      </c>
      <c r="E2560" s="499" t="s">
        <v>3080</v>
      </c>
      <c r="F2560" s="319">
        <v>2</v>
      </c>
      <c r="G2560" s="43" t="s">
        <v>3201</v>
      </c>
      <c r="H2560" s="499"/>
      <c r="I2560" s="481">
        <v>15</v>
      </c>
      <c r="J2560" s="442" t="s">
        <v>1428</v>
      </c>
      <c r="K2560" s="442">
        <v>1</v>
      </c>
      <c r="L2560" s="482" t="s">
        <v>3469</v>
      </c>
      <c r="M2560" s="442">
        <v>1305</v>
      </c>
      <c r="N2560" s="483"/>
      <c r="O2560" s="434">
        <v>21.51</v>
      </c>
      <c r="P2560" s="323">
        <f t="shared" si="181"/>
        <v>21.51</v>
      </c>
      <c r="Q2560" s="319">
        <f t="shared" si="182"/>
        <v>2</v>
      </c>
      <c r="R2560" s="427">
        <f t="shared" si="183"/>
        <v>43.02</v>
      </c>
      <c r="S2560" s="323"/>
      <c r="T2560" s="309"/>
      <c r="U2560" s="309"/>
      <c r="V2560" s="319" t="s">
        <v>3446</v>
      </c>
      <c r="W2560" s="444" t="str">
        <f t="shared" si="180"/>
        <v>15</v>
      </c>
      <c r="X2560" s="286"/>
      <c r="Y2560" s="286"/>
      <c r="Z2560" s="30"/>
    </row>
    <row r="2561" spans="1:26" ht="15" hidden="1" customHeight="1" x14ac:dyDescent="0.2">
      <c r="A2561" s="384"/>
      <c r="B2561" s="384"/>
      <c r="C2561" s="433"/>
      <c r="D2561" s="43" t="s">
        <v>2981</v>
      </c>
      <c r="E2561" s="499" t="s">
        <v>3080</v>
      </c>
      <c r="F2561" s="319">
        <v>2</v>
      </c>
      <c r="G2561" s="43" t="s">
        <v>3104</v>
      </c>
      <c r="H2561" s="499"/>
      <c r="I2561" s="481">
        <v>8</v>
      </c>
      <c r="J2561" s="442" t="s">
        <v>1428</v>
      </c>
      <c r="K2561" s="442">
        <v>2</v>
      </c>
      <c r="L2561" s="482" t="s">
        <v>3477</v>
      </c>
      <c r="M2561" s="442">
        <v>180</v>
      </c>
      <c r="N2561" s="483"/>
      <c r="O2561" s="434">
        <v>1.38</v>
      </c>
      <c r="P2561" s="323">
        <f t="shared" si="181"/>
        <v>2.76</v>
      </c>
      <c r="Q2561" s="319">
        <f t="shared" si="182"/>
        <v>4</v>
      </c>
      <c r="R2561" s="427">
        <f t="shared" si="183"/>
        <v>5.52</v>
      </c>
      <c r="S2561" s="323"/>
      <c r="T2561" s="309"/>
      <c r="U2561" s="309"/>
      <c r="V2561" s="319" t="s">
        <v>3449</v>
      </c>
      <c r="W2561" s="444" t="str">
        <f t="shared" si="180"/>
        <v>8</v>
      </c>
      <c r="X2561" s="286"/>
      <c r="Y2561" s="286"/>
      <c r="Z2561" s="30"/>
    </row>
    <row r="2562" spans="1:26" ht="15" hidden="1" customHeight="1" x14ac:dyDescent="0.2">
      <c r="A2562" s="384"/>
      <c r="B2562" s="384"/>
      <c r="C2562" s="433"/>
      <c r="D2562" s="43" t="s">
        <v>2981</v>
      </c>
      <c r="E2562" s="499" t="s">
        <v>3080</v>
      </c>
      <c r="F2562" s="319">
        <v>2</v>
      </c>
      <c r="G2562" s="43" t="s">
        <v>3105</v>
      </c>
      <c r="H2562" s="499"/>
      <c r="I2562" s="481">
        <v>8</v>
      </c>
      <c r="J2562" s="442" t="s">
        <v>1428</v>
      </c>
      <c r="K2562" s="442">
        <v>1</v>
      </c>
      <c r="L2562" s="482" t="s">
        <v>3478</v>
      </c>
      <c r="M2562" s="442">
        <v>180</v>
      </c>
      <c r="N2562" s="483"/>
      <c r="O2562" s="434">
        <v>1.1100000000000001</v>
      </c>
      <c r="P2562" s="323">
        <f t="shared" si="181"/>
        <v>1.1100000000000001</v>
      </c>
      <c r="Q2562" s="319">
        <f t="shared" si="182"/>
        <v>2</v>
      </c>
      <c r="R2562" s="427">
        <f t="shared" si="183"/>
        <v>2.2200000000000002</v>
      </c>
      <c r="S2562" s="323"/>
      <c r="T2562" s="309"/>
      <c r="U2562" s="309"/>
      <c r="V2562" s="319" t="s">
        <v>3449</v>
      </c>
      <c r="W2562" s="444" t="str">
        <f t="shared" si="180"/>
        <v>8</v>
      </c>
      <c r="X2562" s="286"/>
      <c r="Y2562" s="286"/>
      <c r="Z2562" s="30"/>
    </row>
    <row r="2563" spans="1:26" ht="15" hidden="1" customHeight="1" x14ac:dyDescent="0.2">
      <c r="A2563" s="384"/>
      <c r="B2563" s="384"/>
      <c r="C2563" s="433"/>
      <c r="D2563" s="43" t="s">
        <v>2981</v>
      </c>
      <c r="E2563" s="499" t="s">
        <v>3080</v>
      </c>
      <c r="F2563" s="319">
        <v>2</v>
      </c>
      <c r="G2563" s="43" t="s">
        <v>3090</v>
      </c>
      <c r="H2563" s="499"/>
      <c r="I2563" s="481">
        <v>15</v>
      </c>
      <c r="J2563" s="442" t="s">
        <v>1428</v>
      </c>
      <c r="K2563" s="442">
        <v>2</v>
      </c>
      <c r="L2563" s="482" t="s">
        <v>3541</v>
      </c>
      <c r="M2563" s="442">
        <v>200</v>
      </c>
      <c r="N2563" s="483"/>
      <c r="O2563" s="434">
        <v>4.47</v>
      </c>
      <c r="P2563" s="323">
        <f t="shared" si="181"/>
        <v>8.94</v>
      </c>
      <c r="Q2563" s="319">
        <f t="shared" si="182"/>
        <v>4</v>
      </c>
      <c r="R2563" s="427">
        <f t="shared" si="183"/>
        <v>17.88</v>
      </c>
      <c r="S2563" s="323"/>
      <c r="T2563" s="309"/>
      <c r="U2563" s="309"/>
      <c r="V2563" s="319" t="s">
        <v>3446</v>
      </c>
      <c r="W2563" s="444" t="str">
        <f t="shared" si="180"/>
        <v>15</v>
      </c>
      <c r="X2563" s="286"/>
      <c r="Y2563" s="286"/>
      <c r="Z2563" s="30"/>
    </row>
    <row r="2564" spans="1:26" ht="15" hidden="1" customHeight="1" x14ac:dyDescent="0.2">
      <c r="A2564" s="384"/>
      <c r="B2564" s="384"/>
      <c r="C2564" s="433"/>
      <c r="D2564" s="43" t="s">
        <v>2981</v>
      </c>
      <c r="E2564" s="499" t="s">
        <v>3080</v>
      </c>
      <c r="F2564" s="319">
        <v>2</v>
      </c>
      <c r="G2564" s="43" t="s">
        <v>3202</v>
      </c>
      <c r="H2564" s="499"/>
      <c r="I2564" s="481">
        <v>12</v>
      </c>
      <c r="J2564" s="442" t="s">
        <v>1428</v>
      </c>
      <c r="K2564" s="442">
        <v>1</v>
      </c>
      <c r="L2564" s="482" t="s">
        <v>3461</v>
      </c>
      <c r="M2564" s="442">
        <v>170</v>
      </c>
      <c r="N2564" s="483"/>
      <c r="O2564" s="434">
        <v>1.44</v>
      </c>
      <c r="P2564" s="323">
        <f t="shared" si="181"/>
        <v>1.44</v>
      </c>
      <c r="Q2564" s="319">
        <f t="shared" si="182"/>
        <v>2</v>
      </c>
      <c r="R2564" s="427">
        <f t="shared" si="183"/>
        <v>2.88</v>
      </c>
      <c r="S2564" s="323"/>
      <c r="T2564" s="309"/>
      <c r="U2564" s="309"/>
      <c r="V2564" s="319" t="s">
        <v>3445</v>
      </c>
      <c r="W2564" s="444" t="str">
        <f t="shared" si="180"/>
        <v>12</v>
      </c>
      <c r="X2564" s="286"/>
      <c r="Y2564" s="286"/>
      <c r="Z2564" s="30"/>
    </row>
    <row r="2565" spans="1:26" ht="15" hidden="1" customHeight="1" x14ac:dyDescent="0.2">
      <c r="A2565" s="384"/>
      <c r="B2565" s="384"/>
      <c r="C2565" s="433"/>
      <c r="D2565" s="43" t="s">
        <v>2981</v>
      </c>
      <c r="E2565" s="499" t="s">
        <v>3080</v>
      </c>
      <c r="F2565" s="319">
        <v>2</v>
      </c>
      <c r="G2565" s="43" t="s">
        <v>3203</v>
      </c>
      <c r="H2565" s="499"/>
      <c r="I2565" s="481">
        <v>12</v>
      </c>
      <c r="J2565" s="442" t="s">
        <v>1428</v>
      </c>
      <c r="K2565" s="442">
        <v>1</v>
      </c>
      <c r="L2565" s="482" t="s">
        <v>3561</v>
      </c>
      <c r="M2565" s="442">
        <v>170</v>
      </c>
      <c r="N2565" s="483"/>
      <c r="O2565" s="434">
        <v>1.55</v>
      </c>
      <c r="P2565" s="323">
        <f t="shared" si="181"/>
        <v>1.55</v>
      </c>
      <c r="Q2565" s="319">
        <f t="shared" si="182"/>
        <v>2</v>
      </c>
      <c r="R2565" s="427">
        <f t="shared" si="183"/>
        <v>3.1</v>
      </c>
      <c r="S2565" s="323"/>
      <c r="T2565" s="309"/>
      <c r="U2565" s="309"/>
      <c r="V2565" s="319" t="s">
        <v>3445</v>
      </c>
      <c r="W2565" s="444" t="str">
        <f t="shared" si="180"/>
        <v>12</v>
      </c>
      <c r="X2565" s="286"/>
      <c r="Y2565" s="286"/>
      <c r="Z2565" s="30"/>
    </row>
    <row r="2566" spans="1:26" ht="15" hidden="1" customHeight="1" x14ac:dyDescent="0.2">
      <c r="A2566" s="384"/>
      <c r="B2566" s="384"/>
      <c r="C2566" s="433"/>
      <c r="D2566" s="43" t="s">
        <v>2982</v>
      </c>
      <c r="E2566" s="499" t="s">
        <v>3080</v>
      </c>
      <c r="F2566" s="319">
        <v>2</v>
      </c>
      <c r="G2566" s="43" t="s">
        <v>3204</v>
      </c>
      <c r="H2566" s="499"/>
      <c r="I2566" s="481" t="s">
        <v>552</v>
      </c>
      <c r="J2566" s="442" t="s">
        <v>1428</v>
      </c>
      <c r="K2566" s="442">
        <v>1</v>
      </c>
      <c r="L2566" s="482" t="s">
        <v>3456</v>
      </c>
      <c r="M2566" s="442">
        <v>8260</v>
      </c>
      <c r="N2566" s="483"/>
      <c r="O2566" s="434">
        <v>349.04</v>
      </c>
      <c r="P2566" s="323">
        <f t="shared" si="181"/>
        <v>349.04</v>
      </c>
      <c r="Q2566" s="319">
        <f t="shared" si="182"/>
        <v>2</v>
      </c>
      <c r="R2566" s="427">
        <f t="shared" si="183"/>
        <v>698.08</v>
      </c>
      <c r="S2566" s="323"/>
      <c r="T2566" s="309"/>
      <c r="U2566" s="309"/>
      <c r="V2566" s="319" t="s">
        <v>552</v>
      </c>
      <c r="W2566" s="444" t="str">
        <f t="shared" si="180"/>
        <v/>
      </c>
      <c r="X2566" s="286"/>
      <c r="Y2566" s="286"/>
      <c r="Z2566" s="30"/>
    </row>
    <row r="2567" spans="1:26" ht="15" hidden="1" customHeight="1" x14ac:dyDescent="0.2">
      <c r="A2567" s="384"/>
      <c r="B2567" s="384"/>
      <c r="C2567" s="433"/>
      <c r="D2567" s="43" t="s">
        <v>2982</v>
      </c>
      <c r="E2567" s="499" t="s">
        <v>3080</v>
      </c>
      <c r="F2567" s="319">
        <v>2</v>
      </c>
      <c r="G2567" s="43" t="s">
        <v>3199</v>
      </c>
      <c r="H2567" s="499"/>
      <c r="I2567" s="481">
        <v>10</v>
      </c>
      <c r="J2567" s="442" t="s">
        <v>1428</v>
      </c>
      <c r="K2567" s="442">
        <v>2</v>
      </c>
      <c r="L2567" s="482" t="s">
        <v>3503</v>
      </c>
      <c r="M2567" s="442">
        <v>220</v>
      </c>
      <c r="N2567" s="483"/>
      <c r="O2567" s="434">
        <v>3.54</v>
      </c>
      <c r="P2567" s="323">
        <f t="shared" si="181"/>
        <v>7.08</v>
      </c>
      <c r="Q2567" s="319">
        <f t="shared" si="182"/>
        <v>4</v>
      </c>
      <c r="R2567" s="427">
        <f t="shared" si="183"/>
        <v>14.16</v>
      </c>
      <c r="S2567" s="323"/>
      <c r="T2567" s="309"/>
      <c r="U2567" s="309"/>
      <c r="V2567" s="319" t="s">
        <v>1427</v>
      </c>
      <c r="W2567" s="444" t="str">
        <f t="shared" si="180"/>
        <v>10</v>
      </c>
      <c r="X2567" s="286"/>
      <c r="Y2567" s="286"/>
      <c r="Z2567" s="30"/>
    </row>
    <row r="2568" spans="1:26" ht="15" hidden="1" customHeight="1" x14ac:dyDescent="0.2">
      <c r="A2568" s="384"/>
      <c r="B2568" s="384"/>
      <c r="C2568" s="433"/>
      <c r="D2568" s="43" t="s">
        <v>2982</v>
      </c>
      <c r="E2568" s="499" t="s">
        <v>3080</v>
      </c>
      <c r="F2568" s="319">
        <v>2</v>
      </c>
      <c r="G2568" s="43" t="s">
        <v>3200</v>
      </c>
      <c r="H2568" s="499"/>
      <c r="I2568" s="481">
        <v>15</v>
      </c>
      <c r="J2568" s="442" t="s">
        <v>1428</v>
      </c>
      <c r="K2568" s="442">
        <v>2</v>
      </c>
      <c r="L2568" s="482" t="s">
        <v>3465</v>
      </c>
      <c r="M2568" s="442">
        <v>1305</v>
      </c>
      <c r="N2568" s="483"/>
      <c r="O2568" s="434">
        <v>30.73</v>
      </c>
      <c r="P2568" s="323">
        <f t="shared" si="181"/>
        <v>61.46</v>
      </c>
      <c r="Q2568" s="319">
        <f t="shared" si="182"/>
        <v>4</v>
      </c>
      <c r="R2568" s="427">
        <f t="shared" si="183"/>
        <v>122.92</v>
      </c>
      <c r="S2568" s="323"/>
      <c r="T2568" s="309"/>
      <c r="U2568" s="309"/>
      <c r="V2568" s="319" t="s">
        <v>3446</v>
      </c>
      <c r="W2568" s="444" t="str">
        <f t="shared" si="180"/>
        <v>15</v>
      </c>
      <c r="X2568" s="286"/>
      <c r="Y2568" s="286"/>
      <c r="Z2568" s="30"/>
    </row>
    <row r="2569" spans="1:26" ht="15" hidden="1" customHeight="1" x14ac:dyDescent="0.2">
      <c r="A2569" s="384"/>
      <c r="B2569" s="384"/>
      <c r="C2569" s="433"/>
      <c r="D2569" s="43" t="s">
        <v>2982</v>
      </c>
      <c r="E2569" s="499" t="s">
        <v>3080</v>
      </c>
      <c r="F2569" s="319">
        <v>2</v>
      </c>
      <c r="G2569" s="43" t="s">
        <v>3201</v>
      </c>
      <c r="H2569" s="499"/>
      <c r="I2569" s="481">
        <v>15</v>
      </c>
      <c r="J2569" s="442" t="s">
        <v>1428</v>
      </c>
      <c r="K2569" s="442">
        <v>2</v>
      </c>
      <c r="L2569" s="482" t="s">
        <v>3469</v>
      </c>
      <c r="M2569" s="442">
        <v>1305</v>
      </c>
      <c r="N2569" s="483"/>
      <c r="O2569" s="434">
        <v>21.51</v>
      </c>
      <c r="P2569" s="323">
        <f t="shared" si="181"/>
        <v>43.02</v>
      </c>
      <c r="Q2569" s="319">
        <f t="shared" si="182"/>
        <v>4</v>
      </c>
      <c r="R2569" s="427">
        <f t="shared" si="183"/>
        <v>86.04</v>
      </c>
      <c r="S2569" s="323"/>
      <c r="T2569" s="309"/>
      <c r="U2569" s="309"/>
      <c r="V2569" s="319" t="s">
        <v>3446</v>
      </c>
      <c r="W2569" s="444" t="str">
        <f t="shared" si="180"/>
        <v>15</v>
      </c>
      <c r="X2569" s="286"/>
      <c r="Y2569" s="286"/>
      <c r="Z2569" s="30"/>
    </row>
    <row r="2570" spans="1:26" ht="15" hidden="1" customHeight="1" x14ac:dyDescent="0.2">
      <c r="A2570" s="384"/>
      <c r="B2570" s="384"/>
      <c r="C2570" s="433"/>
      <c r="D2570" s="43" t="s">
        <v>2982</v>
      </c>
      <c r="E2570" s="499" t="s">
        <v>3080</v>
      </c>
      <c r="F2570" s="319">
        <v>2</v>
      </c>
      <c r="G2570" s="43" t="s">
        <v>3104</v>
      </c>
      <c r="H2570" s="499"/>
      <c r="I2570" s="481">
        <v>8</v>
      </c>
      <c r="J2570" s="442" t="s">
        <v>1428</v>
      </c>
      <c r="K2570" s="442">
        <v>4</v>
      </c>
      <c r="L2570" s="482" t="s">
        <v>3477</v>
      </c>
      <c r="M2570" s="442">
        <v>180</v>
      </c>
      <c r="N2570" s="483"/>
      <c r="O2570" s="434">
        <v>1.38</v>
      </c>
      <c r="P2570" s="323">
        <f t="shared" si="181"/>
        <v>5.52</v>
      </c>
      <c r="Q2570" s="319">
        <f t="shared" si="182"/>
        <v>8</v>
      </c>
      <c r="R2570" s="427">
        <f t="shared" si="183"/>
        <v>11.04</v>
      </c>
      <c r="S2570" s="323"/>
      <c r="T2570" s="309"/>
      <c r="U2570" s="309"/>
      <c r="V2570" s="319" t="s">
        <v>3449</v>
      </c>
      <c r="W2570" s="444" t="str">
        <f t="shared" si="180"/>
        <v>8</v>
      </c>
      <c r="X2570" s="286"/>
      <c r="Y2570" s="286"/>
      <c r="Z2570" s="30"/>
    </row>
    <row r="2571" spans="1:26" ht="15" hidden="1" customHeight="1" x14ac:dyDescent="0.2">
      <c r="A2571" s="384"/>
      <c r="B2571" s="384"/>
      <c r="C2571" s="433"/>
      <c r="D2571" s="43" t="s">
        <v>2982</v>
      </c>
      <c r="E2571" s="499" t="s">
        <v>3080</v>
      </c>
      <c r="F2571" s="319">
        <v>2</v>
      </c>
      <c r="G2571" s="43" t="s">
        <v>3105</v>
      </c>
      <c r="H2571" s="499"/>
      <c r="I2571" s="481">
        <v>8</v>
      </c>
      <c r="J2571" s="442" t="s">
        <v>1428</v>
      </c>
      <c r="K2571" s="442">
        <v>2</v>
      </c>
      <c r="L2571" s="482" t="s">
        <v>3478</v>
      </c>
      <c r="M2571" s="442">
        <v>180</v>
      </c>
      <c r="N2571" s="483"/>
      <c r="O2571" s="434">
        <v>1.1100000000000001</v>
      </c>
      <c r="P2571" s="323">
        <f t="shared" si="181"/>
        <v>2.2200000000000002</v>
      </c>
      <c r="Q2571" s="319">
        <f t="shared" si="182"/>
        <v>4</v>
      </c>
      <c r="R2571" s="427">
        <f t="shared" si="183"/>
        <v>4.4400000000000004</v>
      </c>
      <c r="S2571" s="323"/>
      <c r="T2571" s="309"/>
      <c r="U2571" s="309"/>
      <c r="V2571" s="319" t="s">
        <v>3449</v>
      </c>
      <c r="W2571" s="444" t="str">
        <f t="shared" si="180"/>
        <v>8</v>
      </c>
      <c r="X2571" s="286"/>
      <c r="Y2571" s="286"/>
      <c r="Z2571" s="30"/>
    </row>
    <row r="2572" spans="1:26" ht="15" hidden="1" customHeight="1" x14ac:dyDescent="0.2">
      <c r="A2572" s="384"/>
      <c r="B2572" s="384"/>
      <c r="C2572" s="433"/>
      <c r="D2572" s="43" t="s">
        <v>2982</v>
      </c>
      <c r="E2572" s="499" t="s">
        <v>3080</v>
      </c>
      <c r="F2572" s="319">
        <v>2</v>
      </c>
      <c r="G2572" s="43" t="s">
        <v>3090</v>
      </c>
      <c r="H2572" s="499"/>
      <c r="I2572" s="481">
        <v>15</v>
      </c>
      <c r="J2572" s="442" t="s">
        <v>1428</v>
      </c>
      <c r="K2572" s="442">
        <v>2</v>
      </c>
      <c r="L2572" s="482" t="s">
        <v>3541</v>
      </c>
      <c r="M2572" s="442">
        <v>200</v>
      </c>
      <c r="N2572" s="483"/>
      <c r="O2572" s="434">
        <v>4.47</v>
      </c>
      <c r="P2572" s="323">
        <f t="shared" si="181"/>
        <v>8.94</v>
      </c>
      <c r="Q2572" s="319">
        <f t="shared" si="182"/>
        <v>4</v>
      </c>
      <c r="R2572" s="427">
        <f t="shared" si="183"/>
        <v>17.88</v>
      </c>
      <c r="S2572" s="323"/>
      <c r="T2572" s="309"/>
      <c r="U2572" s="309"/>
      <c r="V2572" s="319" t="s">
        <v>3446</v>
      </c>
      <c r="W2572" s="444" t="str">
        <f t="shared" si="180"/>
        <v>15</v>
      </c>
      <c r="X2572" s="286"/>
      <c r="Y2572" s="286"/>
      <c r="Z2572" s="30"/>
    </row>
    <row r="2573" spans="1:26" ht="15" hidden="1" customHeight="1" x14ac:dyDescent="0.2">
      <c r="A2573" s="384"/>
      <c r="B2573" s="384"/>
      <c r="C2573" s="433"/>
      <c r="D2573" s="43" t="s">
        <v>2982</v>
      </c>
      <c r="E2573" s="499" t="s">
        <v>3080</v>
      </c>
      <c r="F2573" s="319">
        <v>2</v>
      </c>
      <c r="G2573" s="43" t="s">
        <v>3202</v>
      </c>
      <c r="H2573" s="499"/>
      <c r="I2573" s="481">
        <v>12</v>
      </c>
      <c r="J2573" s="442" t="s">
        <v>1428</v>
      </c>
      <c r="K2573" s="442">
        <v>2</v>
      </c>
      <c r="L2573" s="482" t="s">
        <v>3461</v>
      </c>
      <c r="M2573" s="442">
        <v>170</v>
      </c>
      <c r="N2573" s="483"/>
      <c r="O2573" s="434">
        <v>1.44</v>
      </c>
      <c r="P2573" s="323">
        <f t="shared" si="181"/>
        <v>2.88</v>
      </c>
      <c r="Q2573" s="319">
        <f t="shared" si="182"/>
        <v>4</v>
      </c>
      <c r="R2573" s="427">
        <f t="shared" si="183"/>
        <v>5.76</v>
      </c>
      <c r="S2573" s="323"/>
      <c r="T2573" s="309"/>
      <c r="U2573" s="309"/>
      <c r="V2573" s="319" t="s">
        <v>3445</v>
      </c>
      <c r="W2573" s="444" t="str">
        <f t="shared" si="180"/>
        <v>12</v>
      </c>
      <c r="X2573" s="286"/>
      <c r="Y2573" s="286"/>
      <c r="Z2573" s="30"/>
    </row>
    <row r="2574" spans="1:26" ht="15" hidden="1" customHeight="1" x14ac:dyDescent="0.2">
      <c r="A2574" s="384"/>
      <c r="B2574" s="384"/>
      <c r="C2574" s="433"/>
      <c r="D2574" s="43" t="s">
        <v>2982</v>
      </c>
      <c r="E2574" s="499" t="s">
        <v>3080</v>
      </c>
      <c r="F2574" s="319">
        <v>2</v>
      </c>
      <c r="G2574" s="43" t="s">
        <v>3203</v>
      </c>
      <c r="H2574" s="499"/>
      <c r="I2574" s="481">
        <v>12</v>
      </c>
      <c r="J2574" s="442" t="s">
        <v>1428</v>
      </c>
      <c r="K2574" s="442">
        <v>2</v>
      </c>
      <c r="L2574" s="482" t="s">
        <v>3561</v>
      </c>
      <c r="M2574" s="442">
        <v>170</v>
      </c>
      <c r="N2574" s="483"/>
      <c r="O2574" s="434">
        <v>1.55</v>
      </c>
      <c r="P2574" s="323">
        <f t="shared" si="181"/>
        <v>3.1</v>
      </c>
      <c r="Q2574" s="319">
        <f t="shared" si="182"/>
        <v>4</v>
      </c>
      <c r="R2574" s="427">
        <f t="shared" si="183"/>
        <v>6.2</v>
      </c>
      <c r="S2574" s="323"/>
      <c r="T2574" s="309"/>
      <c r="U2574" s="309"/>
      <c r="V2574" s="319" t="s">
        <v>3445</v>
      </c>
      <c r="W2574" s="444" t="str">
        <f t="shared" si="180"/>
        <v>12</v>
      </c>
      <c r="X2574" s="286"/>
      <c r="Y2574" s="286"/>
      <c r="Z2574" s="30"/>
    </row>
    <row r="2575" spans="1:26" ht="15" hidden="1" customHeight="1" x14ac:dyDescent="0.2">
      <c r="A2575" s="384"/>
      <c r="B2575" s="384"/>
      <c r="C2575" s="433"/>
      <c r="D2575" s="43" t="s">
        <v>2983</v>
      </c>
      <c r="E2575" s="499" t="s">
        <v>3080</v>
      </c>
      <c r="F2575" s="319">
        <v>1</v>
      </c>
      <c r="G2575" s="43" t="s">
        <v>3096</v>
      </c>
      <c r="H2575" s="499"/>
      <c r="I2575" s="481" t="s">
        <v>552</v>
      </c>
      <c r="J2575" s="442" t="s">
        <v>1428</v>
      </c>
      <c r="K2575" s="442">
        <v>1</v>
      </c>
      <c r="L2575" s="482" t="s">
        <v>3456</v>
      </c>
      <c r="M2575" s="442">
        <v>8720</v>
      </c>
      <c r="N2575" s="483"/>
      <c r="O2575" s="434">
        <v>368.48</v>
      </c>
      <c r="P2575" s="323">
        <f t="shared" si="181"/>
        <v>368.48</v>
      </c>
      <c r="Q2575" s="319">
        <f t="shared" si="182"/>
        <v>1</v>
      </c>
      <c r="R2575" s="427">
        <f t="shared" si="183"/>
        <v>368.48</v>
      </c>
      <c r="S2575" s="323"/>
      <c r="T2575" s="309"/>
      <c r="U2575" s="309"/>
      <c r="V2575" s="319" t="s">
        <v>552</v>
      </c>
      <c r="W2575" s="444" t="str">
        <f t="shared" ref="W2575:W2638" si="184">(SUBSTITUTE(I2575,V2575,""))</f>
        <v/>
      </c>
      <c r="X2575" s="286"/>
      <c r="Y2575" s="286"/>
      <c r="Z2575" s="30"/>
    </row>
    <row r="2576" spans="1:26" ht="15" hidden="1" customHeight="1" x14ac:dyDescent="0.2">
      <c r="A2576" s="384"/>
      <c r="B2576" s="384"/>
      <c r="C2576" s="433"/>
      <c r="D2576" s="43" t="s">
        <v>2983</v>
      </c>
      <c r="E2576" s="499" t="s">
        <v>3080</v>
      </c>
      <c r="F2576" s="319">
        <v>1</v>
      </c>
      <c r="G2576" s="43" t="s">
        <v>3097</v>
      </c>
      <c r="H2576" s="499"/>
      <c r="I2576" s="481">
        <v>10</v>
      </c>
      <c r="J2576" s="442" t="s">
        <v>1428</v>
      </c>
      <c r="K2576" s="442">
        <v>4</v>
      </c>
      <c r="L2576" s="482" t="s">
        <v>3563</v>
      </c>
      <c r="M2576" s="442">
        <v>180</v>
      </c>
      <c r="N2576" s="483"/>
      <c r="O2576" s="434">
        <v>3.06</v>
      </c>
      <c r="P2576" s="323">
        <f t="shared" si="181"/>
        <v>12.24</v>
      </c>
      <c r="Q2576" s="319">
        <f t="shared" si="182"/>
        <v>4</v>
      </c>
      <c r="R2576" s="427">
        <f t="shared" si="183"/>
        <v>12.24</v>
      </c>
      <c r="S2576" s="323"/>
      <c r="T2576" s="309"/>
      <c r="U2576" s="309"/>
      <c r="V2576" s="319" t="s">
        <v>1427</v>
      </c>
      <c r="W2576" s="444" t="str">
        <f t="shared" si="184"/>
        <v>10</v>
      </c>
      <c r="X2576" s="286"/>
      <c r="Y2576" s="286"/>
      <c r="Z2576" s="30"/>
    </row>
    <row r="2577" spans="1:26" ht="15" hidden="1" customHeight="1" x14ac:dyDescent="0.2">
      <c r="A2577" s="384"/>
      <c r="B2577" s="384"/>
      <c r="C2577" s="433"/>
      <c r="D2577" s="43" t="s">
        <v>2983</v>
      </c>
      <c r="E2577" s="499" t="s">
        <v>3080</v>
      </c>
      <c r="F2577" s="319">
        <v>1</v>
      </c>
      <c r="G2577" s="43" t="s">
        <v>3093</v>
      </c>
      <c r="H2577" s="499"/>
      <c r="I2577" s="481">
        <v>10</v>
      </c>
      <c r="J2577" s="442" t="s">
        <v>1428</v>
      </c>
      <c r="K2577" s="442">
        <v>1</v>
      </c>
      <c r="L2577" s="482" t="s">
        <v>3562</v>
      </c>
      <c r="M2577" s="442">
        <v>101</v>
      </c>
      <c r="N2577" s="483"/>
      <c r="O2577" s="434">
        <v>0.8</v>
      </c>
      <c r="P2577" s="323">
        <f t="shared" si="181"/>
        <v>0.8</v>
      </c>
      <c r="Q2577" s="319">
        <f t="shared" si="182"/>
        <v>1</v>
      </c>
      <c r="R2577" s="427">
        <f t="shared" si="183"/>
        <v>0.8</v>
      </c>
      <c r="S2577" s="323"/>
      <c r="T2577" s="309"/>
      <c r="U2577" s="309"/>
      <c r="V2577" s="319" t="s">
        <v>1427</v>
      </c>
      <c r="W2577" s="444" t="str">
        <f t="shared" si="184"/>
        <v>10</v>
      </c>
      <c r="X2577" s="286"/>
      <c r="Y2577" s="286"/>
      <c r="Z2577" s="30"/>
    </row>
    <row r="2578" spans="1:26" ht="15" hidden="1" customHeight="1" x14ac:dyDescent="0.2">
      <c r="A2578" s="384"/>
      <c r="B2578" s="384"/>
      <c r="C2578" s="433"/>
      <c r="D2578" s="43" t="s">
        <v>2983</v>
      </c>
      <c r="E2578" s="499" t="s">
        <v>3080</v>
      </c>
      <c r="F2578" s="319">
        <v>1</v>
      </c>
      <c r="G2578" s="43" t="s">
        <v>3110</v>
      </c>
      <c r="H2578" s="499"/>
      <c r="I2578" s="481">
        <v>10</v>
      </c>
      <c r="J2578" s="442" t="s">
        <v>1428</v>
      </c>
      <c r="K2578" s="442">
        <v>2</v>
      </c>
      <c r="L2578" s="482" t="s">
        <v>3505</v>
      </c>
      <c r="M2578" s="442">
        <v>190</v>
      </c>
      <c r="N2578" s="483"/>
      <c r="O2578" s="434">
        <v>3.88</v>
      </c>
      <c r="P2578" s="323">
        <f t="shared" si="181"/>
        <v>7.76</v>
      </c>
      <c r="Q2578" s="319">
        <f t="shared" si="182"/>
        <v>2</v>
      </c>
      <c r="R2578" s="427">
        <f t="shared" si="183"/>
        <v>7.76</v>
      </c>
      <c r="S2578" s="323"/>
      <c r="T2578" s="309"/>
      <c r="U2578" s="309"/>
      <c r="V2578" s="319" t="s">
        <v>1427</v>
      </c>
      <c r="W2578" s="444" t="str">
        <f t="shared" si="184"/>
        <v>10</v>
      </c>
      <c r="X2578" s="286"/>
      <c r="Y2578" s="286"/>
      <c r="Z2578" s="30"/>
    </row>
    <row r="2579" spans="1:26" ht="15" hidden="1" customHeight="1" x14ac:dyDescent="0.2">
      <c r="A2579" s="384"/>
      <c r="B2579" s="384"/>
      <c r="C2579" s="433"/>
      <c r="D2579" s="43" t="s">
        <v>2983</v>
      </c>
      <c r="E2579" s="499" t="s">
        <v>3080</v>
      </c>
      <c r="F2579" s="319">
        <v>1</v>
      </c>
      <c r="G2579" s="43" t="s">
        <v>3205</v>
      </c>
      <c r="H2579" s="499"/>
      <c r="I2579" s="481">
        <v>10</v>
      </c>
      <c r="J2579" s="442" t="s">
        <v>1428</v>
      </c>
      <c r="K2579" s="442">
        <v>1</v>
      </c>
      <c r="L2579" s="482" t="s">
        <v>3465</v>
      </c>
      <c r="M2579" s="442">
        <v>190</v>
      </c>
      <c r="N2579" s="483"/>
      <c r="O2579" s="434">
        <v>2.98</v>
      </c>
      <c r="P2579" s="323">
        <f t="shared" si="181"/>
        <v>2.98</v>
      </c>
      <c r="Q2579" s="319">
        <f t="shared" si="182"/>
        <v>1</v>
      </c>
      <c r="R2579" s="427">
        <f t="shared" si="183"/>
        <v>2.98</v>
      </c>
      <c r="S2579" s="323"/>
      <c r="T2579" s="309"/>
      <c r="U2579" s="309"/>
      <c r="V2579" s="319" t="s">
        <v>1427</v>
      </c>
      <c r="W2579" s="444" t="str">
        <f t="shared" si="184"/>
        <v>10</v>
      </c>
      <c r="X2579" s="286"/>
      <c r="Y2579" s="286"/>
      <c r="Z2579" s="30"/>
    </row>
    <row r="2580" spans="1:26" ht="15" hidden="1" customHeight="1" x14ac:dyDescent="0.2">
      <c r="A2580" s="384"/>
      <c r="B2580" s="384"/>
      <c r="C2580" s="433"/>
      <c r="D2580" s="43" t="s">
        <v>2983</v>
      </c>
      <c r="E2580" s="499" t="s">
        <v>3080</v>
      </c>
      <c r="F2580" s="319">
        <v>1</v>
      </c>
      <c r="G2580" s="43" t="s">
        <v>3098</v>
      </c>
      <c r="H2580" s="499"/>
      <c r="I2580" s="481">
        <v>10</v>
      </c>
      <c r="J2580" s="442" t="s">
        <v>1428</v>
      </c>
      <c r="K2580" s="442">
        <v>1</v>
      </c>
      <c r="L2580" s="482" t="s">
        <v>3461</v>
      </c>
      <c r="M2580" s="442">
        <v>170</v>
      </c>
      <c r="N2580" s="483"/>
      <c r="O2580" s="434">
        <v>1.2</v>
      </c>
      <c r="P2580" s="323">
        <f t="shared" si="181"/>
        <v>1.2</v>
      </c>
      <c r="Q2580" s="319">
        <f t="shared" si="182"/>
        <v>1</v>
      </c>
      <c r="R2580" s="427">
        <f t="shared" si="183"/>
        <v>1.2</v>
      </c>
      <c r="S2580" s="323"/>
      <c r="T2580" s="309"/>
      <c r="U2580" s="309"/>
      <c r="V2580" s="319" t="s">
        <v>1427</v>
      </c>
      <c r="W2580" s="444" t="str">
        <f t="shared" si="184"/>
        <v>10</v>
      </c>
      <c r="X2580" s="286"/>
      <c r="Y2580" s="286"/>
      <c r="Z2580" s="30"/>
    </row>
    <row r="2581" spans="1:26" ht="15" hidden="1" customHeight="1" x14ac:dyDescent="0.2">
      <c r="A2581" s="384"/>
      <c r="B2581" s="384"/>
      <c r="C2581" s="433"/>
      <c r="D2581" s="43" t="s">
        <v>2983</v>
      </c>
      <c r="E2581" s="499" t="s">
        <v>3080</v>
      </c>
      <c r="F2581" s="319">
        <v>1</v>
      </c>
      <c r="G2581" s="43" t="s">
        <v>3111</v>
      </c>
      <c r="H2581" s="499"/>
      <c r="I2581" s="481">
        <v>10</v>
      </c>
      <c r="J2581" s="442" t="s">
        <v>1428</v>
      </c>
      <c r="K2581" s="442">
        <v>5</v>
      </c>
      <c r="L2581" s="482" t="s">
        <v>3561</v>
      </c>
      <c r="M2581" s="442">
        <v>170</v>
      </c>
      <c r="N2581" s="483"/>
      <c r="O2581" s="434">
        <v>1.29</v>
      </c>
      <c r="P2581" s="323">
        <f t="shared" si="181"/>
        <v>6.45</v>
      </c>
      <c r="Q2581" s="319">
        <f t="shared" si="182"/>
        <v>5</v>
      </c>
      <c r="R2581" s="427">
        <f t="shared" si="183"/>
        <v>6.45</v>
      </c>
      <c r="S2581" s="323"/>
      <c r="T2581" s="309"/>
      <c r="U2581" s="309"/>
      <c r="V2581" s="319" t="s">
        <v>1427</v>
      </c>
      <c r="W2581" s="444" t="str">
        <f t="shared" si="184"/>
        <v>10</v>
      </c>
      <c r="X2581" s="286"/>
      <c r="Y2581" s="286"/>
      <c r="Z2581" s="30"/>
    </row>
    <row r="2582" spans="1:26" ht="15" hidden="1" customHeight="1" x14ac:dyDescent="0.2">
      <c r="A2582" s="384"/>
      <c r="B2582" s="384"/>
      <c r="C2582" s="433"/>
      <c r="D2582" s="43" t="s">
        <v>2983</v>
      </c>
      <c r="E2582" s="499" t="s">
        <v>3080</v>
      </c>
      <c r="F2582" s="319">
        <v>1</v>
      </c>
      <c r="G2582" s="43" t="s">
        <v>3099</v>
      </c>
      <c r="H2582" s="499"/>
      <c r="I2582" s="481">
        <v>10</v>
      </c>
      <c r="J2582" s="442" t="s">
        <v>1428</v>
      </c>
      <c r="K2582" s="442">
        <v>2</v>
      </c>
      <c r="L2582" s="482" t="s">
        <v>3564</v>
      </c>
      <c r="M2582" s="442">
        <v>217</v>
      </c>
      <c r="N2582" s="483"/>
      <c r="O2582" s="434">
        <v>2.57</v>
      </c>
      <c r="P2582" s="323">
        <f t="shared" si="181"/>
        <v>5.14</v>
      </c>
      <c r="Q2582" s="319">
        <f t="shared" si="182"/>
        <v>2</v>
      </c>
      <c r="R2582" s="427">
        <f t="shared" si="183"/>
        <v>5.14</v>
      </c>
      <c r="S2582" s="323"/>
      <c r="T2582" s="309"/>
      <c r="U2582" s="309"/>
      <c r="V2582" s="319" t="s">
        <v>1427</v>
      </c>
      <c r="W2582" s="444" t="str">
        <f t="shared" si="184"/>
        <v>10</v>
      </c>
      <c r="X2582" s="286"/>
      <c r="Y2582" s="286"/>
      <c r="Z2582" s="30"/>
    </row>
    <row r="2583" spans="1:26" ht="15" hidden="1" customHeight="1" x14ac:dyDescent="0.2">
      <c r="A2583" s="384"/>
      <c r="B2583" s="384"/>
      <c r="C2583" s="433"/>
      <c r="D2583" s="43" t="s">
        <v>2983</v>
      </c>
      <c r="E2583" s="499" t="s">
        <v>3080</v>
      </c>
      <c r="F2583" s="319">
        <v>1</v>
      </c>
      <c r="G2583" s="43" t="s">
        <v>3147</v>
      </c>
      <c r="H2583" s="499"/>
      <c r="I2583" s="481">
        <v>10</v>
      </c>
      <c r="J2583" s="442" t="s">
        <v>1428</v>
      </c>
      <c r="K2583" s="442">
        <v>1</v>
      </c>
      <c r="L2583" s="482" t="s">
        <v>3454</v>
      </c>
      <c r="M2583" s="442">
        <v>2110</v>
      </c>
      <c r="N2583" s="483"/>
      <c r="O2583" s="434">
        <v>8.2799999999999994</v>
      </c>
      <c r="P2583" s="323">
        <f t="shared" si="181"/>
        <v>8.2799999999999994</v>
      </c>
      <c r="Q2583" s="319">
        <f t="shared" si="182"/>
        <v>1</v>
      </c>
      <c r="R2583" s="427">
        <f t="shared" si="183"/>
        <v>8.2799999999999994</v>
      </c>
      <c r="S2583" s="323"/>
      <c r="T2583" s="309"/>
      <c r="U2583" s="309"/>
      <c r="V2583" s="319" t="s">
        <v>1427</v>
      </c>
      <c r="W2583" s="444" t="str">
        <f t="shared" si="184"/>
        <v>10</v>
      </c>
      <c r="X2583" s="286"/>
      <c r="Y2583" s="286"/>
      <c r="Z2583" s="30"/>
    </row>
    <row r="2584" spans="1:26" ht="15" hidden="1" customHeight="1" x14ac:dyDescent="0.2">
      <c r="A2584" s="384"/>
      <c r="B2584" s="384"/>
      <c r="C2584" s="433"/>
      <c r="D2584" s="43" t="s">
        <v>2983</v>
      </c>
      <c r="E2584" s="499" t="s">
        <v>3080</v>
      </c>
      <c r="F2584" s="319">
        <v>1</v>
      </c>
      <c r="G2584" s="43" t="s">
        <v>3206</v>
      </c>
      <c r="H2584" s="499"/>
      <c r="I2584" s="481">
        <v>10</v>
      </c>
      <c r="J2584" s="442" t="s">
        <v>1428</v>
      </c>
      <c r="K2584" s="442">
        <v>1</v>
      </c>
      <c r="L2584" s="482" t="s">
        <v>3454</v>
      </c>
      <c r="M2584" s="442">
        <v>5830</v>
      </c>
      <c r="N2584" s="483"/>
      <c r="O2584" s="434">
        <v>22.88</v>
      </c>
      <c r="P2584" s="323">
        <f t="shared" si="181"/>
        <v>22.88</v>
      </c>
      <c r="Q2584" s="319">
        <f t="shared" si="182"/>
        <v>1</v>
      </c>
      <c r="R2584" s="427">
        <f t="shared" si="183"/>
        <v>22.88</v>
      </c>
      <c r="S2584" s="323"/>
      <c r="T2584" s="309"/>
      <c r="U2584" s="309"/>
      <c r="V2584" s="319" t="s">
        <v>1427</v>
      </c>
      <c r="W2584" s="444" t="str">
        <f t="shared" si="184"/>
        <v>10</v>
      </c>
      <c r="X2584" s="286"/>
      <c r="Y2584" s="286"/>
      <c r="Z2584" s="30"/>
    </row>
    <row r="2585" spans="1:26" ht="15" hidden="1" customHeight="1" x14ac:dyDescent="0.2">
      <c r="A2585" s="384"/>
      <c r="B2585" s="384"/>
      <c r="C2585" s="433"/>
      <c r="D2585" s="43" t="s">
        <v>2983</v>
      </c>
      <c r="E2585" s="499" t="s">
        <v>3080</v>
      </c>
      <c r="F2585" s="319">
        <v>1</v>
      </c>
      <c r="G2585" s="43" t="s">
        <v>3112</v>
      </c>
      <c r="H2585" s="499"/>
      <c r="I2585" s="481">
        <v>10</v>
      </c>
      <c r="J2585" s="442" t="s">
        <v>1428</v>
      </c>
      <c r="K2585" s="442">
        <v>1</v>
      </c>
      <c r="L2585" s="482" t="s">
        <v>3454</v>
      </c>
      <c r="M2585" s="442">
        <v>3230</v>
      </c>
      <c r="N2585" s="483"/>
      <c r="O2585" s="434">
        <v>12.68</v>
      </c>
      <c r="P2585" s="323">
        <f t="shared" si="181"/>
        <v>12.68</v>
      </c>
      <c r="Q2585" s="319">
        <f t="shared" si="182"/>
        <v>1</v>
      </c>
      <c r="R2585" s="427">
        <f t="shared" si="183"/>
        <v>12.68</v>
      </c>
      <c r="S2585" s="323"/>
      <c r="T2585" s="309"/>
      <c r="U2585" s="309"/>
      <c r="V2585" s="319" t="s">
        <v>1427</v>
      </c>
      <c r="W2585" s="444" t="str">
        <f t="shared" si="184"/>
        <v>10</v>
      </c>
      <c r="X2585" s="286"/>
      <c r="Y2585" s="286"/>
      <c r="Z2585" s="30"/>
    </row>
    <row r="2586" spans="1:26" ht="15" hidden="1" customHeight="1" x14ac:dyDescent="0.2">
      <c r="A2586" s="384"/>
      <c r="B2586" s="384"/>
      <c r="C2586" s="433"/>
      <c r="D2586" s="43" t="s">
        <v>2983</v>
      </c>
      <c r="E2586" s="499" t="s">
        <v>3080</v>
      </c>
      <c r="F2586" s="319">
        <v>1</v>
      </c>
      <c r="G2586" s="43" t="s">
        <v>3113</v>
      </c>
      <c r="H2586" s="499"/>
      <c r="I2586" s="481">
        <v>10</v>
      </c>
      <c r="J2586" s="442" t="s">
        <v>1428</v>
      </c>
      <c r="K2586" s="442">
        <v>1</v>
      </c>
      <c r="L2586" s="482" t="s">
        <v>3454</v>
      </c>
      <c r="M2586" s="442">
        <v>2700</v>
      </c>
      <c r="N2586" s="483"/>
      <c r="O2586" s="434">
        <v>10.6</v>
      </c>
      <c r="P2586" s="323">
        <f t="shared" si="181"/>
        <v>10.6</v>
      </c>
      <c r="Q2586" s="319">
        <f t="shared" si="182"/>
        <v>1</v>
      </c>
      <c r="R2586" s="427">
        <f t="shared" si="183"/>
        <v>10.6</v>
      </c>
      <c r="S2586" s="323"/>
      <c r="T2586" s="309"/>
      <c r="U2586" s="309"/>
      <c r="V2586" s="319" t="s">
        <v>1427</v>
      </c>
      <c r="W2586" s="444" t="str">
        <f t="shared" si="184"/>
        <v>10</v>
      </c>
      <c r="X2586" s="286"/>
      <c r="Y2586" s="286"/>
      <c r="Z2586" s="30"/>
    </row>
    <row r="2587" spans="1:26" ht="15" hidden="1" customHeight="1" x14ac:dyDescent="0.2">
      <c r="A2587" s="384"/>
      <c r="B2587" s="384"/>
      <c r="C2587" s="433"/>
      <c r="D2587" s="43" t="s">
        <v>2983</v>
      </c>
      <c r="E2587" s="499" t="s">
        <v>3080</v>
      </c>
      <c r="F2587" s="319">
        <v>1</v>
      </c>
      <c r="G2587" s="43" t="s">
        <v>3114</v>
      </c>
      <c r="H2587" s="499"/>
      <c r="I2587" s="481">
        <v>10</v>
      </c>
      <c r="J2587" s="442" t="s">
        <v>1428</v>
      </c>
      <c r="K2587" s="442">
        <v>1</v>
      </c>
      <c r="L2587" s="482" t="s">
        <v>3454</v>
      </c>
      <c r="M2587" s="442">
        <v>1650</v>
      </c>
      <c r="N2587" s="483"/>
      <c r="O2587" s="434">
        <v>6.48</v>
      </c>
      <c r="P2587" s="323">
        <f t="shared" si="181"/>
        <v>6.48</v>
      </c>
      <c r="Q2587" s="319">
        <f t="shared" si="182"/>
        <v>1</v>
      </c>
      <c r="R2587" s="427">
        <f t="shared" si="183"/>
        <v>6.48</v>
      </c>
      <c r="S2587" s="323"/>
      <c r="T2587" s="309"/>
      <c r="U2587" s="309"/>
      <c r="V2587" s="319" t="s">
        <v>1427</v>
      </c>
      <c r="W2587" s="444" t="str">
        <f t="shared" si="184"/>
        <v>10</v>
      </c>
      <c r="X2587" s="286"/>
      <c r="Y2587" s="286"/>
      <c r="Z2587" s="30"/>
    </row>
    <row r="2588" spans="1:26" ht="15" hidden="1" customHeight="1" x14ac:dyDescent="0.2">
      <c r="A2588" s="384"/>
      <c r="B2588" s="384"/>
      <c r="C2588" s="433"/>
      <c r="D2588" s="43" t="s">
        <v>2983</v>
      </c>
      <c r="E2588" s="499" t="s">
        <v>3080</v>
      </c>
      <c r="F2588" s="319">
        <v>1</v>
      </c>
      <c r="G2588" s="43" t="s">
        <v>3101</v>
      </c>
      <c r="H2588" s="499"/>
      <c r="I2588" s="481">
        <v>15</v>
      </c>
      <c r="J2588" s="442" t="s">
        <v>1428</v>
      </c>
      <c r="K2588" s="442">
        <v>1</v>
      </c>
      <c r="L2588" s="482" t="s">
        <v>3465</v>
      </c>
      <c r="M2588" s="442">
        <v>1115</v>
      </c>
      <c r="N2588" s="483"/>
      <c r="O2588" s="434">
        <v>26.26</v>
      </c>
      <c r="P2588" s="323">
        <f t="shared" si="181"/>
        <v>26.26</v>
      </c>
      <c r="Q2588" s="319">
        <f t="shared" si="182"/>
        <v>1</v>
      </c>
      <c r="R2588" s="427">
        <f t="shared" si="183"/>
        <v>26.26</v>
      </c>
      <c r="S2588" s="323"/>
      <c r="T2588" s="309"/>
      <c r="U2588" s="309"/>
      <c r="V2588" s="319" t="s">
        <v>3446</v>
      </c>
      <c r="W2588" s="444" t="str">
        <f t="shared" si="184"/>
        <v>15</v>
      </c>
      <c r="X2588" s="286"/>
      <c r="Y2588" s="286"/>
      <c r="Z2588" s="30"/>
    </row>
    <row r="2589" spans="1:26" ht="15" hidden="1" customHeight="1" x14ac:dyDescent="0.2">
      <c r="A2589" s="384"/>
      <c r="B2589" s="384"/>
      <c r="C2589" s="433"/>
      <c r="D2589" s="43" t="s">
        <v>2983</v>
      </c>
      <c r="E2589" s="499" t="s">
        <v>3080</v>
      </c>
      <c r="F2589" s="319">
        <v>1</v>
      </c>
      <c r="G2589" s="43" t="s">
        <v>3102</v>
      </c>
      <c r="H2589" s="499"/>
      <c r="I2589" s="481">
        <v>15</v>
      </c>
      <c r="J2589" s="442" t="s">
        <v>1428</v>
      </c>
      <c r="K2589" s="442">
        <v>1</v>
      </c>
      <c r="L2589" s="482" t="s">
        <v>3469</v>
      </c>
      <c r="M2589" s="442">
        <v>1400</v>
      </c>
      <c r="N2589" s="483"/>
      <c r="O2589" s="434">
        <v>23.08</v>
      </c>
      <c r="P2589" s="323">
        <f t="shared" si="181"/>
        <v>23.08</v>
      </c>
      <c r="Q2589" s="319">
        <f t="shared" si="182"/>
        <v>1</v>
      </c>
      <c r="R2589" s="427">
        <f t="shared" si="183"/>
        <v>23.08</v>
      </c>
      <c r="S2589" s="323"/>
      <c r="T2589" s="309"/>
      <c r="U2589" s="309"/>
      <c r="V2589" s="319" t="s">
        <v>3446</v>
      </c>
      <c r="W2589" s="444" t="str">
        <f t="shared" si="184"/>
        <v>15</v>
      </c>
      <c r="X2589" s="286"/>
      <c r="Y2589" s="286"/>
      <c r="Z2589" s="30"/>
    </row>
    <row r="2590" spans="1:26" ht="15" hidden="1" customHeight="1" x14ac:dyDescent="0.2">
      <c r="A2590" s="384"/>
      <c r="B2590" s="384"/>
      <c r="C2590" s="433"/>
      <c r="D2590" s="43" t="s">
        <v>2983</v>
      </c>
      <c r="E2590" s="499" t="s">
        <v>3080</v>
      </c>
      <c r="F2590" s="319">
        <v>1</v>
      </c>
      <c r="G2590" s="43" t="s">
        <v>3103</v>
      </c>
      <c r="H2590" s="499"/>
      <c r="I2590" s="481">
        <v>15</v>
      </c>
      <c r="J2590" s="442" t="s">
        <v>1428</v>
      </c>
      <c r="K2590" s="442">
        <v>1</v>
      </c>
      <c r="L2590" s="482" t="s">
        <v>3505</v>
      </c>
      <c r="M2590" s="442">
        <v>190</v>
      </c>
      <c r="N2590" s="483"/>
      <c r="O2590" s="434">
        <v>5.82</v>
      </c>
      <c r="P2590" s="323">
        <f t="shared" si="181"/>
        <v>5.82</v>
      </c>
      <c r="Q2590" s="319">
        <f t="shared" si="182"/>
        <v>1</v>
      </c>
      <c r="R2590" s="427">
        <f t="shared" si="183"/>
        <v>5.82</v>
      </c>
      <c r="S2590" s="323"/>
      <c r="T2590" s="309"/>
      <c r="U2590" s="309"/>
      <c r="V2590" s="319" t="s">
        <v>3446</v>
      </c>
      <c r="W2590" s="444" t="str">
        <f t="shared" si="184"/>
        <v>15</v>
      </c>
      <c r="X2590" s="286"/>
      <c r="Y2590" s="286"/>
      <c r="Z2590" s="30"/>
    </row>
    <row r="2591" spans="1:26" ht="15" hidden="1" customHeight="1" x14ac:dyDescent="0.2">
      <c r="A2591" s="384"/>
      <c r="B2591" s="384"/>
      <c r="C2591" s="433"/>
      <c r="D2591" s="43" t="s">
        <v>2983</v>
      </c>
      <c r="E2591" s="499" t="s">
        <v>3080</v>
      </c>
      <c r="F2591" s="319">
        <v>1</v>
      </c>
      <c r="G2591" s="43" t="s">
        <v>3104</v>
      </c>
      <c r="H2591" s="499"/>
      <c r="I2591" s="481">
        <v>8</v>
      </c>
      <c r="J2591" s="442" t="s">
        <v>1428</v>
      </c>
      <c r="K2591" s="442">
        <v>2</v>
      </c>
      <c r="L2591" s="482" t="s">
        <v>3477</v>
      </c>
      <c r="M2591" s="442">
        <v>180</v>
      </c>
      <c r="N2591" s="483"/>
      <c r="O2591" s="434">
        <v>1.38</v>
      </c>
      <c r="P2591" s="323">
        <f t="shared" si="181"/>
        <v>2.76</v>
      </c>
      <c r="Q2591" s="319">
        <f t="shared" si="182"/>
        <v>2</v>
      </c>
      <c r="R2591" s="427">
        <f t="shared" si="183"/>
        <v>2.76</v>
      </c>
      <c r="S2591" s="323"/>
      <c r="T2591" s="309"/>
      <c r="U2591" s="309"/>
      <c r="V2591" s="319" t="s">
        <v>3449</v>
      </c>
      <c r="W2591" s="444" t="str">
        <f t="shared" si="184"/>
        <v>8</v>
      </c>
      <c r="X2591" s="286"/>
      <c r="Y2591" s="286"/>
      <c r="Z2591" s="30"/>
    </row>
    <row r="2592" spans="1:26" ht="15" hidden="1" customHeight="1" x14ac:dyDescent="0.2">
      <c r="A2592" s="384"/>
      <c r="B2592" s="384"/>
      <c r="C2592" s="433"/>
      <c r="D2592" s="43" t="s">
        <v>2983</v>
      </c>
      <c r="E2592" s="499" t="s">
        <v>3080</v>
      </c>
      <c r="F2592" s="319">
        <v>1</v>
      </c>
      <c r="G2592" s="43" t="s">
        <v>3105</v>
      </c>
      <c r="H2592" s="499"/>
      <c r="I2592" s="481">
        <v>8</v>
      </c>
      <c r="J2592" s="442" t="s">
        <v>1428</v>
      </c>
      <c r="K2592" s="442">
        <v>1</v>
      </c>
      <c r="L2592" s="482" t="s">
        <v>3478</v>
      </c>
      <c r="M2592" s="442">
        <v>180</v>
      </c>
      <c r="N2592" s="483"/>
      <c r="O2592" s="434">
        <v>1.1100000000000001</v>
      </c>
      <c r="P2592" s="323">
        <f t="shared" si="181"/>
        <v>1.1100000000000001</v>
      </c>
      <c r="Q2592" s="319">
        <f t="shared" si="182"/>
        <v>1</v>
      </c>
      <c r="R2592" s="427">
        <f t="shared" si="183"/>
        <v>1.1100000000000001</v>
      </c>
      <c r="S2592" s="323"/>
      <c r="T2592" s="309"/>
      <c r="U2592" s="309"/>
      <c r="V2592" s="319" t="s">
        <v>3449</v>
      </c>
      <c r="W2592" s="444" t="str">
        <f t="shared" si="184"/>
        <v>8</v>
      </c>
      <c r="X2592" s="286"/>
      <c r="Y2592" s="286"/>
      <c r="Z2592" s="30"/>
    </row>
    <row r="2593" spans="1:26" ht="15" hidden="1" customHeight="1" x14ac:dyDescent="0.2">
      <c r="A2593" s="384"/>
      <c r="B2593" s="384"/>
      <c r="C2593" s="433"/>
      <c r="D2593" s="43" t="s">
        <v>2983</v>
      </c>
      <c r="E2593" s="499" t="s">
        <v>3080</v>
      </c>
      <c r="F2593" s="319">
        <v>1</v>
      </c>
      <c r="G2593" s="43" t="s">
        <v>3106</v>
      </c>
      <c r="H2593" s="499"/>
      <c r="I2593" s="481">
        <v>15</v>
      </c>
      <c r="J2593" s="442" t="s">
        <v>1428</v>
      </c>
      <c r="K2593" s="442">
        <v>2</v>
      </c>
      <c r="L2593" s="482" t="s">
        <v>3495</v>
      </c>
      <c r="M2593" s="442">
        <v>180</v>
      </c>
      <c r="N2593" s="483"/>
      <c r="O2593" s="434">
        <v>3.6</v>
      </c>
      <c r="P2593" s="323">
        <f t="shared" si="181"/>
        <v>7.2</v>
      </c>
      <c r="Q2593" s="319">
        <f t="shared" si="182"/>
        <v>2</v>
      </c>
      <c r="R2593" s="427">
        <f t="shared" si="183"/>
        <v>7.2</v>
      </c>
      <c r="S2593" s="323"/>
      <c r="T2593" s="309"/>
      <c r="U2593" s="309"/>
      <c r="V2593" s="319" t="s">
        <v>3446</v>
      </c>
      <c r="W2593" s="444" t="str">
        <f t="shared" si="184"/>
        <v>15</v>
      </c>
      <c r="X2593" s="286"/>
      <c r="Y2593" s="286"/>
      <c r="Z2593" s="30"/>
    </row>
    <row r="2594" spans="1:26" ht="15" hidden="1" customHeight="1" x14ac:dyDescent="0.2">
      <c r="A2594" s="384"/>
      <c r="B2594" s="384"/>
      <c r="C2594" s="433"/>
      <c r="D2594" s="43" t="s">
        <v>2983</v>
      </c>
      <c r="E2594" s="499" t="s">
        <v>3080</v>
      </c>
      <c r="F2594" s="319">
        <v>1</v>
      </c>
      <c r="G2594" s="43" t="s">
        <v>3107</v>
      </c>
      <c r="H2594" s="499"/>
      <c r="I2594" s="481">
        <v>12</v>
      </c>
      <c r="J2594" s="442" t="s">
        <v>1428</v>
      </c>
      <c r="K2594" s="442">
        <v>1</v>
      </c>
      <c r="L2594" s="482" t="s">
        <v>3565</v>
      </c>
      <c r="M2594" s="442">
        <v>226</v>
      </c>
      <c r="N2594" s="483"/>
      <c r="O2594" s="434">
        <v>3.18</v>
      </c>
      <c r="P2594" s="323">
        <f t="shared" si="181"/>
        <v>3.18</v>
      </c>
      <c r="Q2594" s="319">
        <f t="shared" si="182"/>
        <v>1</v>
      </c>
      <c r="R2594" s="427">
        <f t="shared" si="183"/>
        <v>3.18</v>
      </c>
      <c r="S2594" s="323"/>
      <c r="T2594" s="309"/>
      <c r="U2594" s="309"/>
      <c r="V2594" s="319" t="s">
        <v>3445</v>
      </c>
      <c r="W2594" s="444" t="str">
        <f t="shared" si="184"/>
        <v>12</v>
      </c>
      <c r="X2594" s="286"/>
      <c r="Y2594" s="286"/>
      <c r="Z2594" s="30"/>
    </row>
    <row r="2595" spans="1:26" ht="15" hidden="1" customHeight="1" x14ac:dyDescent="0.2">
      <c r="A2595" s="384"/>
      <c r="B2595" s="384"/>
      <c r="C2595" s="433"/>
      <c r="D2595" s="43" t="s">
        <v>2983</v>
      </c>
      <c r="E2595" s="499" t="s">
        <v>3080</v>
      </c>
      <c r="F2595" s="319">
        <v>1</v>
      </c>
      <c r="G2595" s="43" t="s">
        <v>3108</v>
      </c>
      <c r="H2595" s="499"/>
      <c r="I2595" s="481">
        <v>12</v>
      </c>
      <c r="J2595" s="442" t="s">
        <v>1428</v>
      </c>
      <c r="K2595" s="442">
        <v>1</v>
      </c>
      <c r="L2595" s="482" t="s">
        <v>3566</v>
      </c>
      <c r="M2595" s="442">
        <v>229</v>
      </c>
      <c r="N2595" s="483"/>
      <c r="O2595" s="434">
        <v>3.18</v>
      </c>
      <c r="P2595" s="323">
        <f t="shared" si="181"/>
        <v>3.18</v>
      </c>
      <c r="Q2595" s="319">
        <f t="shared" si="182"/>
        <v>1</v>
      </c>
      <c r="R2595" s="427">
        <f t="shared" si="183"/>
        <v>3.18</v>
      </c>
      <c r="S2595" s="323"/>
      <c r="T2595" s="309"/>
      <c r="U2595" s="309"/>
      <c r="V2595" s="319" t="s">
        <v>3445</v>
      </c>
      <c r="W2595" s="444" t="str">
        <f t="shared" si="184"/>
        <v>12</v>
      </c>
      <c r="X2595" s="286"/>
      <c r="Y2595" s="286"/>
      <c r="Z2595" s="30"/>
    </row>
    <row r="2596" spans="1:26" ht="15" hidden="1" customHeight="1" x14ac:dyDescent="0.2">
      <c r="A2596" s="384"/>
      <c r="B2596" s="384"/>
      <c r="C2596" s="433"/>
      <c r="D2596" s="43" t="s">
        <v>2984</v>
      </c>
      <c r="E2596" s="499" t="s">
        <v>3080</v>
      </c>
      <c r="F2596" s="319">
        <v>1</v>
      </c>
      <c r="G2596" s="43" t="s">
        <v>3207</v>
      </c>
      <c r="H2596" s="499"/>
      <c r="I2596" s="481" t="s">
        <v>622</v>
      </c>
      <c r="J2596" s="442" t="s">
        <v>1428</v>
      </c>
      <c r="K2596" s="442">
        <v>1</v>
      </c>
      <c r="L2596" s="482" t="s">
        <v>3456</v>
      </c>
      <c r="M2596" s="442">
        <v>3080</v>
      </c>
      <c r="N2596" s="483"/>
      <c r="O2596" s="434">
        <v>130.09</v>
      </c>
      <c r="P2596" s="323">
        <f t="shared" si="181"/>
        <v>130.09</v>
      </c>
      <c r="Q2596" s="319">
        <f t="shared" si="182"/>
        <v>1</v>
      </c>
      <c r="R2596" s="427">
        <f t="shared" si="183"/>
        <v>130.09</v>
      </c>
      <c r="S2596" s="323"/>
      <c r="T2596" s="309"/>
      <c r="U2596" s="309"/>
      <c r="V2596" s="319" t="s">
        <v>622</v>
      </c>
      <c r="W2596" s="444" t="str">
        <f t="shared" si="184"/>
        <v/>
      </c>
      <c r="X2596" s="286"/>
      <c r="Y2596" s="286"/>
      <c r="Z2596" s="30"/>
    </row>
    <row r="2597" spans="1:26" ht="15" hidden="1" customHeight="1" x14ac:dyDescent="0.2">
      <c r="A2597" s="384"/>
      <c r="B2597" s="384"/>
      <c r="C2597" s="433"/>
      <c r="D2597" s="43" t="s">
        <v>2984</v>
      </c>
      <c r="E2597" s="499" t="s">
        <v>3080</v>
      </c>
      <c r="F2597" s="319">
        <v>1</v>
      </c>
      <c r="G2597" s="43" t="s">
        <v>3208</v>
      </c>
      <c r="H2597" s="499"/>
      <c r="I2597" s="481">
        <v>10</v>
      </c>
      <c r="J2597" s="442" t="s">
        <v>1428</v>
      </c>
      <c r="K2597" s="442">
        <v>2</v>
      </c>
      <c r="L2597" s="482" t="s">
        <v>3473</v>
      </c>
      <c r="M2597" s="442">
        <v>220</v>
      </c>
      <c r="N2597" s="483"/>
      <c r="O2597" s="434">
        <v>2.25</v>
      </c>
      <c r="P2597" s="323">
        <f t="shared" si="181"/>
        <v>4.5</v>
      </c>
      <c r="Q2597" s="319">
        <f t="shared" si="182"/>
        <v>2</v>
      </c>
      <c r="R2597" s="427">
        <f t="shared" si="183"/>
        <v>4.5</v>
      </c>
      <c r="S2597" s="323"/>
      <c r="T2597" s="309"/>
      <c r="U2597" s="309"/>
      <c r="V2597" s="319" t="s">
        <v>1427</v>
      </c>
      <c r="W2597" s="444" t="str">
        <f t="shared" si="184"/>
        <v>10</v>
      </c>
      <c r="X2597" s="286"/>
      <c r="Y2597" s="286"/>
      <c r="Z2597" s="30"/>
    </row>
    <row r="2598" spans="1:26" ht="15" hidden="1" customHeight="1" x14ac:dyDescent="0.2">
      <c r="A2598" s="384"/>
      <c r="B2598" s="384"/>
      <c r="C2598" s="433"/>
      <c r="D2598" s="43" t="s">
        <v>2985</v>
      </c>
      <c r="E2598" s="499" t="s">
        <v>3080</v>
      </c>
      <c r="F2598" s="319">
        <v>1</v>
      </c>
      <c r="G2598" s="43" t="s">
        <v>3209</v>
      </c>
      <c r="H2598" s="499"/>
      <c r="I2598" s="481" t="s">
        <v>622</v>
      </c>
      <c r="J2598" s="442" t="s">
        <v>1428</v>
      </c>
      <c r="K2598" s="442">
        <v>1</v>
      </c>
      <c r="L2598" s="482" t="s">
        <v>3456</v>
      </c>
      <c r="M2598" s="442">
        <v>3069</v>
      </c>
      <c r="N2598" s="483"/>
      <c r="O2598" s="434">
        <v>129.62</v>
      </c>
      <c r="P2598" s="323">
        <f t="shared" si="181"/>
        <v>129.62</v>
      </c>
      <c r="Q2598" s="319">
        <f t="shared" si="182"/>
        <v>1</v>
      </c>
      <c r="R2598" s="427">
        <f t="shared" si="183"/>
        <v>129.62</v>
      </c>
      <c r="S2598" s="323"/>
      <c r="T2598" s="309"/>
      <c r="U2598" s="309"/>
      <c r="V2598" s="319" t="s">
        <v>622</v>
      </c>
      <c r="W2598" s="444" t="str">
        <f t="shared" si="184"/>
        <v/>
      </c>
      <c r="X2598" s="286"/>
      <c r="Y2598" s="286"/>
      <c r="Z2598" s="30"/>
    </row>
    <row r="2599" spans="1:26" ht="15" hidden="1" customHeight="1" x14ac:dyDescent="0.2">
      <c r="A2599" s="384"/>
      <c r="B2599" s="384"/>
      <c r="C2599" s="433"/>
      <c r="D2599" s="43" t="s">
        <v>2985</v>
      </c>
      <c r="E2599" s="499" t="s">
        <v>3080</v>
      </c>
      <c r="F2599" s="319">
        <v>1</v>
      </c>
      <c r="G2599" s="43" t="s">
        <v>3208</v>
      </c>
      <c r="H2599" s="499"/>
      <c r="I2599" s="481">
        <v>10</v>
      </c>
      <c r="J2599" s="442" t="s">
        <v>1428</v>
      </c>
      <c r="K2599" s="442">
        <v>1</v>
      </c>
      <c r="L2599" s="482" t="s">
        <v>3473</v>
      </c>
      <c r="M2599" s="442">
        <v>220</v>
      </c>
      <c r="N2599" s="483"/>
      <c r="O2599" s="434">
        <v>2.25</v>
      </c>
      <c r="P2599" s="323">
        <f t="shared" si="181"/>
        <v>2.25</v>
      </c>
      <c r="Q2599" s="319">
        <f t="shared" si="182"/>
        <v>1</v>
      </c>
      <c r="R2599" s="427">
        <f t="shared" si="183"/>
        <v>2.25</v>
      </c>
      <c r="S2599" s="323"/>
      <c r="T2599" s="309"/>
      <c r="U2599" s="309"/>
      <c r="V2599" s="319" t="s">
        <v>1427</v>
      </c>
      <c r="W2599" s="444" t="str">
        <f t="shared" si="184"/>
        <v>10</v>
      </c>
      <c r="X2599" s="286"/>
      <c r="Y2599" s="286"/>
      <c r="Z2599" s="30"/>
    </row>
    <row r="2600" spans="1:26" ht="15" hidden="1" customHeight="1" x14ac:dyDescent="0.2">
      <c r="A2600" s="384"/>
      <c r="B2600" s="384"/>
      <c r="C2600" s="433"/>
      <c r="D2600" s="43" t="s">
        <v>2985</v>
      </c>
      <c r="E2600" s="499" t="s">
        <v>3080</v>
      </c>
      <c r="F2600" s="319">
        <v>1</v>
      </c>
      <c r="G2600" s="43" t="s">
        <v>3210</v>
      </c>
      <c r="H2600" s="499"/>
      <c r="I2600" s="481">
        <v>15</v>
      </c>
      <c r="J2600" s="442" t="s">
        <v>1428</v>
      </c>
      <c r="K2600" s="442">
        <v>1</v>
      </c>
      <c r="L2600" s="482" t="s">
        <v>3495</v>
      </c>
      <c r="M2600" s="442">
        <v>300</v>
      </c>
      <c r="N2600" s="483"/>
      <c r="O2600" s="434">
        <v>6.01</v>
      </c>
      <c r="P2600" s="323">
        <f t="shared" si="181"/>
        <v>6.01</v>
      </c>
      <c r="Q2600" s="319">
        <f t="shared" si="182"/>
        <v>1</v>
      </c>
      <c r="R2600" s="427">
        <f t="shared" si="183"/>
        <v>6.01</v>
      </c>
      <c r="S2600" s="323"/>
      <c r="T2600" s="309"/>
      <c r="U2600" s="309"/>
      <c r="V2600" s="319" t="s">
        <v>3446</v>
      </c>
      <c r="W2600" s="444" t="str">
        <f t="shared" si="184"/>
        <v>15</v>
      </c>
      <c r="X2600" s="286"/>
      <c r="Y2600" s="286"/>
      <c r="Z2600" s="30"/>
    </row>
    <row r="2601" spans="1:26" ht="15" hidden="1" customHeight="1" x14ac:dyDescent="0.2">
      <c r="A2601" s="384"/>
      <c r="B2601" s="384"/>
      <c r="C2601" s="433"/>
      <c r="D2601" s="43" t="s">
        <v>2986</v>
      </c>
      <c r="E2601" s="499" t="s">
        <v>3080</v>
      </c>
      <c r="F2601" s="319">
        <v>1</v>
      </c>
      <c r="G2601" s="43" t="s">
        <v>3211</v>
      </c>
      <c r="H2601" s="499"/>
      <c r="I2601" s="481" t="s">
        <v>622</v>
      </c>
      <c r="J2601" s="442" t="s">
        <v>1428</v>
      </c>
      <c r="K2601" s="442">
        <v>1</v>
      </c>
      <c r="L2601" s="482" t="s">
        <v>3456</v>
      </c>
      <c r="M2601" s="442">
        <v>5395</v>
      </c>
      <c r="N2601" s="483"/>
      <c r="O2601" s="434">
        <v>227.83</v>
      </c>
      <c r="P2601" s="323">
        <f t="shared" si="181"/>
        <v>227.83</v>
      </c>
      <c r="Q2601" s="319">
        <f t="shared" si="182"/>
        <v>1</v>
      </c>
      <c r="R2601" s="427">
        <f t="shared" si="183"/>
        <v>227.83</v>
      </c>
      <c r="S2601" s="323"/>
      <c r="T2601" s="309"/>
      <c r="U2601" s="309"/>
      <c r="V2601" s="319" t="s">
        <v>622</v>
      </c>
      <c r="W2601" s="444" t="str">
        <f t="shared" si="184"/>
        <v/>
      </c>
      <c r="X2601" s="286"/>
      <c r="Y2601" s="286"/>
      <c r="Z2601" s="30"/>
    </row>
    <row r="2602" spans="1:26" ht="15" hidden="1" customHeight="1" x14ac:dyDescent="0.2">
      <c r="A2602" s="384"/>
      <c r="B2602" s="384"/>
      <c r="C2602" s="433"/>
      <c r="D2602" s="43" t="s">
        <v>2986</v>
      </c>
      <c r="E2602" s="499" t="s">
        <v>3080</v>
      </c>
      <c r="F2602" s="319">
        <v>1</v>
      </c>
      <c r="G2602" s="43" t="s">
        <v>3212</v>
      </c>
      <c r="H2602" s="499"/>
      <c r="I2602" s="481" t="s">
        <v>622</v>
      </c>
      <c r="J2602" s="442" t="s">
        <v>1428</v>
      </c>
      <c r="K2602" s="442">
        <v>2</v>
      </c>
      <c r="L2602" s="482" t="s">
        <v>3456</v>
      </c>
      <c r="M2602" s="442">
        <v>376</v>
      </c>
      <c r="N2602" s="483"/>
      <c r="O2602" s="434">
        <v>15.9</v>
      </c>
      <c r="P2602" s="323">
        <f t="shared" si="181"/>
        <v>31.8</v>
      </c>
      <c r="Q2602" s="319">
        <f t="shared" si="182"/>
        <v>2</v>
      </c>
      <c r="R2602" s="427">
        <f t="shared" si="183"/>
        <v>31.8</v>
      </c>
      <c r="S2602" s="323"/>
      <c r="T2602" s="309"/>
      <c r="U2602" s="309"/>
      <c r="V2602" s="319" t="s">
        <v>622</v>
      </c>
      <c r="W2602" s="444" t="str">
        <f t="shared" si="184"/>
        <v/>
      </c>
      <c r="X2602" s="286"/>
      <c r="Y2602" s="286"/>
      <c r="Z2602" s="30"/>
    </row>
    <row r="2603" spans="1:26" ht="15" hidden="1" customHeight="1" x14ac:dyDescent="0.2">
      <c r="A2603" s="384"/>
      <c r="B2603" s="384"/>
      <c r="C2603" s="433"/>
      <c r="D2603" s="43" t="s">
        <v>2986</v>
      </c>
      <c r="E2603" s="499" t="s">
        <v>3080</v>
      </c>
      <c r="F2603" s="319">
        <v>1</v>
      </c>
      <c r="G2603" s="43" t="s">
        <v>3213</v>
      </c>
      <c r="H2603" s="499"/>
      <c r="I2603" s="481">
        <v>10</v>
      </c>
      <c r="J2603" s="442" t="s">
        <v>1428</v>
      </c>
      <c r="K2603" s="442">
        <v>2</v>
      </c>
      <c r="L2603" s="482" t="s">
        <v>3551</v>
      </c>
      <c r="M2603" s="442">
        <v>278</v>
      </c>
      <c r="N2603" s="483"/>
      <c r="O2603" s="434">
        <v>1.55</v>
      </c>
      <c r="P2603" s="323">
        <f t="shared" si="181"/>
        <v>3.1</v>
      </c>
      <c r="Q2603" s="319">
        <f t="shared" si="182"/>
        <v>2</v>
      </c>
      <c r="R2603" s="427">
        <f t="shared" si="183"/>
        <v>3.1</v>
      </c>
      <c r="S2603" s="323"/>
      <c r="T2603" s="309"/>
      <c r="U2603" s="309"/>
      <c r="V2603" s="319" t="s">
        <v>1427</v>
      </c>
      <c r="W2603" s="444" t="str">
        <f t="shared" si="184"/>
        <v>10</v>
      </c>
      <c r="X2603" s="286"/>
      <c r="Y2603" s="286"/>
      <c r="Z2603" s="30"/>
    </row>
    <row r="2604" spans="1:26" ht="15" hidden="1" customHeight="1" x14ac:dyDescent="0.2">
      <c r="A2604" s="384"/>
      <c r="B2604" s="384"/>
      <c r="C2604" s="433"/>
      <c r="D2604" s="43" t="s">
        <v>2986</v>
      </c>
      <c r="E2604" s="499" t="s">
        <v>3080</v>
      </c>
      <c r="F2604" s="319">
        <v>1</v>
      </c>
      <c r="G2604" s="43" t="s">
        <v>3208</v>
      </c>
      <c r="H2604" s="499"/>
      <c r="I2604" s="481">
        <v>10</v>
      </c>
      <c r="J2604" s="442" t="s">
        <v>1428</v>
      </c>
      <c r="K2604" s="442">
        <v>1</v>
      </c>
      <c r="L2604" s="482" t="s">
        <v>3473</v>
      </c>
      <c r="M2604" s="442">
        <v>220</v>
      </c>
      <c r="N2604" s="483"/>
      <c r="O2604" s="434">
        <v>2.25</v>
      </c>
      <c r="P2604" s="323">
        <f t="shared" si="181"/>
        <v>2.25</v>
      </c>
      <c r="Q2604" s="319">
        <f t="shared" si="182"/>
        <v>1</v>
      </c>
      <c r="R2604" s="427">
        <f t="shared" si="183"/>
        <v>2.25</v>
      </c>
      <c r="S2604" s="323"/>
      <c r="T2604" s="309"/>
      <c r="U2604" s="309"/>
      <c r="V2604" s="319" t="s">
        <v>1427</v>
      </c>
      <c r="W2604" s="444" t="str">
        <f t="shared" si="184"/>
        <v>10</v>
      </c>
      <c r="X2604" s="286"/>
      <c r="Y2604" s="286"/>
      <c r="Z2604" s="30"/>
    </row>
    <row r="2605" spans="1:26" ht="15" hidden="1" customHeight="1" x14ac:dyDescent="0.2">
      <c r="A2605" s="384"/>
      <c r="B2605" s="384"/>
      <c r="C2605" s="433"/>
      <c r="D2605" s="43" t="s">
        <v>2986</v>
      </c>
      <c r="E2605" s="499" t="s">
        <v>3080</v>
      </c>
      <c r="F2605" s="319">
        <v>1</v>
      </c>
      <c r="G2605" s="43" t="s">
        <v>3210</v>
      </c>
      <c r="H2605" s="499"/>
      <c r="I2605" s="481">
        <v>15</v>
      </c>
      <c r="J2605" s="442" t="s">
        <v>1428</v>
      </c>
      <c r="K2605" s="442">
        <v>2</v>
      </c>
      <c r="L2605" s="482" t="s">
        <v>3495</v>
      </c>
      <c r="M2605" s="442">
        <v>300</v>
      </c>
      <c r="N2605" s="483"/>
      <c r="O2605" s="434">
        <v>6.01</v>
      </c>
      <c r="P2605" s="323">
        <f t="shared" si="181"/>
        <v>12.02</v>
      </c>
      <c r="Q2605" s="319">
        <f t="shared" si="182"/>
        <v>2</v>
      </c>
      <c r="R2605" s="427">
        <f t="shared" si="183"/>
        <v>12.02</v>
      </c>
      <c r="S2605" s="323"/>
      <c r="T2605" s="309"/>
      <c r="U2605" s="309"/>
      <c r="V2605" s="319" t="s">
        <v>3446</v>
      </c>
      <c r="W2605" s="444" t="str">
        <f t="shared" si="184"/>
        <v>15</v>
      </c>
      <c r="X2605" s="286"/>
      <c r="Y2605" s="286"/>
      <c r="Z2605" s="30"/>
    </row>
    <row r="2606" spans="1:26" ht="15" hidden="1" customHeight="1" x14ac:dyDescent="0.2">
      <c r="A2606" s="384"/>
      <c r="B2606" s="384"/>
      <c r="C2606" s="433"/>
      <c r="D2606" s="43" t="s">
        <v>2987</v>
      </c>
      <c r="E2606" s="499" t="s">
        <v>3080</v>
      </c>
      <c r="F2606" s="319">
        <v>1</v>
      </c>
      <c r="G2606" s="43" t="s">
        <v>3214</v>
      </c>
      <c r="H2606" s="499"/>
      <c r="I2606" s="481" t="s">
        <v>622</v>
      </c>
      <c r="J2606" s="442" t="s">
        <v>1428</v>
      </c>
      <c r="K2606" s="442">
        <v>1</v>
      </c>
      <c r="L2606" s="482" t="s">
        <v>3456</v>
      </c>
      <c r="M2606" s="442">
        <v>4473</v>
      </c>
      <c r="N2606" s="483"/>
      <c r="O2606" s="434">
        <v>188.93</v>
      </c>
      <c r="P2606" s="323">
        <f t="shared" si="181"/>
        <v>188.93</v>
      </c>
      <c r="Q2606" s="319">
        <f t="shared" si="182"/>
        <v>1</v>
      </c>
      <c r="R2606" s="427">
        <f t="shared" si="183"/>
        <v>188.93</v>
      </c>
      <c r="S2606" s="323"/>
      <c r="T2606" s="309"/>
      <c r="U2606" s="309"/>
      <c r="V2606" s="319" t="s">
        <v>622</v>
      </c>
      <c r="W2606" s="444" t="str">
        <f t="shared" si="184"/>
        <v/>
      </c>
      <c r="X2606" s="286"/>
      <c r="Y2606" s="286"/>
      <c r="Z2606" s="30"/>
    </row>
    <row r="2607" spans="1:26" ht="15" hidden="1" customHeight="1" x14ac:dyDescent="0.2">
      <c r="A2607" s="384"/>
      <c r="B2607" s="384"/>
      <c r="C2607" s="433"/>
      <c r="D2607" s="43" t="s">
        <v>2987</v>
      </c>
      <c r="E2607" s="499" t="s">
        <v>3080</v>
      </c>
      <c r="F2607" s="319">
        <v>1</v>
      </c>
      <c r="G2607" s="43" t="s">
        <v>3212</v>
      </c>
      <c r="H2607" s="499"/>
      <c r="I2607" s="481" t="s">
        <v>622</v>
      </c>
      <c r="J2607" s="442" t="s">
        <v>1428</v>
      </c>
      <c r="K2607" s="442">
        <v>1</v>
      </c>
      <c r="L2607" s="482" t="s">
        <v>3456</v>
      </c>
      <c r="M2607" s="442">
        <v>376</v>
      </c>
      <c r="N2607" s="483"/>
      <c r="O2607" s="434">
        <v>15.9</v>
      </c>
      <c r="P2607" s="323">
        <f t="shared" si="181"/>
        <v>15.9</v>
      </c>
      <c r="Q2607" s="319">
        <f t="shared" si="182"/>
        <v>1</v>
      </c>
      <c r="R2607" s="427">
        <f t="shared" si="183"/>
        <v>15.9</v>
      </c>
      <c r="S2607" s="323"/>
      <c r="T2607" s="309"/>
      <c r="U2607" s="309"/>
      <c r="V2607" s="319" t="s">
        <v>622</v>
      </c>
      <c r="W2607" s="444" t="str">
        <f t="shared" si="184"/>
        <v/>
      </c>
      <c r="X2607" s="286"/>
      <c r="Y2607" s="286"/>
      <c r="Z2607" s="30"/>
    </row>
    <row r="2608" spans="1:26" ht="15" hidden="1" customHeight="1" x14ac:dyDescent="0.2">
      <c r="A2608" s="384"/>
      <c r="B2608" s="384"/>
      <c r="C2608" s="433"/>
      <c r="D2608" s="43" t="s">
        <v>2987</v>
      </c>
      <c r="E2608" s="499" t="s">
        <v>3080</v>
      </c>
      <c r="F2608" s="319">
        <v>1</v>
      </c>
      <c r="G2608" s="43" t="s">
        <v>3213</v>
      </c>
      <c r="H2608" s="499"/>
      <c r="I2608" s="481">
        <v>10</v>
      </c>
      <c r="J2608" s="442" t="s">
        <v>1428</v>
      </c>
      <c r="K2608" s="442">
        <v>1</v>
      </c>
      <c r="L2608" s="482" t="s">
        <v>3551</v>
      </c>
      <c r="M2608" s="442">
        <v>279</v>
      </c>
      <c r="N2608" s="483"/>
      <c r="O2608" s="434">
        <v>1.56</v>
      </c>
      <c r="P2608" s="323">
        <f t="shared" si="181"/>
        <v>1.56</v>
      </c>
      <c r="Q2608" s="319">
        <f t="shared" si="182"/>
        <v>1</v>
      </c>
      <c r="R2608" s="427">
        <f t="shared" si="183"/>
        <v>1.56</v>
      </c>
      <c r="S2608" s="323"/>
      <c r="T2608" s="309"/>
      <c r="U2608" s="309"/>
      <c r="V2608" s="319" t="s">
        <v>1427</v>
      </c>
      <c r="W2608" s="444" t="str">
        <f t="shared" si="184"/>
        <v>10</v>
      </c>
      <c r="X2608" s="286"/>
      <c r="Y2608" s="286"/>
      <c r="Z2608" s="30"/>
    </row>
    <row r="2609" spans="1:26" ht="15" hidden="1" customHeight="1" x14ac:dyDescent="0.2">
      <c r="A2609" s="384"/>
      <c r="B2609" s="384"/>
      <c r="C2609" s="433"/>
      <c r="D2609" s="43" t="s">
        <v>2987</v>
      </c>
      <c r="E2609" s="499" t="s">
        <v>3080</v>
      </c>
      <c r="F2609" s="319">
        <v>1</v>
      </c>
      <c r="G2609" s="43" t="s">
        <v>3208</v>
      </c>
      <c r="H2609" s="499"/>
      <c r="I2609" s="481">
        <v>10</v>
      </c>
      <c r="J2609" s="442" t="s">
        <v>1428</v>
      </c>
      <c r="K2609" s="442">
        <v>1</v>
      </c>
      <c r="L2609" s="482" t="s">
        <v>3473</v>
      </c>
      <c r="M2609" s="442">
        <v>220</v>
      </c>
      <c r="N2609" s="483"/>
      <c r="O2609" s="434">
        <v>2.25</v>
      </c>
      <c r="P2609" s="323">
        <f t="shared" si="181"/>
        <v>2.25</v>
      </c>
      <c r="Q2609" s="319">
        <f t="shared" si="182"/>
        <v>1</v>
      </c>
      <c r="R2609" s="427">
        <f t="shared" si="183"/>
        <v>2.25</v>
      </c>
      <c r="S2609" s="323"/>
      <c r="T2609" s="309"/>
      <c r="U2609" s="309"/>
      <c r="V2609" s="319" t="s">
        <v>1427</v>
      </c>
      <c r="W2609" s="444" t="str">
        <f t="shared" si="184"/>
        <v>10</v>
      </c>
      <c r="X2609" s="286"/>
      <c r="Y2609" s="286"/>
      <c r="Z2609" s="30"/>
    </row>
    <row r="2610" spans="1:26" ht="15" hidden="1" customHeight="1" x14ac:dyDescent="0.2">
      <c r="A2610" s="384"/>
      <c r="B2610" s="384"/>
      <c r="C2610" s="433"/>
      <c r="D2610" s="43" t="s">
        <v>2987</v>
      </c>
      <c r="E2610" s="499" t="s">
        <v>3080</v>
      </c>
      <c r="F2610" s="319">
        <v>1</v>
      </c>
      <c r="G2610" s="43" t="s">
        <v>3210</v>
      </c>
      <c r="H2610" s="499"/>
      <c r="I2610" s="481">
        <v>15</v>
      </c>
      <c r="J2610" s="442" t="s">
        <v>1428</v>
      </c>
      <c r="K2610" s="442">
        <v>2</v>
      </c>
      <c r="L2610" s="482" t="s">
        <v>3495</v>
      </c>
      <c r="M2610" s="442">
        <v>300</v>
      </c>
      <c r="N2610" s="483"/>
      <c r="O2610" s="434">
        <v>6.01</v>
      </c>
      <c r="P2610" s="323">
        <f t="shared" si="181"/>
        <v>12.02</v>
      </c>
      <c r="Q2610" s="319">
        <f t="shared" si="182"/>
        <v>2</v>
      </c>
      <c r="R2610" s="427">
        <f t="shared" si="183"/>
        <v>12.02</v>
      </c>
      <c r="S2610" s="323"/>
      <c r="T2610" s="309"/>
      <c r="U2610" s="309"/>
      <c r="V2610" s="319" t="s">
        <v>3446</v>
      </c>
      <c r="W2610" s="444" t="str">
        <f t="shared" si="184"/>
        <v>15</v>
      </c>
      <c r="X2610" s="286"/>
      <c r="Y2610" s="286"/>
      <c r="Z2610" s="30"/>
    </row>
    <row r="2611" spans="1:26" ht="15" hidden="1" customHeight="1" x14ac:dyDescent="0.2">
      <c r="A2611" s="384"/>
      <c r="B2611" s="384"/>
      <c r="C2611" s="433"/>
      <c r="D2611" s="43" t="s">
        <v>2988</v>
      </c>
      <c r="E2611" s="499" t="s">
        <v>3080</v>
      </c>
      <c r="F2611" s="319">
        <v>2</v>
      </c>
      <c r="G2611" s="43" t="s">
        <v>3209</v>
      </c>
      <c r="H2611" s="499"/>
      <c r="I2611" s="481" t="s">
        <v>622</v>
      </c>
      <c r="J2611" s="442" t="s">
        <v>1428</v>
      </c>
      <c r="K2611" s="442">
        <v>1</v>
      </c>
      <c r="L2611" s="482" t="s">
        <v>3456</v>
      </c>
      <c r="M2611" s="442">
        <v>3069</v>
      </c>
      <c r="N2611" s="483"/>
      <c r="O2611" s="434">
        <v>129.62</v>
      </c>
      <c r="P2611" s="323">
        <f t="shared" si="181"/>
        <v>129.62</v>
      </c>
      <c r="Q2611" s="319">
        <f t="shared" si="182"/>
        <v>2</v>
      </c>
      <c r="R2611" s="427">
        <f t="shared" si="183"/>
        <v>259.24</v>
      </c>
      <c r="S2611" s="323"/>
      <c r="T2611" s="309"/>
      <c r="U2611" s="309"/>
      <c r="V2611" s="319" t="s">
        <v>622</v>
      </c>
      <c r="W2611" s="444" t="str">
        <f t="shared" si="184"/>
        <v/>
      </c>
      <c r="X2611" s="286"/>
      <c r="Y2611" s="286"/>
      <c r="Z2611" s="30"/>
    </row>
    <row r="2612" spans="1:26" ht="15" hidden="1" customHeight="1" x14ac:dyDescent="0.2">
      <c r="A2612" s="384"/>
      <c r="B2612" s="384"/>
      <c r="C2612" s="433"/>
      <c r="D2612" s="43" t="s">
        <v>2988</v>
      </c>
      <c r="E2612" s="499" t="s">
        <v>3080</v>
      </c>
      <c r="F2612" s="319">
        <v>2</v>
      </c>
      <c r="G2612" s="43" t="s">
        <v>3208</v>
      </c>
      <c r="H2612" s="499"/>
      <c r="I2612" s="481">
        <v>10</v>
      </c>
      <c r="J2612" s="442" t="s">
        <v>1428</v>
      </c>
      <c r="K2612" s="442">
        <v>1</v>
      </c>
      <c r="L2612" s="482" t="s">
        <v>3473</v>
      </c>
      <c r="M2612" s="442">
        <v>220</v>
      </c>
      <c r="N2612" s="483"/>
      <c r="O2612" s="434">
        <v>2.25</v>
      </c>
      <c r="P2612" s="323">
        <f t="shared" ref="P2612:P2675" si="185">O2612*K2612</f>
        <v>2.25</v>
      </c>
      <c r="Q2612" s="319">
        <f t="shared" ref="Q2612:Q2675" si="186">K2612*F2612</f>
        <v>2</v>
      </c>
      <c r="R2612" s="427">
        <f t="shared" ref="R2612:R2675" si="187">Q2612*O2612</f>
        <v>4.5</v>
      </c>
      <c r="S2612" s="323"/>
      <c r="T2612" s="309"/>
      <c r="U2612" s="309"/>
      <c r="V2612" s="319" t="s">
        <v>1427</v>
      </c>
      <c r="W2612" s="444" t="str">
        <f t="shared" si="184"/>
        <v>10</v>
      </c>
      <c r="X2612" s="286"/>
      <c r="Y2612" s="286"/>
      <c r="Z2612" s="30"/>
    </row>
    <row r="2613" spans="1:26" ht="15" hidden="1" customHeight="1" x14ac:dyDescent="0.2">
      <c r="A2613" s="384"/>
      <c r="B2613" s="384"/>
      <c r="C2613" s="433"/>
      <c r="D2613" s="43" t="s">
        <v>2988</v>
      </c>
      <c r="E2613" s="499" t="s">
        <v>3080</v>
      </c>
      <c r="F2613" s="319">
        <v>2</v>
      </c>
      <c r="G2613" s="43" t="s">
        <v>3210</v>
      </c>
      <c r="H2613" s="499"/>
      <c r="I2613" s="481">
        <v>15</v>
      </c>
      <c r="J2613" s="442" t="s">
        <v>1428</v>
      </c>
      <c r="K2613" s="442">
        <v>1</v>
      </c>
      <c r="L2613" s="482" t="s">
        <v>3495</v>
      </c>
      <c r="M2613" s="442">
        <v>300</v>
      </c>
      <c r="N2613" s="483"/>
      <c r="O2613" s="434">
        <v>6.01</v>
      </c>
      <c r="P2613" s="323">
        <f t="shared" si="185"/>
        <v>6.01</v>
      </c>
      <c r="Q2613" s="319">
        <f t="shared" si="186"/>
        <v>2</v>
      </c>
      <c r="R2613" s="427">
        <f t="shared" si="187"/>
        <v>12.02</v>
      </c>
      <c r="S2613" s="323"/>
      <c r="T2613" s="309"/>
      <c r="U2613" s="309"/>
      <c r="V2613" s="319" t="s">
        <v>3446</v>
      </c>
      <c r="W2613" s="444" t="str">
        <f t="shared" si="184"/>
        <v>15</v>
      </c>
      <c r="X2613" s="286"/>
      <c r="Y2613" s="286"/>
      <c r="Z2613" s="30"/>
    </row>
    <row r="2614" spans="1:26" ht="15" hidden="1" customHeight="1" x14ac:dyDescent="0.2">
      <c r="A2614" s="384"/>
      <c r="B2614" s="384"/>
      <c r="C2614" s="433"/>
      <c r="D2614" s="43" t="s">
        <v>2988</v>
      </c>
      <c r="E2614" s="499" t="s">
        <v>3080</v>
      </c>
      <c r="F2614" s="319">
        <v>2</v>
      </c>
      <c r="G2614" s="43" t="s">
        <v>3183</v>
      </c>
      <c r="H2614" s="499"/>
      <c r="I2614" s="481">
        <v>15</v>
      </c>
      <c r="J2614" s="442" t="s">
        <v>1428</v>
      </c>
      <c r="K2614" s="442">
        <v>4</v>
      </c>
      <c r="L2614" s="482" t="s">
        <v>3455</v>
      </c>
      <c r="M2614" s="442">
        <v>300</v>
      </c>
      <c r="N2614" s="483"/>
      <c r="O2614" s="434">
        <v>5.65</v>
      </c>
      <c r="P2614" s="323">
        <f t="shared" si="185"/>
        <v>22.6</v>
      </c>
      <c r="Q2614" s="319">
        <f t="shared" si="186"/>
        <v>8</v>
      </c>
      <c r="R2614" s="427">
        <f t="shared" si="187"/>
        <v>45.2</v>
      </c>
      <c r="S2614" s="323"/>
      <c r="T2614" s="309"/>
      <c r="U2614" s="309"/>
      <c r="V2614" s="319" t="s">
        <v>3446</v>
      </c>
      <c r="W2614" s="444" t="str">
        <f t="shared" si="184"/>
        <v>15</v>
      </c>
      <c r="X2614" s="286"/>
      <c r="Y2614" s="286"/>
      <c r="Z2614" s="30"/>
    </row>
    <row r="2615" spans="1:26" ht="15" hidden="1" customHeight="1" x14ac:dyDescent="0.2">
      <c r="A2615" s="384"/>
      <c r="B2615" s="384"/>
      <c r="C2615" s="433"/>
      <c r="D2615" s="43" t="s">
        <v>2988</v>
      </c>
      <c r="E2615" s="499" t="s">
        <v>3080</v>
      </c>
      <c r="F2615" s="319">
        <v>2</v>
      </c>
      <c r="G2615" s="43" t="s">
        <v>3215</v>
      </c>
      <c r="H2615" s="499"/>
      <c r="I2615" s="481">
        <v>12</v>
      </c>
      <c r="J2615" s="442" t="s">
        <v>1428</v>
      </c>
      <c r="K2615" s="442">
        <v>8</v>
      </c>
      <c r="L2615" s="482" t="s">
        <v>3551</v>
      </c>
      <c r="M2615" s="442">
        <v>279</v>
      </c>
      <c r="N2615" s="483"/>
      <c r="O2615" s="434">
        <v>1.88</v>
      </c>
      <c r="P2615" s="323">
        <f t="shared" si="185"/>
        <v>15.04</v>
      </c>
      <c r="Q2615" s="319">
        <f t="shared" si="186"/>
        <v>16</v>
      </c>
      <c r="R2615" s="427">
        <f t="shared" si="187"/>
        <v>30.08</v>
      </c>
      <c r="S2615" s="323"/>
      <c r="T2615" s="309"/>
      <c r="U2615" s="309"/>
      <c r="V2615" s="319" t="s">
        <v>3445</v>
      </c>
      <c r="W2615" s="444" t="str">
        <f t="shared" si="184"/>
        <v>12</v>
      </c>
      <c r="X2615" s="286"/>
      <c r="Y2615" s="286"/>
      <c r="Z2615" s="30"/>
    </row>
    <row r="2616" spans="1:26" ht="15" hidden="1" customHeight="1" x14ac:dyDescent="0.2">
      <c r="A2616" s="384"/>
      <c r="B2616" s="384"/>
      <c r="C2616" s="433"/>
      <c r="D2616" s="43" t="s">
        <v>2989</v>
      </c>
      <c r="E2616" s="499" t="s">
        <v>3080</v>
      </c>
      <c r="F2616" s="319">
        <v>1</v>
      </c>
      <c r="G2616" s="43" t="s">
        <v>3216</v>
      </c>
      <c r="H2616" s="499"/>
      <c r="I2616" s="481" t="s">
        <v>3390</v>
      </c>
      <c r="J2616" s="442" t="s">
        <v>1428</v>
      </c>
      <c r="K2616" s="442">
        <v>1</v>
      </c>
      <c r="L2616" s="482" t="s">
        <v>3456</v>
      </c>
      <c r="M2616" s="442">
        <v>3101</v>
      </c>
      <c r="N2616" s="483"/>
      <c r="O2616" s="434">
        <v>102.97</v>
      </c>
      <c r="P2616" s="323">
        <f t="shared" si="185"/>
        <v>102.97</v>
      </c>
      <c r="Q2616" s="319">
        <f t="shared" si="186"/>
        <v>1</v>
      </c>
      <c r="R2616" s="427">
        <f t="shared" si="187"/>
        <v>102.97</v>
      </c>
      <c r="S2616" s="323"/>
      <c r="T2616" s="309"/>
      <c r="U2616" s="309"/>
      <c r="V2616" s="319" t="s">
        <v>3390</v>
      </c>
      <c r="W2616" s="444" t="str">
        <f t="shared" si="184"/>
        <v/>
      </c>
      <c r="X2616" s="286"/>
      <c r="Y2616" s="286"/>
      <c r="Z2616" s="30"/>
    </row>
    <row r="2617" spans="1:26" ht="15" hidden="1" customHeight="1" x14ac:dyDescent="0.2">
      <c r="A2617" s="384"/>
      <c r="B2617" s="384"/>
      <c r="C2617" s="433"/>
      <c r="D2617" s="43" t="s">
        <v>2989</v>
      </c>
      <c r="E2617" s="499" t="s">
        <v>3080</v>
      </c>
      <c r="F2617" s="319">
        <v>1</v>
      </c>
      <c r="G2617" s="43" t="s">
        <v>3178</v>
      </c>
      <c r="H2617" s="499"/>
      <c r="I2617" s="481">
        <v>10</v>
      </c>
      <c r="J2617" s="442" t="s">
        <v>1428</v>
      </c>
      <c r="K2617" s="442">
        <v>1</v>
      </c>
      <c r="L2617" s="482" t="s">
        <v>3452</v>
      </c>
      <c r="M2617" s="442">
        <v>60</v>
      </c>
      <c r="N2617" s="483"/>
      <c r="O2617" s="434">
        <v>0.28000000000000003</v>
      </c>
      <c r="P2617" s="323">
        <f t="shared" si="185"/>
        <v>0.28000000000000003</v>
      </c>
      <c r="Q2617" s="319">
        <f t="shared" si="186"/>
        <v>1</v>
      </c>
      <c r="R2617" s="427">
        <f t="shared" si="187"/>
        <v>0.28000000000000003</v>
      </c>
      <c r="S2617" s="323"/>
      <c r="T2617" s="309"/>
      <c r="U2617" s="309"/>
      <c r="V2617" s="319" t="s">
        <v>1427</v>
      </c>
      <c r="W2617" s="444" t="str">
        <f t="shared" si="184"/>
        <v>10</v>
      </c>
      <c r="X2617" s="286"/>
      <c r="Y2617" s="286"/>
      <c r="Z2617" s="30"/>
    </row>
    <row r="2618" spans="1:26" ht="15" hidden="1" customHeight="1" x14ac:dyDescent="0.2">
      <c r="A2618" s="384"/>
      <c r="B2618" s="384"/>
      <c r="C2618" s="433"/>
      <c r="D2618" s="43" t="s">
        <v>2989</v>
      </c>
      <c r="E2618" s="499" t="s">
        <v>3080</v>
      </c>
      <c r="F2618" s="319">
        <v>1</v>
      </c>
      <c r="G2618" s="43" t="s">
        <v>3179</v>
      </c>
      <c r="H2618" s="499"/>
      <c r="I2618" s="481">
        <v>10</v>
      </c>
      <c r="J2618" s="442" t="s">
        <v>1428</v>
      </c>
      <c r="K2618" s="442">
        <v>1</v>
      </c>
      <c r="L2618" s="482" t="s">
        <v>3457</v>
      </c>
      <c r="M2618" s="442">
        <v>214</v>
      </c>
      <c r="N2618" s="483"/>
      <c r="O2618" s="434">
        <v>1.18</v>
      </c>
      <c r="P2618" s="323">
        <f t="shared" si="185"/>
        <v>1.18</v>
      </c>
      <c r="Q2618" s="319">
        <f t="shared" si="186"/>
        <v>1</v>
      </c>
      <c r="R2618" s="427">
        <f t="shared" si="187"/>
        <v>1.18</v>
      </c>
      <c r="S2618" s="323"/>
      <c r="T2618" s="309"/>
      <c r="U2618" s="309"/>
      <c r="V2618" s="319" t="s">
        <v>1427</v>
      </c>
      <c r="W2618" s="444" t="str">
        <f t="shared" si="184"/>
        <v>10</v>
      </c>
      <c r="X2618" s="286"/>
      <c r="Y2618" s="286"/>
      <c r="Z2618" s="30"/>
    </row>
    <row r="2619" spans="1:26" ht="15" hidden="1" customHeight="1" x14ac:dyDescent="0.2">
      <c r="A2619" s="384"/>
      <c r="B2619" s="384"/>
      <c r="C2619" s="433"/>
      <c r="D2619" s="43" t="s">
        <v>2989</v>
      </c>
      <c r="E2619" s="499" t="s">
        <v>3080</v>
      </c>
      <c r="F2619" s="319">
        <v>1</v>
      </c>
      <c r="G2619" s="43" t="s">
        <v>3217</v>
      </c>
      <c r="H2619" s="499"/>
      <c r="I2619" s="481">
        <v>10</v>
      </c>
      <c r="J2619" s="442" t="s">
        <v>1428</v>
      </c>
      <c r="K2619" s="442">
        <v>1</v>
      </c>
      <c r="L2619" s="482" t="s">
        <v>3457</v>
      </c>
      <c r="M2619" s="442">
        <v>150</v>
      </c>
      <c r="N2619" s="483"/>
      <c r="O2619" s="434">
        <v>0.82</v>
      </c>
      <c r="P2619" s="323">
        <f t="shared" si="185"/>
        <v>0.82</v>
      </c>
      <c r="Q2619" s="319">
        <f t="shared" si="186"/>
        <v>1</v>
      </c>
      <c r="R2619" s="427">
        <f t="shared" si="187"/>
        <v>0.82</v>
      </c>
      <c r="S2619" s="323"/>
      <c r="T2619" s="309"/>
      <c r="U2619" s="309"/>
      <c r="V2619" s="319" t="s">
        <v>1427</v>
      </c>
      <c r="W2619" s="444" t="str">
        <f t="shared" si="184"/>
        <v>10</v>
      </c>
      <c r="X2619" s="286"/>
      <c r="Y2619" s="286"/>
      <c r="Z2619" s="30"/>
    </row>
    <row r="2620" spans="1:26" ht="15" hidden="1" customHeight="1" x14ac:dyDescent="0.2">
      <c r="A2620" s="384"/>
      <c r="B2620" s="384"/>
      <c r="C2620" s="433"/>
      <c r="D2620" s="43" t="s">
        <v>2989</v>
      </c>
      <c r="E2620" s="499" t="s">
        <v>3080</v>
      </c>
      <c r="F2620" s="319">
        <v>1</v>
      </c>
      <c r="G2620" s="43" t="s">
        <v>3218</v>
      </c>
      <c r="H2620" s="499"/>
      <c r="I2620" s="481" t="s">
        <v>3390</v>
      </c>
      <c r="J2620" s="442" t="s">
        <v>1428</v>
      </c>
      <c r="K2620" s="442">
        <v>1</v>
      </c>
      <c r="L2620" s="482" t="s">
        <v>3456</v>
      </c>
      <c r="M2620" s="442">
        <v>1891</v>
      </c>
      <c r="N2620" s="483"/>
      <c r="O2620" s="434">
        <v>62.81</v>
      </c>
      <c r="P2620" s="323">
        <f t="shared" si="185"/>
        <v>62.81</v>
      </c>
      <c r="Q2620" s="319">
        <f t="shared" si="186"/>
        <v>1</v>
      </c>
      <c r="R2620" s="427">
        <f t="shared" si="187"/>
        <v>62.81</v>
      </c>
      <c r="S2620" s="323"/>
      <c r="T2620" s="309"/>
      <c r="U2620" s="309"/>
      <c r="V2620" s="319" t="s">
        <v>3390</v>
      </c>
      <c r="W2620" s="444" t="str">
        <f t="shared" si="184"/>
        <v/>
      </c>
      <c r="X2620" s="286"/>
      <c r="Y2620" s="286"/>
      <c r="Z2620" s="30"/>
    </row>
    <row r="2621" spans="1:26" ht="15" hidden="1" customHeight="1" x14ac:dyDescent="0.2">
      <c r="A2621" s="384"/>
      <c r="B2621" s="384"/>
      <c r="C2621" s="433"/>
      <c r="D2621" s="43" t="s">
        <v>2989</v>
      </c>
      <c r="E2621" s="499" t="s">
        <v>3080</v>
      </c>
      <c r="F2621" s="319">
        <v>1</v>
      </c>
      <c r="G2621" s="43" t="s">
        <v>3219</v>
      </c>
      <c r="H2621" s="499"/>
      <c r="I2621" s="481" t="s">
        <v>3390</v>
      </c>
      <c r="J2621" s="442" t="s">
        <v>1428</v>
      </c>
      <c r="K2621" s="442">
        <v>1</v>
      </c>
      <c r="L2621" s="482" t="s">
        <v>3456</v>
      </c>
      <c r="M2621" s="442">
        <v>485</v>
      </c>
      <c r="N2621" s="483"/>
      <c r="O2621" s="434">
        <v>16.100000000000001</v>
      </c>
      <c r="P2621" s="323">
        <f t="shared" si="185"/>
        <v>16.100000000000001</v>
      </c>
      <c r="Q2621" s="319">
        <f t="shared" si="186"/>
        <v>1</v>
      </c>
      <c r="R2621" s="427">
        <f t="shared" si="187"/>
        <v>16.100000000000001</v>
      </c>
      <c r="S2621" s="323"/>
      <c r="T2621" s="309"/>
      <c r="U2621" s="309"/>
      <c r="V2621" s="319" t="s">
        <v>3390</v>
      </c>
      <c r="W2621" s="444" t="str">
        <f t="shared" si="184"/>
        <v/>
      </c>
      <c r="X2621" s="286"/>
      <c r="Y2621" s="286"/>
      <c r="Z2621" s="30"/>
    </row>
    <row r="2622" spans="1:26" ht="15" hidden="1" customHeight="1" x14ac:dyDescent="0.2">
      <c r="A2622" s="384"/>
      <c r="B2622" s="384"/>
      <c r="C2622" s="433"/>
      <c r="D2622" s="43" t="s">
        <v>2989</v>
      </c>
      <c r="E2622" s="499" t="s">
        <v>3080</v>
      </c>
      <c r="F2622" s="319">
        <v>1</v>
      </c>
      <c r="G2622" s="43" t="s">
        <v>3220</v>
      </c>
      <c r="H2622" s="499"/>
      <c r="I2622" s="481">
        <v>15</v>
      </c>
      <c r="J2622" s="442" t="s">
        <v>1428</v>
      </c>
      <c r="K2622" s="442">
        <v>1</v>
      </c>
      <c r="L2622" s="482" t="s">
        <v>3463</v>
      </c>
      <c r="M2622" s="442">
        <v>240</v>
      </c>
      <c r="N2622" s="483"/>
      <c r="O2622" s="434">
        <v>2.4</v>
      </c>
      <c r="P2622" s="323">
        <f t="shared" si="185"/>
        <v>2.4</v>
      </c>
      <c r="Q2622" s="319">
        <f t="shared" si="186"/>
        <v>1</v>
      </c>
      <c r="R2622" s="427">
        <f t="shared" si="187"/>
        <v>2.4</v>
      </c>
      <c r="S2622" s="323"/>
      <c r="T2622" s="309"/>
      <c r="U2622" s="309"/>
      <c r="V2622" s="319" t="s">
        <v>3446</v>
      </c>
      <c r="W2622" s="444" t="str">
        <f t="shared" si="184"/>
        <v>15</v>
      </c>
      <c r="X2622" s="286"/>
      <c r="Y2622" s="286"/>
      <c r="Z2622" s="30"/>
    </row>
    <row r="2623" spans="1:26" ht="15" hidden="1" customHeight="1" x14ac:dyDescent="0.2">
      <c r="A2623" s="384"/>
      <c r="B2623" s="384"/>
      <c r="C2623" s="433"/>
      <c r="D2623" s="43" t="s">
        <v>2989</v>
      </c>
      <c r="E2623" s="499" t="s">
        <v>3080</v>
      </c>
      <c r="F2623" s="319">
        <v>1</v>
      </c>
      <c r="G2623" s="43" t="s">
        <v>3183</v>
      </c>
      <c r="H2623" s="499"/>
      <c r="I2623" s="481">
        <v>15</v>
      </c>
      <c r="J2623" s="442" t="s">
        <v>1428</v>
      </c>
      <c r="K2623" s="442">
        <v>1</v>
      </c>
      <c r="L2623" s="482" t="s">
        <v>3455</v>
      </c>
      <c r="M2623" s="442">
        <v>300</v>
      </c>
      <c r="N2623" s="483"/>
      <c r="O2623" s="434">
        <v>5.65</v>
      </c>
      <c r="P2623" s="323">
        <f t="shared" si="185"/>
        <v>5.65</v>
      </c>
      <c r="Q2623" s="319">
        <f t="shared" si="186"/>
        <v>1</v>
      </c>
      <c r="R2623" s="427">
        <f t="shared" si="187"/>
        <v>5.65</v>
      </c>
      <c r="S2623" s="323"/>
      <c r="T2623" s="309"/>
      <c r="U2623" s="309"/>
      <c r="V2623" s="319" t="s">
        <v>3446</v>
      </c>
      <c r="W2623" s="444" t="str">
        <f t="shared" si="184"/>
        <v>15</v>
      </c>
      <c r="X2623" s="286"/>
      <c r="Y2623" s="286"/>
      <c r="Z2623" s="30"/>
    </row>
    <row r="2624" spans="1:26" ht="15" hidden="1" customHeight="1" x14ac:dyDescent="0.2">
      <c r="A2624" s="384"/>
      <c r="B2624" s="384"/>
      <c r="C2624" s="433"/>
      <c r="D2624" s="43" t="s">
        <v>2990</v>
      </c>
      <c r="E2624" s="499" t="s">
        <v>3080</v>
      </c>
      <c r="F2624" s="319">
        <v>1</v>
      </c>
      <c r="G2624" s="43" t="s">
        <v>3221</v>
      </c>
      <c r="H2624" s="499"/>
      <c r="I2624" s="481" t="s">
        <v>3390</v>
      </c>
      <c r="J2624" s="442" t="s">
        <v>1428</v>
      </c>
      <c r="K2624" s="442">
        <v>1</v>
      </c>
      <c r="L2624" s="482" t="s">
        <v>3456</v>
      </c>
      <c r="M2624" s="442">
        <v>3101</v>
      </c>
      <c r="N2624" s="483"/>
      <c r="O2624" s="434">
        <v>102.97</v>
      </c>
      <c r="P2624" s="323">
        <f t="shared" si="185"/>
        <v>102.97</v>
      </c>
      <c r="Q2624" s="319">
        <f t="shared" si="186"/>
        <v>1</v>
      </c>
      <c r="R2624" s="427">
        <f t="shared" si="187"/>
        <v>102.97</v>
      </c>
      <c r="S2624" s="323"/>
      <c r="T2624" s="309"/>
      <c r="U2624" s="309"/>
      <c r="V2624" s="319" t="s">
        <v>3390</v>
      </c>
      <c r="W2624" s="444" t="str">
        <f t="shared" si="184"/>
        <v/>
      </c>
      <c r="X2624" s="286"/>
      <c r="Y2624" s="286"/>
      <c r="Z2624" s="30"/>
    </row>
    <row r="2625" spans="1:26" ht="15" hidden="1" customHeight="1" x14ac:dyDescent="0.2">
      <c r="A2625" s="384"/>
      <c r="B2625" s="384"/>
      <c r="C2625" s="433"/>
      <c r="D2625" s="43" t="s">
        <v>2990</v>
      </c>
      <c r="E2625" s="499" t="s">
        <v>3080</v>
      </c>
      <c r="F2625" s="319">
        <v>1</v>
      </c>
      <c r="G2625" s="43" t="s">
        <v>3178</v>
      </c>
      <c r="H2625" s="499"/>
      <c r="I2625" s="481">
        <v>10</v>
      </c>
      <c r="J2625" s="442" t="s">
        <v>1428</v>
      </c>
      <c r="K2625" s="442">
        <v>1</v>
      </c>
      <c r="L2625" s="482" t="s">
        <v>3452</v>
      </c>
      <c r="M2625" s="442">
        <v>60</v>
      </c>
      <c r="N2625" s="483"/>
      <c r="O2625" s="434">
        <v>0.28000000000000003</v>
      </c>
      <c r="P2625" s="323">
        <f t="shared" si="185"/>
        <v>0.28000000000000003</v>
      </c>
      <c r="Q2625" s="319">
        <f t="shared" si="186"/>
        <v>1</v>
      </c>
      <c r="R2625" s="427">
        <f t="shared" si="187"/>
        <v>0.28000000000000003</v>
      </c>
      <c r="S2625" s="323"/>
      <c r="T2625" s="309"/>
      <c r="U2625" s="309"/>
      <c r="V2625" s="319" t="s">
        <v>1427</v>
      </c>
      <c r="W2625" s="444" t="str">
        <f t="shared" si="184"/>
        <v>10</v>
      </c>
      <c r="X2625" s="286"/>
      <c r="Y2625" s="286"/>
      <c r="Z2625" s="30"/>
    </row>
    <row r="2626" spans="1:26" ht="15" hidden="1" customHeight="1" x14ac:dyDescent="0.2">
      <c r="A2626" s="384"/>
      <c r="B2626" s="384"/>
      <c r="C2626" s="433"/>
      <c r="D2626" s="43" t="s">
        <v>2990</v>
      </c>
      <c r="E2626" s="499" t="s">
        <v>3080</v>
      </c>
      <c r="F2626" s="319">
        <v>1</v>
      </c>
      <c r="G2626" s="43" t="s">
        <v>3179</v>
      </c>
      <c r="H2626" s="499"/>
      <c r="I2626" s="481">
        <v>10</v>
      </c>
      <c r="J2626" s="442" t="s">
        <v>1428</v>
      </c>
      <c r="K2626" s="442">
        <v>1</v>
      </c>
      <c r="L2626" s="482" t="s">
        <v>3457</v>
      </c>
      <c r="M2626" s="442">
        <v>214</v>
      </c>
      <c r="N2626" s="483"/>
      <c r="O2626" s="434">
        <v>1.18</v>
      </c>
      <c r="P2626" s="323">
        <f t="shared" si="185"/>
        <v>1.18</v>
      </c>
      <c r="Q2626" s="319">
        <f t="shared" si="186"/>
        <v>1</v>
      </c>
      <c r="R2626" s="427">
        <f t="shared" si="187"/>
        <v>1.18</v>
      </c>
      <c r="S2626" s="323"/>
      <c r="T2626" s="309"/>
      <c r="U2626" s="309"/>
      <c r="V2626" s="319" t="s">
        <v>1427</v>
      </c>
      <c r="W2626" s="444" t="str">
        <f t="shared" si="184"/>
        <v>10</v>
      </c>
      <c r="X2626" s="286"/>
      <c r="Y2626" s="286"/>
      <c r="Z2626" s="30"/>
    </row>
    <row r="2627" spans="1:26" ht="15" hidden="1" customHeight="1" x14ac:dyDescent="0.2">
      <c r="A2627" s="384"/>
      <c r="B2627" s="384"/>
      <c r="C2627" s="433"/>
      <c r="D2627" s="43" t="s">
        <v>2990</v>
      </c>
      <c r="E2627" s="499" t="s">
        <v>3080</v>
      </c>
      <c r="F2627" s="319">
        <v>1</v>
      </c>
      <c r="G2627" s="43" t="s">
        <v>3217</v>
      </c>
      <c r="H2627" s="499"/>
      <c r="I2627" s="481">
        <v>10</v>
      </c>
      <c r="J2627" s="442" t="s">
        <v>1428</v>
      </c>
      <c r="K2627" s="442">
        <v>1</v>
      </c>
      <c r="L2627" s="482" t="s">
        <v>3457</v>
      </c>
      <c r="M2627" s="442">
        <v>150</v>
      </c>
      <c r="N2627" s="483"/>
      <c r="O2627" s="434">
        <v>0.82</v>
      </c>
      <c r="P2627" s="323">
        <f t="shared" si="185"/>
        <v>0.82</v>
      </c>
      <c r="Q2627" s="319">
        <f t="shared" si="186"/>
        <v>1</v>
      </c>
      <c r="R2627" s="427">
        <f t="shared" si="187"/>
        <v>0.82</v>
      </c>
      <c r="S2627" s="323"/>
      <c r="T2627" s="309"/>
      <c r="U2627" s="309"/>
      <c r="V2627" s="319" t="s">
        <v>1427</v>
      </c>
      <c r="W2627" s="444" t="str">
        <f t="shared" si="184"/>
        <v>10</v>
      </c>
      <c r="X2627" s="286"/>
      <c r="Y2627" s="286"/>
      <c r="Z2627" s="30"/>
    </row>
    <row r="2628" spans="1:26" ht="15" hidden="1" customHeight="1" x14ac:dyDescent="0.2">
      <c r="A2628" s="384"/>
      <c r="B2628" s="384"/>
      <c r="C2628" s="433"/>
      <c r="D2628" s="43" t="s">
        <v>2990</v>
      </c>
      <c r="E2628" s="499" t="s">
        <v>3080</v>
      </c>
      <c r="F2628" s="319">
        <v>1</v>
      </c>
      <c r="G2628" s="43" t="s">
        <v>3222</v>
      </c>
      <c r="H2628" s="499"/>
      <c r="I2628" s="481" t="s">
        <v>3390</v>
      </c>
      <c r="J2628" s="442" t="s">
        <v>1428</v>
      </c>
      <c r="K2628" s="442">
        <v>1</v>
      </c>
      <c r="L2628" s="482" t="s">
        <v>3456</v>
      </c>
      <c r="M2628" s="442">
        <v>1891</v>
      </c>
      <c r="N2628" s="483"/>
      <c r="O2628" s="434">
        <v>62.81</v>
      </c>
      <c r="P2628" s="323">
        <f t="shared" si="185"/>
        <v>62.81</v>
      </c>
      <c r="Q2628" s="319">
        <f t="shared" si="186"/>
        <v>1</v>
      </c>
      <c r="R2628" s="427">
        <f t="shared" si="187"/>
        <v>62.81</v>
      </c>
      <c r="S2628" s="323"/>
      <c r="T2628" s="309"/>
      <c r="U2628" s="309"/>
      <c r="V2628" s="319" t="s">
        <v>3390</v>
      </c>
      <c r="W2628" s="444" t="str">
        <f t="shared" si="184"/>
        <v/>
      </c>
      <c r="X2628" s="286"/>
      <c r="Y2628" s="286"/>
      <c r="Z2628" s="30"/>
    </row>
    <row r="2629" spans="1:26" ht="15" hidden="1" customHeight="1" x14ac:dyDescent="0.2">
      <c r="A2629" s="384"/>
      <c r="B2629" s="384"/>
      <c r="C2629" s="433"/>
      <c r="D2629" s="43" t="s">
        <v>2990</v>
      </c>
      <c r="E2629" s="499" t="s">
        <v>3080</v>
      </c>
      <c r="F2629" s="319">
        <v>1</v>
      </c>
      <c r="G2629" s="43" t="s">
        <v>3223</v>
      </c>
      <c r="H2629" s="499"/>
      <c r="I2629" s="481" t="s">
        <v>3390</v>
      </c>
      <c r="J2629" s="442" t="s">
        <v>1428</v>
      </c>
      <c r="K2629" s="442">
        <v>1</v>
      </c>
      <c r="L2629" s="482" t="s">
        <v>3456</v>
      </c>
      <c r="M2629" s="442">
        <v>485</v>
      </c>
      <c r="N2629" s="483"/>
      <c r="O2629" s="434">
        <v>16.100000000000001</v>
      </c>
      <c r="P2629" s="323">
        <f t="shared" si="185"/>
        <v>16.100000000000001</v>
      </c>
      <c r="Q2629" s="319">
        <f t="shared" si="186"/>
        <v>1</v>
      </c>
      <c r="R2629" s="427">
        <f t="shared" si="187"/>
        <v>16.100000000000001</v>
      </c>
      <c r="S2629" s="323"/>
      <c r="T2629" s="309"/>
      <c r="U2629" s="309"/>
      <c r="V2629" s="319" t="s">
        <v>3390</v>
      </c>
      <c r="W2629" s="444" t="str">
        <f t="shared" si="184"/>
        <v/>
      </c>
      <c r="X2629" s="286"/>
      <c r="Y2629" s="286"/>
      <c r="Z2629" s="30"/>
    </row>
    <row r="2630" spans="1:26" ht="15" hidden="1" customHeight="1" x14ac:dyDescent="0.2">
      <c r="A2630" s="384"/>
      <c r="B2630" s="384"/>
      <c r="C2630" s="433"/>
      <c r="D2630" s="43" t="s">
        <v>2990</v>
      </c>
      <c r="E2630" s="499" t="s">
        <v>3080</v>
      </c>
      <c r="F2630" s="319">
        <v>1</v>
      </c>
      <c r="G2630" s="43" t="s">
        <v>3220</v>
      </c>
      <c r="H2630" s="499"/>
      <c r="I2630" s="481">
        <v>15</v>
      </c>
      <c r="J2630" s="442" t="s">
        <v>1428</v>
      </c>
      <c r="K2630" s="442">
        <v>1</v>
      </c>
      <c r="L2630" s="482" t="s">
        <v>3463</v>
      </c>
      <c r="M2630" s="442">
        <v>240</v>
      </c>
      <c r="N2630" s="483"/>
      <c r="O2630" s="434">
        <v>2.4</v>
      </c>
      <c r="P2630" s="323">
        <f t="shared" si="185"/>
        <v>2.4</v>
      </c>
      <c r="Q2630" s="319">
        <f t="shared" si="186"/>
        <v>1</v>
      </c>
      <c r="R2630" s="427">
        <f t="shared" si="187"/>
        <v>2.4</v>
      </c>
      <c r="S2630" s="323"/>
      <c r="T2630" s="309"/>
      <c r="U2630" s="309"/>
      <c r="V2630" s="319" t="s">
        <v>3446</v>
      </c>
      <c r="W2630" s="444" t="str">
        <f t="shared" si="184"/>
        <v>15</v>
      </c>
      <c r="X2630" s="286"/>
      <c r="Y2630" s="286"/>
      <c r="Z2630" s="30"/>
    </row>
    <row r="2631" spans="1:26" ht="15" hidden="1" customHeight="1" x14ac:dyDescent="0.2">
      <c r="A2631" s="384"/>
      <c r="B2631" s="384"/>
      <c r="C2631" s="433"/>
      <c r="D2631" s="43" t="s">
        <v>2990</v>
      </c>
      <c r="E2631" s="499" t="s">
        <v>3080</v>
      </c>
      <c r="F2631" s="319">
        <v>1</v>
      </c>
      <c r="G2631" s="43" t="s">
        <v>3183</v>
      </c>
      <c r="H2631" s="499"/>
      <c r="I2631" s="481">
        <v>15</v>
      </c>
      <c r="J2631" s="442" t="s">
        <v>1428</v>
      </c>
      <c r="K2631" s="442">
        <v>1</v>
      </c>
      <c r="L2631" s="482" t="s">
        <v>3455</v>
      </c>
      <c r="M2631" s="442">
        <v>300</v>
      </c>
      <c r="N2631" s="483"/>
      <c r="O2631" s="434">
        <v>5.65</v>
      </c>
      <c r="P2631" s="323">
        <f t="shared" si="185"/>
        <v>5.65</v>
      </c>
      <c r="Q2631" s="319">
        <f t="shared" si="186"/>
        <v>1</v>
      </c>
      <c r="R2631" s="427">
        <f t="shared" si="187"/>
        <v>5.65</v>
      </c>
      <c r="S2631" s="323"/>
      <c r="T2631" s="309"/>
      <c r="U2631" s="309"/>
      <c r="V2631" s="319" t="s">
        <v>3446</v>
      </c>
      <c r="W2631" s="444" t="str">
        <f t="shared" si="184"/>
        <v>15</v>
      </c>
      <c r="X2631" s="286"/>
      <c r="Y2631" s="286"/>
      <c r="Z2631" s="30"/>
    </row>
    <row r="2632" spans="1:26" ht="15" hidden="1" customHeight="1" x14ac:dyDescent="0.2">
      <c r="A2632" s="384"/>
      <c r="B2632" s="384"/>
      <c r="C2632" s="433"/>
      <c r="D2632" s="43" t="s">
        <v>2991</v>
      </c>
      <c r="E2632" s="499" t="s">
        <v>3080</v>
      </c>
      <c r="F2632" s="319">
        <v>1</v>
      </c>
      <c r="G2632" s="43" t="s">
        <v>3224</v>
      </c>
      <c r="H2632" s="499"/>
      <c r="I2632" s="481">
        <v>10</v>
      </c>
      <c r="J2632" s="442" t="s">
        <v>1428</v>
      </c>
      <c r="K2632" s="442">
        <v>1</v>
      </c>
      <c r="L2632" s="482" t="s">
        <v>3470</v>
      </c>
      <c r="M2632" s="442">
        <v>220</v>
      </c>
      <c r="N2632" s="483"/>
      <c r="O2632" s="434">
        <v>3.63</v>
      </c>
      <c r="P2632" s="323">
        <f t="shared" si="185"/>
        <v>3.63</v>
      </c>
      <c r="Q2632" s="319">
        <f t="shared" si="186"/>
        <v>1</v>
      </c>
      <c r="R2632" s="427">
        <f t="shared" si="187"/>
        <v>3.63</v>
      </c>
      <c r="S2632" s="323"/>
      <c r="T2632" s="309"/>
      <c r="U2632" s="309"/>
      <c r="V2632" s="319" t="s">
        <v>1427</v>
      </c>
      <c r="W2632" s="444" t="str">
        <f t="shared" si="184"/>
        <v>10</v>
      </c>
      <c r="X2632" s="286"/>
      <c r="Y2632" s="286"/>
      <c r="Z2632" s="30"/>
    </row>
    <row r="2633" spans="1:26" ht="15" hidden="1" customHeight="1" x14ac:dyDescent="0.2">
      <c r="A2633" s="384"/>
      <c r="B2633" s="384"/>
      <c r="C2633" s="433"/>
      <c r="D2633" s="43" t="s">
        <v>2991</v>
      </c>
      <c r="E2633" s="499" t="s">
        <v>3080</v>
      </c>
      <c r="F2633" s="319">
        <v>1</v>
      </c>
      <c r="G2633" s="43" t="s">
        <v>3225</v>
      </c>
      <c r="H2633" s="499"/>
      <c r="I2633" s="481">
        <v>10</v>
      </c>
      <c r="J2633" s="442" t="s">
        <v>1428</v>
      </c>
      <c r="K2633" s="442">
        <v>1</v>
      </c>
      <c r="L2633" s="482" t="s">
        <v>3541</v>
      </c>
      <c r="M2633" s="442">
        <v>220</v>
      </c>
      <c r="N2633" s="483"/>
      <c r="O2633" s="434">
        <v>3.28</v>
      </c>
      <c r="P2633" s="323">
        <f t="shared" si="185"/>
        <v>3.28</v>
      </c>
      <c r="Q2633" s="319">
        <f t="shared" si="186"/>
        <v>1</v>
      </c>
      <c r="R2633" s="427">
        <f t="shared" si="187"/>
        <v>3.28</v>
      </c>
      <c r="S2633" s="323"/>
      <c r="T2633" s="309"/>
      <c r="U2633" s="309"/>
      <c r="V2633" s="319" t="s">
        <v>1427</v>
      </c>
      <c r="W2633" s="444" t="str">
        <f t="shared" si="184"/>
        <v>10</v>
      </c>
      <c r="X2633" s="286"/>
      <c r="Y2633" s="286"/>
      <c r="Z2633" s="30"/>
    </row>
    <row r="2634" spans="1:26" ht="15" hidden="1" customHeight="1" x14ac:dyDescent="0.2">
      <c r="A2634" s="384"/>
      <c r="B2634" s="384"/>
      <c r="C2634" s="433"/>
      <c r="D2634" s="43" t="s">
        <v>2991</v>
      </c>
      <c r="E2634" s="499" t="s">
        <v>3080</v>
      </c>
      <c r="F2634" s="319">
        <v>1</v>
      </c>
      <c r="G2634" s="43" t="s">
        <v>3226</v>
      </c>
      <c r="H2634" s="499"/>
      <c r="I2634" s="481">
        <v>8</v>
      </c>
      <c r="J2634" s="442" t="s">
        <v>1428</v>
      </c>
      <c r="K2634" s="442">
        <v>2</v>
      </c>
      <c r="L2634" s="482" t="s">
        <v>3459</v>
      </c>
      <c r="M2634" s="442">
        <v>100</v>
      </c>
      <c r="N2634" s="483"/>
      <c r="O2634" s="434">
        <v>0.5</v>
      </c>
      <c r="P2634" s="323">
        <f t="shared" si="185"/>
        <v>1</v>
      </c>
      <c r="Q2634" s="319">
        <f t="shared" si="186"/>
        <v>2</v>
      </c>
      <c r="R2634" s="427">
        <f t="shared" si="187"/>
        <v>1</v>
      </c>
      <c r="S2634" s="323"/>
      <c r="T2634" s="309"/>
      <c r="U2634" s="309"/>
      <c r="V2634" s="319" t="s">
        <v>3449</v>
      </c>
      <c r="W2634" s="444" t="str">
        <f t="shared" si="184"/>
        <v>8</v>
      </c>
      <c r="X2634" s="286"/>
      <c r="Y2634" s="286"/>
      <c r="Z2634" s="30"/>
    </row>
    <row r="2635" spans="1:26" ht="15" hidden="1" customHeight="1" x14ac:dyDescent="0.2">
      <c r="A2635" s="384"/>
      <c r="B2635" s="384"/>
      <c r="C2635" s="433"/>
      <c r="D2635" s="43" t="s">
        <v>2991</v>
      </c>
      <c r="E2635" s="499" t="s">
        <v>3080</v>
      </c>
      <c r="F2635" s="319">
        <v>1</v>
      </c>
      <c r="G2635" s="43" t="s">
        <v>3227</v>
      </c>
      <c r="H2635" s="499"/>
      <c r="I2635" s="481" t="s">
        <v>877</v>
      </c>
      <c r="J2635" s="442" t="s">
        <v>1428</v>
      </c>
      <c r="K2635" s="442">
        <v>1</v>
      </c>
      <c r="L2635" s="482" t="s">
        <v>3456</v>
      </c>
      <c r="M2635" s="442">
        <v>3030</v>
      </c>
      <c r="N2635" s="483"/>
      <c r="O2635" s="434">
        <v>43.66</v>
      </c>
      <c r="P2635" s="323">
        <f t="shared" si="185"/>
        <v>43.66</v>
      </c>
      <c r="Q2635" s="319">
        <f t="shared" si="186"/>
        <v>1</v>
      </c>
      <c r="R2635" s="427">
        <f t="shared" si="187"/>
        <v>43.66</v>
      </c>
      <c r="S2635" s="323"/>
      <c r="T2635" s="309"/>
      <c r="U2635" s="309"/>
      <c r="V2635" s="319" t="s">
        <v>877</v>
      </c>
      <c r="W2635" s="444" t="str">
        <f t="shared" si="184"/>
        <v/>
      </c>
      <c r="X2635" s="286"/>
      <c r="Y2635" s="286"/>
      <c r="Z2635" s="30"/>
    </row>
    <row r="2636" spans="1:26" ht="15" hidden="1" customHeight="1" x14ac:dyDescent="0.2">
      <c r="A2636" s="384"/>
      <c r="B2636" s="384"/>
      <c r="C2636" s="433"/>
      <c r="D2636" s="43" t="s">
        <v>2992</v>
      </c>
      <c r="E2636" s="499" t="s">
        <v>3080</v>
      </c>
      <c r="F2636" s="319">
        <v>1</v>
      </c>
      <c r="G2636" s="43" t="s">
        <v>3228</v>
      </c>
      <c r="H2636" s="499"/>
      <c r="I2636" s="481" t="s">
        <v>877</v>
      </c>
      <c r="J2636" s="442" t="s">
        <v>1428</v>
      </c>
      <c r="K2636" s="442">
        <v>1</v>
      </c>
      <c r="L2636" s="482" t="s">
        <v>3456</v>
      </c>
      <c r="M2636" s="442">
        <v>3240</v>
      </c>
      <c r="N2636" s="483"/>
      <c r="O2636" s="434">
        <v>46.69</v>
      </c>
      <c r="P2636" s="323">
        <f t="shared" si="185"/>
        <v>46.69</v>
      </c>
      <c r="Q2636" s="319">
        <f t="shared" si="186"/>
        <v>1</v>
      </c>
      <c r="R2636" s="427">
        <f t="shared" si="187"/>
        <v>46.69</v>
      </c>
      <c r="S2636" s="323"/>
      <c r="T2636" s="309"/>
      <c r="U2636" s="309"/>
      <c r="V2636" s="319" t="s">
        <v>877</v>
      </c>
      <c r="W2636" s="444" t="str">
        <f t="shared" si="184"/>
        <v/>
      </c>
      <c r="X2636" s="286"/>
      <c r="Y2636" s="286"/>
      <c r="Z2636" s="30"/>
    </row>
    <row r="2637" spans="1:26" ht="15" hidden="1" customHeight="1" x14ac:dyDescent="0.2">
      <c r="A2637" s="384"/>
      <c r="B2637" s="384"/>
      <c r="C2637" s="433"/>
      <c r="D2637" s="43" t="s">
        <v>2992</v>
      </c>
      <c r="E2637" s="499" t="s">
        <v>3080</v>
      </c>
      <c r="F2637" s="319">
        <v>1</v>
      </c>
      <c r="G2637" s="43" t="s">
        <v>3229</v>
      </c>
      <c r="H2637" s="499"/>
      <c r="I2637" s="481">
        <v>10</v>
      </c>
      <c r="J2637" s="442" t="s">
        <v>1428</v>
      </c>
      <c r="K2637" s="442">
        <v>1</v>
      </c>
      <c r="L2637" s="482" t="s">
        <v>3451</v>
      </c>
      <c r="M2637" s="442">
        <v>220</v>
      </c>
      <c r="N2637" s="483"/>
      <c r="O2637" s="434">
        <v>2.59</v>
      </c>
      <c r="P2637" s="323">
        <f t="shared" si="185"/>
        <v>2.59</v>
      </c>
      <c r="Q2637" s="319">
        <f t="shared" si="186"/>
        <v>1</v>
      </c>
      <c r="R2637" s="427">
        <f t="shared" si="187"/>
        <v>2.59</v>
      </c>
      <c r="S2637" s="323"/>
      <c r="T2637" s="309"/>
      <c r="U2637" s="309"/>
      <c r="V2637" s="319" t="s">
        <v>1427</v>
      </c>
      <c r="W2637" s="444" t="str">
        <f t="shared" si="184"/>
        <v>10</v>
      </c>
      <c r="X2637" s="286"/>
      <c r="Y2637" s="286"/>
      <c r="Z2637" s="30"/>
    </row>
    <row r="2638" spans="1:26" ht="15" hidden="1" customHeight="1" x14ac:dyDescent="0.2">
      <c r="A2638" s="384"/>
      <c r="B2638" s="384"/>
      <c r="C2638" s="433"/>
      <c r="D2638" s="43" t="s">
        <v>2993</v>
      </c>
      <c r="E2638" s="499" t="s">
        <v>3080</v>
      </c>
      <c r="F2638" s="319">
        <v>1</v>
      </c>
      <c r="G2638" s="43" t="s">
        <v>3230</v>
      </c>
      <c r="H2638" s="499"/>
      <c r="I2638" s="481" t="s">
        <v>3390</v>
      </c>
      <c r="J2638" s="442" t="s">
        <v>1428</v>
      </c>
      <c r="K2638" s="442">
        <v>1</v>
      </c>
      <c r="L2638" s="482" t="s">
        <v>3456</v>
      </c>
      <c r="M2638" s="442">
        <v>3202</v>
      </c>
      <c r="N2638" s="483"/>
      <c r="O2638" s="434">
        <v>106.32</v>
      </c>
      <c r="P2638" s="323">
        <f t="shared" si="185"/>
        <v>106.32</v>
      </c>
      <c r="Q2638" s="319">
        <f t="shared" si="186"/>
        <v>1</v>
      </c>
      <c r="R2638" s="427">
        <f t="shared" si="187"/>
        <v>106.32</v>
      </c>
      <c r="S2638" s="323"/>
      <c r="T2638" s="309"/>
      <c r="U2638" s="309"/>
      <c r="V2638" s="319" t="s">
        <v>3390</v>
      </c>
      <c r="W2638" s="444" t="str">
        <f t="shared" si="184"/>
        <v/>
      </c>
      <c r="X2638" s="286"/>
      <c r="Y2638" s="286"/>
      <c r="Z2638" s="30"/>
    </row>
    <row r="2639" spans="1:26" ht="15" hidden="1" customHeight="1" x14ac:dyDescent="0.2">
      <c r="A2639" s="384"/>
      <c r="B2639" s="384"/>
      <c r="C2639" s="433"/>
      <c r="D2639" s="43" t="s">
        <v>2993</v>
      </c>
      <c r="E2639" s="499" t="s">
        <v>3080</v>
      </c>
      <c r="F2639" s="319">
        <v>1</v>
      </c>
      <c r="G2639" s="43" t="s">
        <v>3178</v>
      </c>
      <c r="H2639" s="499"/>
      <c r="I2639" s="481">
        <v>10</v>
      </c>
      <c r="J2639" s="442" t="s">
        <v>1428</v>
      </c>
      <c r="K2639" s="442">
        <v>1</v>
      </c>
      <c r="L2639" s="482" t="s">
        <v>3452</v>
      </c>
      <c r="M2639" s="442">
        <v>60</v>
      </c>
      <c r="N2639" s="483"/>
      <c r="O2639" s="434">
        <v>0.28000000000000003</v>
      </c>
      <c r="P2639" s="323">
        <f t="shared" si="185"/>
        <v>0.28000000000000003</v>
      </c>
      <c r="Q2639" s="319">
        <f t="shared" si="186"/>
        <v>1</v>
      </c>
      <c r="R2639" s="427">
        <f t="shared" si="187"/>
        <v>0.28000000000000003</v>
      </c>
      <c r="S2639" s="323"/>
      <c r="T2639" s="309"/>
      <c r="U2639" s="309"/>
      <c r="V2639" s="319" t="s">
        <v>1427</v>
      </c>
      <c r="W2639" s="444" t="str">
        <f t="shared" ref="W2639:W2702" si="188">(SUBSTITUTE(I2639,V2639,""))</f>
        <v>10</v>
      </c>
      <c r="X2639" s="286"/>
      <c r="Y2639" s="286"/>
      <c r="Z2639" s="30"/>
    </row>
    <row r="2640" spans="1:26" ht="15" hidden="1" customHeight="1" x14ac:dyDescent="0.2">
      <c r="A2640" s="384"/>
      <c r="B2640" s="384"/>
      <c r="C2640" s="433"/>
      <c r="D2640" s="43" t="s">
        <v>2993</v>
      </c>
      <c r="E2640" s="499" t="s">
        <v>3080</v>
      </c>
      <c r="F2640" s="319">
        <v>1</v>
      </c>
      <c r="G2640" s="43" t="s">
        <v>3179</v>
      </c>
      <c r="H2640" s="499"/>
      <c r="I2640" s="481">
        <v>10</v>
      </c>
      <c r="J2640" s="442" t="s">
        <v>1428</v>
      </c>
      <c r="K2640" s="442">
        <v>1</v>
      </c>
      <c r="L2640" s="482" t="s">
        <v>3457</v>
      </c>
      <c r="M2640" s="442">
        <v>214</v>
      </c>
      <c r="N2640" s="483"/>
      <c r="O2640" s="434">
        <v>1.18</v>
      </c>
      <c r="P2640" s="323">
        <f t="shared" si="185"/>
        <v>1.18</v>
      </c>
      <c r="Q2640" s="319">
        <f t="shared" si="186"/>
        <v>1</v>
      </c>
      <c r="R2640" s="427">
        <f t="shared" si="187"/>
        <v>1.18</v>
      </c>
      <c r="S2640" s="323"/>
      <c r="T2640" s="309"/>
      <c r="U2640" s="309"/>
      <c r="V2640" s="319" t="s">
        <v>1427</v>
      </c>
      <c r="W2640" s="444" t="str">
        <f t="shared" si="188"/>
        <v>10</v>
      </c>
      <c r="X2640" s="286"/>
      <c r="Y2640" s="286"/>
      <c r="Z2640" s="30"/>
    </row>
    <row r="2641" spans="1:26" ht="15" hidden="1" customHeight="1" x14ac:dyDescent="0.2">
      <c r="A2641" s="384"/>
      <c r="B2641" s="384"/>
      <c r="C2641" s="433"/>
      <c r="D2641" s="43" t="s">
        <v>2993</v>
      </c>
      <c r="E2641" s="499" t="s">
        <v>3080</v>
      </c>
      <c r="F2641" s="319">
        <v>1</v>
      </c>
      <c r="G2641" s="43" t="s">
        <v>3231</v>
      </c>
      <c r="H2641" s="499"/>
      <c r="I2641" s="481" t="s">
        <v>3390</v>
      </c>
      <c r="J2641" s="442" t="s">
        <v>1428</v>
      </c>
      <c r="K2641" s="442">
        <v>1</v>
      </c>
      <c r="L2641" s="482" t="s">
        <v>3456</v>
      </c>
      <c r="M2641" s="442">
        <v>259</v>
      </c>
      <c r="N2641" s="483"/>
      <c r="O2641" s="434">
        <v>8.59</v>
      </c>
      <c r="P2641" s="323">
        <f t="shared" si="185"/>
        <v>8.59</v>
      </c>
      <c r="Q2641" s="319">
        <f t="shared" si="186"/>
        <v>1</v>
      </c>
      <c r="R2641" s="427">
        <f t="shared" si="187"/>
        <v>8.59</v>
      </c>
      <c r="S2641" s="323"/>
      <c r="T2641" s="309"/>
      <c r="U2641" s="309"/>
      <c r="V2641" s="319" t="s">
        <v>3390</v>
      </c>
      <c r="W2641" s="444" t="str">
        <f t="shared" si="188"/>
        <v/>
      </c>
      <c r="X2641" s="286"/>
      <c r="Y2641" s="286"/>
      <c r="Z2641" s="30"/>
    </row>
    <row r="2642" spans="1:26" ht="15" hidden="1" customHeight="1" x14ac:dyDescent="0.2">
      <c r="A2642" s="384"/>
      <c r="B2642" s="384"/>
      <c r="C2642" s="433"/>
      <c r="D2642" s="43" t="s">
        <v>2993</v>
      </c>
      <c r="E2642" s="499" t="s">
        <v>3080</v>
      </c>
      <c r="F2642" s="319">
        <v>1</v>
      </c>
      <c r="G2642" s="43" t="s">
        <v>3232</v>
      </c>
      <c r="H2642" s="499"/>
      <c r="I2642" s="481" t="s">
        <v>3390</v>
      </c>
      <c r="J2642" s="442" t="s">
        <v>1428</v>
      </c>
      <c r="K2642" s="442">
        <v>1</v>
      </c>
      <c r="L2642" s="482" t="s">
        <v>3456</v>
      </c>
      <c r="M2642" s="442">
        <v>491</v>
      </c>
      <c r="N2642" s="483"/>
      <c r="O2642" s="434">
        <v>16.29</v>
      </c>
      <c r="P2642" s="323">
        <f t="shared" si="185"/>
        <v>16.29</v>
      </c>
      <c r="Q2642" s="319">
        <f t="shared" si="186"/>
        <v>1</v>
      </c>
      <c r="R2642" s="427">
        <f t="shared" si="187"/>
        <v>16.29</v>
      </c>
      <c r="S2642" s="323"/>
      <c r="T2642" s="309"/>
      <c r="U2642" s="309"/>
      <c r="V2642" s="319" t="s">
        <v>3390</v>
      </c>
      <c r="W2642" s="444" t="str">
        <f t="shared" si="188"/>
        <v/>
      </c>
      <c r="X2642" s="286"/>
      <c r="Y2642" s="286"/>
      <c r="Z2642" s="30"/>
    </row>
    <row r="2643" spans="1:26" ht="15" hidden="1" customHeight="1" x14ac:dyDescent="0.2">
      <c r="A2643" s="384"/>
      <c r="B2643" s="384"/>
      <c r="C2643" s="433"/>
      <c r="D2643" s="43" t="s">
        <v>2993</v>
      </c>
      <c r="E2643" s="499" t="s">
        <v>3080</v>
      </c>
      <c r="F2643" s="319">
        <v>1</v>
      </c>
      <c r="G2643" s="43" t="s">
        <v>3183</v>
      </c>
      <c r="H2643" s="499"/>
      <c r="I2643" s="481">
        <v>15</v>
      </c>
      <c r="J2643" s="442" t="s">
        <v>1428</v>
      </c>
      <c r="K2643" s="442">
        <v>1</v>
      </c>
      <c r="L2643" s="482" t="s">
        <v>3455</v>
      </c>
      <c r="M2643" s="442">
        <v>300</v>
      </c>
      <c r="N2643" s="483"/>
      <c r="O2643" s="434">
        <v>5.65</v>
      </c>
      <c r="P2643" s="323">
        <f t="shared" si="185"/>
        <v>5.65</v>
      </c>
      <c r="Q2643" s="319">
        <f t="shared" si="186"/>
        <v>1</v>
      </c>
      <c r="R2643" s="427">
        <f t="shared" si="187"/>
        <v>5.65</v>
      </c>
      <c r="S2643" s="323"/>
      <c r="T2643" s="309"/>
      <c r="U2643" s="309"/>
      <c r="V2643" s="319" t="s">
        <v>3446</v>
      </c>
      <c r="W2643" s="444" t="str">
        <f t="shared" si="188"/>
        <v>15</v>
      </c>
      <c r="X2643" s="286"/>
      <c r="Y2643" s="286"/>
      <c r="Z2643" s="30"/>
    </row>
    <row r="2644" spans="1:26" ht="15" hidden="1" customHeight="1" x14ac:dyDescent="0.2">
      <c r="A2644" s="384"/>
      <c r="B2644" s="384"/>
      <c r="C2644" s="433"/>
      <c r="D2644" s="43" t="s">
        <v>2993</v>
      </c>
      <c r="E2644" s="499" t="s">
        <v>3080</v>
      </c>
      <c r="F2644" s="319">
        <v>1</v>
      </c>
      <c r="G2644" s="43" t="s">
        <v>3233</v>
      </c>
      <c r="H2644" s="499"/>
      <c r="I2644" s="481" t="s">
        <v>3390</v>
      </c>
      <c r="J2644" s="442" t="s">
        <v>1428</v>
      </c>
      <c r="K2644" s="442">
        <v>1</v>
      </c>
      <c r="L2644" s="482" t="s">
        <v>3456</v>
      </c>
      <c r="M2644" s="442">
        <v>1641</v>
      </c>
      <c r="N2644" s="483"/>
      <c r="O2644" s="434">
        <v>54.48</v>
      </c>
      <c r="P2644" s="323">
        <f t="shared" si="185"/>
        <v>54.48</v>
      </c>
      <c r="Q2644" s="319">
        <f t="shared" si="186"/>
        <v>1</v>
      </c>
      <c r="R2644" s="427">
        <f t="shared" si="187"/>
        <v>54.48</v>
      </c>
      <c r="S2644" s="323"/>
      <c r="T2644" s="309"/>
      <c r="U2644" s="309"/>
      <c r="V2644" s="319" t="s">
        <v>3390</v>
      </c>
      <c r="W2644" s="444" t="str">
        <f t="shared" si="188"/>
        <v/>
      </c>
      <c r="X2644" s="286"/>
      <c r="Y2644" s="286"/>
      <c r="Z2644" s="30"/>
    </row>
    <row r="2645" spans="1:26" ht="15" hidden="1" customHeight="1" x14ac:dyDescent="0.2">
      <c r="A2645" s="384"/>
      <c r="B2645" s="384"/>
      <c r="C2645" s="433"/>
      <c r="D2645" s="43" t="s">
        <v>2994</v>
      </c>
      <c r="E2645" s="499" t="s">
        <v>3080</v>
      </c>
      <c r="F2645" s="319">
        <v>1</v>
      </c>
      <c r="G2645" s="43" t="s">
        <v>3234</v>
      </c>
      <c r="H2645" s="499"/>
      <c r="I2645" s="481" t="s">
        <v>3390</v>
      </c>
      <c r="J2645" s="442" t="s">
        <v>1428</v>
      </c>
      <c r="K2645" s="442">
        <v>1</v>
      </c>
      <c r="L2645" s="482" t="s">
        <v>3456</v>
      </c>
      <c r="M2645" s="442">
        <v>3202</v>
      </c>
      <c r="N2645" s="483"/>
      <c r="O2645" s="434">
        <v>106.32</v>
      </c>
      <c r="P2645" s="323">
        <f t="shared" si="185"/>
        <v>106.32</v>
      </c>
      <c r="Q2645" s="319">
        <f t="shared" si="186"/>
        <v>1</v>
      </c>
      <c r="R2645" s="427">
        <f t="shared" si="187"/>
        <v>106.32</v>
      </c>
      <c r="S2645" s="323"/>
      <c r="T2645" s="309"/>
      <c r="U2645" s="309"/>
      <c r="V2645" s="319" t="s">
        <v>3390</v>
      </c>
      <c r="W2645" s="444" t="str">
        <f t="shared" si="188"/>
        <v/>
      </c>
      <c r="X2645" s="286"/>
      <c r="Y2645" s="286"/>
      <c r="Z2645" s="30"/>
    </row>
    <row r="2646" spans="1:26" ht="15" hidden="1" customHeight="1" x14ac:dyDescent="0.2">
      <c r="A2646" s="384"/>
      <c r="B2646" s="384"/>
      <c r="C2646" s="433"/>
      <c r="D2646" s="43" t="s">
        <v>2994</v>
      </c>
      <c r="E2646" s="499" t="s">
        <v>3080</v>
      </c>
      <c r="F2646" s="319">
        <v>1</v>
      </c>
      <c r="G2646" s="43" t="s">
        <v>3178</v>
      </c>
      <c r="H2646" s="499"/>
      <c r="I2646" s="481">
        <v>10</v>
      </c>
      <c r="J2646" s="442" t="s">
        <v>1428</v>
      </c>
      <c r="K2646" s="442">
        <v>1</v>
      </c>
      <c r="L2646" s="482" t="s">
        <v>3452</v>
      </c>
      <c r="M2646" s="442">
        <v>60</v>
      </c>
      <c r="N2646" s="483"/>
      <c r="O2646" s="434">
        <v>0.28000000000000003</v>
      </c>
      <c r="P2646" s="323">
        <f t="shared" si="185"/>
        <v>0.28000000000000003</v>
      </c>
      <c r="Q2646" s="319">
        <f t="shared" si="186"/>
        <v>1</v>
      </c>
      <c r="R2646" s="427">
        <f t="shared" si="187"/>
        <v>0.28000000000000003</v>
      </c>
      <c r="S2646" s="323"/>
      <c r="T2646" s="309"/>
      <c r="U2646" s="309"/>
      <c r="V2646" s="319" t="s">
        <v>1427</v>
      </c>
      <c r="W2646" s="444" t="str">
        <f t="shared" si="188"/>
        <v>10</v>
      </c>
      <c r="X2646" s="286"/>
      <c r="Y2646" s="286"/>
      <c r="Z2646" s="30"/>
    </row>
    <row r="2647" spans="1:26" ht="15" hidden="1" customHeight="1" x14ac:dyDescent="0.2">
      <c r="A2647" s="384"/>
      <c r="B2647" s="384"/>
      <c r="C2647" s="433"/>
      <c r="D2647" s="43" t="s">
        <v>2994</v>
      </c>
      <c r="E2647" s="499" t="s">
        <v>3080</v>
      </c>
      <c r="F2647" s="319">
        <v>1</v>
      </c>
      <c r="G2647" s="43" t="s">
        <v>3179</v>
      </c>
      <c r="H2647" s="499"/>
      <c r="I2647" s="481">
        <v>10</v>
      </c>
      <c r="J2647" s="442" t="s">
        <v>1428</v>
      </c>
      <c r="K2647" s="442">
        <v>1</v>
      </c>
      <c r="L2647" s="482" t="s">
        <v>3457</v>
      </c>
      <c r="M2647" s="442">
        <v>214</v>
      </c>
      <c r="N2647" s="483"/>
      <c r="O2647" s="434">
        <v>1.18</v>
      </c>
      <c r="P2647" s="323">
        <f t="shared" si="185"/>
        <v>1.18</v>
      </c>
      <c r="Q2647" s="319">
        <f t="shared" si="186"/>
        <v>1</v>
      </c>
      <c r="R2647" s="427">
        <f t="shared" si="187"/>
        <v>1.18</v>
      </c>
      <c r="S2647" s="323"/>
      <c r="T2647" s="309"/>
      <c r="U2647" s="309"/>
      <c r="V2647" s="319" t="s">
        <v>1427</v>
      </c>
      <c r="W2647" s="444" t="str">
        <f t="shared" si="188"/>
        <v>10</v>
      </c>
      <c r="X2647" s="286"/>
      <c r="Y2647" s="286"/>
      <c r="Z2647" s="30"/>
    </row>
    <row r="2648" spans="1:26" ht="15" hidden="1" customHeight="1" x14ac:dyDescent="0.2">
      <c r="A2648" s="384"/>
      <c r="B2648" s="384"/>
      <c r="C2648" s="433"/>
      <c r="D2648" s="43" t="s">
        <v>2994</v>
      </c>
      <c r="E2648" s="499" t="s">
        <v>3080</v>
      </c>
      <c r="F2648" s="319">
        <v>1</v>
      </c>
      <c r="G2648" s="43" t="s">
        <v>3235</v>
      </c>
      <c r="H2648" s="499"/>
      <c r="I2648" s="481" t="s">
        <v>3390</v>
      </c>
      <c r="J2648" s="442" t="s">
        <v>1428</v>
      </c>
      <c r="K2648" s="442">
        <v>1</v>
      </c>
      <c r="L2648" s="482" t="s">
        <v>3456</v>
      </c>
      <c r="M2648" s="442">
        <v>259</v>
      </c>
      <c r="N2648" s="483"/>
      <c r="O2648" s="434">
        <v>8.59</v>
      </c>
      <c r="P2648" s="323">
        <f t="shared" si="185"/>
        <v>8.59</v>
      </c>
      <c r="Q2648" s="319">
        <f t="shared" si="186"/>
        <v>1</v>
      </c>
      <c r="R2648" s="427">
        <f t="shared" si="187"/>
        <v>8.59</v>
      </c>
      <c r="S2648" s="323"/>
      <c r="T2648" s="309"/>
      <c r="U2648" s="309"/>
      <c r="V2648" s="319" t="s">
        <v>3390</v>
      </c>
      <c r="W2648" s="444" t="str">
        <f t="shared" si="188"/>
        <v/>
      </c>
      <c r="X2648" s="286"/>
      <c r="Y2648" s="286"/>
      <c r="Z2648" s="30"/>
    </row>
    <row r="2649" spans="1:26" ht="15" hidden="1" customHeight="1" x14ac:dyDescent="0.2">
      <c r="A2649" s="384"/>
      <c r="B2649" s="384"/>
      <c r="C2649" s="433"/>
      <c r="D2649" s="43" t="s">
        <v>2994</v>
      </c>
      <c r="E2649" s="499" t="s">
        <v>3080</v>
      </c>
      <c r="F2649" s="319">
        <v>1</v>
      </c>
      <c r="G2649" s="43" t="s">
        <v>3236</v>
      </c>
      <c r="H2649" s="499"/>
      <c r="I2649" s="481" t="s">
        <v>3390</v>
      </c>
      <c r="J2649" s="442" t="s">
        <v>1428</v>
      </c>
      <c r="K2649" s="442">
        <v>1</v>
      </c>
      <c r="L2649" s="482" t="s">
        <v>3456</v>
      </c>
      <c r="M2649" s="442">
        <v>490</v>
      </c>
      <c r="N2649" s="483"/>
      <c r="O2649" s="434">
        <v>16.29</v>
      </c>
      <c r="P2649" s="323">
        <f t="shared" si="185"/>
        <v>16.29</v>
      </c>
      <c r="Q2649" s="319">
        <f t="shared" si="186"/>
        <v>1</v>
      </c>
      <c r="R2649" s="427">
        <f t="shared" si="187"/>
        <v>16.29</v>
      </c>
      <c r="S2649" s="323"/>
      <c r="T2649" s="309"/>
      <c r="U2649" s="309"/>
      <c r="V2649" s="319" t="s">
        <v>3390</v>
      </c>
      <c r="W2649" s="444" t="str">
        <f t="shared" si="188"/>
        <v/>
      </c>
      <c r="X2649" s="286"/>
      <c r="Y2649" s="286"/>
      <c r="Z2649" s="30"/>
    </row>
    <row r="2650" spans="1:26" ht="15" hidden="1" customHeight="1" x14ac:dyDescent="0.2">
      <c r="A2650" s="384"/>
      <c r="B2650" s="384"/>
      <c r="C2650" s="433"/>
      <c r="D2650" s="43" t="s">
        <v>2994</v>
      </c>
      <c r="E2650" s="499" t="s">
        <v>3080</v>
      </c>
      <c r="F2650" s="319">
        <v>1</v>
      </c>
      <c r="G2650" s="43" t="s">
        <v>3183</v>
      </c>
      <c r="H2650" s="499"/>
      <c r="I2650" s="481">
        <v>15</v>
      </c>
      <c r="J2650" s="442" t="s">
        <v>1428</v>
      </c>
      <c r="K2650" s="442">
        <v>1</v>
      </c>
      <c r="L2650" s="482" t="s">
        <v>3455</v>
      </c>
      <c r="M2650" s="442">
        <v>300</v>
      </c>
      <c r="N2650" s="483"/>
      <c r="O2650" s="434">
        <v>5.65</v>
      </c>
      <c r="P2650" s="323">
        <f t="shared" si="185"/>
        <v>5.65</v>
      </c>
      <c r="Q2650" s="319">
        <f t="shared" si="186"/>
        <v>1</v>
      </c>
      <c r="R2650" s="427">
        <f t="shared" si="187"/>
        <v>5.65</v>
      </c>
      <c r="S2650" s="323"/>
      <c r="T2650" s="309"/>
      <c r="U2650" s="309"/>
      <c r="V2650" s="319" t="s">
        <v>3446</v>
      </c>
      <c r="W2650" s="444" t="str">
        <f t="shared" si="188"/>
        <v>15</v>
      </c>
      <c r="X2650" s="286"/>
      <c r="Y2650" s="286"/>
      <c r="Z2650" s="30"/>
    </row>
    <row r="2651" spans="1:26" ht="15" hidden="1" customHeight="1" x14ac:dyDescent="0.2">
      <c r="A2651" s="384"/>
      <c r="B2651" s="384"/>
      <c r="C2651" s="433"/>
      <c r="D2651" s="43" t="s">
        <v>2994</v>
      </c>
      <c r="E2651" s="499" t="s">
        <v>3080</v>
      </c>
      <c r="F2651" s="319">
        <v>1</v>
      </c>
      <c r="G2651" s="43" t="s">
        <v>3237</v>
      </c>
      <c r="H2651" s="499"/>
      <c r="I2651" s="481" t="s">
        <v>3390</v>
      </c>
      <c r="J2651" s="442" t="s">
        <v>1428</v>
      </c>
      <c r="K2651" s="442">
        <v>1</v>
      </c>
      <c r="L2651" s="482" t="s">
        <v>3456</v>
      </c>
      <c r="M2651" s="442">
        <v>1641</v>
      </c>
      <c r="N2651" s="483"/>
      <c r="O2651" s="434">
        <v>54.48</v>
      </c>
      <c r="P2651" s="323">
        <f t="shared" si="185"/>
        <v>54.48</v>
      </c>
      <c r="Q2651" s="319">
        <f t="shared" si="186"/>
        <v>1</v>
      </c>
      <c r="R2651" s="427">
        <f t="shared" si="187"/>
        <v>54.48</v>
      </c>
      <c r="S2651" s="323"/>
      <c r="T2651" s="309"/>
      <c r="U2651" s="309"/>
      <c r="V2651" s="319" t="s">
        <v>3390</v>
      </c>
      <c r="W2651" s="444" t="str">
        <f t="shared" si="188"/>
        <v/>
      </c>
      <c r="X2651" s="286"/>
      <c r="Y2651" s="286"/>
      <c r="Z2651" s="30"/>
    </row>
    <row r="2652" spans="1:26" ht="15" hidden="1" customHeight="1" x14ac:dyDescent="0.2">
      <c r="A2652" s="384"/>
      <c r="B2652" s="384"/>
      <c r="C2652" s="433"/>
      <c r="D2652" s="43" t="s">
        <v>2995</v>
      </c>
      <c r="E2652" s="499" t="s">
        <v>3080</v>
      </c>
      <c r="F2652" s="319">
        <v>1</v>
      </c>
      <c r="G2652" s="43" t="s">
        <v>3238</v>
      </c>
      <c r="H2652" s="499"/>
      <c r="I2652" s="481" t="s">
        <v>552</v>
      </c>
      <c r="J2652" s="442" t="s">
        <v>1428</v>
      </c>
      <c r="K2652" s="442">
        <v>1</v>
      </c>
      <c r="L2652" s="482" t="s">
        <v>3456</v>
      </c>
      <c r="M2652" s="442">
        <v>8570</v>
      </c>
      <c r="N2652" s="483"/>
      <c r="O2652" s="434">
        <v>362.14</v>
      </c>
      <c r="P2652" s="323">
        <f t="shared" si="185"/>
        <v>362.14</v>
      </c>
      <c r="Q2652" s="319">
        <f t="shared" si="186"/>
        <v>1</v>
      </c>
      <c r="R2652" s="427">
        <f t="shared" si="187"/>
        <v>362.14</v>
      </c>
      <c r="S2652" s="323"/>
      <c r="T2652" s="309"/>
      <c r="U2652" s="309"/>
      <c r="V2652" s="319" t="s">
        <v>552</v>
      </c>
      <c r="W2652" s="444" t="str">
        <f t="shared" si="188"/>
        <v/>
      </c>
      <c r="X2652" s="286"/>
      <c r="Y2652" s="286"/>
      <c r="Z2652" s="30"/>
    </row>
    <row r="2653" spans="1:26" ht="15" hidden="1" customHeight="1" x14ac:dyDescent="0.2">
      <c r="A2653" s="384"/>
      <c r="B2653" s="384"/>
      <c r="C2653" s="433"/>
      <c r="D2653" s="43" t="s">
        <v>2995</v>
      </c>
      <c r="E2653" s="499" t="s">
        <v>3080</v>
      </c>
      <c r="F2653" s="319">
        <v>1</v>
      </c>
      <c r="G2653" s="43" t="s">
        <v>3239</v>
      </c>
      <c r="H2653" s="499"/>
      <c r="I2653" s="481">
        <v>10</v>
      </c>
      <c r="J2653" s="442" t="s">
        <v>1428</v>
      </c>
      <c r="K2653" s="442">
        <v>2</v>
      </c>
      <c r="L2653" s="482" t="s">
        <v>3495</v>
      </c>
      <c r="M2653" s="442">
        <v>197</v>
      </c>
      <c r="N2653" s="483"/>
      <c r="O2653" s="434">
        <v>2.63</v>
      </c>
      <c r="P2653" s="323">
        <f t="shared" si="185"/>
        <v>5.26</v>
      </c>
      <c r="Q2653" s="319">
        <f t="shared" si="186"/>
        <v>2</v>
      </c>
      <c r="R2653" s="427">
        <f t="shared" si="187"/>
        <v>5.26</v>
      </c>
      <c r="S2653" s="323"/>
      <c r="T2653" s="309"/>
      <c r="U2653" s="309"/>
      <c r="V2653" s="319" t="s">
        <v>1427</v>
      </c>
      <c r="W2653" s="444" t="str">
        <f t="shared" si="188"/>
        <v>10</v>
      </c>
      <c r="X2653" s="286"/>
      <c r="Y2653" s="286"/>
      <c r="Z2653" s="30"/>
    </row>
    <row r="2654" spans="1:26" ht="15" hidden="1" customHeight="1" x14ac:dyDescent="0.2">
      <c r="A2654" s="384"/>
      <c r="B2654" s="384"/>
      <c r="C2654" s="433"/>
      <c r="D2654" s="43" t="s">
        <v>2995</v>
      </c>
      <c r="E2654" s="499" t="s">
        <v>3080</v>
      </c>
      <c r="F2654" s="319">
        <v>1</v>
      </c>
      <c r="G2654" s="43" t="s">
        <v>3240</v>
      </c>
      <c r="H2654" s="499"/>
      <c r="I2654" s="481">
        <v>10</v>
      </c>
      <c r="J2654" s="442" t="s">
        <v>1428</v>
      </c>
      <c r="K2654" s="442">
        <v>1</v>
      </c>
      <c r="L2654" s="482" t="s">
        <v>3575</v>
      </c>
      <c r="M2654" s="442">
        <v>280</v>
      </c>
      <c r="N2654" s="483"/>
      <c r="O2654" s="434">
        <v>4.32</v>
      </c>
      <c r="P2654" s="323">
        <f t="shared" si="185"/>
        <v>4.32</v>
      </c>
      <c r="Q2654" s="319">
        <f t="shared" si="186"/>
        <v>1</v>
      </c>
      <c r="R2654" s="427">
        <f t="shared" si="187"/>
        <v>4.32</v>
      </c>
      <c r="S2654" s="323"/>
      <c r="T2654" s="309"/>
      <c r="U2654" s="309"/>
      <c r="V2654" s="319" t="s">
        <v>1427</v>
      </c>
      <c r="W2654" s="444" t="str">
        <f t="shared" si="188"/>
        <v>10</v>
      </c>
      <c r="X2654" s="286"/>
      <c r="Y2654" s="286"/>
      <c r="Z2654" s="30"/>
    </row>
    <row r="2655" spans="1:26" ht="15" hidden="1" customHeight="1" x14ac:dyDescent="0.2">
      <c r="A2655" s="384"/>
      <c r="B2655" s="384"/>
      <c r="C2655" s="433"/>
      <c r="D2655" s="43" t="s">
        <v>2995</v>
      </c>
      <c r="E2655" s="499" t="s">
        <v>3080</v>
      </c>
      <c r="F2655" s="319">
        <v>1</v>
      </c>
      <c r="G2655" s="43" t="s">
        <v>3097</v>
      </c>
      <c r="H2655" s="499"/>
      <c r="I2655" s="481">
        <v>10</v>
      </c>
      <c r="J2655" s="442" t="s">
        <v>1428</v>
      </c>
      <c r="K2655" s="442">
        <v>4</v>
      </c>
      <c r="L2655" s="482" t="s">
        <v>3563</v>
      </c>
      <c r="M2655" s="442">
        <v>180</v>
      </c>
      <c r="N2655" s="483"/>
      <c r="O2655" s="434">
        <v>3.06</v>
      </c>
      <c r="P2655" s="323">
        <f t="shared" si="185"/>
        <v>12.24</v>
      </c>
      <c r="Q2655" s="319">
        <f t="shared" si="186"/>
        <v>4</v>
      </c>
      <c r="R2655" s="427">
        <f t="shared" si="187"/>
        <v>12.24</v>
      </c>
      <c r="S2655" s="323"/>
      <c r="T2655" s="309"/>
      <c r="U2655" s="309"/>
      <c r="V2655" s="319" t="s">
        <v>1427</v>
      </c>
      <c r="W2655" s="444" t="str">
        <f t="shared" si="188"/>
        <v>10</v>
      </c>
      <c r="X2655" s="286"/>
      <c r="Y2655" s="286"/>
      <c r="Z2655" s="30"/>
    </row>
    <row r="2656" spans="1:26" ht="15" hidden="1" customHeight="1" x14ac:dyDescent="0.2">
      <c r="A2656" s="384"/>
      <c r="B2656" s="384"/>
      <c r="C2656" s="433"/>
      <c r="D2656" s="43" t="s">
        <v>2995</v>
      </c>
      <c r="E2656" s="499" t="s">
        <v>3080</v>
      </c>
      <c r="F2656" s="319">
        <v>1</v>
      </c>
      <c r="G2656" s="43" t="s">
        <v>3110</v>
      </c>
      <c r="H2656" s="499"/>
      <c r="I2656" s="481">
        <v>10</v>
      </c>
      <c r="J2656" s="442" t="s">
        <v>1428</v>
      </c>
      <c r="K2656" s="442">
        <v>1</v>
      </c>
      <c r="L2656" s="482" t="s">
        <v>3505</v>
      </c>
      <c r="M2656" s="442">
        <v>190</v>
      </c>
      <c r="N2656" s="483"/>
      <c r="O2656" s="434">
        <v>3.88</v>
      </c>
      <c r="P2656" s="323">
        <f t="shared" si="185"/>
        <v>3.88</v>
      </c>
      <c r="Q2656" s="319">
        <f t="shared" si="186"/>
        <v>1</v>
      </c>
      <c r="R2656" s="427">
        <f t="shared" si="187"/>
        <v>3.88</v>
      </c>
      <c r="S2656" s="323"/>
      <c r="T2656" s="309"/>
      <c r="U2656" s="309"/>
      <c r="V2656" s="319" t="s">
        <v>1427</v>
      </c>
      <c r="W2656" s="444" t="str">
        <f t="shared" si="188"/>
        <v>10</v>
      </c>
      <c r="X2656" s="286"/>
      <c r="Y2656" s="286"/>
      <c r="Z2656" s="30"/>
    </row>
    <row r="2657" spans="1:26" ht="15" hidden="1" customHeight="1" x14ac:dyDescent="0.2">
      <c r="A2657" s="384"/>
      <c r="B2657" s="384"/>
      <c r="C2657" s="433"/>
      <c r="D2657" s="43" t="s">
        <v>2995</v>
      </c>
      <c r="E2657" s="499" t="s">
        <v>3080</v>
      </c>
      <c r="F2657" s="319">
        <v>1</v>
      </c>
      <c r="G2657" s="43" t="s">
        <v>3205</v>
      </c>
      <c r="H2657" s="499"/>
      <c r="I2657" s="481">
        <v>10</v>
      </c>
      <c r="J2657" s="442" t="s">
        <v>1428</v>
      </c>
      <c r="K2657" s="442">
        <v>1</v>
      </c>
      <c r="L2657" s="482" t="s">
        <v>3465</v>
      </c>
      <c r="M2657" s="442">
        <v>190</v>
      </c>
      <c r="N2657" s="483"/>
      <c r="O2657" s="434">
        <v>2.98</v>
      </c>
      <c r="P2657" s="323">
        <f t="shared" si="185"/>
        <v>2.98</v>
      </c>
      <c r="Q2657" s="319">
        <f t="shared" si="186"/>
        <v>1</v>
      </c>
      <c r="R2657" s="427">
        <f t="shared" si="187"/>
        <v>2.98</v>
      </c>
      <c r="S2657" s="323"/>
      <c r="T2657" s="309"/>
      <c r="U2657" s="309"/>
      <c r="V2657" s="319" t="s">
        <v>1427</v>
      </c>
      <c r="W2657" s="444" t="str">
        <f t="shared" si="188"/>
        <v>10</v>
      </c>
      <c r="X2657" s="286"/>
      <c r="Y2657" s="286"/>
      <c r="Z2657" s="30"/>
    </row>
    <row r="2658" spans="1:26" ht="15" hidden="1" customHeight="1" x14ac:dyDescent="0.2">
      <c r="A2658" s="384"/>
      <c r="B2658" s="384"/>
      <c r="C2658" s="433"/>
      <c r="D2658" s="43" t="s">
        <v>2995</v>
      </c>
      <c r="E2658" s="499" t="s">
        <v>3080</v>
      </c>
      <c r="F2658" s="319">
        <v>1</v>
      </c>
      <c r="G2658" s="43" t="s">
        <v>3098</v>
      </c>
      <c r="H2658" s="499"/>
      <c r="I2658" s="481">
        <v>10</v>
      </c>
      <c r="J2658" s="442" t="s">
        <v>1428</v>
      </c>
      <c r="K2658" s="442">
        <v>1</v>
      </c>
      <c r="L2658" s="482" t="s">
        <v>3461</v>
      </c>
      <c r="M2658" s="442">
        <v>170</v>
      </c>
      <c r="N2658" s="483"/>
      <c r="O2658" s="434">
        <v>1.2</v>
      </c>
      <c r="P2658" s="323">
        <f t="shared" si="185"/>
        <v>1.2</v>
      </c>
      <c r="Q2658" s="319">
        <f t="shared" si="186"/>
        <v>1</v>
      </c>
      <c r="R2658" s="427">
        <f t="shared" si="187"/>
        <v>1.2</v>
      </c>
      <c r="S2658" s="323"/>
      <c r="T2658" s="309"/>
      <c r="U2658" s="309"/>
      <c r="V2658" s="319" t="s">
        <v>1427</v>
      </c>
      <c r="W2658" s="444" t="str">
        <f t="shared" si="188"/>
        <v>10</v>
      </c>
      <c r="X2658" s="286"/>
      <c r="Y2658" s="286"/>
      <c r="Z2658" s="30"/>
    </row>
    <row r="2659" spans="1:26" ht="15" hidden="1" customHeight="1" x14ac:dyDescent="0.2">
      <c r="A2659" s="384"/>
      <c r="B2659" s="384"/>
      <c r="C2659" s="433"/>
      <c r="D2659" s="43" t="s">
        <v>2995</v>
      </c>
      <c r="E2659" s="499" t="s">
        <v>3080</v>
      </c>
      <c r="F2659" s="319">
        <v>1</v>
      </c>
      <c r="G2659" s="43" t="s">
        <v>3089</v>
      </c>
      <c r="H2659" s="499"/>
      <c r="I2659" s="481">
        <v>10</v>
      </c>
      <c r="J2659" s="442" t="s">
        <v>1428</v>
      </c>
      <c r="K2659" s="442">
        <v>4</v>
      </c>
      <c r="L2659" s="482" t="s">
        <v>3561</v>
      </c>
      <c r="M2659" s="442">
        <v>168</v>
      </c>
      <c r="N2659" s="483"/>
      <c r="O2659" s="434">
        <v>1.28</v>
      </c>
      <c r="P2659" s="323">
        <f t="shared" si="185"/>
        <v>5.12</v>
      </c>
      <c r="Q2659" s="319">
        <f t="shared" si="186"/>
        <v>4</v>
      </c>
      <c r="R2659" s="427">
        <f t="shared" si="187"/>
        <v>5.12</v>
      </c>
      <c r="S2659" s="323"/>
      <c r="T2659" s="309"/>
      <c r="U2659" s="309"/>
      <c r="V2659" s="319" t="s">
        <v>1427</v>
      </c>
      <c r="W2659" s="444" t="str">
        <f t="shared" si="188"/>
        <v>10</v>
      </c>
      <c r="X2659" s="286"/>
      <c r="Y2659" s="286"/>
      <c r="Z2659" s="30"/>
    </row>
    <row r="2660" spans="1:26" ht="15" hidden="1" customHeight="1" x14ac:dyDescent="0.2">
      <c r="A2660" s="384"/>
      <c r="B2660" s="384"/>
      <c r="C2660" s="433"/>
      <c r="D2660" s="43" t="s">
        <v>2995</v>
      </c>
      <c r="E2660" s="499" t="s">
        <v>3080</v>
      </c>
      <c r="F2660" s="319">
        <v>1</v>
      </c>
      <c r="G2660" s="43" t="s">
        <v>3111</v>
      </c>
      <c r="H2660" s="499"/>
      <c r="I2660" s="481">
        <v>10</v>
      </c>
      <c r="J2660" s="442" t="s">
        <v>1428</v>
      </c>
      <c r="K2660" s="442">
        <v>3</v>
      </c>
      <c r="L2660" s="482" t="s">
        <v>3561</v>
      </c>
      <c r="M2660" s="442">
        <v>170</v>
      </c>
      <c r="N2660" s="483"/>
      <c r="O2660" s="434">
        <v>1.29</v>
      </c>
      <c r="P2660" s="323">
        <f t="shared" si="185"/>
        <v>3.87</v>
      </c>
      <c r="Q2660" s="319">
        <f t="shared" si="186"/>
        <v>3</v>
      </c>
      <c r="R2660" s="427">
        <f t="shared" si="187"/>
        <v>3.87</v>
      </c>
      <c r="S2660" s="323"/>
      <c r="T2660" s="309"/>
      <c r="U2660" s="309"/>
      <c r="V2660" s="319" t="s">
        <v>1427</v>
      </c>
      <c r="W2660" s="444" t="str">
        <f t="shared" si="188"/>
        <v>10</v>
      </c>
      <c r="X2660" s="286"/>
      <c r="Y2660" s="286"/>
      <c r="Z2660" s="30"/>
    </row>
    <row r="2661" spans="1:26" ht="15" hidden="1" customHeight="1" x14ac:dyDescent="0.2">
      <c r="A2661" s="384"/>
      <c r="B2661" s="384"/>
      <c r="C2661" s="433"/>
      <c r="D2661" s="43" t="s">
        <v>2995</v>
      </c>
      <c r="E2661" s="499" t="s">
        <v>3080</v>
      </c>
      <c r="F2661" s="319">
        <v>1</v>
      </c>
      <c r="G2661" s="43" t="s">
        <v>3099</v>
      </c>
      <c r="H2661" s="499"/>
      <c r="I2661" s="481">
        <v>10</v>
      </c>
      <c r="J2661" s="442" t="s">
        <v>1428</v>
      </c>
      <c r="K2661" s="442">
        <v>2</v>
      </c>
      <c r="L2661" s="482" t="s">
        <v>3564</v>
      </c>
      <c r="M2661" s="442">
        <v>217</v>
      </c>
      <c r="N2661" s="483"/>
      <c r="O2661" s="434">
        <v>2.57</v>
      </c>
      <c r="P2661" s="323">
        <f t="shared" si="185"/>
        <v>5.14</v>
      </c>
      <c r="Q2661" s="319">
        <f t="shared" si="186"/>
        <v>2</v>
      </c>
      <c r="R2661" s="427">
        <f t="shared" si="187"/>
        <v>5.14</v>
      </c>
      <c r="S2661" s="323"/>
      <c r="T2661" s="309"/>
      <c r="U2661" s="309"/>
      <c r="V2661" s="319" t="s">
        <v>1427</v>
      </c>
      <c r="W2661" s="444" t="str">
        <f t="shared" si="188"/>
        <v>10</v>
      </c>
      <c r="X2661" s="286"/>
      <c r="Y2661" s="286"/>
      <c r="Z2661" s="30"/>
    </row>
    <row r="2662" spans="1:26" ht="15" hidden="1" customHeight="1" x14ac:dyDescent="0.2">
      <c r="A2662" s="384"/>
      <c r="B2662" s="384"/>
      <c r="C2662" s="433"/>
      <c r="D2662" s="43" t="s">
        <v>2995</v>
      </c>
      <c r="E2662" s="499" t="s">
        <v>3080</v>
      </c>
      <c r="F2662" s="319">
        <v>1</v>
      </c>
      <c r="G2662" s="43" t="s">
        <v>3241</v>
      </c>
      <c r="H2662" s="499"/>
      <c r="I2662" s="481">
        <v>10</v>
      </c>
      <c r="J2662" s="442" t="s">
        <v>1428</v>
      </c>
      <c r="K2662" s="442">
        <v>2</v>
      </c>
      <c r="L2662" s="482" t="s">
        <v>3454</v>
      </c>
      <c r="M2662" s="442">
        <v>4180</v>
      </c>
      <c r="N2662" s="483"/>
      <c r="O2662" s="434">
        <v>16.41</v>
      </c>
      <c r="P2662" s="323">
        <f t="shared" si="185"/>
        <v>32.82</v>
      </c>
      <c r="Q2662" s="319">
        <f t="shared" si="186"/>
        <v>2</v>
      </c>
      <c r="R2662" s="427">
        <f t="shared" si="187"/>
        <v>32.82</v>
      </c>
      <c r="S2662" s="323"/>
      <c r="T2662" s="309"/>
      <c r="U2662" s="309"/>
      <c r="V2662" s="319" t="s">
        <v>1427</v>
      </c>
      <c r="W2662" s="444" t="str">
        <f t="shared" si="188"/>
        <v>10</v>
      </c>
      <c r="X2662" s="286"/>
      <c r="Y2662" s="286"/>
      <c r="Z2662" s="30"/>
    </row>
    <row r="2663" spans="1:26" ht="15" hidden="1" customHeight="1" x14ac:dyDescent="0.2">
      <c r="A2663" s="384"/>
      <c r="B2663" s="384"/>
      <c r="C2663" s="433"/>
      <c r="D2663" s="43" t="s">
        <v>2995</v>
      </c>
      <c r="E2663" s="499" t="s">
        <v>3080</v>
      </c>
      <c r="F2663" s="319">
        <v>1</v>
      </c>
      <c r="G2663" s="43" t="s">
        <v>3242</v>
      </c>
      <c r="H2663" s="499"/>
      <c r="I2663" s="481">
        <v>10</v>
      </c>
      <c r="J2663" s="442" t="s">
        <v>1428</v>
      </c>
      <c r="K2663" s="442">
        <v>1</v>
      </c>
      <c r="L2663" s="482" t="s">
        <v>3454</v>
      </c>
      <c r="M2663" s="442">
        <v>2880</v>
      </c>
      <c r="N2663" s="483"/>
      <c r="O2663" s="434">
        <v>11.3</v>
      </c>
      <c r="P2663" s="323">
        <f t="shared" si="185"/>
        <v>11.3</v>
      </c>
      <c r="Q2663" s="319">
        <f t="shared" si="186"/>
        <v>1</v>
      </c>
      <c r="R2663" s="427">
        <f t="shared" si="187"/>
        <v>11.3</v>
      </c>
      <c r="S2663" s="323"/>
      <c r="T2663" s="309"/>
      <c r="U2663" s="309"/>
      <c r="V2663" s="319" t="s">
        <v>1427</v>
      </c>
      <c r="W2663" s="444" t="str">
        <f t="shared" si="188"/>
        <v>10</v>
      </c>
      <c r="X2663" s="286"/>
      <c r="Y2663" s="286"/>
      <c r="Z2663" s="30"/>
    </row>
    <row r="2664" spans="1:26" ht="15" hidden="1" customHeight="1" x14ac:dyDescent="0.2">
      <c r="A2664" s="384"/>
      <c r="B2664" s="384"/>
      <c r="C2664" s="433"/>
      <c r="D2664" s="43" t="s">
        <v>2995</v>
      </c>
      <c r="E2664" s="499" t="s">
        <v>3080</v>
      </c>
      <c r="F2664" s="319">
        <v>1</v>
      </c>
      <c r="G2664" s="43" t="s">
        <v>3147</v>
      </c>
      <c r="H2664" s="499"/>
      <c r="I2664" s="481">
        <v>10</v>
      </c>
      <c r="J2664" s="442" t="s">
        <v>1428</v>
      </c>
      <c r="K2664" s="442">
        <v>1</v>
      </c>
      <c r="L2664" s="482" t="s">
        <v>3454</v>
      </c>
      <c r="M2664" s="442">
        <v>2110</v>
      </c>
      <c r="N2664" s="483"/>
      <c r="O2664" s="434">
        <v>8.2799999999999994</v>
      </c>
      <c r="P2664" s="323">
        <f t="shared" si="185"/>
        <v>8.2799999999999994</v>
      </c>
      <c r="Q2664" s="319">
        <f t="shared" si="186"/>
        <v>1</v>
      </c>
      <c r="R2664" s="427">
        <f t="shared" si="187"/>
        <v>8.2799999999999994</v>
      </c>
      <c r="S2664" s="323"/>
      <c r="T2664" s="309"/>
      <c r="U2664" s="309"/>
      <c r="V2664" s="319" t="s">
        <v>1427</v>
      </c>
      <c r="W2664" s="444" t="str">
        <f t="shared" si="188"/>
        <v>10</v>
      </c>
      <c r="X2664" s="286"/>
      <c r="Y2664" s="286"/>
      <c r="Z2664" s="30"/>
    </row>
    <row r="2665" spans="1:26" ht="15" hidden="1" customHeight="1" x14ac:dyDescent="0.2">
      <c r="A2665" s="384"/>
      <c r="B2665" s="384"/>
      <c r="C2665" s="433"/>
      <c r="D2665" s="43" t="s">
        <v>2995</v>
      </c>
      <c r="E2665" s="499" t="s">
        <v>3080</v>
      </c>
      <c r="F2665" s="319">
        <v>1</v>
      </c>
      <c r="G2665" s="43" t="s">
        <v>3243</v>
      </c>
      <c r="H2665" s="499"/>
      <c r="I2665" s="481">
        <v>10</v>
      </c>
      <c r="J2665" s="442" t="s">
        <v>1428</v>
      </c>
      <c r="K2665" s="442">
        <v>1</v>
      </c>
      <c r="L2665" s="482" t="s">
        <v>3454</v>
      </c>
      <c r="M2665" s="442">
        <v>330</v>
      </c>
      <c r="N2665" s="483"/>
      <c r="O2665" s="434">
        <v>1.3</v>
      </c>
      <c r="P2665" s="323">
        <f t="shared" si="185"/>
        <v>1.3</v>
      </c>
      <c r="Q2665" s="319">
        <f t="shared" si="186"/>
        <v>1</v>
      </c>
      <c r="R2665" s="427">
        <f t="shared" si="187"/>
        <v>1.3</v>
      </c>
      <c r="S2665" s="323"/>
      <c r="T2665" s="309"/>
      <c r="U2665" s="309"/>
      <c r="V2665" s="319" t="s">
        <v>1427</v>
      </c>
      <c r="W2665" s="444" t="str">
        <f t="shared" si="188"/>
        <v>10</v>
      </c>
      <c r="X2665" s="286"/>
      <c r="Y2665" s="286"/>
      <c r="Z2665" s="30"/>
    </row>
    <row r="2666" spans="1:26" ht="15" hidden="1" customHeight="1" x14ac:dyDescent="0.2">
      <c r="A2666" s="384"/>
      <c r="B2666" s="384"/>
      <c r="C2666" s="433"/>
      <c r="D2666" s="43" t="s">
        <v>2995</v>
      </c>
      <c r="E2666" s="499" t="s">
        <v>3080</v>
      </c>
      <c r="F2666" s="319">
        <v>1</v>
      </c>
      <c r="G2666" s="43" t="s">
        <v>3244</v>
      </c>
      <c r="H2666" s="499"/>
      <c r="I2666" s="481">
        <v>10</v>
      </c>
      <c r="J2666" s="442" t="s">
        <v>1428</v>
      </c>
      <c r="K2666" s="442">
        <v>1</v>
      </c>
      <c r="L2666" s="482" t="s">
        <v>3454</v>
      </c>
      <c r="M2666" s="442">
        <v>1150</v>
      </c>
      <c r="N2666" s="483"/>
      <c r="O2666" s="434">
        <v>4.51</v>
      </c>
      <c r="P2666" s="323">
        <f t="shared" si="185"/>
        <v>4.51</v>
      </c>
      <c r="Q2666" s="319">
        <f t="shared" si="186"/>
        <v>1</v>
      </c>
      <c r="R2666" s="427">
        <f t="shared" si="187"/>
        <v>4.51</v>
      </c>
      <c r="S2666" s="323"/>
      <c r="T2666" s="309"/>
      <c r="U2666" s="309"/>
      <c r="V2666" s="319" t="s">
        <v>1427</v>
      </c>
      <c r="W2666" s="444" t="str">
        <f t="shared" si="188"/>
        <v>10</v>
      </c>
      <c r="X2666" s="286"/>
      <c r="Y2666" s="286"/>
      <c r="Z2666" s="30"/>
    </row>
    <row r="2667" spans="1:26" ht="15" hidden="1" customHeight="1" x14ac:dyDescent="0.2">
      <c r="A2667" s="384"/>
      <c r="B2667" s="384"/>
      <c r="C2667" s="433"/>
      <c r="D2667" s="43" t="s">
        <v>2995</v>
      </c>
      <c r="E2667" s="499" t="s">
        <v>3080</v>
      </c>
      <c r="F2667" s="319">
        <v>1</v>
      </c>
      <c r="G2667" s="43" t="s">
        <v>3101</v>
      </c>
      <c r="H2667" s="499"/>
      <c r="I2667" s="481">
        <v>15</v>
      </c>
      <c r="J2667" s="442" t="s">
        <v>1428</v>
      </c>
      <c r="K2667" s="442">
        <v>1</v>
      </c>
      <c r="L2667" s="482" t="s">
        <v>3465</v>
      </c>
      <c r="M2667" s="442">
        <v>1115</v>
      </c>
      <c r="N2667" s="483"/>
      <c r="O2667" s="434">
        <v>26.26</v>
      </c>
      <c r="P2667" s="323">
        <f t="shared" si="185"/>
        <v>26.26</v>
      </c>
      <c r="Q2667" s="319">
        <f t="shared" si="186"/>
        <v>1</v>
      </c>
      <c r="R2667" s="427">
        <f t="shared" si="187"/>
        <v>26.26</v>
      </c>
      <c r="S2667" s="323"/>
      <c r="T2667" s="309"/>
      <c r="U2667" s="309"/>
      <c r="V2667" s="319" t="s">
        <v>3446</v>
      </c>
      <c r="W2667" s="444" t="str">
        <f t="shared" si="188"/>
        <v>15</v>
      </c>
      <c r="X2667" s="286"/>
      <c r="Y2667" s="286"/>
      <c r="Z2667" s="30"/>
    </row>
    <row r="2668" spans="1:26" ht="15" hidden="1" customHeight="1" x14ac:dyDescent="0.2">
      <c r="A2668" s="384"/>
      <c r="B2668" s="384"/>
      <c r="C2668" s="433"/>
      <c r="D2668" s="43" t="s">
        <v>2995</v>
      </c>
      <c r="E2668" s="499" t="s">
        <v>3080</v>
      </c>
      <c r="F2668" s="319">
        <v>1</v>
      </c>
      <c r="G2668" s="43" t="s">
        <v>3102</v>
      </c>
      <c r="H2668" s="499"/>
      <c r="I2668" s="481">
        <v>15</v>
      </c>
      <c r="J2668" s="442" t="s">
        <v>1428</v>
      </c>
      <c r="K2668" s="442">
        <v>1</v>
      </c>
      <c r="L2668" s="482" t="s">
        <v>3469</v>
      </c>
      <c r="M2668" s="442">
        <v>1400</v>
      </c>
      <c r="N2668" s="483"/>
      <c r="O2668" s="434">
        <v>23.08</v>
      </c>
      <c r="P2668" s="323">
        <f t="shared" si="185"/>
        <v>23.08</v>
      </c>
      <c r="Q2668" s="319">
        <f t="shared" si="186"/>
        <v>1</v>
      </c>
      <c r="R2668" s="427">
        <f t="shared" si="187"/>
        <v>23.08</v>
      </c>
      <c r="S2668" s="323"/>
      <c r="T2668" s="309"/>
      <c r="U2668" s="309"/>
      <c r="V2668" s="319" t="s">
        <v>3446</v>
      </c>
      <c r="W2668" s="444" t="str">
        <f t="shared" si="188"/>
        <v>15</v>
      </c>
      <c r="X2668" s="286"/>
      <c r="Y2668" s="286"/>
      <c r="Z2668" s="30"/>
    </row>
    <row r="2669" spans="1:26" ht="15" hidden="1" customHeight="1" x14ac:dyDescent="0.2">
      <c r="A2669" s="384"/>
      <c r="B2669" s="384"/>
      <c r="C2669" s="433"/>
      <c r="D2669" s="43" t="s">
        <v>2995</v>
      </c>
      <c r="E2669" s="499" t="s">
        <v>3080</v>
      </c>
      <c r="F2669" s="319">
        <v>1</v>
      </c>
      <c r="G2669" s="43" t="s">
        <v>3245</v>
      </c>
      <c r="H2669" s="499"/>
      <c r="I2669" s="481">
        <v>15</v>
      </c>
      <c r="J2669" s="442" t="s">
        <v>1428</v>
      </c>
      <c r="K2669" s="442">
        <v>1</v>
      </c>
      <c r="L2669" s="482" t="s">
        <v>3576</v>
      </c>
      <c r="M2669" s="442">
        <v>270</v>
      </c>
      <c r="N2669" s="483"/>
      <c r="O2669" s="434">
        <v>2.5099999999999998</v>
      </c>
      <c r="P2669" s="323">
        <f t="shared" si="185"/>
        <v>2.5099999999999998</v>
      </c>
      <c r="Q2669" s="319">
        <f t="shared" si="186"/>
        <v>1</v>
      </c>
      <c r="R2669" s="427">
        <f t="shared" si="187"/>
        <v>2.5099999999999998</v>
      </c>
      <c r="S2669" s="323"/>
      <c r="T2669" s="309"/>
      <c r="U2669" s="309"/>
      <c r="V2669" s="319" t="s">
        <v>3446</v>
      </c>
      <c r="W2669" s="444" t="str">
        <f t="shared" si="188"/>
        <v>15</v>
      </c>
      <c r="X2669" s="286"/>
      <c r="Y2669" s="286"/>
      <c r="Z2669" s="30"/>
    </row>
    <row r="2670" spans="1:26" ht="15" hidden="1" customHeight="1" x14ac:dyDescent="0.2">
      <c r="A2670" s="384"/>
      <c r="B2670" s="384"/>
      <c r="C2670" s="433"/>
      <c r="D2670" s="43" t="s">
        <v>2995</v>
      </c>
      <c r="E2670" s="499" t="s">
        <v>3080</v>
      </c>
      <c r="F2670" s="319">
        <v>1</v>
      </c>
      <c r="G2670" s="43" t="s">
        <v>3246</v>
      </c>
      <c r="H2670" s="499"/>
      <c r="I2670" s="481">
        <v>15</v>
      </c>
      <c r="J2670" s="442" t="s">
        <v>1428</v>
      </c>
      <c r="K2670" s="442">
        <v>2</v>
      </c>
      <c r="L2670" s="482" t="s">
        <v>3495</v>
      </c>
      <c r="M2670" s="442">
        <v>297</v>
      </c>
      <c r="N2670" s="483"/>
      <c r="O2670" s="434">
        <v>5.94</v>
      </c>
      <c r="P2670" s="323">
        <f t="shared" si="185"/>
        <v>11.88</v>
      </c>
      <c r="Q2670" s="319">
        <f t="shared" si="186"/>
        <v>2</v>
      </c>
      <c r="R2670" s="427">
        <f t="shared" si="187"/>
        <v>11.88</v>
      </c>
      <c r="S2670" s="323"/>
      <c r="T2670" s="309"/>
      <c r="U2670" s="309"/>
      <c r="V2670" s="319" t="s">
        <v>3446</v>
      </c>
      <c r="W2670" s="444" t="str">
        <f t="shared" si="188"/>
        <v>15</v>
      </c>
      <c r="X2670" s="286"/>
      <c r="Y2670" s="286"/>
      <c r="Z2670" s="30"/>
    </row>
    <row r="2671" spans="1:26" ht="15" hidden="1" customHeight="1" x14ac:dyDescent="0.2">
      <c r="A2671" s="384"/>
      <c r="B2671" s="384"/>
      <c r="C2671" s="433"/>
      <c r="D2671" s="43" t="s">
        <v>2995</v>
      </c>
      <c r="E2671" s="499" t="s">
        <v>3080</v>
      </c>
      <c r="F2671" s="319">
        <v>1</v>
      </c>
      <c r="G2671" s="43" t="s">
        <v>3247</v>
      </c>
      <c r="H2671" s="499"/>
      <c r="I2671" s="481">
        <v>15</v>
      </c>
      <c r="J2671" s="442" t="s">
        <v>1428</v>
      </c>
      <c r="K2671" s="442">
        <v>1</v>
      </c>
      <c r="L2671" s="482" t="s">
        <v>3577</v>
      </c>
      <c r="M2671" s="442">
        <v>270</v>
      </c>
      <c r="N2671" s="483"/>
      <c r="O2671" s="434">
        <v>7.12</v>
      </c>
      <c r="P2671" s="323">
        <f t="shared" si="185"/>
        <v>7.12</v>
      </c>
      <c r="Q2671" s="319">
        <f t="shared" si="186"/>
        <v>1</v>
      </c>
      <c r="R2671" s="427">
        <f t="shared" si="187"/>
        <v>7.12</v>
      </c>
      <c r="S2671" s="323"/>
      <c r="T2671" s="309"/>
      <c r="U2671" s="309"/>
      <c r="V2671" s="319" t="s">
        <v>3446</v>
      </c>
      <c r="W2671" s="444" t="str">
        <f t="shared" si="188"/>
        <v>15</v>
      </c>
      <c r="X2671" s="286"/>
      <c r="Y2671" s="286"/>
      <c r="Z2671" s="30"/>
    </row>
    <row r="2672" spans="1:26" ht="15" hidden="1" customHeight="1" x14ac:dyDescent="0.2">
      <c r="A2672" s="384"/>
      <c r="B2672" s="384"/>
      <c r="C2672" s="433"/>
      <c r="D2672" s="43" t="s">
        <v>2995</v>
      </c>
      <c r="E2672" s="499" t="s">
        <v>3080</v>
      </c>
      <c r="F2672" s="319">
        <v>1</v>
      </c>
      <c r="G2672" s="43" t="s">
        <v>3103</v>
      </c>
      <c r="H2672" s="499"/>
      <c r="I2672" s="481">
        <v>15</v>
      </c>
      <c r="J2672" s="442" t="s">
        <v>1428</v>
      </c>
      <c r="K2672" s="442">
        <v>1</v>
      </c>
      <c r="L2672" s="482" t="s">
        <v>3505</v>
      </c>
      <c r="M2672" s="442">
        <v>190</v>
      </c>
      <c r="N2672" s="483"/>
      <c r="O2672" s="434">
        <v>5.82</v>
      </c>
      <c r="P2672" s="323">
        <f t="shared" si="185"/>
        <v>5.82</v>
      </c>
      <c r="Q2672" s="319">
        <f t="shared" si="186"/>
        <v>1</v>
      </c>
      <c r="R2672" s="427">
        <f t="shared" si="187"/>
        <v>5.82</v>
      </c>
      <c r="S2672" s="323"/>
      <c r="T2672" s="309"/>
      <c r="U2672" s="309"/>
      <c r="V2672" s="319" t="s">
        <v>3446</v>
      </c>
      <c r="W2672" s="444" t="str">
        <f t="shared" si="188"/>
        <v>15</v>
      </c>
      <c r="X2672" s="286"/>
      <c r="Y2672" s="286"/>
      <c r="Z2672" s="30"/>
    </row>
    <row r="2673" spans="1:26" ht="15" hidden="1" customHeight="1" x14ac:dyDescent="0.2">
      <c r="A2673" s="384"/>
      <c r="B2673" s="384"/>
      <c r="C2673" s="433"/>
      <c r="D2673" s="43" t="s">
        <v>2995</v>
      </c>
      <c r="E2673" s="499" t="s">
        <v>3080</v>
      </c>
      <c r="F2673" s="319">
        <v>1</v>
      </c>
      <c r="G2673" s="43" t="s">
        <v>3104</v>
      </c>
      <c r="H2673" s="499"/>
      <c r="I2673" s="481">
        <v>8</v>
      </c>
      <c r="J2673" s="442" t="s">
        <v>1428</v>
      </c>
      <c r="K2673" s="442">
        <v>2</v>
      </c>
      <c r="L2673" s="482" t="s">
        <v>3477</v>
      </c>
      <c r="M2673" s="442">
        <v>180</v>
      </c>
      <c r="N2673" s="483"/>
      <c r="O2673" s="434">
        <v>1.38</v>
      </c>
      <c r="P2673" s="323">
        <f t="shared" si="185"/>
        <v>2.76</v>
      </c>
      <c r="Q2673" s="319">
        <f t="shared" si="186"/>
        <v>2</v>
      </c>
      <c r="R2673" s="427">
        <f t="shared" si="187"/>
        <v>2.76</v>
      </c>
      <c r="S2673" s="323"/>
      <c r="T2673" s="309"/>
      <c r="U2673" s="309"/>
      <c r="V2673" s="319" t="s">
        <v>3449</v>
      </c>
      <c r="W2673" s="444" t="str">
        <f t="shared" si="188"/>
        <v>8</v>
      </c>
      <c r="X2673" s="286"/>
      <c r="Y2673" s="286"/>
      <c r="Z2673" s="30"/>
    </row>
    <row r="2674" spans="1:26" ht="15" hidden="1" customHeight="1" x14ac:dyDescent="0.2">
      <c r="A2674" s="384"/>
      <c r="B2674" s="384"/>
      <c r="C2674" s="433"/>
      <c r="D2674" s="43" t="s">
        <v>2995</v>
      </c>
      <c r="E2674" s="499" t="s">
        <v>3080</v>
      </c>
      <c r="F2674" s="319">
        <v>1</v>
      </c>
      <c r="G2674" s="43" t="s">
        <v>3105</v>
      </c>
      <c r="H2674" s="499"/>
      <c r="I2674" s="481">
        <v>8</v>
      </c>
      <c r="J2674" s="442" t="s">
        <v>1428</v>
      </c>
      <c r="K2674" s="442">
        <v>1</v>
      </c>
      <c r="L2674" s="482" t="s">
        <v>3478</v>
      </c>
      <c r="M2674" s="442">
        <v>180</v>
      </c>
      <c r="N2674" s="483"/>
      <c r="O2674" s="434">
        <v>1.1100000000000001</v>
      </c>
      <c r="P2674" s="323">
        <f t="shared" si="185"/>
        <v>1.1100000000000001</v>
      </c>
      <c r="Q2674" s="319">
        <f t="shared" si="186"/>
        <v>1</v>
      </c>
      <c r="R2674" s="427">
        <f t="shared" si="187"/>
        <v>1.1100000000000001</v>
      </c>
      <c r="S2674" s="323"/>
      <c r="T2674" s="309"/>
      <c r="U2674" s="309"/>
      <c r="V2674" s="319" t="s">
        <v>3449</v>
      </c>
      <c r="W2674" s="444" t="str">
        <f t="shared" si="188"/>
        <v>8</v>
      </c>
      <c r="X2674" s="286"/>
      <c r="Y2674" s="286"/>
      <c r="Z2674" s="30"/>
    </row>
    <row r="2675" spans="1:26" ht="15" hidden="1" customHeight="1" x14ac:dyDescent="0.2">
      <c r="A2675" s="384"/>
      <c r="B2675" s="384"/>
      <c r="C2675" s="433"/>
      <c r="D2675" s="43" t="s">
        <v>2995</v>
      </c>
      <c r="E2675" s="499" t="s">
        <v>3080</v>
      </c>
      <c r="F2675" s="319">
        <v>1</v>
      </c>
      <c r="G2675" s="43" t="s">
        <v>3106</v>
      </c>
      <c r="H2675" s="499"/>
      <c r="I2675" s="481">
        <v>15</v>
      </c>
      <c r="J2675" s="442" t="s">
        <v>1428</v>
      </c>
      <c r="K2675" s="442">
        <v>2</v>
      </c>
      <c r="L2675" s="482" t="s">
        <v>3495</v>
      </c>
      <c r="M2675" s="442">
        <v>180</v>
      </c>
      <c r="N2675" s="483"/>
      <c r="O2675" s="434">
        <v>3.6</v>
      </c>
      <c r="P2675" s="323">
        <f t="shared" si="185"/>
        <v>7.2</v>
      </c>
      <c r="Q2675" s="319">
        <f t="shared" si="186"/>
        <v>2</v>
      </c>
      <c r="R2675" s="427">
        <f t="shared" si="187"/>
        <v>7.2</v>
      </c>
      <c r="S2675" s="323"/>
      <c r="T2675" s="309"/>
      <c r="U2675" s="309"/>
      <c r="V2675" s="319" t="s">
        <v>3446</v>
      </c>
      <c r="W2675" s="444" t="str">
        <f t="shared" si="188"/>
        <v>15</v>
      </c>
      <c r="X2675" s="286"/>
      <c r="Y2675" s="286"/>
      <c r="Z2675" s="30"/>
    </row>
    <row r="2676" spans="1:26" ht="15" hidden="1" customHeight="1" x14ac:dyDescent="0.2">
      <c r="A2676" s="384"/>
      <c r="B2676" s="384"/>
      <c r="C2676" s="433"/>
      <c r="D2676" s="43" t="s">
        <v>2995</v>
      </c>
      <c r="E2676" s="499" t="s">
        <v>3080</v>
      </c>
      <c r="F2676" s="319">
        <v>1</v>
      </c>
      <c r="G2676" s="43" t="s">
        <v>3210</v>
      </c>
      <c r="H2676" s="499"/>
      <c r="I2676" s="481">
        <v>15</v>
      </c>
      <c r="J2676" s="442" t="s">
        <v>1428</v>
      </c>
      <c r="K2676" s="442">
        <v>1</v>
      </c>
      <c r="L2676" s="482" t="s">
        <v>3495</v>
      </c>
      <c r="M2676" s="442">
        <v>300</v>
      </c>
      <c r="N2676" s="483"/>
      <c r="O2676" s="434">
        <v>6.01</v>
      </c>
      <c r="P2676" s="323">
        <f t="shared" ref="P2676:P2739" si="189">O2676*K2676</f>
        <v>6.01</v>
      </c>
      <c r="Q2676" s="319">
        <f t="shared" ref="Q2676:Q2739" si="190">K2676*F2676</f>
        <v>1</v>
      </c>
      <c r="R2676" s="427">
        <f t="shared" ref="R2676:R2739" si="191">Q2676*O2676</f>
        <v>6.01</v>
      </c>
      <c r="S2676" s="323"/>
      <c r="T2676" s="309"/>
      <c r="U2676" s="309"/>
      <c r="V2676" s="319" t="s">
        <v>3446</v>
      </c>
      <c r="W2676" s="444" t="str">
        <f t="shared" si="188"/>
        <v>15</v>
      </c>
      <c r="X2676" s="286"/>
      <c r="Y2676" s="286"/>
      <c r="Z2676" s="30"/>
    </row>
    <row r="2677" spans="1:26" ht="15" hidden="1" customHeight="1" x14ac:dyDescent="0.2">
      <c r="A2677" s="384"/>
      <c r="B2677" s="384"/>
      <c r="C2677" s="433"/>
      <c r="D2677" s="43" t="s">
        <v>2995</v>
      </c>
      <c r="E2677" s="499" t="s">
        <v>3080</v>
      </c>
      <c r="F2677" s="319">
        <v>1</v>
      </c>
      <c r="G2677" s="43" t="s">
        <v>3107</v>
      </c>
      <c r="H2677" s="499"/>
      <c r="I2677" s="481">
        <v>12</v>
      </c>
      <c r="J2677" s="442" t="s">
        <v>1428</v>
      </c>
      <c r="K2677" s="442">
        <v>1</v>
      </c>
      <c r="L2677" s="482" t="s">
        <v>3565</v>
      </c>
      <c r="M2677" s="442">
        <v>226</v>
      </c>
      <c r="N2677" s="483"/>
      <c r="O2677" s="434">
        <v>3.18</v>
      </c>
      <c r="P2677" s="323">
        <f t="shared" si="189"/>
        <v>3.18</v>
      </c>
      <c r="Q2677" s="319">
        <f t="shared" si="190"/>
        <v>1</v>
      </c>
      <c r="R2677" s="427">
        <f t="shared" si="191"/>
        <v>3.18</v>
      </c>
      <c r="S2677" s="323"/>
      <c r="T2677" s="309"/>
      <c r="U2677" s="309"/>
      <c r="V2677" s="319" t="s">
        <v>3445</v>
      </c>
      <c r="W2677" s="444" t="str">
        <f t="shared" si="188"/>
        <v>12</v>
      </c>
      <c r="X2677" s="286"/>
      <c r="Y2677" s="286"/>
      <c r="Z2677" s="30"/>
    </row>
    <row r="2678" spans="1:26" ht="15" hidden="1" customHeight="1" x14ac:dyDescent="0.2">
      <c r="A2678" s="384"/>
      <c r="B2678" s="384"/>
      <c r="C2678" s="433"/>
      <c r="D2678" s="43" t="s">
        <v>2995</v>
      </c>
      <c r="E2678" s="499" t="s">
        <v>3080</v>
      </c>
      <c r="F2678" s="319">
        <v>1</v>
      </c>
      <c r="G2678" s="43" t="s">
        <v>3108</v>
      </c>
      <c r="H2678" s="499"/>
      <c r="I2678" s="481">
        <v>12</v>
      </c>
      <c r="J2678" s="442" t="s">
        <v>1428</v>
      </c>
      <c r="K2678" s="442">
        <v>1</v>
      </c>
      <c r="L2678" s="482" t="s">
        <v>3566</v>
      </c>
      <c r="M2678" s="442">
        <v>229</v>
      </c>
      <c r="N2678" s="483"/>
      <c r="O2678" s="434">
        <v>3.18</v>
      </c>
      <c r="P2678" s="323">
        <f t="shared" si="189"/>
        <v>3.18</v>
      </c>
      <c r="Q2678" s="319">
        <f t="shared" si="190"/>
        <v>1</v>
      </c>
      <c r="R2678" s="427">
        <f t="shared" si="191"/>
        <v>3.18</v>
      </c>
      <c r="S2678" s="323"/>
      <c r="T2678" s="309"/>
      <c r="U2678" s="309"/>
      <c r="V2678" s="319" t="s">
        <v>3445</v>
      </c>
      <c r="W2678" s="444" t="str">
        <f t="shared" si="188"/>
        <v>12</v>
      </c>
      <c r="X2678" s="286"/>
      <c r="Y2678" s="286"/>
      <c r="Z2678" s="30"/>
    </row>
    <row r="2679" spans="1:26" ht="15" hidden="1" customHeight="1" x14ac:dyDescent="0.2">
      <c r="A2679" s="384"/>
      <c r="B2679" s="384"/>
      <c r="C2679" s="433"/>
      <c r="D2679" s="43" t="s">
        <v>2995</v>
      </c>
      <c r="E2679" s="499" t="s">
        <v>3080</v>
      </c>
      <c r="F2679" s="319">
        <v>1</v>
      </c>
      <c r="G2679" s="43" t="s">
        <v>3248</v>
      </c>
      <c r="H2679" s="499"/>
      <c r="I2679" s="481">
        <v>12</v>
      </c>
      <c r="J2679" s="442" t="s">
        <v>1428</v>
      </c>
      <c r="K2679" s="442">
        <v>1</v>
      </c>
      <c r="L2679" s="482" t="s">
        <v>3546</v>
      </c>
      <c r="M2679" s="442">
        <v>297</v>
      </c>
      <c r="N2679" s="483"/>
      <c r="O2679" s="434">
        <v>7.55</v>
      </c>
      <c r="P2679" s="323">
        <f t="shared" si="189"/>
        <v>7.55</v>
      </c>
      <c r="Q2679" s="319">
        <f t="shared" si="190"/>
        <v>1</v>
      </c>
      <c r="R2679" s="427">
        <f t="shared" si="191"/>
        <v>7.55</v>
      </c>
      <c r="S2679" s="323"/>
      <c r="T2679" s="309"/>
      <c r="U2679" s="309"/>
      <c r="V2679" s="319" t="s">
        <v>3445</v>
      </c>
      <c r="W2679" s="444" t="str">
        <f t="shared" si="188"/>
        <v>12</v>
      </c>
      <c r="X2679" s="286"/>
      <c r="Y2679" s="286"/>
      <c r="Z2679" s="30"/>
    </row>
    <row r="2680" spans="1:26" ht="15" hidden="1" customHeight="1" x14ac:dyDescent="0.2">
      <c r="A2680" s="384"/>
      <c r="B2680" s="384"/>
      <c r="C2680" s="433"/>
      <c r="D2680" s="43" t="s">
        <v>2996</v>
      </c>
      <c r="E2680" s="499" t="s">
        <v>3080</v>
      </c>
      <c r="F2680" s="319">
        <v>1</v>
      </c>
      <c r="G2680" s="43" t="s">
        <v>3249</v>
      </c>
      <c r="H2680" s="499"/>
      <c r="I2680" s="481" t="s">
        <v>552</v>
      </c>
      <c r="J2680" s="442" t="s">
        <v>1428</v>
      </c>
      <c r="K2680" s="442">
        <v>1</v>
      </c>
      <c r="L2680" s="482" t="s">
        <v>3456</v>
      </c>
      <c r="M2680" s="442">
        <v>8720</v>
      </c>
      <c r="N2680" s="483"/>
      <c r="O2680" s="434">
        <v>368.48</v>
      </c>
      <c r="P2680" s="323">
        <f t="shared" si="189"/>
        <v>368.48</v>
      </c>
      <c r="Q2680" s="319">
        <f t="shared" si="190"/>
        <v>1</v>
      </c>
      <c r="R2680" s="427">
        <f t="shared" si="191"/>
        <v>368.48</v>
      </c>
      <c r="S2680" s="323"/>
      <c r="T2680" s="309"/>
      <c r="U2680" s="309"/>
      <c r="V2680" s="319" t="s">
        <v>552</v>
      </c>
      <c r="W2680" s="444" t="str">
        <f t="shared" si="188"/>
        <v/>
      </c>
      <c r="X2680" s="286"/>
      <c r="Y2680" s="286"/>
      <c r="Z2680" s="30"/>
    </row>
    <row r="2681" spans="1:26" ht="15" hidden="1" customHeight="1" x14ac:dyDescent="0.2">
      <c r="A2681" s="384"/>
      <c r="B2681" s="384"/>
      <c r="C2681" s="433"/>
      <c r="D2681" s="43" t="s">
        <v>2996</v>
      </c>
      <c r="E2681" s="499" t="s">
        <v>3080</v>
      </c>
      <c r="F2681" s="319">
        <v>1</v>
      </c>
      <c r="G2681" s="43" t="s">
        <v>3239</v>
      </c>
      <c r="H2681" s="499"/>
      <c r="I2681" s="481">
        <v>10</v>
      </c>
      <c r="J2681" s="442" t="s">
        <v>1428</v>
      </c>
      <c r="K2681" s="442">
        <v>4</v>
      </c>
      <c r="L2681" s="482" t="s">
        <v>3495</v>
      </c>
      <c r="M2681" s="442">
        <v>197</v>
      </c>
      <c r="N2681" s="483"/>
      <c r="O2681" s="434">
        <v>2.63</v>
      </c>
      <c r="P2681" s="323">
        <f t="shared" si="189"/>
        <v>10.52</v>
      </c>
      <c r="Q2681" s="319">
        <f t="shared" si="190"/>
        <v>4</v>
      </c>
      <c r="R2681" s="427">
        <f t="shared" si="191"/>
        <v>10.52</v>
      </c>
      <c r="S2681" s="323"/>
      <c r="T2681" s="309"/>
      <c r="U2681" s="309"/>
      <c r="V2681" s="319" t="s">
        <v>1427</v>
      </c>
      <c r="W2681" s="444" t="str">
        <f t="shared" si="188"/>
        <v>10</v>
      </c>
      <c r="X2681" s="286"/>
      <c r="Y2681" s="286"/>
      <c r="Z2681" s="30"/>
    </row>
    <row r="2682" spans="1:26" ht="15" hidden="1" customHeight="1" x14ac:dyDescent="0.2">
      <c r="A2682" s="384"/>
      <c r="B2682" s="384"/>
      <c r="C2682" s="433"/>
      <c r="D2682" s="43" t="s">
        <v>2996</v>
      </c>
      <c r="E2682" s="499" t="s">
        <v>3080</v>
      </c>
      <c r="F2682" s="319">
        <v>1</v>
      </c>
      <c r="G2682" s="43" t="s">
        <v>3240</v>
      </c>
      <c r="H2682" s="499"/>
      <c r="I2682" s="481">
        <v>10</v>
      </c>
      <c r="J2682" s="442" t="s">
        <v>1428</v>
      </c>
      <c r="K2682" s="442">
        <v>2</v>
      </c>
      <c r="L2682" s="482" t="s">
        <v>3575</v>
      </c>
      <c r="M2682" s="442">
        <v>280</v>
      </c>
      <c r="N2682" s="483"/>
      <c r="O2682" s="434">
        <v>4.32</v>
      </c>
      <c r="P2682" s="323">
        <f t="shared" si="189"/>
        <v>8.64</v>
      </c>
      <c r="Q2682" s="319">
        <f t="shared" si="190"/>
        <v>2</v>
      </c>
      <c r="R2682" s="427">
        <f t="shared" si="191"/>
        <v>8.64</v>
      </c>
      <c r="S2682" s="323"/>
      <c r="T2682" s="309"/>
      <c r="U2682" s="309"/>
      <c r="V2682" s="319" t="s">
        <v>1427</v>
      </c>
      <c r="W2682" s="444" t="str">
        <f t="shared" si="188"/>
        <v>10</v>
      </c>
      <c r="X2682" s="286"/>
      <c r="Y2682" s="286"/>
      <c r="Z2682" s="30"/>
    </row>
    <row r="2683" spans="1:26" ht="15" hidden="1" customHeight="1" x14ac:dyDescent="0.2">
      <c r="A2683" s="384"/>
      <c r="B2683" s="384"/>
      <c r="C2683" s="433"/>
      <c r="D2683" s="43" t="s">
        <v>2996</v>
      </c>
      <c r="E2683" s="499" t="s">
        <v>3080</v>
      </c>
      <c r="F2683" s="319">
        <v>1</v>
      </c>
      <c r="G2683" s="43" t="s">
        <v>3097</v>
      </c>
      <c r="H2683" s="499"/>
      <c r="I2683" s="481">
        <v>10</v>
      </c>
      <c r="J2683" s="442" t="s">
        <v>1428</v>
      </c>
      <c r="K2683" s="442">
        <v>4</v>
      </c>
      <c r="L2683" s="482" t="s">
        <v>3563</v>
      </c>
      <c r="M2683" s="442">
        <v>180</v>
      </c>
      <c r="N2683" s="483"/>
      <c r="O2683" s="434">
        <v>3.06</v>
      </c>
      <c r="P2683" s="323">
        <f t="shared" si="189"/>
        <v>12.24</v>
      </c>
      <c r="Q2683" s="319">
        <f t="shared" si="190"/>
        <v>4</v>
      </c>
      <c r="R2683" s="427">
        <f t="shared" si="191"/>
        <v>12.24</v>
      </c>
      <c r="S2683" s="323"/>
      <c r="T2683" s="309"/>
      <c r="U2683" s="309"/>
      <c r="V2683" s="319" t="s">
        <v>1427</v>
      </c>
      <c r="W2683" s="444" t="str">
        <f t="shared" si="188"/>
        <v>10</v>
      </c>
      <c r="X2683" s="286"/>
      <c r="Y2683" s="286"/>
      <c r="Z2683" s="30"/>
    </row>
    <row r="2684" spans="1:26" ht="15" hidden="1" customHeight="1" x14ac:dyDescent="0.2">
      <c r="A2684" s="384"/>
      <c r="B2684" s="384"/>
      <c r="C2684" s="433"/>
      <c r="D2684" s="43" t="s">
        <v>2996</v>
      </c>
      <c r="E2684" s="499" t="s">
        <v>3080</v>
      </c>
      <c r="F2684" s="319">
        <v>1</v>
      </c>
      <c r="G2684" s="43" t="s">
        <v>3110</v>
      </c>
      <c r="H2684" s="499"/>
      <c r="I2684" s="481">
        <v>10</v>
      </c>
      <c r="J2684" s="442" t="s">
        <v>1428</v>
      </c>
      <c r="K2684" s="442">
        <v>1</v>
      </c>
      <c r="L2684" s="482" t="s">
        <v>3505</v>
      </c>
      <c r="M2684" s="442">
        <v>190</v>
      </c>
      <c r="N2684" s="483"/>
      <c r="O2684" s="434">
        <v>3.88</v>
      </c>
      <c r="P2684" s="323">
        <f t="shared" si="189"/>
        <v>3.88</v>
      </c>
      <c r="Q2684" s="319">
        <f t="shared" si="190"/>
        <v>1</v>
      </c>
      <c r="R2684" s="427">
        <f t="shared" si="191"/>
        <v>3.88</v>
      </c>
      <c r="S2684" s="323"/>
      <c r="T2684" s="309"/>
      <c r="U2684" s="309"/>
      <c r="V2684" s="319" t="s">
        <v>1427</v>
      </c>
      <c r="W2684" s="444" t="str">
        <f t="shared" si="188"/>
        <v>10</v>
      </c>
      <c r="X2684" s="286"/>
      <c r="Y2684" s="286"/>
      <c r="Z2684" s="30"/>
    </row>
    <row r="2685" spans="1:26" ht="15" hidden="1" customHeight="1" x14ac:dyDescent="0.2">
      <c r="A2685" s="384"/>
      <c r="B2685" s="384"/>
      <c r="C2685" s="433"/>
      <c r="D2685" s="43" t="s">
        <v>2996</v>
      </c>
      <c r="E2685" s="499" t="s">
        <v>3080</v>
      </c>
      <c r="F2685" s="319">
        <v>1</v>
      </c>
      <c r="G2685" s="43" t="s">
        <v>3111</v>
      </c>
      <c r="H2685" s="499"/>
      <c r="I2685" s="481">
        <v>10</v>
      </c>
      <c r="J2685" s="442" t="s">
        <v>1428</v>
      </c>
      <c r="K2685" s="442">
        <v>2</v>
      </c>
      <c r="L2685" s="482" t="s">
        <v>3561</v>
      </c>
      <c r="M2685" s="442">
        <v>170</v>
      </c>
      <c r="N2685" s="483"/>
      <c r="O2685" s="434">
        <v>1.29</v>
      </c>
      <c r="P2685" s="323">
        <f t="shared" si="189"/>
        <v>2.58</v>
      </c>
      <c r="Q2685" s="319">
        <f t="shared" si="190"/>
        <v>2</v>
      </c>
      <c r="R2685" s="427">
        <f t="shared" si="191"/>
        <v>2.58</v>
      </c>
      <c r="S2685" s="323"/>
      <c r="T2685" s="309"/>
      <c r="U2685" s="309"/>
      <c r="V2685" s="319" t="s">
        <v>1427</v>
      </c>
      <c r="W2685" s="444" t="str">
        <f t="shared" si="188"/>
        <v>10</v>
      </c>
      <c r="X2685" s="286"/>
      <c r="Y2685" s="286"/>
      <c r="Z2685" s="30"/>
    </row>
    <row r="2686" spans="1:26" ht="15" hidden="1" customHeight="1" x14ac:dyDescent="0.2">
      <c r="A2686" s="384"/>
      <c r="B2686" s="384"/>
      <c r="C2686" s="433"/>
      <c r="D2686" s="43" t="s">
        <v>2996</v>
      </c>
      <c r="E2686" s="499" t="s">
        <v>3080</v>
      </c>
      <c r="F2686" s="319">
        <v>1</v>
      </c>
      <c r="G2686" s="43" t="s">
        <v>3099</v>
      </c>
      <c r="H2686" s="499"/>
      <c r="I2686" s="481">
        <v>10</v>
      </c>
      <c r="J2686" s="442" t="s">
        <v>1428</v>
      </c>
      <c r="K2686" s="442">
        <v>2</v>
      </c>
      <c r="L2686" s="482" t="s">
        <v>3564</v>
      </c>
      <c r="M2686" s="442">
        <v>217</v>
      </c>
      <c r="N2686" s="483"/>
      <c r="O2686" s="434">
        <v>2.57</v>
      </c>
      <c r="P2686" s="323">
        <f t="shared" si="189"/>
        <v>5.14</v>
      </c>
      <c r="Q2686" s="319">
        <f t="shared" si="190"/>
        <v>2</v>
      </c>
      <c r="R2686" s="427">
        <f t="shared" si="191"/>
        <v>5.14</v>
      </c>
      <c r="S2686" s="323"/>
      <c r="T2686" s="309"/>
      <c r="U2686" s="309"/>
      <c r="V2686" s="319" t="s">
        <v>1427</v>
      </c>
      <c r="W2686" s="444" t="str">
        <f t="shared" si="188"/>
        <v>10</v>
      </c>
      <c r="X2686" s="286"/>
      <c r="Y2686" s="286"/>
      <c r="Z2686" s="30"/>
    </row>
    <row r="2687" spans="1:26" ht="15" hidden="1" customHeight="1" x14ac:dyDescent="0.2">
      <c r="A2687" s="384"/>
      <c r="B2687" s="384"/>
      <c r="C2687" s="433"/>
      <c r="D2687" s="43" t="s">
        <v>2996</v>
      </c>
      <c r="E2687" s="499" t="s">
        <v>3080</v>
      </c>
      <c r="F2687" s="319">
        <v>1</v>
      </c>
      <c r="G2687" s="43" t="s">
        <v>3250</v>
      </c>
      <c r="H2687" s="499"/>
      <c r="I2687" s="481">
        <v>10</v>
      </c>
      <c r="J2687" s="442" t="s">
        <v>1428</v>
      </c>
      <c r="K2687" s="442">
        <v>1</v>
      </c>
      <c r="L2687" s="482" t="s">
        <v>3454</v>
      </c>
      <c r="M2687" s="442">
        <v>3500</v>
      </c>
      <c r="N2687" s="483"/>
      <c r="O2687" s="434">
        <v>13.74</v>
      </c>
      <c r="P2687" s="323">
        <f t="shared" si="189"/>
        <v>13.74</v>
      </c>
      <c r="Q2687" s="319">
        <f t="shared" si="190"/>
        <v>1</v>
      </c>
      <c r="R2687" s="427">
        <f t="shared" si="191"/>
        <v>13.74</v>
      </c>
      <c r="S2687" s="323"/>
      <c r="T2687" s="309"/>
      <c r="U2687" s="309"/>
      <c r="V2687" s="319" t="s">
        <v>1427</v>
      </c>
      <c r="W2687" s="444" t="str">
        <f t="shared" si="188"/>
        <v>10</v>
      </c>
      <c r="X2687" s="286"/>
      <c r="Y2687" s="286"/>
      <c r="Z2687" s="30"/>
    </row>
    <row r="2688" spans="1:26" ht="15" hidden="1" customHeight="1" x14ac:dyDescent="0.2">
      <c r="A2688" s="384"/>
      <c r="B2688" s="384"/>
      <c r="C2688" s="433"/>
      <c r="D2688" s="43" t="s">
        <v>2996</v>
      </c>
      <c r="E2688" s="499" t="s">
        <v>3080</v>
      </c>
      <c r="F2688" s="319">
        <v>1</v>
      </c>
      <c r="G2688" s="43" t="s">
        <v>3241</v>
      </c>
      <c r="H2688" s="499"/>
      <c r="I2688" s="481">
        <v>10</v>
      </c>
      <c r="J2688" s="442" t="s">
        <v>1428</v>
      </c>
      <c r="K2688" s="442">
        <v>2</v>
      </c>
      <c r="L2688" s="482" t="s">
        <v>3454</v>
      </c>
      <c r="M2688" s="442">
        <v>4180</v>
      </c>
      <c r="N2688" s="483"/>
      <c r="O2688" s="434">
        <v>16.41</v>
      </c>
      <c r="P2688" s="323">
        <f t="shared" si="189"/>
        <v>32.82</v>
      </c>
      <c r="Q2688" s="319">
        <f t="shared" si="190"/>
        <v>2</v>
      </c>
      <c r="R2688" s="427">
        <f t="shared" si="191"/>
        <v>32.82</v>
      </c>
      <c r="S2688" s="323"/>
      <c r="T2688" s="309"/>
      <c r="U2688" s="309"/>
      <c r="V2688" s="319" t="s">
        <v>1427</v>
      </c>
      <c r="W2688" s="444" t="str">
        <f t="shared" si="188"/>
        <v>10</v>
      </c>
      <c r="X2688" s="286"/>
      <c r="Y2688" s="286"/>
      <c r="Z2688" s="30"/>
    </row>
    <row r="2689" spans="1:26" ht="15" hidden="1" customHeight="1" x14ac:dyDescent="0.2">
      <c r="A2689" s="384"/>
      <c r="B2689" s="384"/>
      <c r="C2689" s="433"/>
      <c r="D2689" s="43" t="s">
        <v>2996</v>
      </c>
      <c r="E2689" s="499" t="s">
        <v>3080</v>
      </c>
      <c r="F2689" s="319">
        <v>1</v>
      </c>
      <c r="G2689" s="43" t="s">
        <v>3242</v>
      </c>
      <c r="H2689" s="499"/>
      <c r="I2689" s="481">
        <v>10</v>
      </c>
      <c r="J2689" s="442" t="s">
        <v>1428</v>
      </c>
      <c r="K2689" s="442">
        <v>1</v>
      </c>
      <c r="L2689" s="482" t="s">
        <v>3454</v>
      </c>
      <c r="M2689" s="442">
        <v>2880</v>
      </c>
      <c r="N2689" s="483"/>
      <c r="O2689" s="434">
        <v>11.3</v>
      </c>
      <c r="P2689" s="323">
        <f t="shared" si="189"/>
        <v>11.3</v>
      </c>
      <c r="Q2689" s="319">
        <f t="shared" si="190"/>
        <v>1</v>
      </c>
      <c r="R2689" s="427">
        <f t="shared" si="191"/>
        <v>11.3</v>
      </c>
      <c r="S2689" s="323"/>
      <c r="T2689" s="309"/>
      <c r="U2689" s="309"/>
      <c r="V2689" s="319" t="s">
        <v>1427</v>
      </c>
      <c r="W2689" s="444" t="str">
        <f t="shared" si="188"/>
        <v>10</v>
      </c>
      <c r="X2689" s="286"/>
      <c r="Y2689" s="286"/>
      <c r="Z2689" s="30"/>
    </row>
    <row r="2690" spans="1:26" ht="15" hidden="1" customHeight="1" x14ac:dyDescent="0.2">
      <c r="A2690" s="384"/>
      <c r="B2690" s="384"/>
      <c r="C2690" s="433"/>
      <c r="D2690" s="43" t="s">
        <v>2996</v>
      </c>
      <c r="E2690" s="499" t="s">
        <v>3080</v>
      </c>
      <c r="F2690" s="319">
        <v>1</v>
      </c>
      <c r="G2690" s="43" t="s">
        <v>3243</v>
      </c>
      <c r="H2690" s="499"/>
      <c r="I2690" s="481">
        <v>10</v>
      </c>
      <c r="J2690" s="442" t="s">
        <v>1428</v>
      </c>
      <c r="K2690" s="442">
        <v>1</v>
      </c>
      <c r="L2690" s="482" t="s">
        <v>3454</v>
      </c>
      <c r="M2690" s="442">
        <v>330</v>
      </c>
      <c r="N2690" s="483"/>
      <c r="O2690" s="434">
        <v>1.3</v>
      </c>
      <c r="P2690" s="323">
        <f t="shared" si="189"/>
        <v>1.3</v>
      </c>
      <c r="Q2690" s="319">
        <f t="shared" si="190"/>
        <v>1</v>
      </c>
      <c r="R2690" s="427">
        <f t="shared" si="191"/>
        <v>1.3</v>
      </c>
      <c r="S2690" s="323"/>
      <c r="T2690" s="309"/>
      <c r="U2690" s="309"/>
      <c r="V2690" s="319" t="s">
        <v>1427</v>
      </c>
      <c r="W2690" s="444" t="str">
        <f t="shared" si="188"/>
        <v>10</v>
      </c>
      <c r="X2690" s="286"/>
      <c r="Y2690" s="286"/>
      <c r="Z2690" s="30"/>
    </row>
    <row r="2691" spans="1:26" ht="15" hidden="1" customHeight="1" x14ac:dyDescent="0.2">
      <c r="A2691" s="384"/>
      <c r="B2691" s="384"/>
      <c r="C2691" s="433"/>
      <c r="D2691" s="43" t="s">
        <v>2996</v>
      </c>
      <c r="E2691" s="499" t="s">
        <v>3080</v>
      </c>
      <c r="F2691" s="319">
        <v>1</v>
      </c>
      <c r="G2691" s="43" t="s">
        <v>3101</v>
      </c>
      <c r="H2691" s="499"/>
      <c r="I2691" s="481">
        <v>15</v>
      </c>
      <c r="J2691" s="442" t="s">
        <v>1428</v>
      </c>
      <c r="K2691" s="442">
        <v>1</v>
      </c>
      <c r="L2691" s="482" t="s">
        <v>3465</v>
      </c>
      <c r="M2691" s="442">
        <v>1115</v>
      </c>
      <c r="N2691" s="483"/>
      <c r="O2691" s="434">
        <v>26.26</v>
      </c>
      <c r="P2691" s="323">
        <f t="shared" si="189"/>
        <v>26.26</v>
      </c>
      <c r="Q2691" s="319">
        <f t="shared" si="190"/>
        <v>1</v>
      </c>
      <c r="R2691" s="427">
        <f t="shared" si="191"/>
        <v>26.26</v>
      </c>
      <c r="S2691" s="323"/>
      <c r="T2691" s="309"/>
      <c r="U2691" s="309"/>
      <c r="V2691" s="319" t="s">
        <v>3446</v>
      </c>
      <c r="W2691" s="444" t="str">
        <f t="shared" si="188"/>
        <v>15</v>
      </c>
      <c r="X2691" s="286"/>
      <c r="Y2691" s="286"/>
      <c r="Z2691" s="30"/>
    </row>
    <row r="2692" spans="1:26" ht="15" hidden="1" customHeight="1" x14ac:dyDescent="0.2">
      <c r="A2692" s="384"/>
      <c r="B2692" s="384"/>
      <c r="C2692" s="433"/>
      <c r="D2692" s="43" t="s">
        <v>2996</v>
      </c>
      <c r="E2692" s="499" t="s">
        <v>3080</v>
      </c>
      <c r="F2692" s="319">
        <v>1</v>
      </c>
      <c r="G2692" s="43" t="s">
        <v>3102</v>
      </c>
      <c r="H2692" s="499"/>
      <c r="I2692" s="481">
        <v>15</v>
      </c>
      <c r="J2692" s="442" t="s">
        <v>1428</v>
      </c>
      <c r="K2692" s="442">
        <v>1</v>
      </c>
      <c r="L2692" s="482" t="s">
        <v>3469</v>
      </c>
      <c r="M2692" s="442">
        <v>1400</v>
      </c>
      <c r="N2692" s="483"/>
      <c r="O2692" s="434">
        <v>23.08</v>
      </c>
      <c r="P2692" s="323">
        <f t="shared" si="189"/>
        <v>23.08</v>
      </c>
      <c r="Q2692" s="319">
        <f t="shared" si="190"/>
        <v>1</v>
      </c>
      <c r="R2692" s="427">
        <f t="shared" si="191"/>
        <v>23.08</v>
      </c>
      <c r="S2692" s="323"/>
      <c r="T2692" s="309"/>
      <c r="U2692" s="309"/>
      <c r="V2692" s="319" t="s">
        <v>3446</v>
      </c>
      <c r="W2692" s="444" t="str">
        <f t="shared" si="188"/>
        <v>15</v>
      </c>
      <c r="X2692" s="286"/>
      <c r="Y2692" s="286"/>
      <c r="Z2692" s="30"/>
    </row>
    <row r="2693" spans="1:26" ht="15" hidden="1" customHeight="1" x14ac:dyDescent="0.2">
      <c r="A2693" s="384"/>
      <c r="B2693" s="384"/>
      <c r="C2693" s="433"/>
      <c r="D2693" s="43" t="s">
        <v>2996</v>
      </c>
      <c r="E2693" s="499" t="s">
        <v>3080</v>
      </c>
      <c r="F2693" s="319">
        <v>1</v>
      </c>
      <c r="G2693" s="43" t="s">
        <v>3103</v>
      </c>
      <c r="H2693" s="499"/>
      <c r="I2693" s="481">
        <v>15</v>
      </c>
      <c r="J2693" s="442" t="s">
        <v>1428</v>
      </c>
      <c r="K2693" s="442">
        <v>1</v>
      </c>
      <c r="L2693" s="482" t="s">
        <v>3505</v>
      </c>
      <c r="M2693" s="442">
        <v>190</v>
      </c>
      <c r="N2693" s="483"/>
      <c r="O2693" s="434">
        <v>5.82</v>
      </c>
      <c r="P2693" s="323">
        <f t="shared" si="189"/>
        <v>5.82</v>
      </c>
      <c r="Q2693" s="319">
        <f t="shared" si="190"/>
        <v>1</v>
      </c>
      <c r="R2693" s="427">
        <f t="shared" si="191"/>
        <v>5.82</v>
      </c>
      <c r="S2693" s="323"/>
      <c r="T2693" s="309"/>
      <c r="U2693" s="309"/>
      <c r="V2693" s="319" t="s">
        <v>3446</v>
      </c>
      <c r="W2693" s="444" t="str">
        <f t="shared" si="188"/>
        <v>15</v>
      </c>
      <c r="X2693" s="286"/>
      <c r="Y2693" s="286"/>
      <c r="Z2693" s="30"/>
    </row>
    <row r="2694" spans="1:26" ht="15" hidden="1" customHeight="1" x14ac:dyDescent="0.2">
      <c r="A2694" s="384"/>
      <c r="B2694" s="384"/>
      <c r="C2694" s="433"/>
      <c r="D2694" s="43" t="s">
        <v>2996</v>
      </c>
      <c r="E2694" s="499" t="s">
        <v>3080</v>
      </c>
      <c r="F2694" s="319">
        <v>1</v>
      </c>
      <c r="G2694" s="43" t="s">
        <v>3104</v>
      </c>
      <c r="H2694" s="499"/>
      <c r="I2694" s="481">
        <v>8</v>
      </c>
      <c r="J2694" s="442" t="s">
        <v>1428</v>
      </c>
      <c r="K2694" s="442">
        <v>2</v>
      </c>
      <c r="L2694" s="482" t="s">
        <v>3477</v>
      </c>
      <c r="M2694" s="442">
        <v>180</v>
      </c>
      <c r="N2694" s="483"/>
      <c r="O2694" s="434">
        <v>1.38</v>
      </c>
      <c r="P2694" s="323">
        <f t="shared" si="189"/>
        <v>2.76</v>
      </c>
      <c r="Q2694" s="319">
        <f t="shared" si="190"/>
        <v>2</v>
      </c>
      <c r="R2694" s="427">
        <f t="shared" si="191"/>
        <v>2.76</v>
      </c>
      <c r="S2694" s="323"/>
      <c r="T2694" s="309"/>
      <c r="U2694" s="309"/>
      <c r="V2694" s="319" t="s">
        <v>3449</v>
      </c>
      <c r="W2694" s="444" t="str">
        <f t="shared" si="188"/>
        <v>8</v>
      </c>
      <c r="X2694" s="286"/>
      <c r="Y2694" s="286"/>
      <c r="Z2694" s="30"/>
    </row>
    <row r="2695" spans="1:26" ht="15" hidden="1" customHeight="1" x14ac:dyDescent="0.2">
      <c r="A2695" s="384"/>
      <c r="B2695" s="384"/>
      <c r="C2695" s="433"/>
      <c r="D2695" s="43" t="s">
        <v>2996</v>
      </c>
      <c r="E2695" s="499" t="s">
        <v>3080</v>
      </c>
      <c r="F2695" s="319">
        <v>1</v>
      </c>
      <c r="G2695" s="43" t="s">
        <v>3105</v>
      </c>
      <c r="H2695" s="499"/>
      <c r="I2695" s="481">
        <v>8</v>
      </c>
      <c r="J2695" s="442" t="s">
        <v>1428</v>
      </c>
      <c r="K2695" s="442">
        <v>1</v>
      </c>
      <c r="L2695" s="482" t="s">
        <v>3478</v>
      </c>
      <c r="M2695" s="442">
        <v>180</v>
      </c>
      <c r="N2695" s="483"/>
      <c r="O2695" s="434">
        <v>1.1100000000000001</v>
      </c>
      <c r="P2695" s="323">
        <f t="shared" si="189"/>
        <v>1.1100000000000001</v>
      </c>
      <c r="Q2695" s="319">
        <f t="shared" si="190"/>
        <v>1</v>
      </c>
      <c r="R2695" s="427">
        <f t="shared" si="191"/>
        <v>1.1100000000000001</v>
      </c>
      <c r="S2695" s="323"/>
      <c r="T2695" s="309"/>
      <c r="U2695" s="309"/>
      <c r="V2695" s="319" t="s">
        <v>3449</v>
      </c>
      <c r="W2695" s="444" t="str">
        <f t="shared" si="188"/>
        <v>8</v>
      </c>
      <c r="X2695" s="286"/>
      <c r="Y2695" s="286"/>
      <c r="Z2695" s="30"/>
    </row>
    <row r="2696" spans="1:26" ht="15" hidden="1" customHeight="1" x14ac:dyDescent="0.2">
      <c r="A2696" s="384"/>
      <c r="B2696" s="384"/>
      <c r="C2696" s="433"/>
      <c r="D2696" s="43" t="s">
        <v>2996</v>
      </c>
      <c r="E2696" s="499" t="s">
        <v>3080</v>
      </c>
      <c r="F2696" s="319">
        <v>1</v>
      </c>
      <c r="G2696" s="43" t="s">
        <v>3106</v>
      </c>
      <c r="H2696" s="499"/>
      <c r="I2696" s="481">
        <v>15</v>
      </c>
      <c r="J2696" s="442" t="s">
        <v>1428</v>
      </c>
      <c r="K2696" s="442">
        <v>2</v>
      </c>
      <c r="L2696" s="482" t="s">
        <v>3495</v>
      </c>
      <c r="M2696" s="442">
        <v>180</v>
      </c>
      <c r="N2696" s="483"/>
      <c r="O2696" s="434">
        <v>3.6</v>
      </c>
      <c r="P2696" s="323">
        <f t="shared" si="189"/>
        <v>7.2</v>
      </c>
      <c r="Q2696" s="319">
        <f t="shared" si="190"/>
        <v>2</v>
      </c>
      <c r="R2696" s="427">
        <f t="shared" si="191"/>
        <v>7.2</v>
      </c>
      <c r="S2696" s="323"/>
      <c r="T2696" s="309"/>
      <c r="U2696" s="309"/>
      <c r="V2696" s="319" t="s">
        <v>3446</v>
      </c>
      <c r="W2696" s="444" t="str">
        <f t="shared" si="188"/>
        <v>15</v>
      </c>
      <c r="X2696" s="286"/>
      <c r="Y2696" s="286"/>
      <c r="Z2696" s="30"/>
    </row>
    <row r="2697" spans="1:26" ht="15" hidden="1" customHeight="1" x14ac:dyDescent="0.2">
      <c r="A2697" s="384"/>
      <c r="B2697" s="384"/>
      <c r="C2697" s="433"/>
      <c r="D2697" s="43" t="s">
        <v>2996</v>
      </c>
      <c r="E2697" s="499" t="s">
        <v>3080</v>
      </c>
      <c r="F2697" s="319">
        <v>1</v>
      </c>
      <c r="G2697" s="43" t="s">
        <v>3210</v>
      </c>
      <c r="H2697" s="499"/>
      <c r="I2697" s="481">
        <v>15</v>
      </c>
      <c r="J2697" s="442" t="s">
        <v>1428</v>
      </c>
      <c r="K2697" s="442">
        <v>2</v>
      </c>
      <c r="L2697" s="482" t="s">
        <v>3495</v>
      </c>
      <c r="M2697" s="442">
        <v>300</v>
      </c>
      <c r="N2697" s="483"/>
      <c r="O2697" s="434">
        <v>6.01</v>
      </c>
      <c r="P2697" s="323">
        <f t="shared" si="189"/>
        <v>12.02</v>
      </c>
      <c r="Q2697" s="319">
        <f t="shared" si="190"/>
        <v>2</v>
      </c>
      <c r="R2697" s="427">
        <f t="shared" si="191"/>
        <v>12.02</v>
      </c>
      <c r="S2697" s="323"/>
      <c r="T2697" s="309"/>
      <c r="U2697" s="309"/>
      <c r="V2697" s="319" t="s">
        <v>3446</v>
      </c>
      <c r="W2697" s="444" t="str">
        <f t="shared" si="188"/>
        <v>15</v>
      </c>
      <c r="X2697" s="286"/>
      <c r="Y2697" s="286"/>
      <c r="Z2697" s="30"/>
    </row>
    <row r="2698" spans="1:26" ht="15" hidden="1" customHeight="1" x14ac:dyDescent="0.2">
      <c r="A2698" s="384"/>
      <c r="B2698" s="384"/>
      <c r="C2698" s="433"/>
      <c r="D2698" s="43" t="s">
        <v>2997</v>
      </c>
      <c r="E2698" s="499" t="s">
        <v>3080</v>
      </c>
      <c r="F2698" s="319">
        <v>1</v>
      </c>
      <c r="G2698" s="43" t="s">
        <v>3251</v>
      </c>
      <c r="H2698" s="499"/>
      <c r="I2698" s="481" t="s">
        <v>552</v>
      </c>
      <c r="J2698" s="442" t="s">
        <v>1428</v>
      </c>
      <c r="K2698" s="442">
        <v>1</v>
      </c>
      <c r="L2698" s="482" t="s">
        <v>3456</v>
      </c>
      <c r="M2698" s="442">
        <v>8570</v>
      </c>
      <c r="N2698" s="483"/>
      <c r="O2698" s="434">
        <v>362.14</v>
      </c>
      <c r="P2698" s="323">
        <f t="shared" si="189"/>
        <v>362.14</v>
      </c>
      <c r="Q2698" s="319">
        <f t="shared" si="190"/>
        <v>1</v>
      </c>
      <c r="R2698" s="427">
        <f t="shared" si="191"/>
        <v>362.14</v>
      </c>
      <c r="S2698" s="323"/>
      <c r="T2698" s="309"/>
      <c r="U2698" s="309"/>
      <c r="V2698" s="319" t="s">
        <v>552</v>
      </c>
      <c r="W2698" s="444" t="str">
        <f t="shared" si="188"/>
        <v/>
      </c>
      <c r="X2698" s="286"/>
      <c r="Y2698" s="286"/>
      <c r="Z2698" s="30"/>
    </row>
    <row r="2699" spans="1:26" ht="15" hidden="1" customHeight="1" x14ac:dyDescent="0.2">
      <c r="A2699" s="384"/>
      <c r="B2699" s="384"/>
      <c r="C2699" s="433"/>
      <c r="D2699" s="43" t="s">
        <v>2997</v>
      </c>
      <c r="E2699" s="499" t="s">
        <v>3080</v>
      </c>
      <c r="F2699" s="319">
        <v>1</v>
      </c>
      <c r="G2699" s="43" t="s">
        <v>3239</v>
      </c>
      <c r="H2699" s="499"/>
      <c r="I2699" s="481">
        <v>10</v>
      </c>
      <c r="J2699" s="442" t="s">
        <v>1428</v>
      </c>
      <c r="K2699" s="442">
        <v>4</v>
      </c>
      <c r="L2699" s="482" t="s">
        <v>3495</v>
      </c>
      <c r="M2699" s="442">
        <v>197</v>
      </c>
      <c r="N2699" s="483"/>
      <c r="O2699" s="434">
        <v>2.63</v>
      </c>
      <c r="P2699" s="323">
        <f t="shared" si="189"/>
        <v>10.52</v>
      </c>
      <c r="Q2699" s="319">
        <f t="shared" si="190"/>
        <v>4</v>
      </c>
      <c r="R2699" s="427">
        <f t="shared" si="191"/>
        <v>10.52</v>
      </c>
      <c r="S2699" s="323"/>
      <c r="T2699" s="309"/>
      <c r="U2699" s="309"/>
      <c r="V2699" s="319" t="s">
        <v>1427</v>
      </c>
      <c r="W2699" s="444" t="str">
        <f t="shared" si="188"/>
        <v>10</v>
      </c>
      <c r="X2699" s="286"/>
      <c r="Y2699" s="286"/>
      <c r="Z2699" s="30"/>
    </row>
    <row r="2700" spans="1:26" ht="15" hidden="1" customHeight="1" x14ac:dyDescent="0.2">
      <c r="A2700" s="384"/>
      <c r="B2700" s="384"/>
      <c r="C2700" s="433"/>
      <c r="D2700" s="43" t="s">
        <v>2997</v>
      </c>
      <c r="E2700" s="499" t="s">
        <v>3080</v>
      </c>
      <c r="F2700" s="319">
        <v>1</v>
      </c>
      <c r="G2700" s="43" t="s">
        <v>3240</v>
      </c>
      <c r="H2700" s="499"/>
      <c r="I2700" s="481">
        <v>10</v>
      </c>
      <c r="J2700" s="442" t="s">
        <v>1428</v>
      </c>
      <c r="K2700" s="442">
        <v>2</v>
      </c>
      <c r="L2700" s="482" t="s">
        <v>3575</v>
      </c>
      <c r="M2700" s="442">
        <v>280</v>
      </c>
      <c r="N2700" s="483"/>
      <c r="O2700" s="434">
        <v>4.32</v>
      </c>
      <c r="P2700" s="323">
        <f t="shared" si="189"/>
        <v>8.64</v>
      </c>
      <c r="Q2700" s="319">
        <f t="shared" si="190"/>
        <v>2</v>
      </c>
      <c r="R2700" s="427">
        <f t="shared" si="191"/>
        <v>8.64</v>
      </c>
      <c r="S2700" s="323"/>
      <c r="T2700" s="309"/>
      <c r="U2700" s="309"/>
      <c r="V2700" s="319" t="s">
        <v>1427</v>
      </c>
      <c r="W2700" s="444" t="str">
        <f t="shared" si="188"/>
        <v>10</v>
      </c>
      <c r="X2700" s="286"/>
      <c r="Y2700" s="286"/>
      <c r="Z2700" s="30"/>
    </row>
    <row r="2701" spans="1:26" ht="15" hidden="1" customHeight="1" x14ac:dyDescent="0.2">
      <c r="A2701" s="384"/>
      <c r="B2701" s="384"/>
      <c r="C2701" s="433"/>
      <c r="D2701" s="43" t="s">
        <v>2997</v>
      </c>
      <c r="E2701" s="499" t="s">
        <v>3080</v>
      </c>
      <c r="F2701" s="319">
        <v>1</v>
      </c>
      <c r="G2701" s="43" t="s">
        <v>3252</v>
      </c>
      <c r="H2701" s="499"/>
      <c r="I2701" s="481">
        <v>10</v>
      </c>
      <c r="J2701" s="442" t="s">
        <v>1428</v>
      </c>
      <c r="K2701" s="442">
        <v>2</v>
      </c>
      <c r="L2701" s="482" t="s">
        <v>3578</v>
      </c>
      <c r="M2701" s="442">
        <v>449</v>
      </c>
      <c r="N2701" s="483"/>
      <c r="O2701" s="434">
        <v>6.37</v>
      </c>
      <c r="P2701" s="323">
        <f t="shared" si="189"/>
        <v>12.74</v>
      </c>
      <c r="Q2701" s="319">
        <f t="shared" si="190"/>
        <v>2</v>
      </c>
      <c r="R2701" s="427">
        <f t="shared" si="191"/>
        <v>12.74</v>
      </c>
      <c r="S2701" s="323"/>
      <c r="T2701" s="309"/>
      <c r="U2701" s="309"/>
      <c r="V2701" s="319" t="s">
        <v>1427</v>
      </c>
      <c r="W2701" s="444" t="str">
        <f t="shared" si="188"/>
        <v>10</v>
      </c>
      <c r="X2701" s="286"/>
      <c r="Y2701" s="286"/>
      <c r="Z2701" s="30"/>
    </row>
    <row r="2702" spans="1:26" ht="15" hidden="1" customHeight="1" x14ac:dyDescent="0.2">
      <c r="A2702" s="384"/>
      <c r="B2702" s="384"/>
      <c r="C2702" s="433"/>
      <c r="D2702" s="43" t="s">
        <v>2997</v>
      </c>
      <c r="E2702" s="499" t="s">
        <v>3080</v>
      </c>
      <c r="F2702" s="319">
        <v>1</v>
      </c>
      <c r="G2702" s="43" t="s">
        <v>3253</v>
      </c>
      <c r="H2702" s="499"/>
      <c r="I2702" s="481">
        <v>10</v>
      </c>
      <c r="J2702" s="442" t="s">
        <v>1428</v>
      </c>
      <c r="K2702" s="442">
        <v>2</v>
      </c>
      <c r="L2702" s="482" t="s">
        <v>3578</v>
      </c>
      <c r="M2702" s="442">
        <v>457</v>
      </c>
      <c r="N2702" s="483"/>
      <c r="O2702" s="434">
        <v>6.49</v>
      </c>
      <c r="P2702" s="323">
        <f t="shared" si="189"/>
        <v>12.98</v>
      </c>
      <c r="Q2702" s="319">
        <f t="shared" si="190"/>
        <v>2</v>
      </c>
      <c r="R2702" s="427">
        <f t="shared" si="191"/>
        <v>12.98</v>
      </c>
      <c r="S2702" s="323"/>
      <c r="T2702" s="309"/>
      <c r="U2702" s="309"/>
      <c r="V2702" s="319" t="s">
        <v>1427</v>
      </c>
      <c r="W2702" s="444" t="str">
        <f t="shared" si="188"/>
        <v>10</v>
      </c>
      <c r="X2702" s="286"/>
      <c r="Y2702" s="286"/>
      <c r="Z2702" s="30"/>
    </row>
    <row r="2703" spans="1:26" ht="15" hidden="1" customHeight="1" x14ac:dyDescent="0.2">
      <c r="A2703" s="384"/>
      <c r="B2703" s="384"/>
      <c r="C2703" s="433"/>
      <c r="D2703" s="43" t="s">
        <v>2997</v>
      </c>
      <c r="E2703" s="499" t="s">
        <v>3080</v>
      </c>
      <c r="F2703" s="319">
        <v>1</v>
      </c>
      <c r="G2703" s="43" t="s">
        <v>3254</v>
      </c>
      <c r="H2703" s="499"/>
      <c r="I2703" s="481">
        <v>10</v>
      </c>
      <c r="J2703" s="442" t="s">
        <v>1428</v>
      </c>
      <c r="K2703" s="442">
        <v>2</v>
      </c>
      <c r="L2703" s="482" t="s">
        <v>3556</v>
      </c>
      <c r="M2703" s="442">
        <v>447</v>
      </c>
      <c r="N2703" s="483"/>
      <c r="O2703" s="434">
        <v>8.6300000000000008</v>
      </c>
      <c r="P2703" s="323">
        <f t="shared" si="189"/>
        <v>17.260000000000002</v>
      </c>
      <c r="Q2703" s="319">
        <f t="shared" si="190"/>
        <v>2</v>
      </c>
      <c r="R2703" s="427">
        <f t="shared" si="191"/>
        <v>17.260000000000002</v>
      </c>
      <c r="S2703" s="323"/>
      <c r="T2703" s="309"/>
      <c r="U2703" s="309"/>
      <c r="V2703" s="319" t="s">
        <v>1427</v>
      </c>
      <c r="W2703" s="444" t="str">
        <f t="shared" ref="W2703:W2766" si="192">(SUBSTITUTE(I2703,V2703,""))</f>
        <v>10</v>
      </c>
      <c r="X2703" s="286"/>
      <c r="Y2703" s="286"/>
      <c r="Z2703" s="30"/>
    </row>
    <row r="2704" spans="1:26" ht="15" hidden="1" customHeight="1" x14ac:dyDescent="0.2">
      <c r="A2704" s="384"/>
      <c r="B2704" s="384"/>
      <c r="C2704" s="433"/>
      <c r="D2704" s="43" t="s">
        <v>2997</v>
      </c>
      <c r="E2704" s="499" t="s">
        <v>3080</v>
      </c>
      <c r="F2704" s="319">
        <v>1</v>
      </c>
      <c r="G2704" s="43" t="s">
        <v>3250</v>
      </c>
      <c r="H2704" s="499"/>
      <c r="I2704" s="481">
        <v>10</v>
      </c>
      <c r="J2704" s="442" t="s">
        <v>1428</v>
      </c>
      <c r="K2704" s="442">
        <v>2</v>
      </c>
      <c r="L2704" s="482" t="s">
        <v>3454</v>
      </c>
      <c r="M2704" s="442">
        <v>3500</v>
      </c>
      <c r="N2704" s="483"/>
      <c r="O2704" s="434">
        <v>13.74</v>
      </c>
      <c r="P2704" s="323">
        <f t="shared" si="189"/>
        <v>27.48</v>
      </c>
      <c r="Q2704" s="319">
        <f t="shared" si="190"/>
        <v>2</v>
      </c>
      <c r="R2704" s="427">
        <f t="shared" si="191"/>
        <v>27.48</v>
      </c>
      <c r="S2704" s="323"/>
      <c r="T2704" s="309"/>
      <c r="U2704" s="309"/>
      <c r="V2704" s="319" t="s">
        <v>1427</v>
      </c>
      <c r="W2704" s="444" t="str">
        <f t="shared" si="192"/>
        <v>10</v>
      </c>
      <c r="X2704" s="286"/>
      <c r="Y2704" s="286"/>
      <c r="Z2704" s="30"/>
    </row>
    <row r="2705" spans="1:26" ht="15" hidden="1" customHeight="1" x14ac:dyDescent="0.2">
      <c r="A2705" s="384"/>
      <c r="B2705" s="384"/>
      <c r="C2705" s="433"/>
      <c r="D2705" s="43" t="s">
        <v>2997</v>
      </c>
      <c r="E2705" s="499" t="s">
        <v>3080</v>
      </c>
      <c r="F2705" s="319">
        <v>1</v>
      </c>
      <c r="G2705" s="43" t="s">
        <v>3255</v>
      </c>
      <c r="H2705" s="499"/>
      <c r="I2705" s="481">
        <v>10</v>
      </c>
      <c r="J2705" s="442" t="s">
        <v>1428</v>
      </c>
      <c r="K2705" s="442">
        <v>2</v>
      </c>
      <c r="L2705" s="482" t="s">
        <v>3454</v>
      </c>
      <c r="M2705" s="442">
        <v>4110</v>
      </c>
      <c r="N2705" s="483"/>
      <c r="O2705" s="434">
        <v>16.13</v>
      </c>
      <c r="P2705" s="323">
        <f t="shared" si="189"/>
        <v>32.26</v>
      </c>
      <c r="Q2705" s="319">
        <f t="shared" si="190"/>
        <v>2</v>
      </c>
      <c r="R2705" s="427">
        <f t="shared" si="191"/>
        <v>32.26</v>
      </c>
      <c r="S2705" s="323"/>
      <c r="T2705" s="309"/>
      <c r="U2705" s="309"/>
      <c r="V2705" s="319" t="s">
        <v>1427</v>
      </c>
      <c r="W2705" s="444" t="str">
        <f t="shared" si="192"/>
        <v>10</v>
      </c>
      <c r="X2705" s="286"/>
      <c r="Y2705" s="286"/>
      <c r="Z2705" s="30"/>
    </row>
    <row r="2706" spans="1:26" ht="15" hidden="1" customHeight="1" x14ac:dyDescent="0.2">
      <c r="A2706" s="384"/>
      <c r="B2706" s="384"/>
      <c r="C2706" s="433"/>
      <c r="D2706" s="43" t="s">
        <v>2997</v>
      </c>
      <c r="E2706" s="499" t="s">
        <v>3080</v>
      </c>
      <c r="F2706" s="319">
        <v>1</v>
      </c>
      <c r="G2706" s="43" t="s">
        <v>3101</v>
      </c>
      <c r="H2706" s="499"/>
      <c r="I2706" s="481">
        <v>15</v>
      </c>
      <c r="J2706" s="442" t="s">
        <v>1428</v>
      </c>
      <c r="K2706" s="442">
        <v>1</v>
      </c>
      <c r="L2706" s="482" t="s">
        <v>3465</v>
      </c>
      <c r="M2706" s="442">
        <v>1115</v>
      </c>
      <c r="N2706" s="483"/>
      <c r="O2706" s="434">
        <v>26.26</v>
      </c>
      <c r="P2706" s="323">
        <f t="shared" si="189"/>
        <v>26.26</v>
      </c>
      <c r="Q2706" s="319">
        <f t="shared" si="190"/>
        <v>1</v>
      </c>
      <c r="R2706" s="427">
        <f t="shared" si="191"/>
        <v>26.26</v>
      </c>
      <c r="S2706" s="323"/>
      <c r="T2706" s="309"/>
      <c r="U2706" s="309"/>
      <c r="V2706" s="319" t="s">
        <v>3446</v>
      </c>
      <c r="W2706" s="444" t="str">
        <f t="shared" si="192"/>
        <v>15</v>
      </c>
      <c r="X2706" s="286"/>
      <c r="Y2706" s="286"/>
      <c r="Z2706" s="30"/>
    </row>
    <row r="2707" spans="1:26" ht="15" hidden="1" customHeight="1" x14ac:dyDescent="0.2">
      <c r="A2707" s="384"/>
      <c r="B2707" s="384"/>
      <c r="C2707" s="433"/>
      <c r="D2707" s="43" t="s">
        <v>2997</v>
      </c>
      <c r="E2707" s="499" t="s">
        <v>3080</v>
      </c>
      <c r="F2707" s="319">
        <v>1</v>
      </c>
      <c r="G2707" s="43" t="s">
        <v>3102</v>
      </c>
      <c r="H2707" s="499"/>
      <c r="I2707" s="481">
        <v>15</v>
      </c>
      <c r="J2707" s="442" t="s">
        <v>1428</v>
      </c>
      <c r="K2707" s="442">
        <v>1</v>
      </c>
      <c r="L2707" s="482" t="s">
        <v>3469</v>
      </c>
      <c r="M2707" s="442">
        <v>1400</v>
      </c>
      <c r="N2707" s="483"/>
      <c r="O2707" s="434">
        <v>23.08</v>
      </c>
      <c r="P2707" s="323">
        <f t="shared" si="189"/>
        <v>23.08</v>
      </c>
      <c r="Q2707" s="319">
        <f t="shared" si="190"/>
        <v>1</v>
      </c>
      <c r="R2707" s="427">
        <f t="shared" si="191"/>
        <v>23.08</v>
      </c>
      <c r="S2707" s="323"/>
      <c r="T2707" s="309"/>
      <c r="U2707" s="309"/>
      <c r="V2707" s="319" t="s">
        <v>3446</v>
      </c>
      <c r="W2707" s="444" t="str">
        <f t="shared" si="192"/>
        <v>15</v>
      </c>
      <c r="X2707" s="286"/>
      <c r="Y2707" s="286"/>
      <c r="Z2707" s="30"/>
    </row>
    <row r="2708" spans="1:26" ht="15" hidden="1" customHeight="1" x14ac:dyDescent="0.2">
      <c r="A2708" s="384"/>
      <c r="B2708" s="384"/>
      <c r="C2708" s="433"/>
      <c r="D2708" s="43" t="s">
        <v>2997</v>
      </c>
      <c r="E2708" s="499" t="s">
        <v>3080</v>
      </c>
      <c r="F2708" s="319">
        <v>1</v>
      </c>
      <c r="G2708" s="43" t="s">
        <v>3103</v>
      </c>
      <c r="H2708" s="499"/>
      <c r="I2708" s="481">
        <v>15</v>
      </c>
      <c r="J2708" s="442" t="s">
        <v>1428</v>
      </c>
      <c r="K2708" s="442">
        <v>1</v>
      </c>
      <c r="L2708" s="482" t="s">
        <v>3505</v>
      </c>
      <c r="M2708" s="442">
        <v>190</v>
      </c>
      <c r="N2708" s="483"/>
      <c r="O2708" s="434">
        <v>5.82</v>
      </c>
      <c r="P2708" s="323">
        <f t="shared" si="189"/>
        <v>5.82</v>
      </c>
      <c r="Q2708" s="319">
        <f t="shared" si="190"/>
        <v>1</v>
      </c>
      <c r="R2708" s="427">
        <f t="shared" si="191"/>
        <v>5.82</v>
      </c>
      <c r="S2708" s="323"/>
      <c r="T2708" s="309"/>
      <c r="U2708" s="309"/>
      <c r="V2708" s="319" t="s">
        <v>3446</v>
      </c>
      <c r="W2708" s="444" t="str">
        <f t="shared" si="192"/>
        <v>15</v>
      </c>
      <c r="X2708" s="286"/>
      <c r="Y2708" s="286"/>
      <c r="Z2708" s="30"/>
    </row>
    <row r="2709" spans="1:26" ht="15" hidden="1" customHeight="1" x14ac:dyDescent="0.2">
      <c r="A2709" s="384"/>
      <c r="B2709" s="384"/>
      <c r="C2709" s="433"/>
      <c r="D2709" s="43" t="s">
        <v>2997</v>
      </c>
      <c r="E2709" s="499" t="s">
        <v>3080</v>
      </c>
      <c r="F2709" s="319">
        <v>1</v>
      </c>
      <c r="G2709" s="43" t="s">
        <v>3104</v>
      </c>
      <c r="H2709" s="499"/>
      <c r="I2709" s="481">
        <v>8</v>
      </c>
      <c r="J2709" s="442" t="s">
        <v>1428</v>
      </c>
      <c r="K2709" s="442">
        <v>2</v>
      </c>
      <c r="L2709" s="482" t="s">
        <v>3477</v>
      </c>
      <c r="M2709" s="442">
        <v>180</v>
      </c>
      <c r="N2709" s="483"/>
      <c r="O2709" s="434">
        <v>1.38</v>
      </c>
      <c r="P2709" s="323">
        <f t="shared" si="189"/>
        <v>2.76</v>
      </c>
      <c r="Q2709" s="319">
        <f t="shared" si="190"/>
        <v>2</v>
      </c>
      <c r="R2709" s="427">
        <f t="shared" si="191"/>
        <v>2.76</v>
      </c>
      <c r="S2709" s="323"/>
      <c r="T2709" s="309"/>
      <c r="U2709" s="309"/>
      <c r="V2709" s="319" t="s">
        <v>3449</v>
      </c>
      <c r="W2709" s="444" t="str">
        <f t="shared" si="192"/>
        <v>8</v>
      </c>
      <c r="X2709" s="286"/>
      <c r="Y2709" s="286"/>
      <c r="Z2709" s="30"/>
    </row>
    <row r="2710" spans="1:26" ht="15" hidden="1" customHeight="1" x14ac:dyDescent="0.2">
      <c r="A2710" s="384"/>
      <c r="B2710" s="384"/>
      <c r="C2710" s="433"/>
      <c r="D2710" s="43" t="s">
        <v>2997</v>
      </c>
      <c r="E2710" s="499" t="s">
        <v>3080</v>
      </c>
      <c r="F2710" s="319">
        <v>1</v>
      </c>
      <c r="G2710" s="43" t="s">
        <v>3105</v>
      </c>
      <c r="H2710" s="499"/>
      <c r="I2710" s="481">
        <v>8</v>
      </c>
      <c r="J2710" s="442" t="s">
        <v>1428</v>
      </c>
      <c r="K2710" s="442">
        <v>1</v>
      </c>
      <c r="L2710" s="482" t="s">
        <v>3478</v>
      </c>
      <c r="M2710" s="442">
        <v>180</v>
      </c>
      <c r="N2710" s="483"/>
      <c r="O2710" s="434">
        <v>1.1100000000000001</v>
      </c>
      <c r="P2710" s="323">
        <f t="shared" si="189"/>
        <v>1.1100000000000001</v>
      </c>
      <c r="Q2710" s="319">
        <f t="shared" si="190"/>
        <v>1</v>
      </c>
      <c r="R2710" s="427">
        <f t="shared" si="191"/>
        <v>1.1100000000000001</v>
      </c>
      <c r="S2710" s="323"/>
      <c r="T2710" s="309"/>
      <c r="U2710" s="309"/>
      <c r="V2710" s="319" t="s">
        <v>3449</v>
      </c>
      <c r="W2710" s="444" t="str">
        <f t="shared" si="192"/>
        <v>8</v>
      </c>
      <c r="X2710" s="286"/>
      <c r="Y2710" s="286"/>
      <c r="Z2710" s="30"/>
    </row>
    <row r="2711" spans="1:26" ht="15" hidden="1" customHeight="1" x14ac:dyDescent="0.2">
      <c r="A2711" s="384"/>
      <c r="B2711" s="384"/>
      <c r="C2711" s="433"/>
      <c r="D2711" s="43" t="s">
        <v>2997</v>
      </c>
      <c r="E2711" s="499" t="s">
        <v>3080</v>
      </c>
      <c r="F2711" s="319">
        <v>1</v>
      </c>
      <c r="G2711" s="43" t="s">
        <v>3106</v>
      </c>
      <c r="H2711" s="499"/>
      <c r="I2711" s="481">
        <v>15</v>
      </c>
      <c r="J2711" s="442" t="s">
        <v>1428</v>
      </c>
      <c r="K2711" s="442">
        <v>2</v>
      </c>
      <c r="L2711" s="482" t="s">
        <v>3495</v>
      </c>
      <c r="M2711" s="442">
        <v>180</v>
      </c>
      <c r="N2711" s="483"/>
      <c r="O2711" s="434">
        <v>3.6</v>
      </c>
      <c r="P2711" s="323">
        <f t="shared" si="189"/>
        <v>7.2</v>
      </c>
      <c r="Q2711" s="319">
        <f t="shared" si="190"/>
        <v>2</v>
      </c>
      <c r="R2711" s="427">
        <f t="shared" si="191"/>
        <v>7.2</v>
      </c>
      <c r="S2711" s="323"/>
      <c r="T2711" s="309"/>
      <c r="U2711" s="309"/>
      <c r="V2711" s="319" t="s">
        <v>3446</v>
      </c>
      <c r="W2711" s="444" t="str">
        <f t="shared" si="192"/>
        <v>15</v>
      </c>
      <c r="X2711" s="286"/>
      <c r="Y2711" s="286"/>
      <c r="Z2711" s="30"/>
    </row>
    <row r="2712" spans="1:26" ht="15" hidden="1" customHeight="1" x14ac:dyDescent="0.2">
      <c r="A2712" s="384"/>
      <c r="B2712" s="384"/>
      <c r="C2712" s="433"/>
      <c r="D2712" s="43" t="s">
        <v>2997</v>
      </c>
      <c r="E2712" s="499" t="s">
        <v>3080</v>
      </c>
      <c r="F2712" s="319">
        <v>1</v>
      </c>
      <c r="G2712" s="43" t="s">
        <v>3210</v>
      </c>
      <c r="H2712" s="499"/>
      <c r="I2712" s="481">
        <v>15</v>
      </c>
      <c r="J2712" s="442" t="s">
        <v>1428</v>
      </c>
      <c r="K2712" s="442">
        <v>2</v>
      </c>
      <c r="L2712" s="482" t="s">
        <v>3495</v>
      </c>
      <c r="M2712" s="442">
        <v>300</v>
      </c>
      <c r="N2712" s="483"/>
      <c r="O2712" s="434">
        <v>6.01</v>
      </c>
      <c r="P2712" s="323">
        <f t="shared" si="189"/>
        <v>12.02</v>
      </c>
      <c r="Q2712" s="319">
        <f t="shared" si="190"/>
        <v>2</v>
      </c>
      <c r="R2712" s="427">
        <f t="shared" si="191"/>
        <v>12.02</v>
      </c>
      <c r="S2712" s="323"/>
      <c r="T2712" s="309"/>
      <c r="U2712" s="309"/>
      <c r="V2712" s="319" t="s">
        <v>3446</v>
      </c>
      <c r="W2712" s="444" t="str">
        <f t="shared" si="192"/>
        <v>15</v>
      </c>
      <c r="X2712" s="286"/>
      <c r="Y2712" s="286"/>
      <c r="Z2712" s="30"/>
    </row>
    <row r="2713" spans="1:26" ht="15" hidden="1" customHeight="1" x14ac:dyDescent="0.2">
      <c r="A2713" s="384"/>
      <c r="B2713" s="384"/>
      <c r="C2713" s="433"/>
      <c r="D2713" s="43" t="s">
        <v>2998</v>
      </c>
      <c r="E2713" s="499" t="s">
        <v>3080</v>
      </c>
      <c r="F2713" s="319">
        <v>1</v>
      </c>
      <c r="G2713" s="43" t="s">
        <v>2998</v>
      </c>
      <c r="H2713" s="499"/>
      <c r="I2713" s="481">
        <v>15</v>
      </c>
      <c r="J2713" s="442" t="s">
        <v>1428</v>
      </c>
      <c r="K2713" s="442">
        <v>1</v>
      </c>
      <c r="L2713" s="482" t="s">
        <v>3500</v>
      </c>
      <c r="M2713" s="442">
        <v>160</v>
      </c>
      <c r="N2713" s="483"/>
      <c r="O2713" s="434">
        <v>2.17</v>
      </c>
      <c r="P2713" s="323">
        <f t="shared" si="189"/>
        <v>2.17</v>
      </c>
      <c r="Q2713" s="319">
        <f t="shared" si="190"/>
        <v>1</v>
      </c>
      <c r="R2713" s="427">
        <f t="shared" si="191"/>
        <v>2.17</v>
      </c>
      <c r="S2713" s="323"/>
      <c r="T2713" s="309"/>
      <c r="U2713" s="309"/>
      <c r="V2713" s="319" t="s">
        <v>3446</v>
      </c>
      <c r="W2713" s="444" t="str">
        <f t="shared" si="192"/>
        <v>15</v>
      </c>
      <c r="X2713" s="286"/>
      <c r="Y2713" s="286"/>
      <c r="Z2713" s="30"/>
    </row>
    <row r="2714" spans="1:26" ht="15" hidden="1" customHeight="1" x14ac:dyDescent="0.2">
      <c r="A2714" s="384"/>
      <c r="B2714" s="384"/>
      <c r="C2714" s="433"/>
      <c r="D2714" s="43" t="s">
        <v>2999</v>
      </c>
      <c r="E2714" s="499" t="s">
        <v>3080</v>
      </c>
      <c r="F2714" s="319">
        <v>1</v>
      </c>
      <c r="G2714" s="43" t="s">
        <v>3256</v>
      </c>
      <c r="H2714" s="499"/>
      <c r="I2714" s="481" t="s">
        <v>750</v>
      </c>
      <c r="J2714" s="442" t="s">
        <v>2100</v>
      </c>
      <c r="K2714" s="442">
        <v>1</v>
      </c>
      <c r="L2714" s="482" t="s">
        <v>3456</v>
      </c>
      <c r="M2714" s="442">
        <v>6675</v>
      </c>
      <c r="N2714" s="483"/>
      <c r="O2714" s="434">
        <v>177.63</v>
      </c>
      <c r="P2714" s="323">
        <f t="shared" si="189"/>
        <v>177.63</v>
      </c>
      <c r="Q2714" s="319">
        <f t="shared" si="190"/>
        <v>1</v>
      </c>
      <c r="R2714" s="427">
        <f t="shared" si="191"/>
        <v>177.63</v>
      </c>
      <c r="S2714" s="323"/>
      <c r="T2714" s="309"/>
      <c r="U2714" s="309"/>
      <c r="V2714" s="319" t="s">
        <v>750</v>
      </c>
      <c r="W2714" s="444" t="str">
        <f t="shared" si="192"/>
        <v/>
      </c>
      <c r="X2714" s="286"/>
      <c r="Y2714" s="286"/>
      <c r="Z2714" s="30"/>
    </row>
    <row r="2715" spans="1:26" ht="15" hidden="1" customHeight="1" x14ac:dyDescent="0.2">
      <c r="A2715" s="384"/>
      <c r="B2715" s="384"/>
      <c r="C2715" s="433"/>
      <c r="D2715" s="43" t="s">
        <v>2999</v>
      </c>
      <c r="E2715" s="499" t="s">
        <v>3080</v>
      </c>
      <c r="F2715" s="319">
        <v>1</v>
      </c>
      <c r="G2715" s="43" t="s">
        <v>3257</v>
      </c>
      <c r="H2715" s="499"/>
      <c r="I2715" s="481">
        <v>10</v>
      </c>
      <c r="J2715" s="442" t="s">
        <v>1428</v>
      </c>
      <c r="K2715" s="442">
        <v>2</v>
      </c>
      <c r="L2715" s="482" t="s">
        <v>3466</v>
      </c>
      <c r="M2715" s="442">
        <v>240</v>
      </c>
      <c r="N2715" s="483"/>
      <c r="O2715" s="434">
        <v>2.2599999999999998</v>
      </c>
      <c r="P2715" s="323">
        <f t="shared" si="189"/>
        <v>4.5199999999999996</v>
      </c>
      <c r="Q2715" s="319">
        <f t="shared" si="190"/>
        <v>2</v>
      </c>
      <c r="R2715" s="427">
        <f t="shared" si="191"/>
        <v>4.5199999999999996</v>
      </c>
      <c r="S2715" s="323"/>
      <c r="T2715" s="309"/>
      <c r="U2715" s="309"/>
      <c r="V2715" s="319" t="s">
        <v>1427</v>
      </c>
      <c r="W2715" s="444" t="str">
        <f t="shared" si="192"/>
        <v>10</v>
      </c>
      <c r="X2715" s="286"/>
      <c r="Y2715" s="286"/>
      <c r="Z2715" s="30"/>
    </row>
    <row r="2716" spans="1:26" ht="15" hidden="1" customHeight="1" x14ac:dyDescent="0.2">
      <c r="A2716" s="384"/>
      <c r="B2716" s="384"/>
      <c r="C2716" s="433"/>
      <c r="D2716" s="43" t="s">
        <v>2999</v>
      </c>
      <c r="E2716" s="499" t="s">
        <v>3080</v>
      </c>
      <c r="F2716" s="319">
        <v>1</v>
      </c>
      <c r="G2716" s="43" t="s">
        <v>3258</v>
      </c>
      <c r="H2716" s="499"/>
      <c r="I2716" s="481">
        <v>15</v>
      </c>
      <c r="J2716" s="442" t="s">
        <v>1428</v>
      </c>
      <c r="K2716" s="442">
        <v>1</v>
      </c>
      <c r="L2716" s="482" t="s">
        <v>3579</v>
      </c>
      <c r="M2716" s="442">
        <v>100</v>
      </c>
      <c r="N2716" s="483"/>
      <c r="O2716" s="434">
        <v>3.53</v>
      </c>
      <c r="P2716" s="323">
        <f t="shared" si="189"/>
        <v>3.53</v>
      </c>
      <c r="Q2716" s="319">
        <f t="shared" si="190"/>
        <v>1</v>
      </c>
      <c r="R2716" s="427">
        <f t="shared" si="191"/>
        <v>3.53</v>
      </c>
      <c r="S2716" s="323"/>
      <c r="T2716" s="309"/>
      <c r="U2716" s="309"/>
      <c r="V2716" s="319" t="s">
        <v>3446</v>
      </c>
      <c r="W2716" s="444" t="str">
        <f t="shared" si="192"/>
        <v>15</v>
      </c>
      <c r="X2716" s="286"/>
      <c r="Y2716" s="286"/>
      <c r="Z2716" s="30"/>
    </row>
    <row r="2717" spans="1:26" ht="15" hidden="1" customHeight="1" x14ac:dyDescent="0.2">
      <c r="A2717" s="384"/>
      <c r="B2717" s="384"/>
      <c r="C2717" s="433"/>
      <c r="D2717" s="43" t="s">
        <v>2999</v>
      </c>
      <c r="E2717" s="499" t="s">
        <v>3080</v>
      </c>
      <c r="F2717" s="319">
        <v>1</v>
      </c>
      <c r="G2717" s="43" t="s">
        <v>3259</v>
      </c>
      <c r="H2717" s="499"/>
      <c r="I2717" s="481" t="s">
        <v>880</v>
      </c>
      <c r="J2717" s="442" t="s">
        <v>1428</v>
      </c>
      <c r="K2717" s="442">
        <v>1</v>
      </c>
      <c r="L2717" s="482" t="s">
        <v>3456</v>
      </c>
      <c r="M2717" s="442">
        <v>131</v>
      </c>
      <c r="N2717" s="483"/>
      <c r="O2717" s="434">
        <v>2.79</v>
      </c>
      <c r="P2717" s="323">
        <f t="shared" si="189"/>
        <v>2.79</v>
      </c>
      <c r="Q2717" s="319">
        <f t="shared" si="190"/>
        <v>1</v>
      </c>
      <c r="R2717" s="427">
        <f t="shared" si="191"/>
        <v>2.79</v>
      </c>
      <c r="S2717" s="323"/>
      <c r="T2717" s="309"/>
      <c r="U2717" s="309"/>
      <c r="V2717" s="319" t="s">
        <v>880</v>
      </c>
      <c r="W2717" s="444" t="str">
        <f t="shared" si="192"/>
        <v/>
      </c>
      <c r="X2717" s="286"/>
      <c r="Y2717" s="286"/>
      <c r="Z2717" s="30"/>
    </row>
    <row r="2718" spans="1:26" ht="15" hidden="1" customHeight="1" x14ac:dyDescent="0.2">
      <c r="A2718" s="384"/>
      <c r="B2718" s="384"/>
      <c r="C2718" s="433"/>
      <c r="D2718" s="43" t="s">
        <v>2999</v>
      </c>
      <c r="E2718" s="499" t="s">
        <v>3080</v>
      </c>
      <c r="F2718" s="319">
        <v>1</v>
      </c>
      <c r="G2718" s="43" t="s">
        <v>3260</v>
      </c>
      <c r="H2718" s="499"/>
      <c r="I2718" s="481" t="s">
        <v>880</v>
      </c>
      <c r="J2718" s="442" t="s">
        <v>1428</v>
      </c>
      <c r="K2718" s="442">
        <v>2</v>
      </c>
      <c r="L2718" s="482" t="s">
        <v>3456</v>
      </c>
      <c r="M2718" s="442">
        <v>145</v>
      </c>
      <c r="N2718" s="483"/>
      <c r="O2718" s="434">
        <v>3.1</v>
      </c>
      <c r="P2718" s="323">
        <f t="shared" si="189"/>
        <v>6.2</v>
      </c>
      <c r="Q2718" s="319">
        <f t="shared" si="190"/>
        <v>2</v>
      </c>
      <c r="R2718" s="427">
        <f t="shared" si="191"/>
        <v>6.2</v>
      </c>
      <c r="S2718" s="323"/>
      <c r="T2718" s="309"/>
      <c r="U2718" s="309"/>
      <c r="V2718" s="319" t="s">
        <v>880</v>
      </c>
      <c r="W2718" s="444" t="str">
        <f t="shared" si="192"/>
        <v/>
      </c>
      <c r="X2718" s="286"/>
      <c r="Y2718" s="286"/>
      <c r="Z2718" s="30"/>
    </row>
    <row r="2719" spans="1:26" ht="15" hidden="1" customHeight="1" x14ac:dyDescent="0.2">
      <c r="A2719" s="384"/>
      <c r="B2719" s="384"/>
      <c r="C2719" s="433"/>
      <c r="D2719" s="43" t="s">
        <v>3000</v>
      </c>
      <c r="E2719" s="499" t="s">
        <v>3080</v>
      </c>
      <c r="F2719" s="319">
        <v>2</v>
      </c>
      <c r="G2719" s="43" t="s">
        <v>3261</v>
      </c>
      <c r="H2719" s="499"/>
      <c r="I2719" s="481" t="s">
        <v>865</v>
      </c>
      <c r="J2719" s="442" t="s">
        <v>1428</v>
      </c>
      <c r="K2719" s="442">
        <v>1</v>
      </c>
      <c r="L2719" s="482" t="s">
        <v>3456</v>
      </c>
      <c r="M2719" s="442">
        <v>2905</v>
      </c>
      <c r="N2719" s="483"/>
      <c r="O2719" s="434">
        <v>32.74</v>
      </c>
      <c r="P2719" s="323">
        <f t="shared" si="189"/>
        <v>32.74</v>
      </c>
      <c r="Q2719" s="319">
        <f t="shared" si="190"/>
        <v>2</v>
      </c>
      <c r="R2719" s="427">
        <f t="shared" si="191"/>
        <v>65.48</v>
      </c>
      <c r="S2719" s="323"/>
      <c r="T2719" s="309"/>
      <c r="U2719" s="309"/>
      <c r="V2719" s="319" t="s">
        <v>865</v>
      </c>
      <c r="W2719" s="444" t="str">
        <f t="shared" si="192"/>
        <v/>
      </c>
      <c r="X2719" s="286"/>
      <c r="Y2719" s="286"/>
      <c r="Z2719" s="30"/>
    </row>
    <row r="2720" spans="1:26" ht="15" hidden="1" customHeight="1" x14ac:dyDescent="0.2">
      <c r="A2720" s="384"/>
      <c r="B2720" s="384"/>
      <c r="C2720" s="433"/>
      <c r="D2720" s="43" t="s">
        <v>3000</v>
      </c>
      <c r="E2720" s="499" t="s">
        <v>3080</v>
      </c>
      <c r="F2720" s="319">
        <v>2</v>
      </c>
      <c r="G2720" s="43" t="s">
        <v>3262</v>
      </c>
      <c r="H2720" s="499"/>
      <c r="I2720" s="481">
        <v>10</v>
      </c>
      <c r="J2720" s="442" t="s">
        <v>1428</v>
      </c>
      <c r="K2720" s="442">
        <v>2</v>
      </c>
      <c r="L2720" s="482" t="s">
        <v>3460</v>
      </c>
      <c r="M2720" s="442">
        <v>200</v>
      </c>
      <c r="N2720" s="483"/>
      <c r="O2720" s="434">
        <v>1.57</v>
      </c>
      <c r="P2720" s="323">
        <f t="shared" si="189"/>
        <v>3.14</v>
      </c>
      <c r="Q2720" s="319">
        <f t="shared" si="190"/>
        <v>4</v>
      </c>
      <c r="R2720" s="427">
        <f t="shared" si="191"/>
        <v>6.28</v>
      </c>
      <c r="S2720" s="323"/>
      <c r="T2720" s="309"/>
      <c r="U2720" s="309"/>
      <c r="V2720" s="319" t="s">
        <v>1427</v>
      </c>
      <c r="W2720" s="444" t="str">
        <f t="shared" si="192"/>
        <v>10</v>
      </c>
      <c r="X2720" s="286"/>
      <c r="Y2720" s="286"/>
      <c r="Z2720" s="30"/>
    </row>
    <row r="2721" spans="1:26" ht="15" hidden="1" customHeight="1" x14ac:dyDescent="0.2">
      <c r="A2721" s="384"/>
      <c r="B2721" s="384"/>
      <c r="C2721" s="433"/>
      <c r="D2721" s="43" t="s">
        <v>3000</v>
      </c>
      <c r="E2721" s="499" t="s">
        <v>3080</v>
      </c>
      <c r="F2721" s="319">
        <v>2</v>
      </c>
      <c r="G2721" s="43" t="s">
        <v>3263</v>
      </c>
      <c r="H2721" s="499"/>
      <c r="I2721" s="481">
        <v>5</v>
      </c>
      <c r="J2721" s="442" t="s">
        <v>1428</v>
      </c>
      <c r="K2721" s="442">
        <v>4</v>
      </c>
      <c r="L2721" s="482" t="s">
        <v>3483</v>
      </c>
      <c r="M2721" s="442">
        <v>90</v>
      </c>
      <c r="N2721" s="483"/>
      <c r="O2721" s="434">
        <v>0.14000000000000001</v>
      </c>
      <c r="P2721" s="323">
        <f t="shared" si="189"/>
        <v>0.56000000000000005</v>
      </c>
      <c r="Q2721" s="319">
        <f t="shared" si="190"/>
        <v>8</v>
      </c>
      <c r="R2721" s="427">
        <f t="shared" si="191"/>
        <v>1.1200000000000001</v>
      </c>
      <c r="S2721" s="323"/>
      <c r="T2721" s="309"/>
      <c r="U2721" s="309"/>
      <c r="V2721" s="319" t="s">
        <v>3448</v>
      </c>
      <c r="W2721" s="444" t="str">
        <f t="shared" si="192"/>
        <v>5</v>
      </c>
      <c r="X2721" s="286"/>
      <c r="Y2721" s="286"/>
      <c r="Z2721" s="30"/>
    </row>
    <row r="2722" spans="1:26" ht="15" hidden="1" customHeight="1" x14ac:dyDescent="0.2">
      <c r="A2722" s="384"/>
      <c r="B2722" s="384"/>
      <c r="C2722" s="433"/>
      <c r="D2722" s="43" t="s">
        <v>3001</v>
      </c>
      <c r="E2722" s="499" t="s">
        <v>3080</v>
      </c>
      <c r="F2722" s="319">
        <v>1</v>
      </c>
      <c r="G2722" s="43" t="s">
        <v>3264</v>
      </c>
      <c r="H2722" s="499"/>
      <c r="I2722" s="481" t="s">
        <v>865</v>
      </c>
      <c r="J2722" s="442" t="s">
        <v>1428</v>
      </c>
      <c r="K2722" s="442">
        <v>1</v>
      </c>
      <c r="L2722" s="482" t="s">
        <v>3456</v>
      </c>
      <c r="M2722" s="442">
        <v>3103</v>
      </c>
      <c r="N2722" s="483"/>
      <c r="O2722" s="434">
        <v>34.97</v>
      </c>
      <c r="P2722" s="323">
        <f t="shared" si="189"/>
        <v>34.97</v>
      </c>
      <c r="Q2722" s="319">
        <f t="shared" si="190"/>
        <v>1</v>
      </c>
      <c r="R2722" s="427">
        <f t="shared" si="191"/>
        <v>34.97</v>
      </c>
      <c r="S2722" s="323"/>
      <c r="T2722" s="309"/>
      <c r="U2722" s="309"/>
      <c r="V2722" s="319" t="s">
        <v>865</v>
      </c>
      <c r="W2722" s="444" t="str">
        <f t="shared" si="192"/>
        <v/>
      </c>
      <c r="X2722" s="286"/>
      <c r="Y2722" s="286"/>
      <c r="Z2722" s="30"/>
    </row>
    <row r="2723" spans="1:26" ht="15" hidden="1" customHeight="1" x14ac:dyDescent="0.2">
      <c r="A2723" s="384"/>
      <c r="B2723" s="384"/>
      <c r="C2723" s="433"/>
      <c r="D2723" s="43" t="s">
        <v>3001</v>
      </c>
      <c r="E2723" s="499" t="s">
        <v>3080</v>
      </c>
      <c r="F2723" s="319">
        <v>1</v>
      </c>
      <c r="G2723" s="43" t="s">
        <v>3262</v>
      </c>
      <c r="H2723" s="499"/>
      <c r="I2723" s="481">
        <v>10</v>
      </c>
      <c r="J2723" s="442" t="s">
        <v>1428</v>
      </c>
      <c r="K2723" s="442">
        <v>2</v>
      </c>
      <c r="L2723" s="482" t="s">
        <v>3460</v>
      </c>
      <c r="M2723" s="442">
        <v>200</v>
      </c>
      <c r="N2723" s="483"/>
      <c r="O2723" s="434">
        <v>1.57</v>
      </c>
      <c r="P2723" s="323">
        <f t="shared" si="189"/>
        <v>3.14</v>
      </c>
      <c r="Q2723" s="319">
        <f t="shared" si="190"/>
        <v>2</v>
      </c>
      <c r="R2723" s="427">
        <f t="shared" si="191"/>
        <v>3.14</v>
      </c>
      <c r="S2723" s="323"/>
      <c r="T2723" s="309"/>
      <c r="U2723" s="309"/>
      <c r="V2723" s="319" t="s">
        <v>1427</v>
      </c>
      <c r="W2723" s="444" t="str">
        <f t="shared" si="192"/>
        <v>10</v>
      </c>
      <c r="X2723" s="286"/>
      <c r="Y2723" s="286"/>
      <c r="Z2723" s="30"/>
    </row>
    <row r="2724" spans="1:26" ht="15" hidden="1" customHeight="1" x14ac:dyDescent="0.2">
      <c r="A2724" s="384"/>
      <c r="B2724" s="384"/>
      <c r="C2724" s="433"/>
      <c r="D2724" s="43" t="s">
        <v>3001</v>
      </c>
      <c r="E2724" s="499" t="s">
        <v>3080</v>
      </c>
      <c r="F2724" s="319">
        <v>1</v>
      </c>
      <c r="G2724" s="43" t="s">
        <v>3263</v>
      </c>
      <c r="H2724" s="499"/>
      <c r="I2724" s="481">
        <v>5</v>
      </c>
      <c r="J2724" s="442" t="s">
        <v>1428</v>
      </c>
      <c r="K2724" s="442">
        <v>4</v>
      </c>
      <c r="L2724" s="482" t="s">
        <v>3483</v>
      </c>
      <c r="M2724" s="442">
        <v>90</v>
      </c>
      <c r="N2724" s="483"/>
      <c r="O2724" s="434">
        <v>0.14000000000000001</v>
      </c>
      <c r="P2724" s="323">
        <f t="shared" si="189"/>
        <v>0.56000000000000005</v>
      </c>
      <c r="Q2724" s="319">
        <f t="shared" si="190"/>
        <v>4</v>
      </c>
      <c r="R2724" s="427">
        <f t="shared" si="191"/>
        <v>0.56000000000000005</v>
      </c>
      <c r="S2724" s="323"/>
      <c r="T2724" s="309"/>
      <c r="U2724" s="309"/>
      <c r="V2724" s="319" t="s">
        <v>3448</v>
      </c>
      <c r="W2724" s="444" t="str">
        <f t="shared" si="192"/>
        <v>5</v>
      </c>
      <c r="X2724" s="286"/>
      <c r="Y2724" s="286"/>
      <c r="Z2724" s="30"/>
    </row>
    <row r="2725" spans="1:26" ht="15" hidden="1" customHeight="1" x14ac:dyDescent="0.2">
      <c r="A2725" s="384"/>
      <c r="B2725" s="384"/>
      <c r="C2725" s="433"/>
      <c r="D2725" s="43" t="s">
        <v>3002</v>
      </c>
      <c r="E2725" s="499" t="s">
        <v>3080</v>
      </c>
      <c r="F2725" s="319">
        <v>1</v>
      </c>
      <c r="G2725" s="43" t="s">
        <v>3265</v>
      </c>
      <c r="H2725" s="499"/>
      <c r="I2725" s="481" t="s">
        <v>3390</v>
      </c>
      <c r="J2725" s="442" t="s">
        <v>1428</v>
      </c>
      <c r="K2725" s="442">
        <v>1</v>
      </c>
      <c r="L2725" s="482" t="s">
        <v>3456</v>
      </c>
      <c r="M2725" s="442">
        <v>3535</v>
      </c>
      <c r="N2725" s="483"/>
      <c r="O2725" s="434">
        <v>117.37</v>
      </c>
      <c r="P2725" s="323">
        <f t="shared" si="189"/>
        <v>117.37</v>
      </c>
      <c r="Q2725" s="319">
        <f t="shared" si="190"/>
        <v>1</v>
      </c>
      <c r="R2725" s="427">
        <f t="shared" si="191"/>
        <v>117.37</v>
      </c>
      <c r="S2725" s="323"/>
      <c r="T2725" s="309"/>
      <c r="U2725" s="309"/>
      <c r="V2725" s="319" t="s">
        <v>3390</v>
      </c>
      <c r="W2725" s="444" t="str">
        <f t="shared" si="192"/>
        <v/>
      </c>
      <c r="X2725" s="286"/>
      <c r="Y2725" s="286"/>
      <c r="Z2725" s="30"/>
    </row>
    <row r="2726" spans="1:26" ht="15" hidden="1" customHeight="1" x14ac:dyDescent="0.2">
      <c r="A2726" s="384"/>
      <c r="B2726" s="384"/>
      <c r="C2726" s="433"/>
      <c r="D2726" s="43" t="s">
        <v>3002</v>
      </c>
      <c r="E2726" s="499" t="s">
        <v>3080</v>
      </c>
      <c r="F2726" s="319">
        <v>1</v>
      </c>
      <c r="G2726" s="43" t="s">
        <v>3178</v>
      </c>
      <c r="H2726" s="499"/>
      <c r="I2726" s="481">
        <v>10</v>
      </c>
      <c r="J2726" s="442" t="s">
        <v>1428</v>
      </c>
      <c r="K2726" s="442">
        <v>1</v>
      </c>
      <c r="L2726" s="482" t="s">
        <v>3452</v>
      </c>
      <c r="M2726" s="442">
        <v>60</v>
      </c>
      <c r="N2726" s="483"/>
      <c r="O2726" s="434">
        <v>0.28000000000000003</v>
      </c>
      <c r="P2726" s="323">
        <f t="shared" si="189"/>
        <v>0.28000000000000003</v>
      </c>
      <c r="Q2726" s="319">
        <f t="shared" si="190"/>
        <v>1</v>
      </c>
      <c r="R2726" s="427">
        <f t="shared" si="191"/>
        <v>0.28000000000000003</v>
      </c>
      <c r="S2726" s="323"/>
      <c r="T2726" s="309"/>
      <c r="U2726" s="309"/>
      <c r="V2726" s="319" t="s">
        <v>1427</v>
      </c>
      <c r="W2726" s="444" t="str">
        <f t="shared" si="192"/>
        <v>10</v>
      </c>
      <c r="X2726" s="286"/>
      <c r="Y2726" s="286"/>
      <c r="Z2726" s="30"/>
    </row>
    <row r="2727" spans="1:26" ht="15" hidden="1" customHeight="1" x14ac:dyDescent="0.2">
      <c r="A2727" s="384"/>
      <c r="B2727" s="384"/>
      <c r="C2727" s="433"/>
      <c r="D2727" s="43" t="s">
        <v>3002</v>
      </c>
      <c r="E2727" s="499" t="s">
        <v>3080</v>
      </c>
      <c r="F2727" s="319">
        <v>1</v>
      </c>
      <c r="G2727" s="43" t="s">
        <v>3266</v>
      </c>
      <c r="H2727" s="499"/>
      <c r="I2727" s="481" t="s">
        <v>3390</v>
      </c>
      <c r="J2727" s="442" t="s">
        <v>1428</v>
      </c>
      <c r="K2727" s="442">
        <v>1</v>
      </c>
      <c r="L2727" s="482" t="s">
        <v>3456</v>
      </c>
      <c r="M2727" s="442">
        <v>1509</v>
      </c>
      <c r="N2727" s="483"/>
      <c r="O2727" s="434">
        <v>50.12</v>
      </c>
      <c r="P2727" s="323">
        <f t="shared" si="189"/>
        <v>50.12</v>
      </c>
      <c r="Q2727" s="319">
        <f t="shared" si="190"/>
        <v>1</v>
      </c>
      <c r="R2727" s="427">
        <f t="shared" si="191"/>
        <v>50.12</v>
      </c>
      <c r="S2727" s="323"/>
      <c r="T2727" s="309"/>
      <c r="U2727" s="309"/>
      <c r="V2727" s="319" t="s">
        <v>3390</v>
      </c>
      <c r="W2727" s="444" t="str">
        <f t="shared" si="192"/>
        <v/>
      </c>
      <c r="X2727" s="286"/>
      <c r="Y2727" s="286"/>
      <c r="Z2727" s="30"/>
    </row>
    <row r="2728" spans="1:26" ht="15" hidden="1" customHeight="1" x14ac:dyDescent="0.2">
      <c r="A2728" s="384"/>
      <c r="B2728" s="384"/>
      <c r="C2728" s="433"/>
      <c r="D2728" s="43" t="s">
        <v>3002</v>
      </c>
      <c r="E2728" s="499" t="s">
        <v>3080</v>
      </c>
      <c r="F2728" s="319">
        <v>1</v>
      </c>
      <c r="G2728" s="43" t="s">
        <v>3267</v>
      </c>
      <c r="H2728" s="499"/>
      <c r="I2728" s="481" t="s">
        <v>3390</v>
      </c>
      <c r="J2728" s="442" t="s">
        <v>1428</v>
      </c>
      <c r="K2728" s="442">
        <v>1</v>
      </c>
      <c r="L2728" s="482" t="s">
        <v>3456</v>
      </c>
      <c r="M2728" s="442">
        <v>185</v>
      </c>
      <c r="N2728" s="483"/>
      <c r="O2728" s="434">
        <v>6.16</v>
      </c>
      <c r="P2728" s="323">
        <f t="shared" si="189"/>
        <v>6.16</v>
      </c>
      <c r="Q2728" s="319">
        <f t="shared" si="190"/>
        <v>1</v>
      </c>
      <c r="R2728" s="427">
        <f t="shared" si="191"/>
        <v>6.16</v>
      </c>
      <c r="S2728" s="323"/>
      <c r="T2728" s="309"/>
      <c r="U2728" s="309"/>
      <c r="V2728" s="319" t="s">
        <v>3390</v>
      </c>
      <c r="W2728" s="444" t="str">
        <f t="shared" si="192"/>
        <v/>
      </c>
      <c r="X2728" s="286"/>
      <c r="Y2728" s="286"/>
      <c r="Z2728" s="30"/>
    </row>
    <row r="2729" spans="1:26" ht="15" hidden="1" customHeight="1" x14ac:dyDescent="0.2">
      <c r="A2729" s="384"/>
      <c r="B2729" s="384"/>
      <c r="C2729" s="433"/>
      <c r="D2729" s="43" t="s">
        <v>3002</v>
      </c>
      <c r="E2729" s="499" t="s">
        <v>3080</v>
      </c>
      <c r="F2729" s="319">
        <v>1</v>
      </c>
      <c r="G2729" s="43" t="s">
        <v>3268</v>
      </c>
      <c r="H2729" s="499"/>
      <c r="I2729" s="481">
        <v>15</v>
      </c>
      <c r="J2729" s="442" t="s">
        <v>1428</v>
      </c>
      <c r="K2729" s="442">
        <v>1</v>
      </c>
      <c r="L2729" s="482" t="s">
        <v>3462</v>
      </c>
      <c r="M2729" s="442">
        <v>270</v>
      </c>
      <c r="N2729" s="483"/>
      <c r="O2729" s="434">
        <v>3.5</v>
      </c>
      <c r="P2729" s="323">
        <f t="shared" si="189"/>
        <v>3.5</v>
      </c>
      <c r="Q2729" s="319">
        <f t="shared" si="190"/>
        <v>1</v>
      </c>
      <c r="R2729" s="427">
        <f t="shared" si="191"/>
        <v>3.5</v>
      </c>
      <c r="S2729" s="323"/>
      <c r="T2729" s="309"/>
      <c r="U2729" s="309"/>
      <c r="V2729" s="319" t="s">
        <v>3446</v>
      </c>
      <c r="W2729" s="444" t="str">
        <f t="shared" si="192"/>
        <v>15</v>
      </c>
      <c r="X2729" s="286"/>
      <c r="Y2729" s="286"/>
      <c r="Z2729" s="30"/>
    </row>
    <row r="2730" spans="1:26" ht="15" hidden="1" customHeight="1" x14ac:dyDescent="0.2">
      <c r="A2730" s="384"/>
      <c r="B2730" s="384"/>
      <c r="C2730" s="433"/>
      <c r="D2730" s="43" t="s">
        <v>3002</v>
      </c>
      <c r="E2730" s="499" t="s">
        <v>3080</v>
      </c>
      <c r="F2730" s="319">
        <v>1</v>
      </c>
      <c r="G2730" s="43" t="s">
        <v>3183</v>
      </c>
      <c r="H2730" s="499"/>
      <c r="I2730" s="481">
        <v>15</v>
      </c>
      <c r="J2730" s="442" t="s">
        <v>1428</v>
      </c>
      <c r="K2730" s="442">
        <v>1</v>
      </c>
      <c r="L2730" s="482" t="s">
        <v>3455</v>
      </c>
      <c r="M2730" s="442">
        <v>300</v>
      </c>
      <c r="N2730" s="483"/>
      <c r="O2730" s="434">
        <v>5.65</v>
      </c>
      <c r="P2730" s="323">
        <f t="shared" si="189"/>
        <v>5.65</v>
      </c>
      <c r="Q2730" s="319">
        <f t="shared" si="190"/>
        <v>1</v>
      </c>
      <c r="R2730" s="427">
        <f t="shared" si="191"/>
        <v>5.65</v>
      </c>
      <c r="S2730" s="323"/>
      <c r="T2730" s="309"/>
      <c r="U2730" s="309"/>
      <c r="V2730" s="319" t="s">
        <v>3446</v>
      </c>
      <c r="W2730" s="444" t="str">
        <f t="shared" si="192"/>
        <v>15</v>
      </c>
      <c r="X2730" s="286"/>
      <c r="Y2730" s="286"/>
      <c r="Z2730" s="30"/>
    </row>
    <row r="2731" spans="1:26" ht="15" hidden="1" customHeight="1" x14ac:dyDescent="0.2">
      <c r="A2731" s="384"/>
      <c r="B2731" s="384"/>
      <c r="C2731" s="433"/>
      <c r="D2731" s="43" t="s">
        <v>3003</v>
      </c>
      <c r="E2731" s="499" t="s">
        <v>3080</v>
      </c>
      <c r="F2731" s="319">
        <v>1</v>
      </c>
      <c r="G2731" s="43" t="s">
        <v>3269</v>
      </c>
      <c r="H2731" s="499"/>
      <c r="I2731" s="481" t="s">
        <v>3390</v>
      </c>
      <c r="J2731" s="442" t="s">
        <v>1428</v>
      </c>
      <c r="K2731" s="442">
        <v>1</v>
      </c>
      <c r="L2731" s="482" t="s">
        <v>3456</v>
      </c>
      <c r="M2731" s="442">
        <v>3535</v>
      </c>
      <c r="N2731" s="483"/>
      <c r="O2731" s="434">
        <v>117.37</v>
      </c>
      <c r="P2731" s="323">
        <f t="shared" si="189"/>
        <v>117.37</v>
      </c>
      <c r="Q2731" s="319">
        <f t="shared" si="190"/>
        <v>1</v>
      </c>
      <c r="R2731" s="427">
        <f t="shared" si="191"/>
        <v>117.37</v>
      </c>
      <c r="S2731" s="323"/>
      <c r="T2731" s="309"/>
      <c r="U2731" s="309"/>
      <c r="V2731" s="319" t="s">
        <v>3390</v>
      </c>
      <c r="W2731" s="444" t="str">
        <f t="shared" si="192"/>
        <v/>
      </c>
      <c r="X2731" s="286"/>
      <c r="Y2731" s="286"/>
      <c r="Z2731" s="30"/>
    </row>
    <row r="2732" spans="1:26" ht="15" hidden="1" customHeight="1" x14ac:dyDescent="0.2">
      <c r="A2732" s="384"/>
      <c r="B2732" s="384"/>
      <c r="C2732" s="433"/>
      <c r="D2732" s="43" t="s">
        <v>3003</v>
      </c>
      <c r="E2732" s="499" t="s">
        <v>3080</v>
      </c>
      <c r="F2732" s="319">
        <v>1</v>
      </c>
      <c r="G2732" s="43" t="s">
        <v>3178</v>
      </c>
      <c r="H2732" s="499"/>
      <c r="I2732" s="481">
        <v>10</v>
      </c>
      <c r="J2732" s="442" t="s">
        <v>1428</v>
      </c>
      <c r="K2732" s="442">
        <v>1</v>
      </c>
      <c r="L2732" s="482" t="s">
        <v>3452</v>
      </c>
      <c r="M2732" s="442">
        <v>60</v>
      </c>
      <c r="N2732" s="483"/>
      <c r="O2732" s="434">
        <v>0.28000000000000003</v>
      </c>
      <c r="P2732" s="323">
        <f t="shared" si="189"/>
        <v>0.28000000000000003</v>
      </c>
      <c r="Q2732" s="319">
        <f t="shared" si="190"/>
        <v>1</v>
      </c>
      <c r="R2732" s="427">
        <f t="shared" si="191"/>
        <v>0.28000000000000003</v>
      </c>
      <c r="S2732" s="323"/>
      <c r="T2732" s="309"/>
      <c r="U2732" s="309"/>
      <c r="V2732" s="319" t="s">
        <v>1427</v>
      </c>
      <c r="W2732" s="444" t="str">
        <f t="shared" si="192"/>
        <v>10</v>
      </c>
      <c r="X2732" s="286"/>
      <c r="Y2732" s="286"/>
      <c r="Z2732" s="30"/>
    </row>
    <row r="2733" spans="1:26" ht="15" hidden="1" customHeight="1" x14ac:dyDescent="0.2">
      <c r="A2733" s="384"/>
      <c r="B2733" s="384"/>
      <c r="C2733" s="433"/>
      <c r="D2733" s="43" t="s">
        <v>3003</v>
      </c>
      <c r="E2733" s="499" t="s">
        <v>3080</v>
      </c>
      <c r="F2733" s="319">
        <v>1</v>
      </c>
      <c r="G2733" s="43" t="s">
        <v>3270</v>
      </c>
      <c r="H2733" s="499"/>
      <c r="I2733" s="481" t="s">
        <v>3390</v>
      </c>
      <c r="J2733" s="442" t="s">
        <v>1428</v>
      </c>
      <c r="K2733" s="442">
        <v>1</v>
      </c>
      <c r="L2733" s="482" t="s">
        <v>3456</v>
      </c>
      <c r="M2733" s="442">
        <v>1509</v>
      </c>
      <c r="N2733" s="483"/>
      <c r="O2733" s="434">
        <v>50.12</v>
      </c>
      <c r="P2733" s="323">
        <f t="shared" si="189"/>
        <v>50.12</v>
      </c>
      <c r="Q2733" s="319">
        <f t="shared" si="190"/>
        <v>1</v>
      </c>
      <c r="R2733" s="427">
        <f t="shared" si="191"/>
        <v>50.12</v>
      </c>
      <c r="S2733" s="323"/>
      <c r="T2733" s="309"/>
      <c r="U2733" s="309"/>
      <c r="V2733" s="319" t="s">
        <v>3390</v>
      </c>
      <c r="W2733" s="444" t="str">
        <f t="shared" si="192"/>
        <v/>
      </c>
      <c r="X2733" s="286"/>
      <c r="Y2733" s="286"/>
      <c r="Z2733" s="30"/>
    </row>
    <row r="2734" spans="1:26" ht="15" hidden="1" customHeight="1" x14ac:dyDescent="0.2">
      <c r="A2734" s="384"/>
      <c r="B2734" s="384"/>
      <c r="C2734" s="433"/>
      <c r="D2734" s="43" t="s">
        <v>3003</v>
      </c>
      <c r="E2734" s="499" t="s">
        <v>3080</v>
      </c>
      <c r="F2734" s="319">
        <v>1</v>
      </c>
      <c r="G2734" s="43" t="s">
        <v>3271</v>
      </c>
      <c r="H2734" s="499"/>
      <c r="I2734" s="481" t="s">
        <v>3390</v>
      </c>
      <c r="J2734" s="442" t="s">
        <v>1428</v>
      </c>
      <c r="K2734" s="442">
        <v>1</v>
      </c>
      <c r="L2734" s="482" t="s">
        <v>3456</v>
      </c>
      <c r="M2734" s="442">
        <v>185</v>
      </c>
      <c r="N2734" s="483"/>
      <c r="O2734" s="434">
        <v>6.16</v>
      </c>
      <c r="P2734" s="323">
        <f t="shared" si="189"/>
        <v>6.16</v>
      </c>
      <c r="Q2734" s="319">
        <f t="shared" si="190"/>
        <v>1</v>
      </c>
      <c r="R2734" s="427">
        <f t="shared" si="191"/>
        <v>6.16</v>
      </c>
      <c r="S2734" s="323"/>
      <c r="T2734" s="309"/>
      <c r="U2734" s="309"/>
      <c r="V2734" s="319" t="s">
        <v>3390</v>
      </c>
      <c r="W2734" s="444" t="str">
        <f t="shared" si="192"/>
        <v/>
      </c>
      <c r="X2734" s="286"/>
      <c r="Y2734" s="286"/>
      <c r="Z2734" s="30"/>
    </row>
    <row r="2735" spans="1:26" ht="15" hidden="1" customHeight="1" x14ac:dyDescent="0.2">
      <c r="A2735" s="384"/>
      <c r="B2735" s="384"/>
      <c r="C2735" s="433"/>
      <c r="D2735" s="43" t="s">
        <v>3003</v>
      </c>
      <c r="E2735" s="499" t="s">
        <v>3080</v>
      </c>
      <c r="F2735" s="319">
        <v>1</v>
      </c>
      <c r="G2735" s="43" t="s">
        <v>3268</v>
      </c>
      <c r="H2735" s="499"/>
      <c r="I2735" s="481">
        <v>15</v>
      </c>
      <c r="J2735" s="442" t="s">
        <v>1428</v>
      </c>
      <c r="K2735" s="442">
        <v>1</v>
      </c>
      <c r="L2735" s="482" t="s">
        <v>3462</v>
      </c>
      <c r="M2735" s="442">
        <v>270</v>
      </c>
      <c r="N2735" s="483"/>
      <c r="O2735" s="434">
        <v>3.5</v>
      </c>
      <c r="P2735" s="323">
        <f t="shared" si="189"/>
        <v>3.5</v>
      </c>
      <c r="Q2735" s="319">
        <f t="shared" si="190"/>
        <v>1</v>
      </c>
      <c r="R2735" s="427">
        <f t="shared" si="191"/>
        <v>3.5</v>
      </c>
      <c r="S2735" s="323"/>
      <c r="T2735" s="309"/>
      <c r="U2735" s="309"/>
      <c r="V2735" s="319" t="s">
        <v>3446</v>
      </c>
      <c r="W2735" s="444" t="str">
        <f t="shared" si="192"/>
        <v>15</v>
      </c>
      <c r="X2735" s="286"/>
      <c r="Y2735" s="286"/>
      <c r="Z2735" s="30"/>
    </row>
    <row r="2736" spans="1:26" ht="15" hidden="1" customHeight="1" x14ac:dyDescent="0.2">
      <c r="A2736" s="384"/>
      <c r="B2736" s="384"/>
      <c r="C2736" s="433"/>
      <c r="D2736" s="43" t="s">
        <v>3003</v>
      </c>
      <c r="E2736" s="499" t="s">
        <v>3080</v>
      </c>
      <c r="F2736" s="319">
        <v>1</v>
      </c>
      <c r="G2736" s="43" t="s">
        <v>3183</v>
      </c>
      <c r="H2736" s="499"/>
      <c r="I2736" s="481">
        <v>15</v>
      </c>
      <c r="J2736" s="442" t="s">
        <v>1428</v>
      </c>
      <c r="K2736" s="442">
        <v>1</v>
      </c>
      <c r="L2736" s="482" t="s">
        <v>3455</v>
      </c>
      <c r="M2736" s="442">
        <v>300</v>
      </c>
      <c r="N2736" s="483"/>
      <c r="O2736" s="434">
        <v>5.65</v>
      </c>
      <c r="P2736" s="323">
        <f t="shared" si="189"/>
        <v>5.65</v>
      </c>
      <c r="Q2736" s="319">
        <f t="shared" si="190"/>
        <v>1</v>
      </c>
      <c r="R2736" s="427">
        <f t="shared" si="191"/>
        <v>5.65</v>
      </c>
      <c r="S2736" s="323"/>
      <c r="T2736" s="309"/>
      <c r="U2736" s="309"/>
      <c r="V2736" s="319" t="s">
        <v>3446</v>
      </c>
      <c r="W2736" s="444" t="str">
        <f t="shared" si="192"/>
        <v>15</v>
      </c>
      <c r="X2736" s="286"/>
      <c r="Y2736" s="286"/>
      <c r="Z2736" s="30"/>
    </row>
    <row r="2737" spans="1:26" ht="15" hidden="1" customHeight="1" x14ac:dyDescent="0.2">
      <c r="A2737" s="384"/>
      <c r="B2737" s="384"/>
      <c r="C2737" s="433"/>
      <c r="D2737" s="43" t="s">
        <v>3004</v>
      </c>
      <c r="E2737" s="499" t="s">
        <v>3080</v>
      </c>
      <c r="F2737" s="319">
        <v>3</v>
      </c>
      <c r="G2737" s="43" t="s">
        <v>3272</v>
      </c>
      <c r="H2737" s="499"/>
      <c r="I2737" s="481" t="s">
        <v>865</v>
      </c>
      <c r="J2737" s="442" t="s">
        <v>1428</v>
      </c>
      <c r="K2737" s="442">
        <v>1</v>
      </c>
      <c r="L2737" s="482" t="s">
        <v>3456</v>
      </c>
      <c r="M2737" s="442">
        <v>3015</v>
      </c>
      <c r="N2737" s="483"/>
      <c r="O2737" s="434">
        <v>33.979999999999997</v>
      </c>
      <c r="P2737" s="323">
        <f t="shared" si="189"/>
        <v>33.979999999999997</v>
      </c>
      <c r="Q2737" s="319">
        <f t="shared" si="190"/>
        <v>3</v>
      </c>
      <c r="R2737" s="427">
        <f t="shared" si="191"/>
        <v>101.94</v>
      </c>
      <c r="S2737" s="323"/>
      <c r="T2737" s="309"/>
      <c r="U2737" s="309"/>
      <c r="V2737" s="319" t="s">
        <v>865</v>
      </c>
      <c r="W2737" s="444" t="str">
        <f t="shared" si="192"/>
        <v/>
      </c>
      <c r="X2737" s="286"/>
      <c r="Y2737" s="286"/>
      <c r="Z2737" s="30"/>
    </row>
    <row r="2738" spans="1:26" ht="15" hidden="1" customHeight="1" x14ac:dyDescent="0.2">
      <c r="A2738" s="384"/>
      <c r="B2738" s="384"/>
      <c r="C2738" s="433"/>
      <c r="D2738" s="43" t="s">
        <v>3004</v>
      </c>
      <c r="E2738" s="499" t="s">
        <v>3080</v>
      </c>
      <c r="F2738" s="319">
        <v>3</v>
      </c>
      <c r="G2738" s="43" t="s">
        <v>3262</v>
      </c>
      <c r="H2738" s="499"/>
      <c r="I2738" s="481">
        <v>10</v>
      </c>
      <c r="J2738" s="442" t="s">
        <v>1428</v>
      </c>
      <c r="K2738" s="442">
        <v>2</v>
      </c>
      <c r="L2738" s="482" t="s">
        <v>3460</v>
      </c>
      <c r="M2738" s="442">
        <v>200</v>
      </c>
      <c r="N2738" s="483"/>
      <c r="O2738" s="434">
        <v>1.57</v>
      </c>
      <c r="P2738" s="323">
        <f t="shared" si="189"/>
        <v>3.14</v>
      </c>
      <c r="Q2738" s="319">
        <f t="shared" si="190"/>
        <v>6</v>
      </c>
      <c r="R2738" s="427">
        <f t="shared" si="191"/>
        <v>9.42</v>
      </c>
      <c r="S2738" s="323"/>
      <c r="T2738" s="309"/>
      <c r="U2738" s="309"/>
      <c r="V2738" s="319" t="s">
        <v>1427</v>
      </c>
      <c r="W2738" s="444" t="str">
        <f t="shared" si="192"/>
        <v>10</v>
      </c>
      <c r="X2738" s="286"/>
      <c r="Y2738" s="286"/>
      <c r="Z2738" s="30"/>
    </row>
    <row r="2739" spans="1:26" ht="15" hidden="1" customHeight="1" x14ac:dyDescent="0.2">
      <c r="A2739" s="384"/>
      <c r="B2739" s="384"/>
      <c r="C2739" s="433"/>
      <c r="D2739" s="43" t="s">
        <v>3004</v>
      </c>
      <c r="E2739" s="499" t="s">
        <v>3080</v>
      </c>
      <c r="F2739" s="319">
        <v>3</v>
      </c>
      <c r="G2739" s="43" t="s">
        <v>3263</v>
      </c>
      <c r="H2739" s="499"/>
      <c r="I2739" s="481">
        <v>5</v>
      </c>
      <c r="J2739" s="442" t="s">
        <v>1428</v>
      </c>
      <c r="K2739" s="442">
        <v>4</v>
      </c>
      <c r="L2739" s="482" t="s">
        <v>3483</v>
      </c>
      <c r="M2739" s="442">
        <v>90</v>
      </c>
      <c r="N2739" s="483"/>
      <c r="O2739" s="434">
        <v>0.14000000000000001</v>
      </c>
      <c r="P2739" s="323">
        <f t="shared" si="189"/>
        <v>0.56000000000000005</v>
      </c>
      <c r="Q2739" s="319">
        <f t="shared" si="190"/>
        <v>12</v>
      </c>
      <c r="R2739" s="427">
        <f t="shared" si="191"/>
        <v>1.6800000000000002</v>
      </c>
      <c r="S2739" s="323"/>
      <c r="T2739" s="309"/>
      <c r="U2739" s="309"/>
      <c r="V2739" s="319" t="s">
        <v>3448</v>
      </c>
      <c r="W2739" s="444" t="str">
        <f t="shared" si="192"/>
        <v>5</v>
      </c>
      <c r="X2739" s="286"/>
      <c r="Y2739" s="286"/>
      <c r="Z2739" s="30"/>
    </row>
    <row r="2740" spans="1:26" ht="15" hidden="1" customHeight="1" x14ac:dyDescent="0.2">
      <c r="A2740" s="384"/>
      <c r="B2740" s="384"/>
      <c r="C2740" s="433"/>
      <c r="D2740" s="43" t="s">
        <v>3005</v>
      </c>
      <c r="E2740" s="499" t="s">
        <v>3080</v>
      </c>
      <c r="F2740" s="319">
        <v>1</v>
      </c>
      <c r="G2740" s="43" t="s">
        <v>3273</v>
      </c>
      <c r="H2740" s="499"/>
      <c r="I2740" s="481" t="s">
        <v>865</v>
      </c>
      <c r="J2740" s="442" t="s">
        <v>1428</v>
      </c>
      <c r="K2740" s="442">
        <v>1</v>
      </c>
      <c r="L2740" s="482" t="s">
        <v>3456</v>
      </c>
      <c r="M2740" s="442">
        <v>3058</v>
      </c>
      <c r="N2740" s="483"/>
      <c r="O2740" s="434">
        <v>34.47</v>
      </c>
      <c r="P2740" s="323">
        <f t="shared" ref="P2740:P2803" si="193">O2740*K2740</f>
        <v>34.47</v>
      </c>
      <c r="Q2740" s="319">
        <f t="shared" ref="Q2740:Q2803" si="194">K2740*F2740</f>
        <v>1</v>
      </c>
      <c r="R2740" s="427">
        <f t="shared" ref="R2740:R2803" si="195">Q2740*O2740</f>
        <v>34.47</v>
      </c>
      <c r="S2740" s="323"/>
      <c r="T2740" s="309"/>
      <c r="U2740" s="309"/>
      <c r="V2740" s="319" t="s">
        <v>865</v>
      </c>
      <c r="W2740" s="444" t="str">
        <f t="shared" si="192"/>
        <v/>
      </c>
      <c r="X2740" s="286"/>
      <c r="Y2740" s="286"/>
      <c r="Z2740" s="30"/>
    </row>
    <row r="2741" spans="1:26" ht="15" hidden="1" customHeight="1" x14ac:dyDescent="0.2">
      <c r="A2741" s="384"/>
      <c r="B2741" s="384"/>
      <c r="C2741" s="433"/>
      <c r="D2741" s="43" t="s">
        <v>3005</v>
      </c>
      <c r="E2741" s="499" t="s">
        <v>3080</v>
      </c>
      <c r="F2741" s="319">
        <v>1</v>
      </c>
      <c r="G2741" s="43" t="s">
        <v>3262</v>
      </c>
      <c r="H2741" s="499"/>
      <c r="I2741" s="481">
        <v>10</v>
      </c>
      <c r="J2741" s="442" t="s">
        <v>1428</v>
      </c>
      <c r="K2741" s="442">
        <v>2</v>
      </c>
      <c r="L2741" s="482" t="s">
        <v>3460</v>
      </c>
      <c r="M2741" s="442">
        <v>200</v>
      </c>
      <c r="N2741" s="483"/>
      <c r="O2741" s="434">
        <v>1.57</v>
      </c>
      <c r="P2741" s="323">
        <f t="shared" si="193"/>
        <v>3.14</v>
      </c>
      <c r="Q2741" s="319">
        <f t="shared" si="194"/>
        <v>2</v>
      </c>
      <c r="R2741" s="427">
        <f t="shared" si="195"/>
        <v>3.14</v>
      </c>
      <c r="S2741" s="323"/>
      <c r="T2741" s="309"/>
      <c r="U2741" s="309"/>
      <c r="V2741" s="319" t="s">
        <v>1427</v>
      </c>
      <c r="W2741" s="444" t="str">
        <f t="shared" si="192"/>
        <v>10</v>
      </c>
      <c r="X2741" s="286"/>
      <c r="Y2741" s="286"/>
      <c r="Z2741" s="30"/>
    </row>
    <row r="2742" spans="1:26" ht="15" hidden="1" customHeight="1" x14ac:dyDescent="0.2">
      <c r="A2742" s="384"/>
      <c r="B2742" s="384"/>
      <c r="C2742" s="433"/>
      <c r="D2742" s="43" t="s">
        <v>3005</v>
      </c>
      <c r="E2742" s="499" t="s">
        <v>3080</v>
      </c>
      <c r="F2742" s="319">
        <v>1</v>
      </c>
      <c r="G2742" s="43" t="s">
        <v>3263</v>
      </c>
      <c r="H2742" s="499"/>
      <c r="I2742" s="481">
        <v>5</v>
      </c>
      <c r="J2742" s="442" t="s">
        <v>1428</v>
      </c>
      <c r="K2742" s="442">
        <v>4</v>
      </c>
      <c r="L2742" s="482" t="s">
        <v>3483</v>
      </c>
      <c r="M2742" s="442">
        <v>90</v>
      </c>
      <c r="N2742" s="483"/>
      <c r="O2742" s="434">
        <v>0.14000000000000001</v>
      </c>
      <c r="P2742" s="323">
        <f t="shared" si="193"/>
        <v>0.56000000000000005</v>
      </c>
      <c r="Q2742" s="319">
        <f t="shared" si="194"/>
        <v>4</v>
      </c>
      <c r="R2742" s="427">
        <f t="shared" si="195"/>
        <v>0.56000000000000005</v>
      </c>
      <c r="S2742" s="323"/>
      <c r="T2742" s="309"/>
      <c r="U2742" s="309"/>
      <c r="V2742" s="319" t="s">
        <v>3448</v>
      </c>
      <c r="W2742" s="444" t="str">
        <f t="shared" si="192"/>
        <v>5</v>
      </c>
      <c r="X2742" s="286"/>
      <c r="Y2742" s="286"/>
      <c r="Z2742" s="30"/>
    </row>
    <row r="2743" spans="1:26" ht="15" hidden="1" customHeight="1" x14ac:dyDescent="0.2">
      <c r="A2743" s="384"/>
      <c r="B2743" s="384"/>
      <c r="C2743" s="433"/>
      <c r="D2743" s="43" t="s">
        <v>3006</v>
      </c>
      <c r="E2743" s="499" t="s">
        <v>3080</v>
      </c>
      <c r="F2743" s="319">
        <v>1</v>
      </c>
      <c r="G2743" s="43" t="s">
        <v>3274</v>
      </c>
      <c r="H2743" s="499"/>
      <c r="I2743" s="481" t="s">
        <v>556</v>
      </c>
      <c r="J2743" s="442" t="s">
        <v>1428</v>
      </c>
      <c r="K2743" s="442">
        <v>1</v>
      </c>
      <c r="L2743" s="482" t="s">
        <v>3456</v>
      </c>
      <c r="M2743" s="442">
        <v>8260</v>
      </c>
      <c r="N2743" s="483"/>
      <c r="O2743" s="434">
        <v>498.24</v>
      </c>
      <c r="P2743" s="323">
        <f t="shared" si="193"/>
        <v>498.24</v>
      </c>
      <c r="Q2743" s="319">
        <f t="shared" si="194"/>
        <v>1</v>
      </c>
      <c r="R2743" s="427">
        <f t="shared" si="195"/>
        <v>498.24</v>
      </c>
      <c r="S2743" s="323"/>
      <c r="T2743" s="309"/>
      <c r="U2743" s="309"/>
      <c r="V2743" s="319" t="s">
        <v>556</v>
      </c>
      <c r="W2743" s="444" t="str">
        <f t="shared" si="192"/>
        <v/>
      </c>
      <c r="X2743" s="286"/>
      <c r="Y2743" s="286"/>
      <c r="Z2743" s="30"/>
    </row>
    <row r="2744" spans="1:26" ht="15" hidden="1" customHeight="1" x14ac:dyDescent="0.2">
      <c r="A2744" s="384"/>
      <c r="B2744" s="384"/>
      <c r="C2744" s="433"/>
      <c r="D2744" s="43" t="s">
        <v>3006</v>
      </c>
      <c r="E2744" s="499" t="s">
        <v>3080</v>
      </c>
      <c r="F2744" s="319">
        <v>1</v>
      </c>
      <c r="G2744" s="43" t="s">
        <v>3121</v>
      </c>
      <c r="H2744" s="499"/>
      <c r="I2744" s="481">
        <v>15</v>
      </c>
      <c r="J2744" s="442" t="s">
        <v>1428</v>
      </c>
      <c r="K2744" s="442">
        <v>2</v>
      </c>
      <c r="L2744" s="482" t="s">
        <v>3497</v>
      </c>
      <c r="M2744" s="442">
        <v>240</v>
      </c>
      <c r="N2744" s="483"/>
      <c r="O2744" s="434">
        <v>6.5</v>
      </c>
      <c r="P2744" s="323">
        <f t="shared" si="193"/>
        <v>13</v>
      </c>
      <c r="Q2744" s="319">
        <f t="shared" si="194"/>
        <v>2</v>
      </c>
      <c r="R2744" s="427">
        <f t="shared" si="195"/>
        <v>13</v>
      </c>
      <c r="S2744" s="323"/>
      <c r="T2744" s="309"/>
      <c r="U2744" s="309"/>
      <c r="V2744" s="319" t="s">
        <v>3446</v>
      </c>
      <c r="W2744" s="444" t="str">
        <f t="shared" si="192"/>
        <v>15</v>
      </c>
      <c r="X2744" s="286"/>
      <c r="Y2744" s="286"/>
      <c r="Z2744" s="30"/>
    </row>
    <row r="2745" spans="1:26" ht="15" hidden="1" customHeight="1" x14ac:dyDescent="0.2">
      <c r="A2745" s="384"/>
      <c r="B2745" s="384"/>
      <c r="C2745" s="433"/>
      <c r="D2745" s="43" t="s">
        <v>3006</v>
      </c>
      <c r="E2745" s="499" t="s">
        <v>3080</v>
      </c>
      <c r="F2745" s="319">
        <v>1</v>
      </c>
      <c r="G2745" s="43" t="s">
        <v>3275</v>
      </c>
      <c r="H2745" s="499"/>
      <c r="I2745" s="481">
        <v>12</v>
      </c>
      <c r="J2745" s="442" t="s">
        <v>1428</v>
      </c>
      <c r="K2745" s="442">
        <v>4</v>
      </c>
      <c r="L2745" s="482" t="s">
        <v>3462</v>
      </c>
      <c r="M2745" s="442">
        <v>206</v>
      </c>
      <c r="N2745" s="483"/>
      <c r="O2745" s="434">
        <v>2.13</v>
      </c>
      <c r="P2745" s="323">
        <f t="shared" si="193"/>
        <v>8.52</v>
      </c>
      <c r="Q2745" s="319">
        <f t="shared" si="194"/>
        <v>4</v>
      </c>
      <c r="R2745" s="427">
        <f t="shared" si="195"/>
        <v>8.52</v>
      </c>
      <c r="S2745" s="323"/>
      <c r="T2745" s="309"/>
      <c r="U2745" s="309"/>
      <c r="V2745" s="319" t="s">
        <v>3445</v>
      </c>
      <c r="W2745" s="444" t="str">
        <f t="shared" si="192"/>
        <v>12</v>
      </c>
      <c r="X2745" s="286"/>
      <c r="Y2745" s="286"/>
      <c r="Z2745" s="30"/>
    </row>
    <row r="2746" spans="1:26" ht="15" hidden="1" customHeight="1" x14ac:dyDescent="0.2">
      <c r="A2746" s="384"/>
      <c r="B2746" s="384"/>
      <c r="C2746" s="433"/>
      <c r="D2746" s="43" t="s">
        <v>3007</v>
      </c>
      <c r="E2746" s="499" t="s">
        <v>3080</v>
      </c>
      <c r="F2746" s="319">
        <v>1</v>
      </c>
      <c r="G2746" s="43" t="s">
        <v>3276</v>
      </c>
      <c r="H2746" s="499"/>
      <c r="I2746" s="481" t="s">
        <v>556</v>
      </c>
      <c r="J2746" s="442" t="s">
        <v>1428</v>
      </c>
      <c r="K2746" s="442">
        <v>1</v>
      </c>
      <c r="L2746" s="482" t="s">
        <v>3456</v>
      </c>
      <c r="M2746" s="442">
        <v>7120</v>
      </c>
      <c r="N2746" s="483"/>
      <c r="O2746" s="434">
        <v>429.47</v>
      </c>
      <c r="P2746" s="323">
        <f t="shared" si="193"/>
        <v>429.47</v>
      </c>
      <c r="Q2746" s="319">
        <f t="shared" si="194"/>
        <v>1</v>
      </c>
      <c r="R2746" s="427">
        <f t="shared" si="195"/>
        <v>429.47</v>
      </c>
      <c r="S2746" s="323"/>
      <c r="T2746" s="309"/>
      <c r="U2746" s="309"/>
      <c r="V2746" s="319" t="s">
        <v>556</v>
      </c>
      <c r="W2746" s="444" t="str">
        <f t="shared" si="192"/>
        <v/>
      </c>
      <c r="X2746" s="286"/>
      <c r="Y2746" s="286"/>
      <c r="Z2746" s="30"/>
    </row>
    <row r="2747" spans="1:26" ht="15" hidden="1" customHeight="1" x14ac:dyDescent="0.2">
      <c r="A2747" s="384"/>
      <c r="B2747" s="384"/>
      <c r="C2747" s="433"/>
      <c r="D2747" s="43" t="s">
        <v>3007</v>
      </c>
      <c r="E2747" s="499" t="s">
        <v>3080</v>
      </c>
      <c r="F2747" s="319">
        <v>1</v>
      </c>
      <c r="G2747" s="43" t="s">
        <v>3277</v>
      </c>
      <c r="H2747" s="499"/>
      <c r="I2747" s="481">
        <v>10</v>
      </c>
      <c r="J2747" s="442" t="s">
        <v>1428</v>
      </c>
      <c r="K2747" s="442">
        <v>1</v>
      </c>
      <c r="L2747" s="482" t="s">
        <v>3460</v>
      </c>
      <c r="M2747" s="442">
        <v>206</v>
      </c>
      <c r="N2747" s="483"/>
      <c r="O2747" s="434">
        <v>1.62</v>
      </c>
      <c r="P2747" s="323">
        <f t="shared" si="193"/>
        <v>1.62</v>
      </c>
      <c r="Q2747" s="319">
        <f t="shared" si="194"/>
        <v>1</v>
      </c>
      <c r="R2747" s="427">
        <f t="shared" si="195"/>
        <v>1.62</v>
      </c>
      <c r="S2747" s="323"/>
      <c r="T2747" s="309"/>
      <c r="U2747" s="309"/>
      <c r="V2747" s="319" t="s">
        <v>1427</v>
      </c>
      <c r="W2747" s="444" t="str">
        <f t="shared" si="192"/>
        <v>10</v>
      </c>
      <c r="X2747" s="286"/>
      <c r="Y2747" s="286"/>
      <c r="Z2747" s="30"/>
    </row>
    <row r="2748" spans="1:26" ht="15" hidden="1" customHeight="1" x14ac:dyDescent="0.2">
      <c r="A2748" s="384"/>
      <c r="B2748" s="384"/>
      <c r="C2748" s="433"/>
      <c r="D2748" s="43" t="s">
        <v>3007</v>
      </c>
      <c r="E2748" s="499" t="s">
        <v>3080</v>
      </c>
      <c r="F2748" s="319">
        <v>1</v>
      </c>
      <c r="G2748" s="43" t="s">
        <v>3278</v>
      </c>
      <c r="H2748" s="499"/>
      <c r="I2748" s="481">
        <v>10</v>
      </c>
      <c r="J2748" s="442" t="s">
        <v>1428</v>
      </c>
      <c r="K2748" s="442">
        <v>1</v>
      </c>
      <c r="L2748" s="482" t="s">
        <v>3462</v>
      </c>
      <c r="M2748" s="442">
        <v>206</v>
      </c>
      <c r="N2748" s="483"/>
      <c r="O2748" s="434">
        <v>1.78</v>
      </c>
      <c r="P2748" s="323">
        <f t="shared" si="193"/>
        <v>1.78</v>
      </c>
      <c r="Q2748" s="319">
        <f t="shared" si="194"/>
        <v>1</v>
      </c>
      <c r="R2748" s="427">
        <f t="shared" si="195"/>
        <v>1.78</v>
      </c>
      <c r="S2748" s="323"/>
      <c r="T2748" s="309"/>
      <c r="U2748" s="309"/>
      <c r="V2748" s="319" t="s">
        <v>1427</v>
      </c>
      <c r="W2748" s="444" t="str">
        <f t="shared" si="192"/>
        <v>10</v>
      </c>
      <c r="X2748" s="286"/>
      <c r="Y2748" s="286"/>
      <c r="Z2748" s="30"/>
    </row>
    <row r="2749" spans="1:26" ht="15" hidden="1" customHeight="1" x14ac:dyDescent="0.2">
      <c r="A2749" s="384"/>
      <c r="B2749" s="384"/>
      <c r="C2749" s="433"/>
      <c r="D2749" s="43" t="s">
        <v>3007</v>
      </c>
      <c r="E2749" s="499" t="s">
        <v>3080</v>
      </c>
      <c r="F2749" s="319">
        <v>1</v>
      </c>
      <c r="G2749" s="43" t="s">
        <v>3121</v>
      </c>
      <c r="H2749" s="499"/>
      <c r="I2749" s="481">
        <v>15</v>
      </c>
      <c r="J2749" s="442" t="s">
        <v>1428</v>
      </c>
      <c r="K2749" s="442">
        <v>2</v>
      </c>
      <c r="L2749" s="482" t="s">
        <v>3497</v>
      </c>
      <c r="M2749" s="442">
        <v>240</v>
      </c>
      <c r="N2749" s="483"/>
      <c r="O2749" s="434">
        <v>6.5</v>
      </c>
      <c r="P2749" s="323">
        <f t="shared" si="193"/>
        <v>13</v>
      </c>
      <c r="Q2749" s="319">
        <f t="shared" si="194"/>
        <v>2</v>
      </c>
      <c r="R2749" s="427">
        <f t="shared" si="195"/>
        <v>13</v>
      </c>
      <c r="S2749" s="323"/>
      <c r="T2749" s="309"/>
      <c r="U2749" s="309"/>
      <c r="V2749" s="319" t="s">
        <v>3446</v>
      </c>
      <c r="W2749" s="444" t="str">
        <f t="shared" si="192"/>
        <v>15</v>
      </c>
      <c r="X2749" s="286"/>
      <c r="Y2749" s="286"/>
      <c r="Z2749" s="30"/>
    </row>
    <row r="2750" spans="1:26" ht="15" hidden="1" customHeight="1" x14ac:dyDescent="0.2">
      <c r="A2750" s="384"/>
      <c r="B2750" s="384"/>
      <c r="C2750" s="433"/>
      <c r="D2750" s="43" t="s">
        <v>3008</v>
      </c>
      <c r="E2750" s="499" t="s">
        <v>3080</v>
      </c>
      <c r="F2750" s="319">
        <v>2</v>
      </c>
      <c r="G2750" s="43" t="s">
        <v>3279</v>
      </c>
      <c r="H2750" s="499"/>
      <c r="I2750" s="481" t="s">
        <v>556</v>
      </c>
      <c r="J2750" s="442" t="s">
        <v>1428</v>
      </c>
      <c r="K2750" s="442">
        <v>1</v>
      </c>
      <c r="L2750" s="482" t="s">
        <v>3456</v>
      </c>
      <c r="M2750" s="442">
        <v>7940</v>
      </c>
      <c r="N2750" s="483"/>
      <c r="O2750" s="434">
        <v>478.93</v>
      </c>
      <c r="P2750" s="323">
        <f t="shared" si="193"/>
        <v>478.93</v>
      </c>
      <c r="Q2750" s="319">
        <f t="shared" si="194"/>
        <v>2</v>
      </c>
      <c r="R2750" s="427">
        <f t="shared" si="195"/>
        <v>957.86</v>
      </c>
      <c r="S2750" s="323"/>
      <c r="T2750" s="309"/>
      <c r="U2750" s="309"/>
      <c r="V2750" s="319" t="s">
        <v>556</v>
      </c>
      <c r="W2750" s="444" t="str">
        <f t="shared" si="192"/>
        <v/>
      </c>
      <c r="X2750" s="286"/>
      <c r="Y2750" s="286"/>
      <c r="Z2750" s="30"/>
    </row>
    <row r="2751" spans="1:26" ht="15" hidden="1" customHeight="1" x14ac:dyDescent="0.2">
      <c r="A2751" s="384"/>
      <c r="B2751" s="384"/>
      <c r="C2751" s="433"/>
      <c r="D2751" s="43" t="s">
        <v>3008</v>
      </c>
      <c r="E2751" s="499" t="s">
        <v>3080</v>
      </c>
      <c r="F2751" s="319">
        <v>2</v>
      </c>
      <c r="G2751" s="43" t="s">
        <v>3280</v>
      </c>
      <c r="H2751" s="499"/>
      <c r="I2751" s="481">
        <v>10</v>
      </c>
      <c r="J2751" s="442" t="s">
        <v>1428</v>
      </c>
      <c r="K2751" s="442">
        <v>4</v>
      </c>
      <c r="L2751" s="482" t="s">
        <v>3580</v>
      </c>
      <c r="M2751" s="442">
        <v>206</v>
      </c>
      <c r="N2751" s="483"/>
      <c r="O2751" s="434">
        <v>1.88</v>
      </c>
      <c r="P2751" s="323">
        <f t="shared" si="193"/>
        <v>7.52</v>
      </c>
      <c r="Q2751" s="319">
        <f t="shared" si="194"/>
        <v>8</v>
      </c>
      <c r="R2751" s="427">
        <f t="shared" si="195"/>
        <v>15.04</v>
      </c>
      <c r="S2751" s="323"/>
      <c r="T2751" s="309"/>
      <c r="U2751" s="309"/>
      <c r="V2751" s="319" t="s">
        <v>1427</v>
      </c>
      <c r="W2751" s="444" t="str">
        <f t="shared" si="192"/>
        <v>10</v>
      </c>
      <c r="X2751" s="286"/>
      <c r="Y2751" s="286"/>
      <c r="Z2751" s="30"/>
    </row>
    <row r="2752" spans="1:26" ht="15" hidden="1" customHeight="1" x14ac:dyDescent="0.2">
      <c r="A2752" s="384"/>
      <c r="B2752" s="384"/>
      <c r="C2752" s="433"/>
      <c r="D2752" s="43" t="s">
        <v>3008</v>
      </c>
      <c r="E2752" s="499" t="s">
        <v>3080</v>
      </c>
      <c r="F2752" s="319">
        <v>2</v>
      </c>
      <c r="G2752" s="43" t="s">
        <v>3121</v>
      </c>
      <c r="H2752" s="499"/>
      <c r="I2752" s="481">
        <v>15</v>
      </c>
      <c r="J2752" s="442" t="s">
        <v>1428</v>
      </c>
      <c r="K2752" s="442">
        <v>2</v>
      </c>
      <c r="L2752" s="482" t="s">
        <v>3497</v>
      </c>
      <c r="M2752" s="442">
        <v>240</v>
      </c>
      <c r="N2752" s="483"/>
      <c r="O2752" s="434">
        <v>6.5</v>
      </c>
      <c r="P2752" s="323">
        <f t="shared" si="193"/>
        <v>13</v>
      </c>
      <c r="Q2752" s="319">
        <f t="shared" si="194"/>
        <v>4</v>
      </c>
      <c r="R2752" s="427">
        <f t="shared" si="195"/>
        <v>26</v>
      </c>
      <c r="S2752" s="323"/>
      <c r="T2752" s="309"/>
      <c r="U2752" s="309"/>
      <c r="V2752" s="319" t="s">
        <v>3446</v>
      </c>
      <c r="W2752" s="444" t="str">
        <f t="shared" si="192"/>
        <v>15</v>
      </c>
      <c r="X2752" s="286"/>
      <c r="Y2752" s="286"/>
      <c r="Z2752" s="30"/>
    </row>
    <row r="2753" spans="1:26" ht="15" hidden="1" customHeight="1" x14ac:dyDescent="0.2">
      <c r="A2753" s="384"/>
      <c r="B2753" s="384"/>
      <c r="C2753" s="433"/>
      <c r="D2753" s="43" t="s">
        <v>3008</v>
      </c>
      <c r="E2753" s="499" t="s">
        <v>3080</v>
      </c>
      <c r="F2753" s="319">
        <v>2</v>
      </c>
      <c r="G2753" s="43" t="s">
        <v>3275</v>
      </c>
      <c r="H2753" s="499"/>
      <c r="I2753" s="481">
        <v>12</v>
      </c>
      <c r="J2753" s="442" t="s">
        <v>1428</v>
      </c>
      <c r="K2753" s="442">
        <v>2</v>
      </c>
      <c r="L2753" s="482" t="s">
        <v>3462</v>
      </c>
      <c r="M2753" s="442">
        <v>206</v>
      </c>
      <c r="N2753" s="483"/>
      <c r="O2753" s="434">
        <v>2.13</v>
      </c>
      <c r="P2753" s="323">
        <f t="shared" si="193"/>
        <v>4.26</v>
      </c>
      <c r="Q2753" s="319">
        <f t="shared" si="194"/>
        <v>4</v>
      </c>
      <c r="R2753" s="427">
        <f t="shared" si="195"/>
        <v>8.52</v>
      </c>
      <c r="S2753" s="323"/>
      <c r="T2753" s="309"/>
      <c r="U2753" s="309"/>
      <c r="V2753" s="319" t="s">
        <v>3445</v>
      </c>
      <c r="W2753" s="444" t="str">
        <f t="shared" si="192"/>
        <v>12</v>
      </c>
      <c r="X2753" s="286"/>
      <c r="Y2753" s="286"/>
      <c r="Z2753" s="30"/>
    </row>
    <row r="2754" spans="1:26" ht="15" hidden="1" customHeight="1" x14ac:dyDescent="0.2">
      <c r="A2754" s="384"/>
      <c r="B2754" s="384"/>
      <c r="C2754" s="433"/>
      <c r="D2754" s="43" t="s">
        <v>3009</v>
      </c>
      <c r="E2754" s="499" t="s">
        <v>3080</v>
      </c>
      <c r="F2754" s="319">
        <v>1</v>
      </c>
      <c r="G2754" s="43" t="s">
        <v>3281</v>
      </c>
      <c r="H2754" s="499"/>
      <c r="I2754" s="481" t="s">
        <v>556</v>
      </c>
      <c r="J2754" s="442" t="s">
        <v>1428</v>
      </c>
      <c r="K2754" s="442">
        <v>1</v>
      </c>
      <c r="L2754" s="482" t="s">
        <v>3456</v>
      </c>
      <c r="M2754" s="442">
        <v>8260</v>
      </c>
      <c r="N2754" s="483"/>
      <c r="O2754" s="434">
        <v>498.24</v>
      </c>
      <c r="P2754" s="323">
        <f t="shared" si="193"/>
        <v>498.24</v>
      </c>
      <c r="Q2754" s="319">
        <f t="shared" si="194"/>
        <v>1</v>
      </c>
      <c r="R2754" s="427">
        <f t="shared" si="195"/>
        <v>498.24</v>
      </c>
      <c r="S2754" s="323"/>
      <c r="T2754" s="309"/>
      <c r="U2754" s="309"/>
      <c r="V2754" s="319" t="s">
        <v>556</v>
      </c>
      <c r="W2754" s="444" t="str">
        <f t="shared" si="192"/>
        <v/>
      </c>
      <c r="X2754" s="286"/>
      <c r="Y2754" s="286"/>
      <c r="Z2754" s="30"/>
    </row>
    <row r="2755" spans="1:26" ht="15" hidden="1" customHeight="1" x14ac:dyDescent="0.2">
      <c r="A2755" s="384"/>
      <c r="B2755" s="384"/>
      <c r="C2755" s="433"/>
      <c r="D2755" s="43" t="s">
        <v>3009</v>
      </c>
      <c r="E2755" s="499" t="s">
        <v>3080</v>
      </c>
      <c r="F2755" s="319">
        <v>1</v>
      </c>
      <c r="G2755" s="43" t="s">
        <v>3280</v>
      </c>
      <c r="H2755" s="499"/>
      <c r="I2755" s="481">
        <v>10</v>
      </c>
      <c r="J2755" s="442" t="s">
        <v>1428</v>
      </c>
      <c r="K2755" s="442">
        <v>6</v>
      </c>
      <c r="L2755" s="482" t="s">
        <v>3580</v>
      </c>
      <c r="M2755" s="442">
        <v>205</v>
      </c>
      <c r="N2755" s="483"/>
      <c r="O2755" s="434">
        <v>1.87</v>
      </c>
      <c r="P2755" s="323">
        <f t="shared" si="193"/>
        <v>11.22</v>
      </c>
      <c r="Q2755" s="319">
        <f t="shared" si="194"/>
        <v>6</v>
      </c>
      <c r="R2755" s="427">
        <f t="shared" si="195"/>
        <v>11.22</v>
      </c>
      <c r="S2755" s="323"/>
      <c r="T2755" s="309"/>
      <c r="U2755" s="309"/>
      <c r="V2755" s="319" t="s">
        <v>1427</v>
      </c>
      <c r="W2755" s="444" t="str">
        <f t="shared" si="192"/>
        <v>10</v>
      </c>
      <c r="X2755" s="286"/>
      <c r="Y2755" s="286"/>
      <c r="Z2755" s="30"/>
    </row>
    <row r="2756" spans="1:26" ht="15" hidden="1" customHeight="1" x14ac:dyDescent="0.2">
      <c r="A2756" s="384"/>
      <c r="B2756" s="384"/>
      <c r="C2756" s="433"/>
      <c r="D2756" s="43" t="s">
        <v>3009</v>
      </c>
      <c r="E2756" s="499" t="s">
        <v>3080</v>
      </c>
      <c r="F2756" s="319">
        <v>1</v>
      </c>
      <c r="G2756" s="43" t="s">
        <v>3121</v>
      </c>
      <c r="H2756" s="499"/>
      <c r="I2756" s="481">
        <v>15</v>
      </c>
      <c r="J2756" s="442" t="s">
        <v>1428</v>
      </c>
      <c r="K2756" s="442">
        <v>2</v>
      </c>
      <c r="L2756" s="482" t="s">
        <v>3497</v>
      </c>
      <c r="M2756" s="442">
        <v>240</v>
      </c>
      <c r="N2756" s="483"/>
      <c r="O2756" s="434">
        <v>6.5</v>
      </c>
      <c r="P2756" s="323">
        <f t="shared" si="193"/>
        <v>13</v>
      </c>
      <c r="Q2756" s="319">
        <f t="shared" si="194"/>
        <v>2</v>
      </c>
      <c r="R2756" s="427">
        <f t="shared" si="195"/>
        <v>13</v>
      </c>
      <c r="S2756" s="323"/>
      <c r="T2756" s="309"/>
      <c r="U2756" s="309"/>
      <c r="V2756" s="319" t="s">
        <v>3446</v>
      </c>
      <c r="W2756" s="444" t="str">
        <f t="shared" si="192"/>
        <v>15</v>
      </c>
      <c r="X2756" s="286"/>
      <c r="Y2756" s="286"/>
      <c r="Z2756" s="30"/>
    </row>
    <row r="2757" spans="1:26" ht="15" hidden="1" customHeight="1" x14ac:dyDescent="0.2">
      <c r="A2757" s="384"/>
      <c r="B2757" s="384"/>
      <c r="C2757" s="433"/>
      <c r="D2757" s="43" t="s">
        <v>3009</v>
      </c>
      <c r="E2757" s="499" t="s">
        <v>3080</v>
      </c>
      <c r="F2757" s="319">
        <v>1</v>
      </c>
      <c r="G2757" s="43" t="s">
        <v>3275</v>
      </c>
      <c r="H2757" s="499"/>
      <c r="I2757" s="481">
        <v>12</v>
      </c>
      <c r="J2757" s="442" t="s">
        <v>1428</v>
      </c>
      <c r="K2757" s="442">
        <v>4</v>
      </c>
      <c r="L2757" s="482" t="s">
        <v>3462</v>
      </c>
      <c r="M2757" s="442">
        <v>206</v>
      </c>
      <c r="N2757" s="483"/>
      <c r="O2757" s="434">
        <v>2.13</v>
      </c>
      <c r="P2757" s="323">
        <f t="shared" si="193"/>
        <v>8.52</v>
      </c>
      <c r="Q2757" s="319">
        <f t="shared" si="194"/>
        <v>4</v>
      </c>
      <c r="R2757" s="427">
        <f t="shared" si="195"/>
        <v>8.52</v>
      </c>
      <c r="S2757" s="323"/>
      <c r="T2757" s="309"/>
      <c r="U2757" s="309"/>
      <c r="V2757" s="319" t="s">
        <v>3445</v>
      </c>
      <c r="W2757" s="444" t="str">
        <f t="shared" si="192"/>
        <v>12</v>
      </c>
      <c r="X2757" s="286"/>
      <c r="Y2757" s="286"/>
      <c r="Z2757" s="30"/>
    </row>
    <row r="2758" spans="1:26" ht="15" hidden="1" customHeight="1" x14ac:dyDescent="0.2">
      <c r="A2758" s="384"/>
      <c r="B2758" s="384"/>
      <c r="C2758" s="433"/>
      <c r="D2758" s="43" t="s">
        <v>3010</v>
      </c>
      <c r="E2758" s="499" t="s">
        <v>3080</v>
      </c>
      <c r="F2758" s="319">
        <v>1</v>
      </c>
      <c r="G2758" s="43" t="s">
        <v>3282</v>
      </c>
      <c r="H2758" s="499"/>
      <c r="I2758" s="481" t="s">
        <v>552</v>
      </c>
      <c r="J2758" s="442" t="s">
        <v>1428</v>
      </c>
      <c r="K2758" s="442">
        <v>1</v>
      </c>
      <c r="L2758" s="482" t="s">
        <v>3456</v>
      </c>
      <c r="M2758" s="442">
        <v>8720</v>
      </c>
      <c r="N2758" s="483"/>
      <c r="O2758" s="434">
        <v>368.48</v>
      </c>
      <c r="P2758" s="323">
        <f t="shared" si="193"/>
        <v>368.48</v>
      </c>
      <c r="Q2758" s="319">
        <f t="shared" si="194"/>
        <v>1</v>
      </c>
      <c r="R2758" s="427">
        <f t="shared" si="195"/>
        <v>368.48</v>
      </c>
      <c r="S2758" s="323"/>
      <c r="T2758" s="309"/>
      <c r="U2758" s="309"/>
      <c r="V2758" s="319" t="s">
        <v>552</v>
      </c>
      <c r="W2758" s="444" t="str">
        <f t="shared" si="192"/>
        <v/>
      </c>
      <c r="X2758" s="286"/>
      <c r="Y2758" s="286"/>
      <c r="Z2758" s="30"/>
    </row>
    <row r="2759" spans="1:26" ht="15" hidden="1" customHeight="1" x14ac:dyDescent="0.2">
      <c r="A2759" s="384"/>
      <c r="B2759" s="384"/>
      <c r="C2759" s="433"/>
      <c r="D2759" s="43" t="s">
        <v>3010</v>
      </c>
      <c r="E2759" s="499" t="s">
        <v>3080</v>
      </c>
      <c r="F2759" s="319">
        <v>1</v>
      </c>
      <c r="G2759" s="43" t="s">
        <v>3239</v>
      </c>
      <c r="H2759" s="499"/>
      <c r="I2759" s="481">
        <v>10</v>
      </c>
      <c r="J2759" s="442" t="s">
        <v>1428</v>
      </c>
      <c r="K2759" s="442">
        <v>2</v>
      </c>
      <c r="L2759" s="482" t="s">
        <v>3495</v>
      </c>
      <c r="M2759" s="442">
        <v>197</v>
      </c>
      <c r="N2759" s="483"/>
      <c r="O2759" s="434">
        <v>2.63</v>
      </c>
      <c r="P2759" s="323">
        <f t="shared" si="193"/>
        <v>5.26</v>
      </c>
      <c r="Q2759" s="319">
        <f t="shared" si="194"/>
        <v>2</v>
      </c>
      <c r="R2759" s="427">
        <f t="shared" si="195"/>
        <v>5.26</v>
      </c>
      <c r="S2759" s="323"/>
      <c r="T2759" s="309"/>
      <c r="U2759" s="309"/>
      <c r="V2759" s="319" t="s">
        <v>1427</v>
      </c>
      <c r="W2759" s="444" t="str">
        <f t="shared" si="192"/>
        <v>10</v>
      </c>
      <c r="X2759" s="286"/>
      <c r="Y2759" s="286"/>
      <c r="Z2759" s="30"/>
    </row>
    <row r="2760" spans="1:26" ht="15" hidden="1" customHeight="1" x14ac:dyDescent="0.2">
      <c r="A2760" s="384"/>
      <c r="B2760" s="384"/>
      <c r="C2760" s="433"/>
      <c r="D2760" s="43" t="s">
        <v>3010</v>
      </c>
      <c r="E2760" s="499" t="s">
        <v>3080</v>
      </c>
      <c r="F2760" s="319">
        <v>1</v>
      </c>
      <c r="G2760" s="43" t="s">
        <v>3240</v>
      </c>
      <c r="H2760" s="499"/>
      <c r="I2760" s="481">
        <v>10</v>
      </c>
      <c r="J2760" s="442" t="s">
        <v>1428</v>
      </c>
      <c r="K2760" s="442">
        <v>1</v>
      </c>
      <c r="L2760" s="482" t="s">
        <v>3575</v>
      </c>
      <c r="M2760" s="442">
        <v>280</v>
      </c>
      <c r="N2760" s="483"/>
      <c r="O2760" s="434">
        <v>4.32</v>
      </c>
      <c r="P2760" s="323">
        <f t="shared" si="193"/>
        <v>4.32</v>
      </c>
      <c r="Q2760" s="319">
        <f t="shared" si="194"/>
        <v>1</v>
      </c>
      <c r="R2760" s="427">
        <f t="shared" si="195"/>
        <v>4.32</v>
      </c>
      <c r="S2760" s="323"/>
      <c r="T2760" s="309"/>
      <c r="U2760" s="309"/>
      <c r="V2760" s="319" t="s">
        <v>1427</v>
      </c>
      <c r="W2760" s="444" t="str">
        <f t="shared" si="192"/>
        <v>10</v>
      </c>
      <c r="X2760" s="286"/>
      <c r="Y2760" s="286"/>
      <c r="Z2760" s="30"/>
    </row>
    <row r="2761" spans="1:26" ht="15" hidden="1" customHeight="1" x14ac:dyDescent="0.2">
      <c r="A2761" s="384"/>
      <c r="B2761" s="384"/>
      <c r="C2761" s="433"/>
      <c r="D2761" s="43" t="s">
        <v>3010</v>
      </c>
      <c r="E2761" s="499" t="s">
        <v>3080</v>
      </c>
      <c r="F2761" s="319">
        <v>1</v>
      </c>
      <c r="G2761" s="43" t="s">
        <v>3097</v>
      </c>
      <c r="H2761" s="499"/>
      <c r="I2761" s="481">
        <v>10</v>
      </c>
      <c r="J2761" s="442" t="s">
        <v>1428</v>
      </c>
      <c r="K2761" s="442">
        <v>2</v>
      </c>
      <c r="L2761" s="482" t="s">
        <v>3563</v>
      </c>
      <c r="M2761" s="442">
        <v>180</v>
      </c>
      <c r="N2761" s="483"/>
      <c r="O2761" s="434">
        <v>3.06</v>
      </c>
      <c r="P2761" s="323">
        <f t="shared" si="193"/>
        <v>6.12</v>
      </c>
      <c r="Q2761" s="319">
        <f t="shared" si="194"/>
        <v>2</v>
      </c>
      <c r="R2761" s="427">
        <f t="shared" si="195"/>
        <v>6.12</v>
      </c>
      <c r="S2761" s="323"/>
      <c r="T2761" s="309"/>
      <c r="U2761" s="309"/>
      <c r="V2761" s="319" t="s">
        <v>1427</v>
      </c>
      <c r="W2761" s="444" t="str">
        <f t="shared" si="192"/>
        <v>10</v>
      </c>
      <c r="X2761" s="286"/>
      <c r="Y2761" s="286"/>
      <c r="Z2761" s="30"/>
    </row>
    <row r="2762" spans="1:26" ht="15" hidden="1" customHeight="1" x14ac:dyDescent="0.2">
      <c r="A2762" s="384"/>
      <c r="B2762" s="384"/>
      <c r="C2762" s="433"/>
      <c r="D2762" s="43" t="s">
        <v>3010</v>
      </c>
      <c r="E2762" s="499" t="s">
        <v>3080</v>
      </c>
      <c r="F2762" s="319">
        <v>1</v>
      </c>
      <c r="G2762" s="43" t="s">
        <v>3098</v>
      </c>
      <c r="H2762" s="499"/>
      <c r="I2762" s="481">
        <v>10</v>
      </c>
      <c r="J2762" s="442" t="s">
        <v>1428</v>
      </c>
      <c r="K2762" s="442">
        <v>10</v>
      </c>
      <c r="L2762" s="482" t="s">
        <v>3461</v>
      </c>
      <c r="M2762" s="442">
        <v>170</v>
      </c>
      <c r="N2762" s="483"/>
      <c r="O2762" s="434">
        <v>1.2</v>
      </c>
      <c r="P2762" s="323">
        <f t="shared" si="193"/>
        <v>12</v>
      </c>
      <c r="Q2762" s="319">
        <f t="shared" si="194"/>
        <v>10</v>
      </c>
      <c r="R2762" s="427">
        <f t="shared" si="195"/>
        <v>12</v>
      </c>
      <c r="S2762" s="323"/>
      <c r="T2762" s="309"/>
      <c r="U2762" s="309"/>
      <c r="V2762" s="319" t="s">
        <v>1427</v>
      </c>
      <c r="W2762" s="444" t="str">
        <f t="shared" si="192"/>
        <v>10</v>
      </c>
      <c r="X2762" s="286"/>
      <c r="Y2762" s="286"/>
      <c r="Z2762" s="30"/>
    </row>
    <row r="2763" spans="1:26" ht="15" hidden="1" customHeight="1" x14ac:dyDescent="0.2">
      <c r="A2763" s="384"/>
      <c r="B2763" s="384"/>
      <c r="C2763" s="433"/>
      <c r="D2763" s="43" t="s">
        <v>3010</v>
      </c>
      <c r="E2763" s="499" t="s">
        <v>3080</v>
      </c>
      <c r="F2763" s="319">
        <v>1</v>
      </c>
      <c r="G2763" s="43" t="s">
        <v>3089</v>
      </c>
      <c r="H2763" s="499"/>
      <c r="I2763" s="481">
        <v>10</v>
      </c>
      <c r="J2763" s="442" t="s">
        <v>1428</v>
      </c>
      <c r="K2763" s="442">
        <v>4</v>
      </c>
      <c r="L2763" s="482" t="s">
        <v>3561</v>
      </c>
      <c r="M2763" s="442">
        <v>168</v>
      </c>
      <c r="N2763" s="483"/>
      <c r="O2763" s="434">
        <v>1.28</v>
      </c>
      <c r="P2763" s="323">
        <f t="shared" si="193"/>
        <v>5.12</v>
      </c>
      <c r="Q2763" s="319">
        <f t="shared" si="194"/>
        <v>4</v>
      </c>
      <c r="R2763" s="427">
        <f t="shared" si="195"/>
        <v>5.12</v>
      </c>
      <c r="S2763" s="323"/>
      <c r="T2763" s="309"/>
      <c r="U2763" s="309"/>
      <c r="V2763" s="319" t="s">
        <v>1427</v>
      </c>
      <c r="W2763" s="444" t="str">
        <f t="shared" si="192"/>
        <v>10</v>
      </c>
      <c r="X2763" s="286"/>
      <c r="Y2763" s="286"/>
      <c r="Z2763" s="30"/>
    </row>
    <row r="2764" spans="1:26" ht="15" hidden="1" customHeight="1" x14ac:dyDescent="0.2">
      <c r="A2764" s="384"/>
      <c r="B2764" s="384"/>
      <c r="C2764" s="433"/>
      <c r="D2764" s="43" t="s">
        <v>3010</v>
      </c>
      <c r="E2764" s="499" t="s">
        <v>3080</v>
      </c>
      <c r="F2764" s="319">
        <v>1</v>
      </c>
      <c r="G2764" s="43" t="s">
        <v>3283</v>
      </c>
      <c r="H2764" s="499"/>
      <c r="I2764" s="481">
        <v>10</v>
      </c>
      <c r="J2764" s="442" t="s">
        <v>1428</v>
      </c>
      <c r="K2764" s="442">
        <v>2</v>
      </c>
      <c r="L2764" s="482" t="s">
        <v>3495</v>
      </c>
      <c r="M2764" s="442">
        <v>172</v>
      </c>
      <c r="N2764" s="483"/>
      <c r="O2764" s="434">
        <v>2.29</v>
      </c>
      <c r="P2764" s="323">
        <f t="shared" si="193"/>
        <v>4.58</v>
      </c>
      <c r="Q2764" s="319">
        <f t="shared" si="194"/>
        <v>2</v>
      </c>
      <c r="R2764" s="427">
        <f t="shared" si="195"/>
        <v>4.58</v>
      </c>
      <c r="S2764" s="323"/>
      <c r="T2764" s="309"/>
      <c r="U2764" s="309"/>
      <c r="V2764" s="319" t="s">
        <v>1427</v>
      </c>
      <c r="W2764" s="444" t="str">
        <f t="shared" si="192"/>
        <v>10</v>
      </c>
      <c r="X2764" s="286"/>
      <c r="Y2764" s="286"/>
      <c r="Z2764" s="30"/>
    </row>
    <row r="2765" spans="1:26" ht="15" hidden="1" customHeight="1" x14ac:dyDescent="0.2">
      <c r="A2765" s="384"/>
      <c r="B2765" s="384"/>
      <c r="C2765" s="433"/>
      <c r="D2765" s="43" t="s">
        <v>3010</v>
      </c>
      <c r="E2765" s="499" t="s">
        <v>3080</v>
      </c>
      <c r="F2765" s="319">
        <v>1</v>
      </c>
      <c r="G2765" s="43" t="s">
        <v>3099</v>
      </c>
      <c r="H2765" s="499"/>
      <c r="I2765" s="481">
        <v>10</v>
      </c>
      <c r="J2765" s="442" t="s">
        <v>1428</v>
      </c>
      <c r="K2765" s="442">
        <v>1</v>
      </c>
      <c r="L2765" s="482" t="s">
        <v>3564</v>
      </c>
      <c r="M2765" s="442">
        <v>217</v>
      </c>
      <c r="N2765" s="483"/>
      <c r="O2765" s="434">
        <v>2.57</v>
      </c>
      <c r="P2765" s="323">
        <f t="shared" si="193"/>
        <v>2.57</v>
      </c>
      <c r="Q2765" s="319">
        <f t="shared" si="194"/>
        <v>1</v>
      </c>
      <c r="R2765" s="427">
        <f t="shared" si="195"/>
        <v>2.57</v>
      </c>
      <c r="S2765" s="323"/>
      <c r="T2765" s="309"/>
      <c r="U2765" s="309"/>
      <c r="V2765" s="319" t="s">
        <v>1427</v>
      </c>
      <c r="W2765" s="444" t="str">
        <f t="shared" si="192"/>
        <v>10</v>
      </c>
      <c r="X2765" s="286"/>
      <c r="Y2765" s="286"/>
      <c r="Z2765" s="30"/>
    </row>
    <row r="2766" spans="1:26" ht="15" hidden="1" customHeight="1" x14ac:dyDescent="0.2">
      <c r="A2766" s="384"/>
      <c r="B2766" s="384"/>
      <c r="C2766" s="433"/>
      <c r="D2766" s="43" t="s">
        <v>3010</v>
      </c>
      <c r="E2766" s="499" t="s">
        <v>3080</v>
      </c>
      <c r="F2766" s="319">
        <v>1</v>
      </c>
      <c r="G2766" s="43" t="s">
        <v>3284</v>
      </c>
      <c r="H2766" s="499"/>
      <c r="I2766" s="481">
        <v>10</v>
      </c>
      <c r="J2766" s="442" t="s">
        <v>1428</v>
      </c>
      <c r="K2766" s="442">
        <v>1</v>
      </c>
      <c r="L2766" s="482" t="s">
        <v>3564</v>
      </c>
      <c r="M2766" s="442">
        <v>172</v>
      </c>
      <c r="N2766" s="483"/>
      <c r="O2766" s="434">
        <v>2.04</v>
      </c>
      <c r="P2766" s="323">
        <f t="shared" si="193"/>
        <v>2.04</v>
      </c>
      <c r="Q2766" s="319">
        <f t="shared" si="194"/>
        <v>1</v>
      </c>
      <c r="R2766" s="427">
        <f t="shared" si="195"/>
        <v>2.04</v>
      </c>
      <c r="S2766" s="323"/>
      <c r="T2766" s="309"/>
      <c r="U2766" s="309"/>
      <c r="V2766" s="319" t="s">
        <v>1427</v>
      </c>
      <c r="W2766" s="444" t="str">
        <f t="shared" si="192"/>
        <v>10</v>
      </c>
      <c r="X2766" s="286"/>
      <c r="Y2766" s="286"/>
      <c r="Z2766" s="30"/>
    </row>
    <row r="2767" spans="1:26" ht="15" hidden="1" customHeight="1" x14ac:dyDescent="0.2">
      <c r="A2767" s="384"/>
      <c r="B2767" s="384"/>
      <c r="C2767" s="433"/>
      <c r="D2767" s="43" t="s">
        <v>3010</v>
      </c>
      <c r="E2767" s="499" t="s">
        <v>3080</v>
      </c>
      <c r="F2767" s="319">
        <v>1</v>
      </c>
      <c r="G2767" s="43" t="s">
        <v>3250</v>
      </c>
      <c r="H2767" s="499"/>
      <c r="I2767" s="481">
        <v>10</v>
      </c>
      <c r="J2767" s="442" t="s">
        <v>1428</v>
      </c>
      <c r="K2767" s="442">
        <v>1</v>
      </c>
      <c r="L2767" s="482" t="s">
        <v>3454</v>
      </c>
      <c r="M2767" s="442">
        <v>3500</v>
      </c>
      <c r="N2767" s="483"/>
      <c r="O2767" s="434">
        <v>13.74</v>
      </c>
      <c r="P2767" s="323">
        <f t="shared" si="193"/>
        <v>13.74</v>
      </c>
      <c r="Q2767" s="319">
        <f t="shared" si="194"/>
        <v>1</v>
      </c>
      <c r="R2767" s="427">
        <f t="shared" si="195"/>
        <v>13.74</v>
      </c>
      <c r="S2767" s="323"/>
      <c r="T2767" s="309"/>
      <c r="U2767" s="309"/>
      <c r="V2767" s="319" t="s">
        <v>1427</v>
      </c>
      <c r="W2767" s="444" t="str">
        <f t="shared" ref="W2767:W2830" si="196">(SUBSTITUTE(I2767,V2767,""))</f>
        <v>10</v>
      </c>
      <c r="X2767" s="286"/>
      <c r="Y2767" s="286"/>
      <c r="Z2767" s="30"/>
    </row>
    <row r="2768" spans="1:26" ht="15" hidden="1" customHeight="1" x14ac:dyDescent="0.2">
      <c r="A2768" s="384"/>
      <c r="B2768" s="384"/>
      <c r="C2768" s="433"/>
      <c r="D2768" s="43" t="s">
        <v>3010</v>
      </c>
      <c r="E2768" s="499" t="s">
        <v>3080</v>
      </c>
      <c r="F2768" s="319">
        <v>1</v>
      </c>
      <c r="G2768" s="43" t="s">
        <v>3285</v>
      </c>
      <c r="H2768" s="499"/>
      <c r="I2768" s="481">
        <v>10</v>
      </c>
      <c r="J2768" s="442" t="s">
        <v>1428</v>
      </c>
      <c r="K2768" s="442">
        <v>1</v>
      </c>
      <c r="L2768" s="482" t="s">
        <v>3454</v>
      </c>
      <c r="M2768" s="442">
        <v>4350</v>
      </c>
      <c r="N2768" s="483"/>
      <c r="O2768" s="434">
        <v>17.07</v>
      </c>
      <c r="P2768" s="323">
        <f t="shared" si="193"/>
        <v>17.07</v>
      </c>
      <c r="Q2768" s="319">
        <f t="shared" si="194"/>
        <v>1</v>
      </c>
      <c r="R2768" s="427">
        <f t="shared" si="195"/>
        <v>17.07</v>
      </c>
      <c r="S2768" s="323"/>
      <c r="T2768" s="309"/>
      <c r="U2768" s="309"/>
      <c r="V2768" s="319" t="s">
        <v>1427</v>
      </c>
      <c r="W2768" s="444" t="str">
        <f t="shared" si="196"/>
        <v>10</v>
      </c>
      <c r="X2768" s="286"/>
      <c r="Y2768" s="286"/>
      <c r="Z2768" s="30"/>
    </row>
    <row r="2769" spans="1:26" ht="15" hidden="1" customHeight="1" x14ac:dyDescent="0.2">
      <c r="A2769" s="384"/>
      <c r="B2769" s="384"/>
      <c r="C2769" s="433"/>
      <c r="D2769" s="43" t="s">
        <v>3010</v>
      </c>
      <c r="E2769" s="499" t="s">
        <v>3080</v>
      </c>
      <c r="F2769" s="319">
        <v>1</v>
      </c>
      <c r="G2769" s="43" t="s">
        <v>3103</v>
      </c>
      <c r="H2769" s="499"/>
      <c r="I2769" s="481">
        <v>15</v>
      </c>
      <c r="J2769" s="442" t="s">
        <v>1428</v>
      </c>
      <c r="K2769" s="442">
        <v>1</v>
      </c>
      <c r="L2769" s="482" t="s">
        <v>3505</v>
      </c>
      <c r="M2769" s="442">
        <v>190</v>
      </c>
      <c r="N2769" s="483"/>
      <c r="O2769" s="434">
        <v>5.82</v>
      </c>
      <c r="P2769" s="323">
        <f t="shared" si="193"/>
        <v>5.82</v>
      </c>
      <c r="Q2769" s="319">
        <f t="shared" si="194"/>
        <v>1</v>
      </c>
      <c r="R2769" s="427">
        <f t="shared" si="195"/>
        <v>5.82</v>
      </c>
      <c r="S2769" s="323"/>
      <c r="T2769" s="309"/>
      <c r="U2769" s="309"/>
      <c r="V2769" s="319" t="s">
        <v>3446</v>
      </c>
      <c r="W2769" s="444" t="str">
        <f t="shared" si="196"/>
        <v>15</v>
      </c>
      <c r="X2769" s="286"/>
      <c r="Y2769" s="286"/>
      <c r="Z2769" s="30"/>
    </row>
    <row r="2770" spans="1:26" ht="15" hidden="1" customHeight="1" x14ac:dyDescent="0.2">
      <c r="A2770" s="384"/>
      <c r="B2770" s="384"/>
      <c r="C2770" s="433"/>
      <c r="D2770" s="43" t="s">
        <v>3010</v>
      </c>
      <c r="E2770" s="499" t="s">
        <v>3080</v>
      </c>
      <c r="F2770" s="319">
        <v>1</v>
      </c>
      <c r="G2770" s="43" t="s">
        <v>3286</v>
      </c>
      <c r="H2770" s="499"/>
      <c r="I2770" s="481">
        <v>8</v>
      </c>
      <c r="J2770" s="442" t="s">
        <v>1428</v>
      </c>
      <c r="K2770" s="442">
        <v>2</v>
      </c>
      <c r="L2770" s="482" t="s">
        <v>3581</v>
      </c>
      <c r="M2770" s="442">
        <v>185</v>
      </c>
      <c r="N2770" s="483"/>
      <c r="O2770" s="434">
        <v>1.96</v>
      </c>
      <c r="P2770" s="323">
        <f t="shared" si="193"/>
        <v>3.92</v>
      </c>
      <c r="Q2770" s="319">
        <f t="shared" si="194"/>
        <v>2</v>
      </c>
      <c r="R2770" s="427">
        <f t="shared" si="195"/>
        <v>3.92</v>
      </c>
      <c r="S2770" s="323"/>
      <c r="T2770" s="309"/>
      <c r="U2770" s="309"/>
      <c r="V2770" s="319" t="s">
        <v>3449</v>
      </c>
      <c r="W2770" s="444" t="str">
        <f t="shared" si="196"/>
        <v>8</v>
      </c>
      <c r="X2770" s="286"/>
      <c r="Y2770" s="286"/>
      <c r="Z2770" s="30"/>
    </row>
    <row r="2771" spans="1:26" ht="15" hidden="1" customHeight="1" x14ac:dyDescent="0.2">
      <c r="A2771" s="384"/>
      <c r="B2771" s="384"/>
      <c r="C2771" s="433"/>
      <c r="D2771" s="43" t="s">
        <v>3010</v>
      </c>
      <c r="E2771" s="499" t="s">
        <v>3080</v>
      </c>
      <c r="F2771" s="319">
        <v>1</v>
      </c>
      <c r="G2771" s="43" t="s">
        <v>3106</v>
      </c>
      <c r="H2771" s="499"/>
      <c r="I2771" s="481">
        <v>15</v>
      </c>
      <c r="J2771" s="442" t="s">
        <v>1428</v>
      </c>
      <c r="K2771" s="442">
        <v>1</v>
      </c>
      <c r="L2771" s="482" t="s">
        <v>3495</v>
      </c>
      <c r="M2771" s="442">
        <v>180</v>
      </c>
      <c r="N2771" s="483"/>
      <c r="O2771" s="434">
        <v>3.6</v>
      </c>
      <c r="P2771" s="323">
        <f t="shared" si="193"/>
        <v>3.6</v>
      </c>
      <c r="Q2771" s="319">
        <f t="shared" si="194"/>
        <v>1</v>
      </c>
      <c r="R2771" s="427">
        <f t="shared" si="195"/>
        <v>3.6</v>
      </c>
      <c r="S2771" s="323"/>
      <c r="T2771" s="309"/>
      <c r="U2771" s="309"/>
      <c r="V2771" s="319" t="s">
        <v>3446</v>
      </c>
      <c r="W2771" s="444" t="str">
        <f t="shared" si="196"/>
        <v>15</v>
      </c>
      <c r="X2771" s="286"/>
      <c r="Y2771" s="286"/>
      <c r="Z2771" s="30"/>
    </row>
    <row r="2772" spans="1:26" ht="15" hidden="1" customHeight="1" x14ac:dyDescent="0.2">
      <c r="A2772" s="384"/>
      <c r="B2772" s="384"/>
      <c r="C2772" s="433"/>
      <c r="D2772" s="43" t="s">
        <v>3010</v>
      </c>
      <c r="E2772" s="499" t="s">
        <v>3080</v>
      </c>
      <c r="F2772" s="319">
        <v>1</v>
      </c>
      <c r="G2772" s="43" t="s">
        <v>3287</v>
      </c>
      <c r="H2772" s="499"/>
      <c r="I2772" s="481" t="s">
        <v>3439</v>
      </c>
      <c r="J2772" s="442" t="s">
        <v>1428</v>
      </c>
      <c r="K2772" s="442">
        <v>1</v>
      </c>
      <c r="L2772" s="482" t="s">
        <v>3456</v>
      </c>
      <c r="M2772" s="442">
        <v>1115</v>
      </c>
      <c r="N2772" s="483"/>
      <c r="O2772" s="434">
        <v>40</v>
      </c>
      <c r="P2772" s="323">
        <f t="shared" si="193"/>
        <v>40</v>
      </c>
      <c r="Q2772" s="319">
        <f t="shared" si="194"/>
        <v>1</v>
      </c>
      <c r="R2772" s="427">
        <f t="shared" si="195"/>
        <v>40</v>
      </c>
      <c r="S2772" s="323"/>
      <c r="T2772" s="309"/>
      <c r="U2772" s="309"/>
      <c r="V2772" s="319" t="s">
        <v>3439</v>
      </c>
      <c r="W2772" s="444" t="str">
        <f t="shared" si="196"/>
        <v/>
      </c>
      <c r="X2772" s="286"/>
      <c r="Y2772" s="286"/>
      <c r="Z2772" s="30"/>
    </row>
    <row r="2773" spans="1:26" ht="15" hidden="1" customHeight="1" x14ac:dyDescent="0.2">
      <c r="A2773" s="384"/>
      <c r="B2773" s="384"/>
      <c r="C2773" s="433"/>
      <c r="D2773" s="43" t="s">
        <v>3010</v>
      </c>
      <c r="E2773" s="499" t="s">
        <v>3080</v>
      </c>
      <c r="F2773" s="319">
        <v>1</v>
      </c>
      <c r="G2773" s="43" t="s">
        <v>3210</v>
      </c>
      <c r="H2773" s="499"/>
      <c r="I2773" s="481">
        <v>15</v>
      </c>
      <c r="J2773" s="442" t="s">
        <v>1428</v>
      </c>
      <c r="K2773" s="442">
        <v>1</v>
      </c>
      <c r="L2773" s="482" t="s">
        <v>3495</v>
      </c>
      <c r="M2773" s="442">
        <v>300</v>
      </c>
      <c r="N2773" s="483"/>
      <c r="O2773" s="434">
        <v>6.01</v>
      </c>
      <c r="P2773" s="323">
        <f t="shared" si="193"/>
        <v>6.01</v>
      </c>
      <c r="Q2773" s="319">
        <f t="shared" si="194"/>
        <v>1</v>
      </c>
      <c r="R2773" s="427">
        <f t="shared" si="195"/>
        <v>6.01</v>
      </c>
      <c r="S2773" s="323"/>
      <c r="T2773" s="309"/>
      <c r="U2773" s="309"/>
      <c r="V2773" s="319" t="s">
        <v>3446</v>
      </c>
      <c r="W2773" s="444" t="str">
        <f t="shared" si="196"/>
        <v>15</v>
      </c>
      <c r="X2773" s="286"/>
      <c r="Y2773" s="286"/>
      <c r="Z2773" s="30"/>
    </row>
    <row r="2774" spans="1:26" ht="15" hidden="1" customHeight="1" x14ac:dyDescent="0.2">
      <c r="A2774" s="384"/>
      <c r="B2774" s="384"/>
      <c r="C2774" s="433"/>
      <c r="D2774" s="43" t="s">
        <v>3010</v>
      </c>
      <c r="E2774" s="499" t="s">
        <v>3080</v>
      </c>
      <c r="F2774" s="319">
        <v>1</v>
      </c>
      <c r="G2774" s="43" t="s">
        <v>3288</v>
      </c>
      <c r="H2774" s="499"/>
      <c r="I2774" s="481" t="s">
        <v>810</v>
      </c>
      <c r="J2774" s="442" t="s">
        <v>2100</v>
      </c>
      <c r="K2774" s="442">
        <v>1</v>
      </c>
      <c r="L2774" s="482" t="s">
        <v>3456</v>
      </c>
      <c r="M2774" s="442">
        <v>2040</v>
      </c>
      <c r="N2774" s="483"/>
      <c r="O2774" s="434">
        <v>24.82</v>
      </c>
      <c r="P2774" s="323">
        <f t="shared" si="193"/>
        <v>24.82</v>
      </c>
      <c r="Q2774" s="319">
        <f t="shared" si="194"/>
        <v>1</v>
      </c>
      <c r="R2774" s="427">
        <f t="shared" si="195"/>
        <v>24.82</v>
      </c>
      <c r="S2774" s="323"/>
      <c r="T2774" s="309"/>
      <c r="U2774" s="309"/>
      <c r="V2774" s="319" t="s">
        <v>810</v>
      </c>
      <c r="W2774" s="444" t="str">
        <f t="shared" si="196"/>
        <v/>
      </c>
      <c r="X2774" s="286"/>
      <c r="Y2774" s="286"/>
      <c r="Z2774" s="30"/>
    </row>
    <row r="2775" spans="1:26" ht="15" hidden="1" customHeight="1" x14ac:dyDescent="0.2">
      <c r="A2775" s="384"/>
      <c r="B2775" s="384"/>
      <c r="C2775" s="433"/>
      <c r="D2775" s="43" t="s">
        <v>3010</v>
      </c>
      <c r="E2775" s="499" t="s">
        <v>3080</v>
      </c>
      <c r="F2775" s="319">
        <v>1</v>
      </c>
      <c r="G2775" s="43" t="s">
        <v>3289</v>
      </c>
      <c r="H2775" s="499"/>
      <c r="I2775" s="481" t="s">
        <v>810</v>
      </c>
      <c r="J2775" s="442" t="s">
        <v>2100</v>
      </c>
      <c r="K2775" s="442">
        <v>1</v>
      </c>
      <c r="L2775" s="482" t="s">
        <v>3456</v>
      </c>
      <c r="M2775" s="442">
        <v>505</v>
      </c>
      <c r="N2775" s="483"/>
      <c r="O2775" s="434">
        <v>6.14</v>
      </c>
      <c r="P2775" s="323">
        <f t="shared" si="193"/>
        <v>6.14</v>
      </c>
      <c r="Q2775" s="319">
        <f t="shared" si="194"/>
        <v>1</v>
      </c>
      <c r="R2775" s="427">
        <f t="shared" si="195"/>
        <v>6.14</v>
      </c>
      <c r="S2775" s="323"/>
      <c r="T2775" s="309"/>
      <c r="U2775" s="309"/>
      <c r="V2775" s="319" t="s">
        <v>810</v>
      </c>
      <c r="W2775" s="444" t="str">
        <f t="shared" si="196"/>
        <v/>
      </c>
      <c r="X2775" s="286"/>
      <c r="Y2775" s="286"/>
      <c r="Z2775" s="30"/>
    </row>
    <row r="2776" spans="1:26" ht="15" hidden="1" customHeight="1" x14ac:dyDescent="0.2">
      <c r="A2776" s="384"/>
      <c r="B2776" s="384"/>
      <c r="C2776" s="433"/>
      <c r="D2776" s="43" t="s">
        <v>3010</v>
      </c>
      <c r="E2776" s="499" t="s">
        <v>3080</v>
      </c>
      <c r="F2776" s="319">
        <v>1</v>
      </c>
      <c r="G2776" s="43" t="s">
        <v>3290</v>
      </c>
      <c r="H2776" s="499"/>
      <c r="I2776" s="481" t="s">
        <v>810</v>
      </c>
      <c r="J2776" s="442" t="s">
        <v>2100</v>
      </c>
      <c r="K2776" s="442">
        <v>1</v>
      </c>
      <c r="L2776" s="482" t="s">
        <v>3456</v>
      </c>
      <c r="M2776" s="442">
        <v>1990</v>
      </c>
      <c r="N2776" s="483"/>
      <c r="O2776" s="434">
        <v>24.21</v>
      </c>
      <c r="P2776" s="323">
        <f t="shared" si="193"/>
        <v>24.21</v>
      </c>
      <c r="Q2776" s="319">
        <f t="shared" si="194"/>
        <v>1</v>
      </c>
      <c r="R2776" s="427">
        <f t="shared" si="195"/>
        <v>24.21</v>
      </c>
      <c r="S2776" s="323"/>
      <c r="T2776" s="309"/>
      <c r="U2776" s="309"/>
      <c r="V2776" s="319" t="s">
        <v>810</v>
      </c>
      <c r="W2776" s="444" t="str">
        <f t="shared" si="196"/>
        <v/>
      </c>
      <c r="X2776" s="286"/>
      <c r="Y2776" s="286"/>
      <c r="Z2776" s="30"/>
    </row>
    <row r="2777" spans="1:26" ht="15" hidden="1" customHeight="1" x14ac:dyDescent="0.2">
      <c r="A2777" s="384"/>
      <c r="B2777" s="384"/>
      <c r="C2777" s="433"/>
      <c r="D2777" s="43" t="s">
        <v>3010</v>
      </c>
      <c r="E2777" s="499" t="s">
        <v>3080</v>
      </c>
      <c r="F2777" s="319">
        <v>1</v>
      </c>
      <c r="G2777" s="43" t="s">
        <v>3291</v>
      </c>
      <c r="H2777" s="499"/>
      <c r="I2777" s="481" t="s">
        <v>810</v>
      </c>
      <c r="J2777" s="442" t="s">
        <v>2100</v>
      </c>
      <c r="K2777" s="442">
        <v>1</v>
      </c>
      <c r="L2777" s="482" t="s">
        <v>3456</v>
      </c>
      <c r="M2777" s="442">
        <v>1405</v>
      </c>
      <c r="N2777" s="483"/>
      <c r="O2777" s="434">
        <v>17.100000000000001</v>
      </c>
      <c r="P2777" s="323">
        <f t="shared" si="193"/>
        <v>17.100000000000001</v>
      </c>
      <c r="Q2777" s="319">
        <f t="shared" si="194"/>
        <v>1</v>
      </c>
      <c r="R2777" s="427">
        <f t="shared" si="195"/>
        <v>17.100000000000001</v>
      </c>
      <c r="S2777" s="323"/>
      <c r="T2777" s="309"/>
      <c r="U2777" s="309"/>
      <c r="V2777" s="319" t="s">
        <v>810</v>
      </c>
      <c r="W2777" s="444" t="str">
        <f t="shared" si="196"/>
        <v/>
      </c>
      <c r="X2777" s="286"/>
      <c r="Y2777" s="286"/>
      <c r="Z2777" s="30"/>
    </row>
    <row r="2778" spans="1:26" ht="15" hidden="1" customHeight="1" x14ac:dyDescent="0.2">
      <c r="A2778" s="384"/>
      <c r="B2778" s="384"/>
      <c r="C2778" s="433"/>
      <c r="D2778" s="43" t="s">
        <v>3010</v>
      </c>
      <c r="E2778" s="499" t="s">
        <v>3080</v>
      </c>
      <c r="F2778" s="319">
        <v>1</v>
      </c>
      <c r="G2778" s="43" t="s">
        <v>3292</v>
      </c>
      <c r="H2778" s="499"/>
      <c r="I2778" s="481" t="s">
        <v>810</v>
      </c>
      <c r="J2778" s="442" t="s">
        <v>2100</v>
      </c>
      <c r="K2778" s="442">
        <v>1</v>
      </c>
      <c r="L2778" s="482" t="s">
        <v>3456</v>
      </c>
      <c r="M2778" s="442">
        <v>1290</v>
      </c>
      <c r="N2778" s="483"/>
      <c r="O2778" s="434">
        <v>15.7</v>
      </c>
      <c r="P2778" s="323">
        <f t="shared" si="193"/>
        <v>15.7</v>
      </c>
      <c r="Q2778" s="319">
        <f t="shared" si="194"/>
        <v>1</v>
      </c>
      <c r="R2778" s="427">
        <f t="shared" si="195"/>
        <v>15.7</v>
      </c>
      <c r="S2778" s="323"/>
      <c r="T2778" s="309"/>
      <c r="U2778" s="309"/>
      <c r="V2778" s="319" t="s">
        <v>810</v>
      </c>
      <c r="W2778" s="444" t="str">
        <f t="shared" si="196"/>
        <v/>
      </c>
      <c r="X2778" s="286"/>
      <c r="Y2778" s="286"/>
      <c r="Z2778" s="30"/>
    </row>
    <row r="2779" spans="1:26" ht="15" hidden="1" customHeight="1" x14ac:dyDescent="0.2">
      <c r="A2779" s="384"/>
      <c r="B2779" s="384"/>
      <c r="C2779" s="433"/>
      <c r="D2779" s="43" t="s">
        <v>3010</v>
      </c>
      <c r="E2779" s="499" t="s">
        <v>3080</v>
      </c>
      <c r="F2779" s="319">
        <v>1</v>
      </c>
      <c r="G2779" s="43" t="s">
        <v>3293</v>
      </c>
      <c r="H2779" s="499"/>
      <c r="I2779" s="481" t="s">
        <v>720</v>
      </c>
      <c r="J2779" s="442" t="s">
        <v>2100</v>
      </c>
      <c r="K2779" s="442">
        <v>1</v>
      </c>
      <c r="L2779" s="482" t="s">
        <v>3456</v>
      </c>
      <c r="M2779" s="442">
        <v>151</v>
      </c>
      <c r="N2779" s="483"/>
      <c r="O2779" s="434">
        <v>1.1100000000000001</v>
      </c>
      <c r="P2779" s="323">
        <f t="shared" si="193"/>
        <v>1.1100000000000001</v>
      </c>
      <c r="Q2779" s="319">
        <f t="shared" si="194"/>
        <v>1</v>
      </c>
      <c r="R2779" s="427">
        <f t="shared" si="195"/>
        <v>1.1100000000000001</v>
      </c>
      <c r="S2779" s="323"/>
      <c r="T2779" s="309"/>
      <c r="U2779" s="309"/>
      <c r="V2779" s="319" t="s">
        <v>720</v>
      </c>
      <c r="W2779" s="444" t="str">
        <f t="shared" si="196"/>
        <v/>
      </c>
      <c r="X2779" s="286"/>
      <c r="Y2779" s="286"/>
      <c r="Z2779" s="30"/>
    </row>
    <row r="2780" spans="1:26" ht="15" hidden="1" customHeight="1" x14ac:dyDescent="0.2">
      <c r="A2780" s="384"/>
      <c r="B2780" s="384"/>
      <c r="C2780" s="433"/>
      <c r="D2780" s="43" t="s">
        <v>3011</v>
      </c>
      <c r="E2780" s="499" t="s">
        <v>3080</v>
      </c>
      <c r="F2780" s="319">
        <v>2</v>
      </c>
      <c r="G2780" s="43" t="s">
        <v>3294</v>
      </c>
      <c r="H2780" s="499"/>
      <c r="I2780" s="481" t="s">
        <v>552</v>
      </c>
      <c r="J2780" s="442" t="s">
        <v>1428</v>
      </c>
      <c r="K2780" s="442">
        <v>1</v>
      </c>
      <c r="L2780" s="482" t="s">
        <v>3456</v>
      </c>
      <c r="M2780" s="442">
        <v>4175</v>
      </c>
      <c r="N2780" s="483"/>
      <c r="O2780" s="434">
        <v>176.42</v>
      </c>
      <c r="P2780" s="323">
        <f t="shared" si="193"/>
        <v>176.42</v>
      </c>
      <c r="Q2780" s="319">
        <f t="shared" si="194"/>
        <v>2</v>
      </c>
      <c r="R2780" s="427">
        <f t="shared" si="195"/>
        <v>352.84</v>
      </c>
      <c r="S2780" s="323"/>
      <c r="T2780" s="309"/>
      <c r="U2780" s="309"/>
      <c r="V2780" s="319" t="s">
        <v>552</v>
      </c>
      <c r="W2780" s="444" t="str">
        <f t="shared" si="196"/>
        <v/>
      </c>
      <c r="X2780" s="286"/>
      <c r="Y2780" s="286"/>
      <c r="Z2780" s="30"/>
    </row>
    <row r="2781" spans="1:26" ht="15" hidden="1" customHeight="1" x14ac:dyDescent="0.2">
      <c r="A2781" s="384"/>
      <c r="B2781" s="384"/>
      <c r="C2781" s="433"/>
      <c r="D2781" s="43" t="s">
        <v>3011</v>
      </c>
      <c r="E2781" s="499" t="s">
        <v>3080</v>
      </c>
      <c r="F2781" s="319">
        <v>2</v>
      </c>
      <c r="G2781" s="43" t="s">
        <v>3239</v>
      </c>
      <c r="H2781" s="499"/>
      <c r="I2781" s="481">
        <v>10</v>
      </c>
      <c r="J2781" s="442" t="s">
        <v>1428</v>
      </c>
      <c r="K2781" s="442">
        <v>4</v>
      </c>
      <c r="L2781" s="482" t="s">
        <v>3495</v>
      </c>
      <c r="M2781" s="442">
        <v>197</v>
      </c>
      <c r="N2781" s="483"/>
      <c r="O2781" s="434">
        <v>2.63</v>
      </c>
      <c r="P2781" s="323">
        <f t="shared" si="193"/>
        <v>10.52</v>
      </c>
      <c r="Q2781" s="319">
        <f t="shared" si="194"/>
        <v>8</v>
      </c>
      <c r="R2781" s="427">
        <f t="shared" si="195"/>
        <v>21.04</v>
      </c>
      <c r="S2781" s="323"/>
      <c r="T2781" s="309"/>
      <c r="U2781" s="309"/>
      <c r="V2781" s="319" t="s">
        <v>1427</v>
      </c>
      <c r="W2781" s="444" t="str">
        <f t="shared" si="196"/>
        <v>10</v>
      </c>
      <c r="X2781" s="286"/>
      <c r="Y2781" s="286"/>
      <c r="Z2781" s="30"/>
    </row>
    <row r="2782" spans="1:26" ht="15" hidden="1" customHeight="1" x14ac:dyDescent="0.2">
      <c r="A2782" s="384"/>
      <c r="B2782" s="384"/>
      <c r="C2782" s="433"/>
      <c r="D2782" s="43" t="s">
        <v>3011</v>
      </c>
      <c r="E2782" s="499" t="s">
        <v>3080</v>
      </c>
      <c r="F2782" s="319">
        <v>2</v>
      </c>
      <c r="G2782" s="43" t="s">
        <v>3240</v>
      </c>
      <c r="H2782" s="499"/>
      <c r="I2782" s="481">
        <v>10</v>
      </c>
      <c r="J2782" s="442" t="s">
        <v>1428</v>
      </c>
      <c r="K2782" s="442">
        <v>2</v>
      </c>
      <c r="L2782" s="482" t="s">
        <v>3575</v>
      </c>
      <c r="M2782" s="442">
        <v>280</v>
      </c>
      <c r="N2782" s="483"/>
      <c r="O2782" s="434">
        <v>4.32</v>
      </c>
      <c r="P2782" s="323">
        <f t="shared" si="193"/>
        <v>8.64</v>
      </c>
      <c r="Q2782" s="319">
        <f t="shared" si="194"/>
        <v>4</v>
      </c>
      <c r="R2782" s="427">
        <f t="shared" si="195"/>
        <v>17.28</v>
      </c>
      <c r="S2782" s="323"/>
      <c r="T2782" s="309"/>
      <c r="U2782" s="309"/>
      <c r="V2782" s="319" t="s">
        <v>1427</v>
      </c>
      <c r="W2782" s="444" t="str">
        <f t="shared" si="196"/>
        <v>10</v>
      </c>
      <c r="X2782" s="286"/>
      <c r="Y2782" s="286"/>
      <c r="Z2782" s="30"/>
    </row>
    <row r="2783" spans="1:26" ht="15" hidden="1" customHeight="1" x14ac:dyDescent="0.2">
      <c r="A2783" s="384"/>
      <c r="B2783" s="384"/>
      <c r="C2783" s="433"/>
      <c r="D2783" s="43" t="s">
        <v>3011</v>
      </c>
      <c r="E2783" s="499" t="s">
        <v>3080</v>
      </c>
      <c r="F2783" s="319">
        <v>2</v>
      </c>
      <c r="G2783" s="43" t="s">
        <v>3295</v>
      </c>
      <c r="H2783" s="499"/>
      <c r="I2783" s="481" t="s">
        <v>622</v>
      </c>
      <c r="J2783" s="442" t="s">
        <v>1428</v>
      </c>
      <c r="K2783" s="442">
        <v>1</v>
      </c>
      <c r="L2783" s="482" t="s">
        <v>3456</v>
      </c>
      <c r="M2783" s="442">
        <v>285</v>
      </c>
      <c r="N2783" s="483"/>
      <c r="O2783" s="434">
        <v>12.04</v>
      </c>
      <c r="P2783" s="323">
        <f t="shared" si="193"/>
        <v>12.04</v>
      </c>
      <c r="Q2783" s="319">
        <f t="shared" si="194"/>
        <v>2</v>
      </c>
      <c r="R2783" s="427">
        <f t="shared" si="195"/>
        <v>24.08</v>
      </c>
      <c r="S2783" s="323"/>
      <c r="T2783" s="309"/>
      <c r="U2783" s="309"/>
      <c r="V2783" s="319" t="s">
        <v>622</v>
      </c>
      <c r="W2783" s="444" t="str">
        <f t="shared" si="196"/>
        <v/>
      </c>
      <c r="X2783" s="286"/>
      <c r="Y2783" s="286"/>
      <c r="Z2783" s="30"/>
    </row>
    <row r="2784" spans="1:26" ht="15" hidden="1" customHeight="1" x14ac:dyDescent="0.2">
      <c r="A2784" s="384"/>
      <c r="B2784" s="384"/>
      <c r="C2784" s="433"/>
      <c r="D2784" s="43" t="s">
        <v>3011</v>
      </c>
      <c r="E2784" s="499" t="s">
        <v>3080</v>
      </c>
      <c r="F2784" s="319">
        <v>2</v>
      </c>
      <c r="G2784" s="43" t="s">
        <v>3103</v>
      </c>
      <c r="H2784" s="499"/>
      <c r="I2784" s="481">
        <v>15</v>
      </c>
      <c r="J2784" s="442" t="s">
        <v>1428</v>
      </c>
      <c r="K2784" s="442">
        <v>1</v>
      </c>
      <c r="L2784" s="482" t="s">
        <v>3505</v>
      </c>
      <c r="M2784" s="442">
        <v>190</v>
      </c>
      <c r="N2784" s="483"/>
      <c r="O2784" s="434">
        <v>5.82</v>
      </c>
      <c r="P2784" s="323">
        <f t="shared" si="193"/>
        <v>5.82</v>
      </c>
      <c r="Q2784" s="319">
        <f t="shared" si="194"/>
        <v>2</v>
      </c>
      <c r="R2784" s="427">
        <f t="shared" si="195"/>
        <v>11.64</v>
      </c>
      <c r="S2784" s="323"/>
      <c r="T2784" s="309"/>
      <c r="U2784" s="309"/>
      <c r="V2784" s="319" t="s">
        <v>3446</v>
      </c>
      <c r="W2784" s="444" t="str">
        <f t="shared" si="196"/>
        <v>15</v>
      </c>
      <c r="X2784" s="286"/>
      <c r="Y2784" s="286"/>
      <c r="Z2784" s="30"/>
    </row>
    <row r="2785" spans="1:26" ht="15" hidden="1" customHeight="1" x14ac:dyDescent="0.2">
      <c r="A2785" s="384"/>
      <c r="B2785" s="384"/>
      <c r="C2785" s="433"/>
      <c r="D2785" s="43" t="s">
        <v>3011</v>
      </c>
      <c r="E2785" s="499" t="s">
        <v>3080</v>
      </c>
      <c r="F2785" s="319">
        <v>2</v>
      </c>
      <c r="G2785" s="43" t="s">
        <v>3210</v>
      </c>
      <c r="H2785" s="499"/>
      <c r="I2785" s="481">
        <v>15</v>
      </c>
      <c r="J2785" s="442" t="s">
        <v>1428</v>
      </c>
      <c r="K2785" s="442">
        <v>2</v>
      </c>
      <c r="L2785" s="482" t="s">
        <v>3495</v>
      </c>
      <c r="M2785" s="442">
        <v>300</v>
      </c>
      <c r="N2785" s="483"/>
      <c r="O2785" s="434">
        <v>6.01</v>
      </c>
      <c r="P2785" s="323">
        <f t="shared" si="193"/>
        <v>12.02</v>
      </c>
      <c r="Q2785" s="319">
        <f t="shared" si="194"/>
        <v>4</v>
      </c>
      <c r="R2785" s="427">
        <f t="shared" si="195"/>
        <v>24.04</v>
      </c>
      <c r="S2785" s="323"/>
      <c r="T2785" s="309"/>
      <c r="U2785" s="309"/>
      <c r="V2785" s="319" t="s">
        <v>3446</v>
      </c>
      <c r="W2785" s="444" t="str">
        <f t="shared" si="196"/>
        <v>15</v>
      </c>
      <c r="X2785" s="286"/>
      <c r="Y2785" s="286"/>
      <c r="Z2785" s="30"/>
    </row>
    <row r="2786" spans="1:26" ht="15" hidden="1" customHeight="1" x14ac:dyDescent="0.2">
      <c r="A2786" s="384"/>
      <c r="B2786" s="384"/>
      <c r="C2786" s="433"/>
      <c r="D2786" s="43" t="s">
        <v>3012</v>
      </c>
      <c r="E2786" s="499" t="s">
        <v>3080</v>
      </c>
      <c r="F2786" s="319">
        <v>28</v>
      </c>
      <c r="G2786" s="43" t="s">
        <v>3012</v>
      </c>
      <c r="H2786" s="499"/>
      <c r="I2786" s="481">
        <v>8</v>
      </c>
      <c r="J2786" s="442" t="s">
        <v>1428</v>
      </c>
      <c r="K2786" s="442">
        <v>1</v>
      </c>
      <c r="L2786" s="482" t="s">
        <v>3454</v>
      </c>
      <c r="M2786" s="442">
        <v>50</v>
      </c>
      <c r="N2786" s="483"/>
      <c r="O2786" s="434">
        <v>0.16</v>
      </c>
      <c r="P2786" s="323">
        <f t="shared" si="193"/>
        <v>0.16</v>
      </c>
      <c r="Q2786" s="319">
        <f t="shared" si="194"/>
        <v>28</v>
      </c>
      <c r="R2786" s="427">
        <f t="shared" si="195"/>
        <v>4.4800000000000004</v>
      </c>
      <c r="S2786" s="323"/>
      <c r="T2786" s="309"/>
      <c r="U2786" s="309"/>
      <c r="V2786" s="319" t="s">
        <v>3449</v>
      </c>
      <c r="W2786" s="444" t="str">
        <f t="shared" si="196"/>
        <v>8</v>
      </c>
      <c r="X2786" s="286"/>
      <c r="Y2786" s="286"/>
      <c r="Z2786" s="30"/>
    </row>
    <row r="2787" spans="1:26" ht="15" hidden="1" customHeight="1" x14ac:dyDescent="0.2">
      <c r="A2787" s="384"/>
      <c r="B2787" s="384"/>
      <c r="C2787" s="433"/>
      <c r="D2787" s="43" t="s">
        <v>3013</v>
      </c>
      <c r="E2787" s="499" t="s">
        <v>3080</v>
      </c>
      <c r="F2787" s="319">
        <v>4</v>
      </c>
      <c r="G2787" s="43" t="s">
        <v>3296</v>
      </c>
      <c r="H2787" s="499"/>
      <c r="I2787" s="481" t="s">
        <v>577</v>
      </c>
      <c r="J2787" s="442" t="s">
        <v>1428</v>
      </c>
      <c r="K2787" s="442">
        <v>1</v>
      </c>
      <c r="L2787" s="482" t="s">
        <v>3456</v>
      </c>
      <c r="M2787" s="442">
        <v>6500</v>
      </c>
      <c r="N2787" s="483"/>
      <c r="O2787" s="434">
        <v>230.89</v>
      </c>
      <c r="P2787" s="323">
        <f t="shared" si="193"/>
        <v>230.89</v>
      </c>
      <c r="Q2787" s="319">
        <f t="shared" si="194"/>
        <v>4</v>
      </c>
      <c r="R2787" s="427">
        <f t="shared" si="195"/>
        <v>923.56</v>
      </c>
      <c r="S2787" s="323"/>
      <c r="T2787" s="309"/>
      <c r="U2787" s="309"/>
      <c r="V2787" s="319" t="s">
        <v>577</v>
      </c>
      <c r="W2787" s="444" t="str">
        <f t="shared" si="196"/>
        <v/>
      </c>
      <c r="X2787" s="286"/>
      <c r="Y2787" s="286"/>
      <c r="Z2787" s="30"/>
    </row>
    <row r="2788" spans="1:26" ht="15" hidden="1" customHeight="1" x14ac:dyDescent="0.2">
      <c r="A2788" s="384"/>
      <c r="B2788" s="384"/>
      <c r="C2788" s="433"/>
      <c r="D2788" s="43" t="s">
        <v>3013</v>
      </c>
      <c r="E2788" s="499" t="s">
        <v>3080</v>
      </c>
      <c r="F2788" s="319">
        <v>4</v>
      </c>
      <c r="G2788" s="43" t="s">
        <v>3106</v>
      </c>
      <c r="H2788" s="499"/>
      <c r="I2788" s="481">
        <v>15</v>
      </c>
      <c r="J2788" s="442" t="s">
        <v>1428</v>
      </c>
      <c r="K2788" s="442">
        <v>2</v>
      </c>
      <c r="L2788" s="482" t="s">
        <v>3495</v>
      </c>
      <c r="M2788" s="442">
        <v>180</v>
      </c>
      <c r="N2788" s="483"/>
      <c r="O2788" s="434">
        <v>3.6</v>
      </c>
      <c r="P2788" s="323">
        <f t="shared" si="193"/>
        <v>7.2</v>
      </c>
      <c r="Q2788" s="319">
        <f t="shared" si="194"/>
        <v>8</v>
      </c>
      <c r="R2788" s="427">
        <f t="shared" si="195"/>
        <v>28.8</v>
      </c>
      <c r="S2788" s="323"/>
      <c r="T2788" s="309"/>
      <c r="U2788" s="309"/>
      <c r="V2788" s="319" t="s">
        <v>3446</v>
      </c>
      <c r="W2788" s="444" t="str">
        <f t="shared" si="196"/>
        <v>15</v>
      </c>
      <c r="X2788" s="286"/>
      <c r="Y2788" s="286"/>
      <c r="Z2788" s="30"/>
    </row>
    <row r="2789" spans="1:26" ht="15" hidden="1" customHeight="1" x14ac:dyDescent="0.2">
      <c r="A2789" s="384"/>
      <c r="B2789" s="384"/>
      <c r="C2789" s="433"/>
      <c r="D2789" s="43" t="s">
        <v>3014</v>
      </c>
      <c r="E2789" s="499" t="s">
        <v>3080</v>
      </c>
      <c r="F2789" s="319">
        <v>1</v>
      </c>
      <c r="G2789" s="43" t="s">
        <v>3296</v>
      </c>
      <c r="H2789" s="499"/>
      <c r="I2789" s="481" t="s">
        <v>577</v>
      </c>
      <c r="J2789" s="442" t="s">
        <v>1428</v>
      </c>
      <c r="K2789" s="442">
        <v>1</v>
      </c>
      <c r="L2789" s="482" t="s">
        <v>3456</v>
      </c>
      <c r="M2789" s="442">
        <v>6500</v>
      </c>
      <c r="N2789" s="483"/>
      <c r="O2789" s="434">
        <v>230.89</v>
      </c>
      <c r="P2789" s="323">
        <f t="shared" si="193"/>
        <v>230.89</v>
      </c>
      <c r="Q2789" s="319">
        <f t="shared" si="194"/>
        <v>1</v>
      </c>
      <c r="R2789" s="427">
        <f t="shared" si="195"/>
        <v>230.89</v>
      </c>
      <c r="S2789" s="323"/>
      <c r="T2789" s="309"/>
      <c r="U2789" s="309"/>
      <c r="V2789" s="319" t="s">
        <v>577</v>
      </c>
      <c r="W2789" s="444" t="str">
        <f t="shared" si="196"/>
        <v/>
      </c>
      <c r="X2789" s="286"/>
      <c r="Y2789" s="286"/>
      <c r="Z2789" s="30"/>
    </row>
    <row r="2790" spans="1:26" ht="15" hidden="1" customHeight="1" x14ac:dyDescent="0.2">
      <c r="A2790" s="384"/>
      <c r="B2790" s="384"/>
      <c r="C2790" s="433"/>
      <c r="D2790" s="43" t="s">
        <v>3014</v>
      </c>
      <c r="E2790" s="499" t="s">
        <v>3080</v>
      </c>
      <c r="F2790" s="319">
        <v>1</v>
      </c>
      <c r="G2790" s="43" t="s">
        <v>3297</v>
      </c>
      <c r="H2790" s="499"/>
      <c r="I2790" s="481">
        <v>10</v>
      </c>
      <c r="J2790" s="442" t="s">
        <v>1428</v>
      </c>
      <c r="K2790" s="442">
        <v>2</v>
      </c>
      <c r="L2790" s="482" t="s">
        <v>3544</v>
      </c>
      <c r="M2790" s="442">
        <v>152</v>
      </c>
      <c r="N2790" s="483"/>
      <c r="O2790" s="434">
        <v>1.04</v>
      </c>
      <c r="P2790" s="323">
        <f t="shared" si="193"/>
        <v>2.08</v>
      </c>
      <c r="Q2790" s="319">
        <f t="shared" si="194"/>
        <v>2</v>
      </c>
      <c r="R2790" s="427">
        <f t="shared" si="195"/>
        <v>2.08</v>
      </c>
      <c r="S2790" s="323"/>
      <c r="T2790" s="309"/>
      <c r="U2790" s="309"/>
      <c r="V2790" s="319" t="s">
        <v>1427</v>
      </c>
      <c r="W2790" s="444" t="str">
        <f t="shared" si="196"/>
        <v>10</v>
      </c>
      <c r="X2790" s="286"/>
      <c r="Y2790" s="286"/>
      <c r="Z2790" s="30"/>
    </row>
    <row r="2791" spans="1:26" ht="15" hidden="1" customHeight="1" x14ac:dyDescent="0.2">
      <c r="A2791" s="384"/>
      <c r="B2791" s="384"/>
      <c r="C2791" s="433"/>
      <c r="D2791" s="43" t="s">
        <v>3014</v>
      </c>
      <c r="E2791" s="499" t="s">
        <v>3080</v>
      </c>
      <c r="F2791" s="319">
        <v>1</v>
      </c>
      <c r="G2791" s="43" t="s">
        <v>3106</v>
      </c>
      <c r="H2791" s="499"/>
      <c r="I2791" s="481">
        <v>15</v>
      </c>
      <c r="J2791" s="442" t="s">
        <v>1428</v>
      </c>
      <c r="K2791" s="442">
        <v>2</v>
      </c>
      <c r="L2791" s="482" t="s">
        <v>3495</v>
      </c>
      <c r="M2791" s="442">
        <v>180</v>
      </c>
      <c r="N2791" s="483"/>
      <c r="O2791" s="434">
        <v>3.6</v>
      </c>
      <c r="P2791" s="323">
        <f t="shared" si="193"/>
        <v>7.2</v>
      </c>
      <c r="Q2791" s="319">
        <f t="shared" si="194"/>
        <v>2</v>
      </c>
      <c r="R2791" s="427">
        <f t="shared" si="195"/>
        <v>7.2</v>
      </c>
      <c r="S2791" s="323"/>
      <c r="T2791" s="309"/>
      <c r="U2791" s="309"/>
      <c r="V2791" s="319" t="s">
        <v>3446</v>
      </c>
      <c r="W2791" s="444" t="str">
        <f t="shared" si="196"/>
        <v>15</v>
      </c>
      <c r="X2791" s="286"/>
      <c r="Y2791" s="286"/>
      <c r="Z2791" s="30"/>
    </row>
    <row r="2792" spans="1:26" ht="15" hidden="1" customHeight="1" x14ac:dyDescent="0.2">
      <c r="A2792" s="384"/>
      <c r="B2792" s="384"/>
      <c r="C2792" s="433"/>
      <c r="D2792" s="43" t="s">
        <v>3014</v>
      </c>
      <c r="E2792" s="499" t="s">
        <v>3080</v>
      </c>
      <c r="F2792" s="319">
        <v>1</v>
      </c>
      <c r="G2792" s="43" t="s">
        <v>3298</v>
      </c>
      <c r="H2792" s="499"/>
      <c r="I2792" s="481">
        <v>12</v>
      </c>
      <c r="J2792" s="442" t="s">
        <v>1428</v>
      </c>
      <c r="K2792" s="442">
        <v>1</v>
      </c>
      <c r="L2792" s="482" t="s">
        <v>3464</v>
      </c>
      <c r="M2792" s="442">
        <v>171</v>
      </c>
      <c r="N2792" s="483"/>
      <c r="O2792" s="434">
        <v>2.9</v>
      </c>
      <c r="P2792" s="323">
        <f t="shared" si="193"/>
        <v>2.9</v>
      </c>
      <c r="Q2792" s="319">
        <f t="shared" si="194"/>
        <v>1</v>
      </c>
      <c r="R2792" s="427">
        <f t="shared" si="195"/>
        <v>2.9</v>
      </c>
      <c r="S2792" s="323"/>
      <c r="T2792" s="309"/>
      <c r="U2792" s="309"/>
      <c r="V2792" s="319" t="s">
        <v>3445</v>
      </c>
      <c r="W2792" s="444" t="str">
        <f t="shared" si="196"/>
        <v>12</v>
      </c>
      <c r="X2792" s="286"/>
      <c r="Y2792" s="286"/>
      <c r="Z2792" s="30"/>
    </row>
    <row r="2793" spans="1:26" ht="15" hidden="1" customHeight="1" x14ac:dyDescent="0.2">
      <c r="A2793" s="384"/>
      <c r="B2793" s="384"/>
      <c r="C2793" s="433"/>
      <c r="D2793" s="43" t="s">
        <v>3015</v>
      </c>
      <c r="E2793" s="499" t="s">
        <v>3080</v>
      </c>
      <c r="F2793" s="319">
        <v>1</v>
      </c>
      <c r="G2793" s="43" t="s">
        <v>3299</v>
      </c>
      <c r="H2793" s="499"/>
      <c r="I2793" s="481" t="s">
        <v>577</v>
      </c>
      <c r="J2793" s="442" t="s">
        <v>1428</v>
      </c>
      <c r="K2793" s="442">
        <v>1</v>
      </c>
      <c r="L2793" s="482" t="s">
        <v>3456</v>
      </c>
      <c r="M2793" s="442">
        <v>5445</v>
      </c>
      <c r="N2793" s="483"/>
      <c r="O2793" s="434">
        <v>193.41</v>
      </c>
      <c r="P2793" s="323">
        <f t="shared" si="193"/>
        <v>193.41</v>
      </c>
      <c r="Q2793" s="319">
        <f t="shared" si="194"/>
        <v>1</v>
      </c>
      <c r="R2793" s="427">
        <f t="shared" si="195"/>
        <v>193.41</v>
      </c>
      <c r="S2793" s="323"/>
      <c r="T2793" s="309"/>
      <c r="U2793" s="309"/>
      <c r="V2793" s="319" t="s">
        <v>577</v>
      </c>
      <c r="W2793" s="444" t="str">
        <f t="shared" si="196"/>
        <v/>
      </c>
      <c r="X2793" s="286"/>
      <c r="Y2793" s="286"/>
      <c r="Z2793" s="30"/>
    </row>
    <row r="2794" spans="1:26" ht="15" hidden="1" customHeight="1" x14ac:dyDescent="0.2">
      <c r="A2794" s="384"/>
      <c r="B2794" s="384"/>
      <c r="C2794" s="433"/>
      <c r="D2794" s="43" t="s">
        <v>3015</v>
      </c>
      <c r="E2794" s="499" t="s">
        <v>3080</v>
      </c>
      <c r="F2794" s="319">
        <v>1</v>
      </c>
      <c r="G2794" s="43" t="s">
        <v>3300</v>
      </c>
      <c r="H2794" s="499"/>
      <c r="I2794" s="481">
        <v>10</v>
      </c>
      <c r="J2794" s="442" t="s">
        <v>1428</v>
      </c>
      <c r="K2794" s="442">
        <v>2</v>
      </c>
      <c r="L2794" s="482" t="s">
        <v>3544</v>
      </c>
      <c r="M2794" s="442">
        <v>152</v>
      </c>
      <c r="N2794" s="483"/>
      <c r="O2794" s="434">
        <v>1.04</v>
      </c>
      <c r="P2794" s="323">
        <f t="shared" si="193"/>
        <v>2.08</v>
      </c>
      <c r="Q2794" s="319">
        <f t="shared" si="194"/>
        <v>2</v>
      </c>
      <c r="R2794" s="427">
        <f t="shared" si="195"/>
        <v>2.08</v>
      </c>
      <c r="S2794" s="323"/>
      <c r="T2794" s="309"/>
      <c r="U2794" s="309"/>
      <c r="V2794" s="319" t="s">
        <v>1427</v>
      </c>
      <c r="W2794" s="444" t="str">
        <f t="shared" si="196"/>
        <v>10</v>
      </c>
      <c r="X2794" s="286"/>
      <c r="Y2794" s="286"/>
      <c r="Z2794" s="30"/>
    </row>
    <row r="2795" spans="1:26" ht="15" hidden="1" customHeight="1" x14ac:dyDescent="0.2">
      <c r="A2795" s="384"/>
      <c r="B2795" s="384"/>
      <c r="C2795" s="433"/>
      <c r="D2795" s="43" t="s">
        <v>3015</v>
      </c>
      <c r="E2795" s="499" t="s">
        <v>3080</v>
      </c>
      <c r="F2795" s="319">
        <v>1</v>
      </c>
      <c r="G2795" s="43" t="s">
        <v>3106</v>
      </c>
      <c r="H2795" s="499"/>
      <c r="I2795" s="481">
        <v>15</v>
      </c>
      <c r="J2795" s="442" t="s">
        <v>1428</v>
      </c>
      <c r="K2795" s="442">
        <v>2</v>
      </c>
      <c r="L2795" s="482" t="s">
        <v>3495</v>
      </c>
      <c r="M2795" s="442">
        <v>180</v>
      </c>
      <c r="N2795" s="483"/>
      <c r="O2795" s="434">
        <v>3.6</v>
      </c>
      <c r="P2795" s="323">
        <f t="shared" si="193"/>
        <v>7.2</v>
      </c>
      <c r="Q2795" s="319">
        <f t="shared" si="194"/>
        <v>2</v>
      </c>
      <c r="R2795" s="427">
        <f t="shared" si="195"/>
        <v>7.2</v>
      </c>
      <c r="S2795" s="323"/>
      <c r="T2795" s="309"/>
      <c r="U2795" s="309"/>
      <c r="V2795" s="319" t="s">
        <v>3446</v>
      </c>
      <c r="W2795" s="444" t="str">
        <f t="shared" si="196"/>
        <v>15</v>
      </c>
      <c r="X2795" s="286"/>
      <c r="Y2795" s="286"/>
      <c r="Z2795" s="30"/>
    </row>
    <row r="2796" spans="1:26" ht="15" hidden="1" customHeight="1" x14ac:dyDescent="0.2">
      <c r="A2796" s="384"/>
      <c r="B2796" s="384"/>
      <c r="C2796" s="433"/>
      <c r="D2796" s="43" t="s">
        <v>3015</v>
      </c>
      <c r="E2796" s="499" t="s">
        <v>3080</v>
      </c>
      <c r="F2796" s="319">
        <v>1</v>
      </c>
      <c r="G2796" s="43" t="s">
        <v>3301</v>
      </c>
      <c r="H2796" s="499"/>
      <c r="I2796" s="481">
        <v>12</v>
      </c>
      <c r="J2796" s="442" t="s">
        <v>1428</v>
      </c>
      <c r="K2796" s="442">
        <v>1</v>
      </c>
      <c r="L2796" s="482" t="s">
        <v>3464</v>
      </c>
      <c r="M2796" s="442">
        <v>171</v>
      </c>
      <c r="N2796" s="483"/>
      <c r="O2796" s="434">
        <v>2.9</v>
      </c>
      <c r="P2796" s="323">
        <f t="shared" si="193"/>
        <v>2.9</v>
      </c>
      <c r="Q2796" s="319">
        <f t="shared" si="194"/>
        <v>1</v>
      </c>
      <c r="R2796" s="427">
        <f t="shared" si="195"/>
        <v>2.9</v>
      </c>
      <c r="S2796" s="323"/>
      <c r="T2796" s="309"/>
      <c r="U2796" s="309"/>
      <c r="V2796" s="319" t="s">
        <v>3445</v>
      </c>
      <c r="W2796" s="444" t="str">
        <f t="shared" si="196"/>
        <v>12</v>
      </c>
      <c r="X2796" s="286"/>
      <c r="Y2796" s="286"/>
      <c r="Z2796" s="30"/>
    </row>
    <row r="2797" spans="1:26" ht="15" hidden="1" customHeight="1" x14ac:dyDescent="0.2">
      <c r="A2797" s="384"/>
      <c r="B2797" s="384"/>
      <c r="C2797" s="433"/>
      <c r="D2797" s="43" t="s">
        <v>3016</v>
      </c>
      <c r="E2797" s="499" t="s">
        <v>3080</v>
      </c>
      <c r="F2797" s="319">
        <v>1</v>
      </c>
      <c r="G2797" s="43" t="s">
        <v>3302</v>
      </c>
      <c r="H2797" s="499"/>
      <c r="I2797" s="481" t="s">
        <v>577</v>
      </c>
      <c r="J2797" s="442" t="s">
        <v>1428</v>
      </c>
      <c r="K2797" s="442">
        <v>1</v>
      </c>
      <c r="L2797" s="482" t="s">
        <v>3456</v>
      </c>
      <c r="M2797" s="442">
        <v>4290</v>
      </c>
      <c r="N2797" s="483"/>
      <c r="O2797" s="434">
        <v>152.38999999999999</v>
      </c>
      <c r="P2797" s="323">
        <f t="shared" si="193"/>
        <v>152.38999999999999</v>
      </c>
      <c r="Q2797" s="319">
        <f t="shared" si="194"/>
        <v>1</v>
      </c>
      <c r="R2797" s="427">
        <f t="shared" si="195"/>
        <v>152.38999999999999</v>
      </c>
      <c r="S2797" s="323"/>
      <c r="T2797" s="309"/>
      <c r="U2797" s="309"/>
      <c r="V2797" s="319" t="s">
        <v>577</v>
      </c>
      <c r="W2797" s="444" t="str">
        <f t="shared" si="196"/>
        <v/>
      </c>
      <c r="X2797" s="286"/>
      <c r="Y2797" s="286"/>
      <c r="Z2797" s="30"/>
    </row>
    <row r="2798" spans="1:26" ht="15" hidden="1" customHeight="1" x14ac:dyDescent="0.2">
      <c r="A2798" s="384"/>
      <c r="B2798" s="384"/>
      <c r="C2798" s="433"/>
      <c r="D2798" s="43" t="s">
        <v>3016</v>
      </c>
      <c r="E2798" s="499" t="s">
        <v>3080</v>
      </c>
      <c r="F2798" s="319">
        <v>1</v>
      </c>
      <c r="G2798" s="43" t="s">
        <v>3303</v>
      </c>
      <c r="H2798" s="499"/>
      <c r="I2798" s="481">
        <v>10</v>
      </c>
      <c r="J2798" s="442" t="s">
        <v>1428</v>
      </c>
      <c r="K2798" s="442">
        <v>1</v>
      </c>
      <c r="L2798" s="482" t="s">
        <v>3460</v>
      </c>
      <c r="M2798" s="442">
        <v>152</v>
      </c>
      <c r="N2798" s="483"/>
      <c r="O2798" s="434">
        <v>1.19</v>
      </c>
      <c r="P2798" s="323">
        <f t="shared" si="193"/>
        <v>1.19</v>
      </c>
      <c r="Q2798" s="319">
        <f t="shared" si="194"/>
        <v>1</v>
      </c>
      <c r="R2798" s="427">
        <f t="shared" si="195"/>
        <v>1.19</v>
      </c>
      <c r="S2798" s="323"/>
      <c r="T2798" s="309"/>
      <c r="U2798" s="309"/>
      <c r="V2798" s="319" t="s">
        <v>1427</v>
      </c>
      <c r="W2798" s="444" t="str">
        <f t="shared" si="196"/>
        <v>10</v>
      </c>
      <c r="X2798" s="286"/>
      <c r="Y2798" s="286"/>
      <c r="Z2798" s="30"/>
    </row>
    <row r="2799" spans="1:26" ht="15" hidden="1" customHeight="1" x14ac:dyDescent="0.2">
      <c r="A2799" s="384"/>
      <c r="B2799" s="384"/>
      <c r="C2799" s="433"/>
      <c r="D2799" s="43" t="s">
        <v>3016</v>
      </c>
      <c r="E2799" s="499" t="s">
        <v>3080</v>
      </c>
      <c r="F2799" s="319">
        <v>1</v>
      </c>
      <c r="G2799" s="43" t="s">
        <v>3304</v>
      </c>
      <c r="H2799" s="499"/>
      <c r="I2799" s="481">
        <v>10</v>
      </c>
      <c r="J2799" s="442" t="s">
        <v>1428</v>
      </c>
      <c r="K2799" s="442">
        <v>1</v>
      </c>
      <c r="L2799" s="482" t="s">
        <v>3459</v>
      </c>
      <c r="M2799" s="442">
        <v>152</v>
      </c>
      <c r="N2799" s="483"/>
      <c r="O2799" s="434">
        <v>0.95</v>
      </c>
      <c r="P2799" s="323">
        <f t="shared" si="193"/>
        <v>0.95</v>
      </c>
      <c r="Q2799" s="319">
        <f t="shared" si="194"/>
        <v>1</v>
      </c>
      <c r="R2799" s="427">
        <f t="shared" si="195"/>
        <v>0.95</v>
      </c>
      <c r="S2799" s="323"/>
      <c r="T2799" s="309"/>
      <c r="U2799" s="309"/>
      <c r="V2799" s="319" t="s">
        <v>1427</v>
      </c>
      <c r="W2799" s="444" t="str">
        <f t="shared" si="196"/>
        <v>10</v>
      </c>
      <c r="X2799" s="286"/>
      <c r="Y2799" s="286"/>
      <c r="Z2799" s="30"/>
    </row>
    <row r="2800" spans="1:26" ht="15" hidden="1" customHeight="1" x14ac:dyDescent="0.2">
      <c r="A2800" s="384"/>
      <c r="B2800" s="384"/>
      <c r="C2800" s="433"/>
      <c r="D2800" s="43" t="s">
        <v>3016</v>
      </c>
      <c r="E2800" s="499" t="s">
        <v>3080</v>
      </c>
      <c r="F2800" s="319">
        <v>1</v>
      </c>
      <c r="G2800" s="43" t="s">
        <v>3300</v>
      </c>
      <c r="H2800" s="499"/>
      <c r="I2800" s="481">
        <v>10</v>
      </c>
      <c r="J2800" s="442" t="s">
        <v>1428</v>
      </c>
      <c r="K2800" s="442">
        <v>2</v>
      </c>
      <c r="L2800" s="482" t="s">
        <v>3544</v>
      </c>
      <c r="M2800" s="442">
        <v>152</v>
      </c>
      <c r="N2800" s="483"/>
      <c r="O2800" s="434">
        <v>1.04</v>
      </c>
      <c r="P2800" s="323">
        <f t="shared" si="193"/>
        <v>2.08</v>
      </c>
      <c r="Q2800" s="319">
        <f t="shared" si="194"/>
        <v>2</v>
      </c>
      <c r="R2800" s="427">
        <f t="shared" si="195"/>
        <v>2.08</v>
      </c>
      <c r="S2800" s="323"/>
      <c r="T2800" s="309"/>
      <c r="U2800" s="309"/>
      <c r="V2800" s="319" t="s">
        <v>1427</v>
      </c>
      <c r="W2800" s="444" t="str">
        <f t="shared" si="196"/>
        <v>10</v>
      </c>
      <c r="X2800" s="286"/>
      <c r="Y2800" s="286"/>
      <c r="Z2800" s="30"/>
    </row>
    <row r="2801" spans="1:26" ht="15" hidden="1" customHeight="1" x14ac:dyDescent="0.2">
      <c r="A2801" s="384"/>
      <c r="B2801" s="384"/>
      <c r="C2801" s="433"/>
      <c r="D2801" s="43" t="s">
        <v>3016</v>
      </c>
      <c r="E2801" s="499" t="s">
        <v>3080</v>
      </c>
      <c r="F2801" s="319">
        <v>1</v>
      </c>
      <c r="G2801" s="43" t="s">
        <v>3106</v>
      </c>
      <c r="H2801" s="499"/>
      <c r="I2801" s="481">
        <v>15</v>
      </c>
      <c r="J2801" s="442" t="s">
        <v>1428</v>
      </c>
      <c r="K2801" s="442">
        <v>2</v>
      </c>
      <c r="L2801" s="482" t="s">
        <v>3495</v>
      </c>
      <c r="M2801" s="442">
        <v>180</v>
      </c>
      <c r="N2801" s="483"/>
      <c r="O2801" s="434">
        <v>3.6</v>
      </c>
      <c r="P2801" s="323">
        <f t="shared" si="193"/>
        <v>7.2</v>
      </c>
      <c r="Q2801" s="319">
        <f t="shared" si="194"/>
        <v>2</v>
      </c>
      <c r="R2801" s="427">
        <f t="shared" si="195"/>
        <v>7.2</v>
      </c>
      <c r="S2801" s="323"/>
      <c r="T2801" s="309"/>
      <c r="U2801" s="309"/>
      <c r="V2801" s="319" t="s">
        <v>3446</v>
      </c>
      <c r="W2801" s="444" t="str">
        <f t="shared" si="196"/>
        <v>15</v>
      </c>
      <c r="X2801" s="286"/>
      <c r="Y2801" s="286"/>
      <c r="Z2801" s="30"/>
    </row>
    <row r="2802" spans="1:26" ht="15" hidden="1" customHeight="1" x14ac:dyDescent="0.2">
      <c r="A2802" s="384"/>
      <c r="B2802" s="384"/>
      <c r="C2802" s="433"/>
      <c r="D2802" s="43" t="s">
        <v>3016</v>
      </c>
      <c r="E2802" s="499" t="s">
        <v>3080</v>
      </c>
      <c r="F2802" s="319">
        <v>1</v>
      </c>
      <c r="G2802" s="43" t="s">
        <v>3305</v>
      </c>
      <c r="H2802" s="499"/>
      <c r="I2802" s="481">
        <v>12</v>
      </c>
      <c r="J2802" s="442" t="s">
        <v>1428</v>
      </c>
      <c r="K2802" s="442">
        <v>1</v>
      </c>
      <c r="L2802" s="482" t="s">
        <v>3464</v>
      </c>
      <c r="M2802" s="442">
        <v>171</v>
      </c>
      <c r="N2802" s="483"/>
      <c r="O2802" s="434">
        <v>2.9</v>
      </c>
      <c r="P2802" s="323">
        <f t="shared" si="193"/>
        <v>2.9</v>
      </c>
      <c r="Q2802" s="319">
        <f t="shared" si="194"/>
        <v>1</v>
      </c>
      <c r="R2802" s="427">
        <f t="shared" si="195"/>
        <v>2.9</v>
      </c>
      <c r="S2802" s="323"/>
      <c r="T2802" s="309"/>
      <c r="U2802" s="309"/>
      <c r="V2802" s="319" t="s">
        <v>3445</v>
      </c>
      <c r="W2802" s="444" t="str">
        <f t="shared" si="196"/>
        <v>12</v>
      </c>
      <c r="X2802" s="286"/>
      <c r="Y2802" s="286"/>
      <c r="Z2802" s="30"/>
    </row>
    <row r="2803" spans="1:26" ht="15" hidden="1" customHeight="1" x14ac:dyDescent="0.2">
      <c r="A2803" s="384"/>
      <c r="B2803" s="384"/>
      <c r="C2803" s="433"/>
      <c r="D2803" s="43" t="s">
        <v>3017</v>
      </c>
      <c r="E2803" s="499" t="s">
        <v>3080</v>
      </c>
      <c r="F2803" s="319">
        <v>1</v>
      </c>
      <c r="G2803" s="43" t="s">
        <v>3306</v>
      </c>
      <c r="H2803" s="499"/>
      <c r="I2803" s="481" t="s">
        <v>577</v>
      </c>
      <c r="J2803" s="442" t="s">
        <v>1428</v>
      </c>
      <c r="K2803" s="442">
        <v>1</v>
      </c>
      <c r="L2803" s="482" t="s">
        <v>3456</v>
      </c>
      <c r="M2803" s="442">
        <v>6470</v>
      </c>
      <c r="N2803" s="483"/>
      <c r="O2803" s="434">
        <v>229.82</v>
      </c>
      <c r="P2803" s="323">
        <f t="shared" si="193"/>
        <v>229.82</v>
      </c>
      <c r="Q2803" s="319">
        <f t="shared" si="194"/>
        <v>1</v>
      </c>
      <c r="R2803" s="427">
        <f t="shared" si="195"/>
        <v>229.82</v>
      </c>
      <c r="S2803" s="323"/>
      <c r="T2803" s="309"/>
      <c r="U2803" s="309"/>
      <c r="V2803" s="319" t="s">
        <v>577</v>
      </c>
      <c r="W2803" s="444" t="str">
        <f t="shared" si="196"/>
        <v/>
      </c>
      <c r="X2803" s="286"/>
      <c r="Y2803" s="286"/>
      <c r="Z2803" s="30"/>
    </row>
    <row r="2804" spans="1:26" ht="15" hidden="1" customHeight="1" x14ac:dyDescent="0.2">
      <c r="A2804" s="384"/>
      <c r="B2804" s="384"/>
      <c r="C2804" s="433"/>
      <c r="D2804" s="43" t="s">
        <v>3017</v>
      </c>
      <c r="E2804" s="499" t="s">
        <v>3080</v>
      </c>
      <c r="F2804" s="319">
        <v>1</v>
      </c>
      <c r="G2804" s="43" t="s">
        <v>3106</v>
      </c>
      <c r="H2804" s="499"/>
      <c r="I2804" s="481">
        <v>15</v>
      </c>
      <c r="J2804" s="442" t="s">
        <v>1428</v>
      </c>
      <c r="K2804" s="442">
        <v>2</v>
      </c>
      <c r="L2804" s="482" t="s">
        <v>3495</v>
      </c>
      <c r="M2804" s="442">
        <v>180</v>
      </c>
      <c r="N2804" s="483"/>
      <c r="O2804" s="434">
        <v>3.6</v>
      </c>
      <c r="P2804" s="323">
        <f t="shared" ref="P2804:P2867" si="197">O2804*K2804</f>
        <v>7.2</v>
      </c>
      <c r="Q2804" s="319">
        <f t="shared" ref="Q2804:Q2867" si="198">K2804*F2804</f>
        <v>2</v>
      </c>
      <c r="R2804" s="427">
        <f t="shared" ref="R2804:R2867" si="199">Q2804*O2804</f>
        <v>7.2</v>
      </c>
      <c r="S2804" s="323"/>
      <c r="T2804" s="309"/>
      <c r="U2804" s="309"/>
      <c r="V2804" s="319" t="s">
        <v>3446</v>
      </c>
      <c r="W2804" s="444" t="str">
        <f t="shared" si="196"/>
        <v>15</v>
      </c>
      <c r="X2804" s="286"/>
      <c r="Y2804" s="286"/>
      <c r="Z2804" s="30"/>
    </row>
    <row r="2805" spans="1:26" ht="15" hidden="1" customHeight="1" x14ac:dyDescent="0.2">
      <c r="A2805" s="384"/>
      <c r="B2805" s="384"/>
      <c r="C2805" s="433"/>
      <c r="D2805" s="43" t="s">
        <v>3018</v>
      </c>
      <c r="E2805" s="499" t="s">
        <v>3080</v>
      </c>
      <c r="F2805" s="319">
        <v>1</v>
      </c>
      <c r="G2805" s="43" t="s">
        <v>3307</v>
      </c>
      <c r="H2805" s="499"/>
      <c r="I2805" s="481" t="s">
        <v>577</v>
      </c>
      <c r="J2805" s="442" t="s">
        <v>1428</v>
      </c>
      <c r="K2805" s="442">
        <v>1</v>
      </c>
      <c r="L2805" s="482" t="s">
        <v>3456</v>
      </c>
      <c r="M2805" s="442">
        <v>4530</v>
      </c>
      <c r="N2805" s="483"/>
      <c r="O2805" s="434">
        <v>160.91</v>
      </c>
      <c r="P2805" s="323">
        <f t="shared" si="197"/>
        <v>160.91</v>
      </c>
      <c r="Q2805" s="319">
        <f t="shared" si="198"/>
        <v>1</v>
      </c>
      <c r="R2805" s="427">
        <f t="shared" si="199"/>
        <v>160.91</v>
      </c>
      <c r="S2805" s="323"/>
      <c r="T2805" s="309"/>
      <c r="U2805" s="309"/>
      <c r="V2805" s="319" t="s">
        <v>577</v>
      </c>
      <c r="W2805" s="444" t="str">
        <f t="shared" si="196"/>
        <v/>
      </c>
      <c r="X2805" s="286"/>
      <c r="Y2805" s="286"/>
      <c r="Z2805" s="30"/>
    </row>
    <row r="2806" spans="1:26" ht="15" hidden="1" customHeight="1" x14ac:dyDescent="0.2">
      <c r="A2806" s="384"/>
      <c r="B2806" s="384"/>
      <c r="C2806" s="433"/>
      <c r="D2806" s="43" t="s">
        <v>3018</v>
      </c>
      <c r="E2806" s="499" t="s">
        <v>3080</v>
      </c>
      <c r="F2806" s="319">
        <v>1</v>
      </c>
      <c r="G2806" s="43" t="s">
        <v>3106</v>
      </c>
      <c r="H2806" s="499"/>
      <c r="I2806" s="481">
        <v>15</v>
      </c>
      <c r="J2806" s="442" t="s">
        <v>1428</v>
      </c>
      <c r="K2806" s="442">
        <v>2</v>
      </c>
      <c r="L2806" s="482" t="s">
        <v>3495</v>
      </c>
      <c r="M2806" s="442">
        <v>180</v>
      </c>
      <c r="N2806" s="483"/>
      <c r="O2806" s="434">
        <v>3.6</v>
      </c>
      <c r="P2806" s="323">
        <f t="shared" si="197"/>
        <v>7.2</v>
      </c>
      <c r="Q2806" s="319">
        <f t="shared" si="198"/>
        <v>2</v>
      </c>
      <c r="R2806" s="427">
        <f t="shared" si="199"/>
        <v>7.2</v>
      </c>
      <c r="S2806" s="323"/>
      <c r="T2806" s="309"/>
      <c r="U2806" s="309"/>
      <c r="V2806" s="319" t="s">
        <v>3446</v>
      </c>
      <c r="W2806" s="444" t="str">
        <f t="shared" si="196"/>
        <v>15</v>
      </c>
      <c r="X2806" s="286"/>
      <c r="Y2806" s="286"/>
      <c r="Z2806" s="30"/>
    </row>
    <row r="2807" spans="1:26" ht="15" hidden="1" customHeight="1" x14ac:dyDescent="0.2">
      <c r="A2807" s="384"/>
      <c r="B2807" s="384"/>
      <c r="C2807" s="433"/>
      <c r="D2807" s="43" t="s">
        <v>3019</v>
      </c>
      <c r="E2807" s="499" t="s">
        <v>3080</v>
      </c>
      <c r="F2807" s="319">
        <v>1</v>
      </c>
      <c r="G2807" s="43" t="s">
        <v>3308</v>
      </c>
      <c r="H2807" s="499"/>
      <c r="I2807" s="481" t="s">
        <v>622</v>
      </c>
      <c r="J2807" s="442" t="s">
        <v>1428</v>
      </c>
      <c r="K2807" s="442">
        <v>1</v>
      </c>
      <c r="L2807" s="482" t="s">
        <v>3456</v>
      </c>
      <c r="M2807" s="442">
        <v>3293</v>
      </c>
      <c r="N2807" s="483"/>
      <c r="O2807" s="434">
        <v>139.08000000000001</v>
      </c>
      <c r="P2807" s="323">
        <f t="shared" si="197"/>
        <v>139.08000000000001</v>
      </c>
      <c r="Q2807" s="319">
        <f t="shared" si="198"/>
        <v>1</v>
      </c>
      <c r="R2807" s="427">
        <f t="shared" si="199"/>
        <v>139.08000000000001</v>
      </c>
      <c r="S2807" s="323"/>
      <c r="T2807" s="309"/>
      <c r="U2807" s="309"/>
      <c r="V2807" s="319" t="s">
        <v>622</v>
      </c>
      <c r="W2807" s="444" t="str">
        <f t="shared" si="196"/>
        <v/>
      </c>
      <c r="X2807" s="286"/>
      <c r="Y2807" s="286"/>
      <c r="Z2807" s="30"/>
    </row>
    <row r="2808" spans="1:26" ht="15" hidden="1" customHeight="1" x14ac:dyDescent="0.2">
      <c r="A2808" s="384"/>
      <c r="B2808" s="384"/>
      <c r="C2808" s="433"/>
      <c r="D2808" s="43" t="s">
        <v>3019</v>
      </c>
      <c r="E2808" s="499" t="s">
        <v>3080</v>
      </c>
      <c r="F2808" s="319">
        <v>1</v>
      </c>
      <c r="G2808" s="43" t="s">
        <v>3213</v>
      </c>
      <c r="H2808" s="499"/>
      <c r="I2808" s="481">
        <v>10</v>
      </c>
      <c r="J2808" s="442" t="s">
        <v>1428</v>
      </c>
      <c r="K2808" s="442">
        <v>8</v>
      </c>
      <c r="L2808" s="482" t="s">
        <v>3457</v>
      </c>
      <c r="M2808" s="442">
        <v>279</v>
      </c>
      <c r="N2808" s="483"/>
      <c r="O2808" s="434">
        <v>1.53</v>
      </c>
      <c r="P2808" s="323">
        <f t="shared" si="197"/>
        <v>12.24</v>
      </c>
      <c r="Q2808" s="319">
        <f t="shared" si="198"/>
        <v>8</v>
      </c>
      <c r="R2808" s="427">
        <f t="shared" si="199"/>
        <v>12.24</v>
      </c>
      <c r="S2808" s="323"/>
      <c r="T2808" s="309"/>
      <c r="U2808" s="309"/>
      <c r="V2808" s="319" t="s">
        <v>1427</v>
      </c>
      <c r="W2808" s="444" t="str">
        <f t="shared" si="196"/>
        <v>10</v>
      </c>
      <c r="X2808" s="286"/>
      <c r="Y2808" s="286"/>
      <c r="Z2808" s="30"/>
    </row>
    <row r="2809" spans="1:26" ht="15" hidden="1" customHeight="1" x14ac:dyDescent="0.2">
      <c r="A2809" s="384"/>
      <c r="B2809" s="384"/>
      <c r="C2809" s="433"/>
      <c r="D2809" s="43" t="s">
        <v>3019</v>
      </c>
      <c r="E2809" s="499" t="s">
        <v>3080</v>
      </c>
      <c r="F2809" s="319">
        <v>1</v>
      </c>
      <c r="G2809" s="43" t="s">
        <v>3210</v>
      </c>
      <c r="H2809" s="499"/>
      <c r="I2809" s="481">
        <v>15</v>
      </c>
      <c r="J2809" s="442" t="s">
        <v>1428</v>
      </c>
      <c r="K2809" s="442">
        <v>2</v>
      </c>
      <c r="L2809" s="482" t="s">
        <v>3495</v>
      </c>
      <c r="M2809" s="442">
        <v>300</v>
      </c>
      <c r="N2809" s="483"/>
      <c r="O2809" s="434">
        <v>6.01</v>
      </c>
      <c r="P2809" s="323">
        <f t="shared" si="197"/>
        <v>12.02</v>
      </c>
      <c r="Q2809" s="319">
        <f t="shared" si="198"/>
        <v>2</v>
      </c>
      <c r="R2809" s="427">
        <f t="shared" si="199"/>
        <v>12.02</v>
      </c>
      <c r="S2809" s="323"/>
      <c r="T2809" s="309"/>
      <c r="U2809" s="309"/>
      <c r="V2809" s="319" t="s">
        <v>3446</v>
      </c>
      <c r="W2809" s="444" t="str">
        <f t="shared" si="196"/>
        <v>15</v>
      </c>
      <c r="X2809" s="286"/>
      <c r="Y2809" s="286"/>
      <c r="Z2809" s="30"/>
    </row>
    <row r="2810" spans="1:26" ht="15" hidden="1" customHeight="1" x14ac:dyDescent="0.2">
      <c r="A2810" s="384"/>
      <c r="B2810" s="384"/>
      <c r="C2810" s="433"/>
      <c r="D2810" s="43" t="s">
        <v>3020</v>
      </c>
      <c r="E2810" s="499" t="s">
        <v>3080</v>
      </c>
      <c r="F2810" s="319">
        <v>2</v>
      </c>
      <c r="G2810" s="43" t="s">
        <v>3309</v>
      </c>
      <c r="H2810" s="499"/>
      <c r="I2810" s="481" t="s">
        <v>622</v>
      </c>
      <c r="J2810" s="442" t="s">
        <v>1428</v>
      </c>
      <c r="K2810" s="442">
        <v>1</v>
      </c>
      <c r="L2810" s="482" t="s">
        <v>3456</v>
      </c>
      <c r="M2810" s="442">
        <v>3283</v>
      </c>
      <c r="N2810" s="483"/>
      <c r="O2810" s="434">
        <v>138.66</v>
      </c>
      <c r="P2810" s="323">
        <f t="shared" si="197"/>
        <v>138.66</v>
      </c>
      <c r="Q2810" s="319">
        <f t="shared" si="198"/>
        <v>2</v>
      </c>
      <c r="R2810" s="427">
        <f t="shared" si="199"/>
        <v>277.32</v>
      </c>
      <c r="S2810" s="323"/>
      <c r="T2810" s="309"/>
      <c r="U2810" s="309"/>
      <c r="V2810" s="319" t="s">
        <v>622</v>
      </c>
      <c r="W2810" s="444" t="str">
        <f t="shared" si="196"/>
        <v/>
      </c>
      <c r="X2810" s="286"/>
      <c r="Y2810" s="286"/>
      <c r="Z2810" s="30"/>
    </row>
    <row r="2811" spans="1:26" ht="15" hidden="1" customHeight="1" x14ac:dyDescent="0.2">
      <c r="A2811" s="384"/>
      <c r="B2811" s="384"/>
      <c r="C2811" s="433"/>
      <c r="D2811" s="43" t="s">
        <v>3020</v>
      </c>
      <c r="E2811" s="499" t="s">
        <v>3080</v>
      </c>
      <c r="F2811" s="319">
        <v>2</v>
      </c>
      <c r="G2811" s="43" t="s">
        <v>3210</v>
      </c>
      <c r="H2811" s="499"/>
      <c r="I2811" s="481">
        <v>15</v>
      </c>
      <c r="J2811" s="442" t="s">
        <v>1428</v>
      </c>
      <c r="K2811" s="442">
        <v>2</v>
      </c>
      <c r="L2811" s="482" t="s">
        <v>3495</v>
      </c>
      <c r="M2811" s="442">
        <v>300</v>
      </c>
      <c r="N2811" s="483"/>
      <c r="O2811" s="434">
        <v>6.01</v>
      </c>
      <c r="P2811" s="323">
        <f t="shared" si="197"/>
        <v>12.02</v>
      </c>
      <c r="Q2811" s="319">
        <f t="shared" si="198"/>
        <v>4</v>
      </c>
      <c r="R2811" s="427">
        <f t="shared" si="199"/>
        <v>24.04</v>
      </c>
      <c r="S2811" s="323"/>
      <c r="T2811" s="309"/>
      <c r="U2811" s="309"/>
      <c r="V2811" s="319" t="s">
        <v>3446</v>
      </c>
      <c r="W2811" s="444" t="str">
        <f t="shared" si="196"/>
        <v>15</v>
      </c>
      <c r="X2811" s="286"/>
      <c r="Y2811" s="286"/>
      <c r="Z2811" s="30"/>
    </row>
    <row r="2812" spans="1:26" ht="15" hidden="1" customHeight="1" x14ac:dyDescent="0.2">
      <c r="A2812" s="384"/>
      <c r="B2812" s="384"/>
      <c r="C2812" s="433"/>
      <c r="D2812" s="43" t="s">
        <v>3021</v>
      </c>
      <c r="E2812" s="499" t="s">
        <v>3080</v>
      </c>
      <c r="F2812" s="319">
        <v>2</v>
      </c>
      <c r="G2812" s="43" t="s">
        <v>3310</v>
      </c>
      <c r="H2812" s="499"/>
      <c r="I2812" s="481" t="s">
        <v>622</v>
      </c>
      <c r="J2812" s="442" t="s">
        <v>1428</v>
      </c>
      <c r="K2812" s="442">
        <v>1</v>
      </c>
      <c r="L2812" s="482" t="s">
        <v>3456</v>
      </c>
      <c r="M2812" s="442">
        <v>3293</v>
      </c>
      <c r="N2812" s="483"/>
      <c r="O2812" s="434">
        <v>139.08000000000001</v>
      </c>
      <c r="P2812" s="323">
        <f t="shared" si="197"/>
        <v>139.08000000000001</v>
      </c>
      <c r="Q2812" s="319">
        <f t="shared" si="198"/>
        <v>2</v>
      </c>
      <c r="R2812" s="427">
        <f t="shared" si="199"/>
        <v>278.16000000000003</v>
      </c>
      <c r="S2812" s="323"/>
      <c r="T2812" s="309"/>
      <c r="U2812" s="309"/>
      <c r="V2812" s="319" t="s">
        <v>622</v>
      </c>
      <c r="W2812" s="444" t="str">
        <f t="shared" si="196"/>
        <v/>
      </c>
      <c r="X2812" s="286"/>
      <c r="Y2812" s="286"/>
      <c r="Z2812" s="30"/>
    </row>
    <row r="2813" spans="1:26" ht="15" hidden="1" customHeight="1" x14ac:dyDescent="0.2">
      <c r="A2813" s="384"/>
      <c r="B2813" s="384"/>
      <c r="C2813" s="433"/>
      <c r="D2813" s="43" t="s">
        <v>3021</v>
      </c>
      <c r="E2813" s="499" t="s">
        <v>3080</v>
      </c>
      <c r="F2813" s="319">
        <v>2</v>
      </c>
      <c r="G2813" s="43" t="s">
        <v>3210</v>
      </c>
      <c r="H2813" s="499"/>
      <c r="I2813" s="481">
        <v>15</v>
      </c>
      <c r="J2813" s="442" t="s">
        <v>1428</v>
      </c>
      <c r="K2813" s="442">
        <v>2</v>
      </c>
      <c r="L2813" s="482" t="s">
        <v>3495</v>
      </c>
      <c r="M2813" s="442">
        <v>300</v>
      </c>
      <c r="N2813" s="483"/>
      <c r="O2813" s="434">
        <v>6.01</v>
      </c>
      <c r="P2813" s="323">
        <f t="shared" si="197"/>
        <v>12.02</v>
      </c>
      <c r="Q2813" s="319">
        <f t="shared" si="198"/>
        <v>4</v>
      </c>
      <c r="R2813" s="427">
        <f t="shared" si="199"/>
        <v>24.04</v>
      </c>
      <c r="S2813" s="323"/>
      <c r="T2813" s="309"/>
      <c r="U2813" s="309"/>
      <c r="V2813" s="319" t="s">
        <v>3446</v>
      </c>
      <c r="W2813" s="444" t="str">
        <f t="shared" si="196"/>
        <v>15</v>
      </c>
      <c r="X2813" s="286"/>
      <c r="Y2813" s="286"/>
      <c r="Z2813" s="30"/>
    </row>
    <row r="2814" spans="1:26" ht="15" hidden="1" customHeight="1" x14ac:dyDescent="0.2">
      <c r="A2814" s="384"/>
      <c r="B2814" s="384"/>
      <c r="C2814" s="433"/>
      <c r="D2814" s="43" t="s">
        <v>3022</v>
      </c>
      <c r="E2814" s="499" t="s">
        <v>3080</v>
      </c>
      <c r="F2814" s="319">
        <v>1</v>
      </c>
      <c r="G2814" s="43" t="s">
        <v>3311</v>
      </c>
      <c r="H2814" s="499"/>
      <c r="I2814" s="481" t="s">
        <v>622</v>
      </c>
      <c r="J2814" s="442" t="s">
        <v>1428</v>
      </c>
      <c r="K2814" s="442">
        <v>1</v>
      </c>
      <c r="L2814" s="482" t="s">
        <v>3456</v>
      </c>
      <c r="M2814" s="442">
        <v>5713</v>
      </c>
      <c r="N2814" s="483"/>
      <c r="O2814" s="434">
        <v>241.28</v>
      </c>
      <c r="P2814" s="323">
        <f t="shared" si="197"/>
        <v>241.28</v>
      </c>
      <c r="Q2814" s="319">
        <f t="shared" si="198"/>
        <v>1</v>
      </c>
      <c r="R2814" s="427">
        <f t="shared" si="199"/>
        <v>241.28</v>
      </c>
      <c r="S2814" s="323"/>
      <c r="T2814" s="309"/>
      <c r="U2814" s="309"/>
      <c r="V2814" s="319" t="s">
        <v>622</v>
      </c>
      <c r="W2814" s="444" t="str">
        <f t="shared" si="196"/>
        <v/>
      </c>
      <c r="X2814" s="286"/>
      <c r="Y2814" s="286"/>
      <c r="Z2814" s="30"/>
    </row>
    <row r="2815" spans="1:26" ht="15" hidden="1" customHeight="1" x14ac:dyDescent="0.2">
      <c r="A2815" s="384"/>
      <c r="B2815" s="384"/>
      <c r="C2815" s="433"/>
      <c r="D2815" s="43" t="s">
        <v>3022</v>
      </c>
      <c r="E2815" s="499" t="s">
        <v>3080</v>
      </c>
      <c r="F2815" s="319">
        <v>1</v>
      </c>
      <c r="G2815" s="43" t="s">
        <v>3213</v>
      </c>
      <c r="H2815" s="499"/>
      <c r="I2815" s="481">
        <v>10</v>
      </c>
      <c r="J2815" s="442" t="s">
        <v>1428</v>
      </c>
      <c r="K2815" s="442">
        <v>2</v>
      </c>
      <c r="L2815" s="482" t="s">
        <v>3551</v>
      </c>
      <c r="M2815" s="442">
        <v>279</v>
      </c>
      <c r="N2815" s="483"/>
      <c r="O2815" s="434">
        <v>1.56</v>
      </c>
      <c r="P2815" s="323">
        <f t="shared" si="197"/>
        <v>3.12</v>
      </c>
      <c r="Q2815" s="319">
        <f t="shared" si="198"/>
        <v>2</v>
      </c>
      <c r="R2815" s="427">
        <f t="shared" si="199"/>
        <v>3.12</v>
      </c>
      <c r="S2815" s="323"/>
      <c r="T2815" s="309"/>
      <c r="U2815" s="309"/>
      <c r="V2815" s="319" t="s">
        <v>1427</v>
      </c>
      <c r="W2815" s="444" t="str">
        <f t="shared" si="196"/>
        <v>10</v>
      </c>
      <c r="X2815" s="286"/>
      <c r="Y2815" s="286"/>
      <c r="Z2815" s="30"/>
    </row>
    <row r="2816" spans="1:26" ht="15" hidden="1" customHeight="1" x14ac:dyDescent="0.2">
      <c r="A2816" s="384"/>
      <c r="B2816" s="384"/>
      <c r="C2816" s="433"/>
      <c r="D2816" s="43" t="s">
        <v>3022</v>
      </c>
      <c r="E2816" s="499" t="s">
        <v>3080</v>
      </c>
      <c r="F2816" s="319">
        <v>1</v>
      </c>
      <c r="G2816" s="43" t="s">
        <v>3210</v>
      </c>
      <c r="H2816" s="499"/>
      <c r="I2816" s="481">
        <v>15</v>
      </c>
      <c r="J2816" s="442" t="s">
        <v>1428</v>
      </c>
      <c r="K2816" s="442">
        <v>3</v>
      </c>
      <c r="L2816" s="482" t="s">
        <v>3495</v>
      </c>
      <c r="M2816" s="442">
        <v>300</v>
      </c>
      <c r="N2816" s="483"/>
      <c r="O2816" s="434">
        <v>6.01</v>
      </c>
      <c r="P2816" s="323">
        <f t="shared" si="197"/>
        <v>18.03</v>
      </c>
      <c r="Q2816" s="319">
        <f t="shared" si="198"/>
        <v>3</v>
      </c>
      <c r="R2816" s="427">
        <f t="shared" si="199"/>
        <v>18.03</v>
      </c>
      <c r="S2816" s="323"/>
      <c r="T2816" s="309"/>
      <c r="U2816" s="309"/>
      <c r="V2816" s="319" t="s">
        <v>3446</v>
      </c>
      <c r="W2816" s="444" t="str">
        <f t="shared" si="196"/>
        <v>15</v>
      </c>
      <c r="X2816" s="286"/>
      <c r="Y2816" s="286"/>
      <c r="Z2816" s="30"/>
    </row>
    <row r="2817" spans="1:26" ht="15" hidden="1" customHeight="1" x14ac:dyDescent="0.2">
      <c r="A2817" s="384"/>
      <c r="B2817" s="384"/>
      <c r="C2817" s="433"/>
      <c r="D2817" s="43" t="s">
        <v>3023</v>
      </c>
      <c r="E2817" s="499" t="s">
        <v>3080</v>
      </c>
      <c r="F2817" s="319">
        <v>1</v>
      </c>
      <c r="G2817" s="43" t="s">
        <v>3312</v>
      </c>
      <c r="H2817" s="499"/>
      <c r="I2817" s="481" t="s">
        <v>622</v>
      </c>
      <c r="J2817" s="442" t="s">
        <v>1428</v>
      </c>
      <c r="K2817" s="442">
        <v>1</v>
      </c>
      <c r="L2817" s="482" t="s">
        <v>3456</v>
      </c>
      <c r="M2817" s="442">
        <v>4568</v>
      </c>
      <c r="N2817" s="483"/>
      <c r="O2817" s="434">
        <v>192.92</v>
      </c>
      <c r="P2817" s="323">
        <f t="shared" si="197"/>
        <v>192.92</v>
      </c>
      <c r="Q2817" s="319">
        <f t="shared" si="198"/>
        <v>1</v>
      </c>
      <c r="R2817" s="427">
        <f t="shared" si="199"/>
        <v>192.92</v>
      </c>
      <c r="S2817" s="323"/>
      <c r="T2817" s="309"/>
      <c r="U2817" s="309"/>
      <c r="V2817" s="319" t="s">
        <v>622</v>
      </c>
      <c r="W2817" s="444" t="str">
        <f t="shared" si="196"/>
        <v/>
      </c>
      <c r="X2817" s="286"/>
      <c r="Y2817" s="286"/>
      <c r="Z2817" s="30"/>
    </row>
    <row r="2818" spans="1:26" ht="15" hidden="1" customHeight="1" x14ac:dyDescent="0.2">
      <c r="A2818" s="384"/>
      <c r="B2818" s="384"/>
      <c r="C2818" s="433"/>
      <c r="D2818" s="43" t="s">
        <v>3023</v>
      </c>
      <c r="E2818" s="499" t="s">
        <v>3080</v>
      </c>
      <c r="F2818" s="319">
        <v>1</v>
      </c>
      <c r="G2818" s="43" t="s">
        <v>3213</v>
      </c>
      <c r="H2818" s="499"/>
      <c r="I2818" s="481">
        <v>10</v>
      </c>
      <c r="J2818" s="442" t="s">
        <v>1428</v>
      </c>
      <c r="K2818" s="442">
        <v>2</v>
      </c>
      <c r="L2818" s="482" t="s">
        <v>3551</v>
      </c>
      <c r="M2818" s="442">
        <v>279</v>
      </c>
      <c r="N2818" s="483"/>
      <c r="O2818" s="434">
        <v>1.56</v>
      </c>
      <c r="P2818" s="323">
        <f t="shared" si="197"/>
        <v>3.12</v>
      </c>
      <c r="Q2818" s="319">
        <f t="shared" si="198"/>
        <v>2</v>
      </c>
      <c r="R2818" s="427">
        <f t="shared" si="199"/>
        <v>3.12</v>
      </c>
      <c r="S2818" s="323"/>
      <c r="T2818" s="309"/>
      <c r="U2818" s="309"/>
      <c r="V2818" s="319" t="s">
        <v>1427</v>
      </c>
      <c r="W2818" s="444" t="str">
        <f t="shared" si="196"/>
        <v>10</v>
      </c>
      <c r="X2818" s="286"/>
      <c r="Y2818" s="286"/>
      <c r="Z2818" s="30"/>
    </row>
    <row r="2819" spans="1:26" ht="15" hidden="1" customHeight="1" x14ac:dyDescent="0.2">
      <c r="A2819" s="384"/>
      <c r="B2819" s="384"/>
      <c r="C2819" s="433"/>
      <c r="D2819" s="43" t="s">
        <v>3023</v>
      </c>
      <c r="E2819" s="499" t="s">
        <v>3080</v>
      </c>
      <c r="F2819" s="319">
        <v>1</v>
      </c>
      <c r="G2819" s="43" t="s">
        <v>3210</v>
      </c>
      <c r="H2819" s="499"/>
      <c r="I2819" s="481">
        <v>15</v>
      </c>
      <c r="J2819" s="442" t="s">
        <v>1428</v>
      </c>
      <c r="K2819" s="442">
        <v>3</v>
      </c>
      <c r="L2819" s="482" t="s">
        <v>3495</v>
      </c>
      <c r="M2819" s="442">
        <v>300</v>
      </c>
      <c r="N2819" s="483"/>
      <c r="O2819" s="434">
        <v>6.01</v>
      </c>
      <c r="P2819" s="323">
        <f t="shared" si="197"/>
        <v>18.03</v>
      </c>
      <c r="Q2819" s="319">
        <f t="shared" si="198"/>
        <v>3</v>
      </c>
      <c r="R2819" s="427">
        <f t="shared" si="199"/>
        <v>18.03</v>
      </c>
      <c r="S2819" s="323"/>
      <c r="T2819" s="309"/>
      <c r="U2819" s="309"/>
      <c r="V2819" s="319" t="s">
        <v>3446</v>
      </c>
      <c r="W2819" s="444" t="str">
        <f t="shared" si="196"/>
        <v>15</v>
      </c>
      <c r="X2819" s="286"/>
      <c r="Y2819" s="286"/>
      <c r="Z2819" s="30"/>
    </row>
    <row r="2820" spans="1:26" ht="15" hidden="1" customHeight="1" x14ac:dyDescent="0.2">
      <c r="A2820" s="384"/>
      <c r="B2820" s="384"/>
      <c r="C2820" s="433"/>
      <c r="D2820" s="43" t="s">
        <v>3024</v>
      </c>
      <c r="E2820" s="499" t="s">
        <v>3080</v>
      </c>
      <c r="F2820" s="319">
        <v>1</v>
      </c>
      <c r="G2820" s="43" t="s">
        <v>3313</v>
      </c>
      <c r="H2820" s="499"/>
      <c r="I2820" s="481" t="s">
        <v>622</v>
      </c>
      <c r="J2820" s="442" t="s">
        <v>1428</v>
      </c>
      <c r="K2820" s="442">
        <v>1</v>
      </c>
      <c r="L2820" s="482" t="s">
        <v>3456</v>
      </c>
      <c r="M2820" s="442">
        <v>4558</v>
      </c>
      <c r="N2820" s="483"/>
      <c r="O2820" s="434">
        <v>192.5</v>
      </c>
      <c r="P2820" s="323">
        <f t="shared" si="197"/>
        <v>192.5</v>
      </c>
      <c r="Q2820" s="319">
        <f t="shared" si="198"/>
        <v>1</v>
      </c>
      <c r="R2820" s="427">
        <f t="shared" si="199"/>
        <v>192.5</v>
      </c>
      <c r="S2820" s="323"/>
      <c r="T2820" s="309"/>
      <c r="U2820" s="309"/>
      <c r="V2820" s="319" t="s">
        <v>622</v>
      </c>
      <c r="W2820" s="444" t="str">
        <f t="shared" si="196"/>
        <v/>
      </c>
      <c r="X2820" s="286"/>
      <c r="Y2820" s="286"/>
      <c r="Z2820" s="30"/>
    </row>
    <row r="2821" spans="1:26" ht="15" hidden="1" customHeight="1" x14ac:dyDescent="0.2">
      <c r="A2821" s="384"/>
      <c r="B2821" s="384"/>
      <c r="C2821" s="433"/>
      <c r="D2821" s="43" t="s">
        <v>3024</v>
      </c>
      <c r="E2821" s="499" t="s">
        <v>3080</v>
      </c>
      <c r="F2821" s="319">
        <v>1</v>
      </c>
      <c r="G2821" s="43" t="s">
        <v>3213</v>
      </c>
      <c r="H2821" s="499"/>
      <c r="I2821" s="481">
        <v>10</v>
      </c>
      <c r="J2821" s="442" t="s">
        <v>1428</v>
      </c>
      <c r="K2821" s="442">
        <v>4</v>
      </c>
      <c r="L2821" s="482" t="s">
        <v>3551</v>
      </c>
      <c r="M2821" s="442">
        <v>279</v>
      </c>
      <c r="N2821" s="483"/>
      <c r="O2821" s="434">
        <v>1.56</v>
      </c>
      <c r="P2821" s="323">
        <f t="shared" si="197"/>
        <v>6.24</v>
      </c>
      <c r="Q2821" s="319">
        <f t="shared" si="198"/>
        <v>4</v>
      </c>
      <c r="R2821" s="427">
        <f t="shared" si="199"/>
        <v>6.24</v>
      </c>
      <c r="S2821" s="323"/>
      <c r="T2821" s="309"/>
      <c r="U2821" s="309"/>
      <c r="V2821" s="319" t="s">
        <v>1427</v>
      </c>
      <c r="W2821" s="444" t="str">
        <f t="shared" si="196"/>
        <v>10</v>
      </c>
      <c r="X2821" s="286"/>
      <c r="Y2821" s="286"/>
      <c r="Z2821" s="30"/>
    </row>
    <row r="2822" spans="1:26" ht="15" hidden="1" customHeight="1" x14ac:dyDescent="0.2">
      <c r="A2822" s="384"/>
      <c r="B2822" s="384"/>
      <c r="C2822" s="433"/>
      <c r="D2822" s="43" t="s">
        <v>3024</v>
      </c>
      <c r="E2822" s="499" t="s">
        <v>3080</v>
      </c>
      <c r="F2822" s="319">
        <v>1</v>
      </c>
      <c r="G2822" s="43" t="s">
        <v>3210</v>
      </c>
      <c r="H2822" s="499"/>
      <c r="I2822" s="481">
        <v>15</v>
      </c>
      <c r="J2822" s="442" t="s">
        <v>1428</v>
      </c>
      <c r="K2822" s="442">
        <v>3</v>
      </c>
      <c r="L2822" s="482" t="s">
        <v>3495</v>
      </c>
      <c r="M2822" s="442">
        <v>300</v>
      </c>
      <c r="N2822" s="483"/>
      <c r="O2822" s="434">
        <v>6.01</v>
      </c>
      <c r="P2822" s="323">
        <f t="shared" si="197"/>
        <v>18.03</v>
      </c>
      <c r="Q2822" s="319">
        <f t="shared" si="198"/>
        <v>3</v>
      </c>
      <c r="R2822" s="427">
        <f t="shared" si="199"/>
        <v>18.03</v>
      </c>
      <c r="S2822" s="323"/>
      <c r="T2822" s="309"/>
      <c r="U2822" s="309"/>
      <c r="V2822" s="319" t="s">
        <v>3446</v>
      </c>
      <c r="W2822" s="444" t="str">
        <f t="shared" si="196"/>
        <v>15</v>
      </c>
      <c r="X2822" s="286"/>
      <c r="Y2822" s="286"/>
      <c r="Z2822" s="30"/>
    </row>
    <row r="2823" spans="1:26" ht="15" hidden="1" customHeight="1" x14ac:dyDescent="0.2">
      <c r="A2823" s="384"/>
      <c r="B2823" s="384"/>
      <c r="C2823" s="433"/>
      <c r="D2823" s="43" t="s">
        <v>3024</v>
      </c>
      <c r="E2823" s="499" t="s">
        <v>3080</v>
      </c>
      <c r="F2823" s="319">
        <v>1</v>
      </c>
      <c r="G2823" s="43" t="s">
        <v>3314</v>
      </c>
      <c r="H2823" s="499"/>
      <c r="I2823" s="481">
        <v>15</v>
      </c>
      <c r="J2823" s="442" t="s">
        <v>1428</v>
      </c>
      <c r="K2823" s="442">
        <v>1</v>
      </c>
      <c r="L2823" s="482" t="s">
        <v>3451</v>
      </c>
      <c r="M2823" s="442">
        <v>300</v>
      </c>
      <c r="N2823" s="483"/>
      <c r="O2823" s="434">
        <v>5.3</v>
      </c>
      <c r="P2823" s="323">
        <f t="shared" si="197"/>
        <v>5.3</v>
      </c>
      <c r="Q2823" s="319">
        <f t="shared" si="198"/>
        <v>1</v>
      </c>
      <c r="R2823" s="427">
        <f t="shared" si="199"/>
        <v>5.3</v>
      </c>
      <c r="S2823" s="323"/>
      <c r="T2823" s="309"/>
      <c r="U2823" s="309"/>
      <c r="V2823" s="319" t="s">
        <v>3446</v>
      </c>
      <c r="W2823" s="444" t="str">
        <f t="shared" si="196"/>
        <v>15</v>
      </c>
      <c r="X2823" s="286"/>
      <c r="Y2823" s="286"/>
      <c r="Z2823" s="30"/>
    </row>
    <row r="2824" spans="1:26" ht="15" hidden="1" customHeight="1" x14ac:dyDescent="0.2">
      <c r="A2824" s="384"/>
      <c r="B2824" s="384"/>
      <c r="C2824" s="433"/>
      <c r="D2824" s="43" t="s">
        <v>3025</v>
      </c>
      <c r="E2824" s="499" t="s">
        <v>3080</v>
      </c>
      <c r="F2824" s="319">
        <v>1</v>
      </c>
      <c r="G2824" s="43" t="s">
        <v>3313</v>
      </c>
      <c r="H2824" s="499"/>
      <c r="I2824" s="481" t="s">
        <v>622</v>
      </c>
      <c r="J2824" s="442" t="s">
        <v>1428</v>
      </c>
      <c r="K2824" s="442">
        <v>1</v>
      </c>
      <c r="L2824" s="482" t="s">
        <v>3456</v>
      </c>
      <c r="M2824" s="442">
        <v>4558</v>
      </c>
      <c r="N2824" s="483"/>
      <c r="O2824" s="434">
        <v>192.5</v>
      </c>
      <c r="P2824" s="323">
        <f t="shared" si="197"/>
        <v>192.5</v>
      </c>
      <c r="Q2824" s="319">
        <f t="shared" si="198"/>
        <v>1</v>
      </c>
      <c r="R2824" s="427">
        <f t="shared" si="199"/>
        <v>192.5</v>
      </c>
      <c r="S2824" s="323"/>
      <c r="T2824" s="309"/>
      <c r="U2824" s="309"/>
      <c r="V2824" s="319" t="s">
        <v>622</v>
      </c>
      <c r="W2824" s="444" t="str">
        <f t="shared" si="196"/>
        <v/>
      </c>
      <c r="X2824" s="286"/>
      <c r="Y2824" s="286"/>
      <c r="Z2824" s="30"/>
    </row>
    <row r="2825" spans="1:26" ht="15" hidden="1" customHeight="1" x14ac:dyDescent="0.2">
      <c r="A2825" s="384"/>
      <c r="B2825" s="384"/>
      <c r="C2825" s="433"/>
      <c r="D2825" s="43" t="s">
        <v>3025</v>
      </c>
      <c r="E2825" s="499" t="s">
        <v>3080</v>
      </c>
      <c r="F2825" s="319">
        <v>1</v>
      </c>
      <c r="G2825" s="43" t="s">
        <v>3212</v>
      </c>
      <c r="H2825" s="499"/>
      <c r="I2825" s="481" t="s">
        <v>622</v>
      </c>
      <c r="J2825" s="442" t="s">
        <v>1428</v>
      </c>
      <c r="K2825" s="442">
        <v>1</v>
      </c>
      <c r="L2825" s="482" t="s">
        <v>3456</v>
      </c>
      <c r="M2825" s="442">
        <v>376</v>
      </c>
      <c r="N2825" s="483"/>
      <c r="O2825" s="434">
        <v>15.9</v>
      </c>
      <c r="P2825" s="323">
        <f t="shared" si="197"/>
        <v>15.9</v>
      </c>
      <c r="Q2825" s="319">
        <f t="shared" si="198"/>
        <v>1</v>
      </c>
      <c r="R2825" s="427">
        <f t="shared" si="199"/>
        <v>15.9</v>
      </c>
      <c r="S2825" s="323"/>
      <c r="T2825" s="309"/>
      <c r="U2825" s="309"/>
      <c r="V2825" s="319" t="s">
        <v>622</v>
      </c>
      <c r="W2825" s="444" t="str">
        <f t="shared" si="196"/>
        <v/>
      </c>
      <c r="X2825" s="286"/>
      <c r="Y2825" s="286"/>
      <c r="Z2825" s="30"/>
    </row>
    <row r="2826" spans="1:26" ht="15" hidden="1" customHeight="1" x14ac:dyDescent="0.2">
      <c r="A2826" s="384"/>
      <c r="B2826" s="384"/>
      <c r="C2826" s="433"/>
      <c r="D2826" s="43" t="s">
        <v>3025</v>
      </c>
      <c r="E2826" s="499" t="s">
        <v>3080</v>
      </c>
      <c r="F2826" s="319">
        <v>1</v>
      </c>
      <c r="G2826" s="43" t="s">
        <v>3213</v>
      </c>
      <c r="H2826" s="499"/>
      <c r="I2826" s="481">
        <v>10</v>
      </c>
      <c r="J2826" s="442" t="s">
        <v>1428</v>
      </c>
      <c r="K2826" s="442">
        <v>3</v>
      </c>
      <c r="L2826" s="482" t="s">
        <v>3551</v>
      </c>
      <c r="M2826" s="442">
        <v>279</v>
      </c>
      <c r="N2826" s="483"/>
      <c r="O2826" s="434">
        <v>1.56</v>
      </c>
      <c r="P2826" s="323">
        <f t="shared" si="197"/>
        <v>4.68</v>
      </c>
      <c r="Q2826" s="319">
        <f t="shared" si="198"/>
        <v>3</v>
      </c>
      <c r="R2826" s="427">
        <f t="shared" si="199"/>
        <v>4.68</v>
      </c>
      <c r="S2826" s="323"/>
      <c r="T2826" s="309"/>
      <c r="U2826" s="309"/>
      <c r="V2826" s="319" t="s">
        <v>1427</v>
      </c>
      <c r="W2826" s="444" t="str">
        <f t="shared" si="196"/>
        <v>10</v>
      </c>
      <c r="X2826" s="286"/>
      <c r="Y2826" s="286"/>
      <c r="Z2826" s="30"/>
    </row>
    <row r="2827" spans="1:26" ht="15" hidden="1" customHeight="1" x14ac:dyDescent="0.2">
      <c r="A2827" s="384"/>
      <c r="B2827" s="384"/>
      <c r="C2827" s="433"/>
      <c r="D2827" s="43" t="s">
        <v>3025</v>
      </c>
      <c r="E2827" s="499" t="s">
        <v>3080</v>
      </c>
      <c r="F2827" s="319">
        <v>1</v>
      </c>
      <c r="G2827" s="43" t="s">
        <v>3210</v>
      </c>
      <c r="H2827" s="499"/>
      <c r="I2827" s="481">
        <v>15</v>
      </c>
      <c r="J2827" s="442" t="s">
        <v>1428</v>
      </c>
      <c r="K2827" s="442">
        <v>3</v>
      </c>
      <c r="L2827" s="482" t="s">
        <v>3495</v>
      </c>
      <c r="M2827" s="442">
        <v>300</v>
      </c>
      <c r="N2827" s="483"/>
      <c r="O2827" s="434">
        <v>6.01</v>
      </c>
      <c r="P2827" s="323">
        <f t="shared" si="197"/>
        <v>18.03</v>
      </c>
      <c r="Q2827" s="319">
        <f t="shared" si="198"/>
        <v>3</v>
      </c>
      <c r="R2827" s="427">
        <f t="shared" si="199"/>
        <v>18.03</v>
      </c>
      <c r="S2827" s="323"/>
      <c r="T2827" s="309"/>
      <c r="U2827" s="309"/>
      <c r="V2827" s="319" t="s">
        <v>3446</v>
      </c>
      <c r="W2827" s="444" t="str">
        <f t="shared" si="196"/>
        <v>15</v>
      </c>
      <c r="X2827" s="286"/>
      <c r="Y2827" s="286"/>
      <c r="Z2827" s="30"/>
    </row>
    <row r="2828" spans="1:26" ht="15" hidden="1" customHeight="1" x14ac:dyDescent="0.2">
      <c r="A2828" s="384"/>
      <c r="B2828" s="384"/>
      <c r="C2828" s="433"/>
      <c r="D2828" s="43" t="s">
        <v>3025</v>
      </c>
      <c r="E2828" s="499" t="s">
        <v>3080</v>
      </c>
      <c r="F2828" s="319">
        <v>1</v>
      </c>
      <c r="G2828" s="43" t="s">
        <v>3314</v>
      </c>
      <c r="H2828" s="499"/>
      <c r="I2828" s="481">
        <v>15</v>
      </c>
      <c r="J2828" s="442" t="s">
        <v>1428</v>
      </c>
      <c r="K2828" s="442">
        <v>1</v>
      </c>
      <c r="L2828" s="482" t="s">
        <v>3451</v>
      </c>
      <c r="M2828" s="442">
        <v>300</v>
      </c>
      <c r="N2828" s="483"/>
      <c r="O2828" s="434">
        <v>5.3</v>
      </c>
      <c r="P2828" s="323">
        <f t="shared" si="197"/>
        <v>5.3</v>
      </c>
      <c r="Q2828" s="319">
        <f t="shared" si="198"/>
        <v>1</v>
      </c>
      <c r="R2828" s="427">
        <f t="shared" si="199"/>
        <v>5.3</v>
      </c>
      <c r="S2828" s="323"/>
      <c r="T2828" s="309"/>
      <c r="U2828" s="309"/>
      <c r="V2828" s="319" t="s">
        <v>3446</v>
      </c>
      <c r="W2828" s="444" t="str">
        <f t="shared" si="196"/>
        <v>15</v>
      </c>
      <c r="X2828" s="286"/>
      <c r="Y2828" s="286"/>
      <c r="Z2828" s="30"/>
    </row>
    <row r="2829" spans="1:26" ht="15" hidden="1" customHeight="1" x14ac:dyDescent="0.2">
      <c r="A2829" s="384"/>
      <c r="B2829" s="384"/>
      <c r="C2829" s="433"/>
      <c r="D2829" s="43" t="s">
        <v>3025</v>
      </c>
      <c r="E2829" s="499" t="s">
        <v>3080</v>
      </c>
      <c r="F2829" s="319">
        <v>1</v>
      </c>
      <c r="G2829" s="43" t="s">
        <v>3315</v>
      </c>
      <c r="H2829" s="499"/>
      <c r="I2829" s="481" t="s">
        <v>720</v>
      </c>
      <c r="J2829" s="442" t="s">
        <v>2100</v>
      </c>
      <c r="K2829" s="442">
        <v>4</v>
      </c>
      <c r="L2829" s="482" t="s">
        <v>3456</v>
      </c>
      <c r="M2829" s="442">
        <v>100</v>
      </c>
      <c r="N2829" s="483"/>
      <c r="O2829" s="434">
        <v>0.74</v>
      </c>
      <c r="P2829" s="323">
        <f t="shared" si="197"/>
        <v>2.96</v>
      </c>
      <c r="Q2829" s="319">
        <f t="shared" si="198"/>
        <v>4</v>
      </c>
      <c r="R2829" s="427">
        <f t="shared" si="199"/>
        <v>2.96</v>
      </c>
      <c r="S2829" s="323"/>
      <c r="T2829" s="309"/>
      <c r="U2829" s="309"/>
      <c r="V2829" s="319" t="s">
        <v>720</v>
      </c>
      <c r="W2829" s="444" t="str">
        <f t="shared" si="196"/>
        <v/>
      </c>
      <c r="X2829" s="286"/>
      <c r="Y2829" s="286"/>
      <c r="Z2829" s="30"/>
    </row>
    <row r="2830" spans="1:26" ht="15" hidden="1" customHeight="1" x14ac:dyDescent="0.2">
      <c r="A2830" s="384"/>
      <c r="B2830" s="384"/>
      <c r="C2830" s="433"/>
      <c r="D2830" s="43" t="s">
        <v>3026</v>
      </c>
      <c r="E2830" s="499" t="s">
        <v>3080</v>
      </c>
      <c r="F2830" s="319">
        <v>1</v>
      </c>
      <c r="G2830" s="43" t="s">
        <v>3316</v>
      </c>
      <c r="H2830" s="499"/>
      <c r="I2830" s="481" t="s">
        <v>620</v>
      </c>
      <c r="J2830" s="442" t="s">
        <v>1428</v>
      </c>
      <c r="K2830" s="442">
        <v>1</v>
      </c>
      <c r="L2830" s="482" t="s">
        <v>3456</v>
      </c>
      <c r="M2830" s="442">
        <v>3293</v>
      </c>
      <c r="N2830" s="483"/>
      <c r="O2830" s="434">
        <v>86.34</v>
      </c>
      <c r="P2830" s="323">
        <f t="shared" si="197"/>
        <v>86.34</v>
      </c>
      <c r="Q2830" s="319">
        <f t="shared" si="198"/>
        <v>1</v>
      </c>
      <c r="R2830" s="427">
        <f t="shared" si="199"/>
        <v>86.34</v>
      </c>
      <c r="S2830" s="323"/>
      <c r="T2830" s="309"/>
      <c r="U2830" s="309"/>
      <c r="V2830" s="319" t="s">
        <v>620</v>
      </c>
      <c r="W2830" s="444" t="str">
        <f t="shared" si="196"/>
        <v/>
      </c>
      <c r="X2830" s="286"/>
      <c r="Y2830" s="286"/>
      <c r="Z2830" s="30"/>
    </row>
    <row r="2831" spans="1:26" ht="15" hidden="1" customHeight="1" x14ac:dyDescent="0.2">
      <c r="A2831" s="384"/>
      <c r="B2831" s="384"/>
      <c r="C2831" s="433"/>
      <c r="D2831" s="43" t="s">
        <v>3026</v>
      </c>
      <c r="E2831" s="499" t="s">
        <v>3080</v>
      </c>
      <c r="F2831" s="319">
        <v>1</v>
      </c>
      <c r="G2831" s="43" t="s">
        <v>3317</v>
      </c>
      <c r="H2831" s="499"/>
      <c r="I2831" s="481">
        <v>15</v>
      </c>
      <c r="J2831" s="442" t="s">
        <v>1428</v>
      </c>
      <c r="K2831" s="442">
        <v>2</v>
      </c>
      <c r="L2831" s="482" t="s">
        <v>3451</v>
      </c>
      <c r="M2831" s="442">
        <v>220</v>
      </c>
      <c r="N2831" s="483"/>
      <c r="O2831" s="434">
        <v>3.89</v>
      </c>
      <c r="P2831" s="323">
        <f t="shared" si="197"/>
        <v>7.78</v>
      </c>
      <c r="Q2831" s="319">
        <f t="shared" si="198"/>
        <v>2</v>
      </c>
      <c r="R2831" s="427">
        <f t="shared" si="199"/>
        <v>7.78</v>
      </c>
      <c r="S2831" s="323"/>
      <c r="T2831" s="309"/>
      <c r="U2831" s="309"/>
      <c r="V2831" s="319" t="s">
        <v>3446</v>
      </c>
      <c r="W2831" s="444" t="str">
        <f t="shared" ref="W2831:W2894" si="200">(SUBSTITUTE(I2831,V2831,""))</f>
        <v>15</v>
      </c>
      <c r="X2831" s="286"/>
      <c r="Y2831" s="286"/>
      <c r="Z2831" s="30"/>
    </row>
    <row r="2832" spans="1:26" ht="15" hidden="1" customHeight="1" x14ac:dyDescent="0.2">
      <c r="A2832" s="384"/>
      <c r="B2832" s="384"/>
      <c r="C2832" s="433"/>
      <c r="D2832" s="43" t="s">
        <v>3027</v>
      </c>
      <c r="E2832" s="499" t="s">
        <v>3080</v>
      </c>
      <c r="F2832" s="319">
        <v>1</v>
      </c>
      <c r="G2832" s="43" t="s">
        <v>3318</v>
      </c>
      <c r="H2832" s="499"/>
      <c r="I2832" s="481" t="s">
        <v>577</v>
      </c>
      <c r="J2832" s="442" t="s">
        <v>1428</v>
      </c>
      <c r="K2832" s="442">
        <v>1</v>
      </c>
      <c r="L2832" s="482" t="s">
        <v>3456</v>
      </c>
      <c r="M2832" s="442">
        <v>3176</v>
      </c>
      <c r="N2832" s="483"/>
      <c r="O2832" s="434">
        <v>112.81</v>
      </c>
      <c r="P2832" s="323">
        <f t="shared" si="197"/>
        <v>112.81</v>
      </c>
      <c r="Q2832" s="319">
        <f t="shared" si="198"/>
        <v>1</v>
      </c>
      <c r="R2832" s="427">
        <f t="shared" si="199"/>
        <v>112.81</v>
      </c>
      <c r="S2832" s="323"/>
      <c r="T2832" s="309"/>
      <c r="U2832" s="309"/>
      <c r="V2832" s="319" t="s">
        <v>577</v>
      </c>
      <c r="W2832" s="444" t="str">
        <f t="shared" si="200"/>
        <v/>
      </c>
      <c r="X2832" s="286"/>
      <c r="Y2832" s="286"/>
      <c r="Z2832" s="30"/>
    </row>
    <row r="2833" spans="1:26" ht="15" hidden="1" customHeight="1" x14ac:dyDescent="0.2">
      <c r="A2833" s="384"/>
      <c r="B2833" s="384"/>
      <c r="C2833" s="433"/>
      <c r="D2833" s="43" t="s">
        <v>3027</v>
      </c>
      <c r="E2833" s="499" t="s">
        <v>3080</v>
      </c>
      <c r="F2833" s="319">
        <v>1</v>
      </c>
      <c r="G2833" s="43" t="s">
        <v>3082</v>
      </c>
      <c r="H2833" s="499"/>
      <c r="I2833" s="481">
        <v>10</v>
      </c>
      <c r="J2833" s="442" t="s">
        <v>1428</v>
      </c>
      <c r="K2833" s="442">
        <v>1</v>
      </c>
      <c r="L2833" s="482" t="s">
        <v>3500</v>
      </c>
      <c r="M2833" s="442">
        <v>135</v>
      </c>
      <c r="N2833" s="483"/>
      <c r="O2833" s="434">
        <v>1.22</v>
      </c>
      <c r="P2833" s="323">
        <f t="shared" si="197"/>
        <v>1.22</v>
      </c>
      <c r="Q2833" s="319">
        <f t="shared" si="198"/>
        <v>1</v>
      </c>
      <c r="R2833" s="427">
        <f t="shared" si="199"/>
        <v>1.22</v>
      </c>
      <c r="S2833" s="323"/>
      <c r="T2833" s="309"/>
      <c r="U2833" s="309"/>
      <c r="V2833" s="319" t="s">
        <v>1427</v>
      </c>
      <c r="W2833" s="444" t="str">
        <f t="shared" si="200"/>
        <v>10</v>
      </c>
      <c r="X2833" s="286"/>
      <c r="Y2833" s="286"/>
      <c r="Z2833" s="30"/>
    </row>
    <row r="2834" spans="1:26" ht="15" hidden="1" customHeight="1" x14ac:dyDescent="0.2">
      <c r="A2834" s="384"/>
      <c r="B2834" s="384"/>
      <c r="C2834" s="433"/>
      <c r="D2834" s="43" t="s">
        <v>3027</v>
      </c>
      <c r="E2834" s="499" t="s">
        <v>3080</v>
      </c>
      <c r="F2834" s="319">
        <v>1</v>
      </c>
      <c r="G2834" s="43" t="s">
        <v>3301</v>
      </c>
      <c r="H2834" s="499"/>
      <c r="I2834" s="481">
        <v>12</v>
      </c>
      <c r="J2834" s="442" t="s">
        <v>1428</v>
      </c>
      <c r="K2834" s="442">
        <v>1</v>
      </c>
      <c r="L2834" s="482" t="s">
        <v>3464</v>
      </c>
      <c r="M2834" s="442">
        <v>171</v>
      </c>
      <c r="N2834" s="483"/>
      <c r="O2834" s="434">
        <v>2.9</v>
      </c>
      <c r="P2834" s="323">
        <f t="shared" si="197"/>
        <v>2.9</v>
      </c>
      <c r="Q2834" s="319">
        <f t="shared" si="198"/>
        <v>1</v>
      </c>
      <c r="R2834" s="427">
        <f t="shared" si="199"/>
        <v>2.9</v>
      </c>
      <c r="S2834" s="323"/>
      <c r="T2834" s="309"/>
      <c r="U2834" s="309"/>
      <c r="V2834" s="319" t="s">
        <v>3445</v>
      </c>
      <c r="W2834" s="444" t="str">
        <f t="shared" si="200"/>
        <v>12</v>
      </c>
      <c r="X2834" s="286"/>
      <c r="Y2834" s="286"/>
      <c r="Z2834" s="30"/>
    </row>
    <row r="2835" spans="1:26" ht="15" hidden="1" customHeight="1" x14ac:dyDescent="0.2">
      <c r="A2835" s="384"/>
      <c r="B2835" s="384"/>
      <c r="C2835" s="433"/>
      <c r="D2835" s="43" t="s">
        <v>3027</v>
      </c>
      <c r="E2835" s="499" t="s">
        <v>3080</v>
      </c>
      <c r="F2835" s="319">
        <v>1</v>
      </c>
      <c r="G2835" s="43" t="s">
        <v>3319</v>
      </c>
      <c r="H2835" s="499"/>
      <c r="I2835" s="481">
        <v>12</v>
      </c>
      <c r="J2835" s="442" t="s">
        <v>1428</v>
      </c>
      <c r="K2835" s="442">
        <v>4</v>
      </c>
      <c r="L2835" s="482" t="s">
        <v>3459</v>
      </c>
      <c r="M2835" s="442">
        <v>152</v>
      </c>
      <c r="N2835" s="483"/>
      <c r="O2835" s="434">
        <v>1.1499999999999999</v>
      </c>
      <c r="P2835" s="323">
        <f t="shared" si="197"/>
        <v>4.5999999999999996</v>
      </c>
      <c r="Q2835" s="319">
        <f t="shared" si="198"/>
        <v>4</v>
      </c>
      <c r="R2835" s="427">
        <f t="shared" si="199"/>
        <v>4.5999999999999996</v>
      </c>
      <c r="S2835" s="323"/>
      <c r="T2835" s="309"/>
      <c r="U2835" s="309"/>
      <c r="V2835" s="319" t="s">
        <v>3445</v>
      </c>
      <c r="W2835" s="444" t="str">
        <f t="shared" si="200"/>
        <v>12</v>
      </c>
      <c r="X2835" s="286"/>
      <c r="Y2835" s="286"/>
      <c r="Z2835" s="30"/>
    </row>
    <row r="2836" spans="1:26" ht="15" hidden="1" customHeight="1" x14ac:dyDescent="0.2">
      <c r="A2836" s="384"/>
      <c r="B2836" s="384"/>
      <c r="C2836" s="433"/>
      <c r="D2836" s="43" t="s">
        <v>3028</v>
      </c>
      <c r="E2836" s="499" t="s">
        <v>3080</v>
      </c>
      <c r="F2836" s="319">
        <v>22</v>
      </c>
      <c r="G2836" s="43" t="s">
        <v>3320</v>
      </c>
      <c r="H2836" s="499"/>
      <c r="I2836" s="481" t="s">
        <v>853</v>
      </c>
      <c r="J2836" s="442" t="s">
        <v>1428</v>
      </c>
      <c r="K2836" s="442">
        <v>1</v>
      </c>
      <c r="L2836" s="482" t="s">
        <v>3456</v>
      </c>
      <c r="M2836" s="442">
        <v>1176</v>
      </c>
      <c r="N2836" s="483"/>
      <c r="O2836" s="434">
        <v>9.56</v>
      </c>
      <c r="P2836" s="323">
        <f t="shared" si="197"/>
        <v>9.56</v>
      </c>
      <c r="Q2836" s="319">
        <f t="shared" si="198"/>
        <v>22</v>
      </c>
      <c r="R2836" s="427">
        <f t="shared" si="199"/>
        <v>210.32000000000002</v>
      </c>
      <c r="S2836" s="323"/>
      <c r="T2836" s="309"/>
      <c r="U2836" s="309"/>
      <c r="V2836" s="319" t="s">
        <v>853</v>
      </c>
      <c r="W2836" s="444" t="str">
        <f t="shared" si="200"/>
        <v/>
      </c>
      <c r="X2836" s="286"/>
      <c r="Y2836" s="286"/>
      <c r="Z2836" s="30"/>
    </row>
    <row r="2837" spans="1:26" ht="15" hidden="1" customHeight="1" x14ac:dyDescent="0.2">
      <c r="A2837" s="384"/>
      <c r="B2837" s="384"/>
      <c r="C2837" s="433"/>
      <c r="D2837" s="43" t="s">
        <v>3028</v>
      </c>
      <c r="E2837" s="499" t="s">
        <v>3080</v>
      </c>
      <c r="F2837" s="319">
        <v>22</v>
      </c>
      <c r="G2837" s="43" t="s">
        <v>3321</v>
      </c>
      <c r="H2837" s="499"/>
      <c r="I2837" s="481">
        <v>12</v>
      </c>
      <c r="J2837" s="442" t="s">
        <v>1428</v>
      </c>
      <c r="K2837" s="442">
        <v>2</v>
      </c>
      <c r="L2837" s="482" t="s">
        <v>3452</v>
      </c>
      <c r="M2837" s="442">
        <v>190</v>
      </c>
      <c r="N2837" s="483"/>
      <c r="O2837" s="434">
        <v>1.07</v>
      </c>
      <c r="P2837" s="323">
        <f t="shared" si="197"/>
        <v>2.14</v>
      </c>
      <c r="Q2837" s="319">
        <f t="shared" si="198"/>
        <v>44</v>
      </c>
      <c r="R2837" s="427">
        <f t="shared" si="199"/>
        <v>47.080000000000005</v>
      </c>
      <c r="S2837" s="323"/>
      <c r="T2837" s="309"/>
      <c r="U2837" s="309"/>
      <c r="V2837" s="319" t="s">
        <v>3445</v>
      </c>
      <c r="W2837" s="444" t="str">
        <f t="shared" si="200"/>
        <v>12</v>
      </c>
      <c r="X2837" s="286"/>
      <c r="Y2837" s="286"/>
      <c r="Z2837" s="30"/>
    </row>
    <row r="2838" spans="1:26" ht="15" hidden="1" customHeight="1" x14ac:dyDescent="0.2">
      <c r="A2838" s="384"/>
      <c r="B2838" s="384"/>
      <c r="C2838" s="433"/>
      <c r="D2838" s="43" t="s">
        <v>3029</v>
      </c>
      <c r="E2838" s="499" t="s">
        <v>3080</v>
      </c>
      <c r="F2838" s="319">
        <v>1</v>
      </c>
      <c r="G2838" s="43" t="s">
        <v>3322</v>
      </c>
      <c r="H2838" s="499"/>
      <c r="I2838" s="481" t="s">
        <v>886</v>
      </c>
      <c r="J2838" s="442" t="s">
        <v>1428</v>
      </c>
      <c r="K2838" s="442">
        <v>1</v>
      </c>
      <c r="L2838" s="482" t="s">
        <v>3456</v>
      </c>
      <c r="M2838" s="442">
        <v>3333</v>
      </c>
      <c r="N2838" s="483"/>
      <c r="O2838" s="434">
        <v>58.49</v>
      </c>
      <c r="P2838" s="323">
        <f t="shared" si="197"/>
        <v>58.49</v>
      </c>
      <c r="Q2838" s="319">
        <f t="shared" si="198"/>
        <v>1</v>
      </c>
      <c r="R2838" s="427">
        <f t="shared" si="199"/>
        <v>58.49</v>
      </c>
      <c r="S2838" s="323"/>
      <c r="T2838" s="309"/>
      <c r="U2838" s="309"/>
      <c r="V2838" s="319" t="s">
        <v>886</v>
      </c>
      <c r="W2838" s="444" t="str">
        <f t="shared" si="200"/>
        <v/>
      </c>
      <c r="X2838" s="286"/>
      <c r="Y2838" s="286"/>
      <c r="Z2838" s="30"/>
    </row>
    <row r="2839" spans="1:26" ht="15" hidden="1" customHeight="1" x14ac:dyDescent="0.2">
      <c r="A2839" s="384"/>
      <c r="B2839" s="384"/>
      <c r="C2839" s="433"/>
      <c r="D2839" s="43" t="s">
        <v>3029</v>
      </c>
      <c r="E2839" s="499" t="s">
        <v>3080</v>
      </c>
      <c r="F2839" s="319">
        <v>1</v>
      </c>
      <c r="G2839" s="43" t="s">
        <v>3323</v>
      </c>
      <c r="H2839" s="499"/>
      <c r="I2839" s="481">
        <v>10</v>
      </c>
      <c r="J2839" s="442" t="s">
        <v>1428</v>
      </c>
      <c r="K2839" s="442">
        <v>1</v>
      </c>
      <c r="L2839" s="482" t="s">
        <v>3482</v>
      </c>
      <c r="M2839" s="442">
        <v>100</v>
      </c>
      <c r="N2839" s="483"/>
      <c r="O2839" s="434">
        <v>1.88</v>
      </c>
      <c r="P2839" s="323">
        <f t="shared" si="197"/>
        <v>1.88</v>
      </c>
      <c r="Q2839" s="319">
        <f t="shared" si="198"/>
        <v>1</v>
      </c>
      <c r="R2839" s="427">
        <f t="shared" si="199"/>
        <v>1.88</v>
      </c>
      <c r="S2839" s="323"/>
      <c r="T2839" s="309"/>
      <c r="U2839" s="309"/>
      <c r="V2839" s="319" t="s">
        <v>1427</v>
      </c>
      <c r="W2839" s="444" t="str">
        <f t="shared" si="200"/>
        <v>10</v>
      </c>
      <c r="X2839" s="286"/>
      <c r="Y2839" s="286"/>
      <c r="Z2839" s="30"/>
    </row>
    <row r="2840" spans="1:26" ht="15" hidden="1" customHeight="1" x14ac:dyDescent="0.2">
      <c r="A2840" s="384"/>
      <c r="B2840" s="384"/>
      <c r="C2840" s="433"/>
      <c r="D2840" s="43" t="s">
        <v>3029</v>
      </c>
      <c r="E2840" s="499" t="s">
        <v>3080</v>
      </c>
      <c r="F2840" s="319">
        <v>1</v>
      </c>
      <c r="G2840" s="43" t="s">
        <v>3324</v>
      </c>
      <c r="H2840" s="499"/>
      <c r="I2840" s="481">
        <v>12</v>
      </c>
      <c r="J2840" s="442" t="s">
        <v>1428</v>
      </c>
      <c r="K2840" s="442">
        <v>1</v>
      </c>
      <c r="L2840" s="482" t="s">
        <v>3466</v>
      </c>
      <c r="M2840" s="442">
        <v>190</v>
      </c>
      <c r="N2840" s="483"/>
      <c r="O2840" s="434">
        <v>2.15</v>
      </c>
      <c r="P2840" s="323">
        <f t="shared" si="197"/>
        <v>2.15</v>
      </c>
      <c r="Q2840" s="319">
        <f t="shared" si="198"/>
        <v>1</v>
      </c>
      <c r="R2840" s="427">
        <f t="shared" si="199"/>
        <v>2.15</v>
      </c>
      <c r="S2840" s="323"/>
      <c r="T2840" s="309"/>
      <c r="U2840" s="309"/>
      <c r="V2840" s="319" t="s">
        <v>3445</v>
      </c>
      <c r="W2840" s="444" t="str">
        <f t="shared" si="200"/>
        <v>12</v>
      </c>
      <c r="X2840" s="286"/>
      <c r="Y2840" s="286"/>
      <c r="Z2840" s="30"/>
    </row>
    <row r="2841" spans="1:26" ht="15" hidden="1" customHeight="1" x14ac:dyDescent="0.2">
      <c r="A2841" s="384"/>
      <c r="B2841" s="384"/>
      <c r="C2841" s="433"/>
      <c r="D2841" s="43" t="s">
        <v>3029</v>
      </c>
      <c r="E2841" s="499" t="s">
        <v>3080</v>
      </c>
      <c r="F2841" s="319">
        <v>1</v>
      </c>
      <c r="G2841" s="43" t="s">
        <v>3325</v>
      </c>
      <c r="H2841" s="499"/>
      <c r="I2841" s="481" t="s">
        <v>1053</v>
      </c>
      <c r="J2841" s="442" t="s">
        <v>1428</v>
      </c>
      <c r="K2841" s="442">
        <v>1</v>
      </c>
      <c r="L2841" s="482" t="s">
        <v>3456</v>
      </c>
      <c r="M2841" s="442">
        <v>499</v>
      </c>
      <c r="N2841" s="483"/>
      <c r="O2841" s="434">
        <v>7.2</v>
      </c>
      <c r="P2841" s="323">
        <f t="shared" si="197"/>
        <v>7.2</v>
      </c>
      <c r="Q2841" s="319">
        <f t="shared" si="198"/>
        <v>1</v>
      </c>
      <c r="R2841" s="427">
        <f t="shared" si="199"/>
        <v>7.2</v>
      </c>
      <c r="S2841" s="323"/>
      <c r="T2841" s="309"/>
      <c r="U2841" s="309"/>
      <c r="V2841" s="319" t="s">
        <v>1053</v>
      </c>
      <c r="W2841" s="444" t="str">
        <f t="shared" si="200"/>
        <v/>
      </c>
      <c r="X2841" s="286"/>
      <c r="Y2841" s="286"/>
      <c r="Z2841" s="30"/>
    </row>
    <row r="2842" spans="1:26" ht="15" hidden="1" customHeight="1" x14ac:dyDescent="0.2">
      <c r="A2842" s="384"/>
      <c r="B2842" s="384"/>
      <c r="C2842" s="433"/>
      <c r="D2842" s="43" t="s">
        <v>3029</v>
      </c>
      <c r="E2842" s="499" t="s">
        <v>3080</v>
      </c>
      <c r="F2842" s="319">
        <v>1</v>
      </c>
      <c r="G2842" s="43" t="s">
        <v>3326</v>
      </c>
      <c r="H2842" s="499"/>
      <c r="I2842" s="481">
        <v>5</v>
      </c>
      <c r="J2842" s="442" t="s">
        <v>1428</v>
      </c>
      <c r="K2842" s="442">
        <v>1</v>
      </c>
      <c r="L2842" s="482" t="s">
        <v>3462</v>
      </c>
      <c r="M2842" s="442">
        <v>110</v>
      </c>
      <c r="N2842" s="483"/>
      <c r="O2842" s="434">
        <v>0.47</v>
      </c>
      <c r="P2842" s="323">
        <f t="shared" si="197"/>
        <v>0.47</v>
      </c>
      <c r="Q2842" s="319">
        <f t="shared" si="198"/>
        <v>1</v>
      </c>
      <c r="R2842" s="427">
        <f t="shared" si="199"/>
        <v>0.47</v>
      </c>
      <c r="S2842" s="323"/>
      <c r="T2842" s="309"/>
      <c r="U2842" s="309"/>
      <c r="V2842" s="319" t="s">
        <v>3448</v>
      </c>
      <c r="W2842" s="444" t="str">
        <f t="shared" si="200"/>
        <v>5</v>
      </c>
      <c r="X2842" s="286"/>
      <c r="Y2842" s="286"/>
      <c r="Z2842" s="30"/>
    </row>
    <row r="2843" spans="1:26" ht="15" hidden="1" customHeight="1" x14ac:dyDescent="0.2">
      <c r="A2843" s="384"/>
      <c r="B2843" s="384"/>
      <c r="C2843" s="433"/>
      <c r="D2843" s="43" t="s">
        <v>3030</v>
      </c>
      <c r="E2843" s="499" t="s">
        <v>3080</v>
      </c>
      <c r="F2843" s="319">
        <v>1</v>
      </c>
      <c r="G2843" s="43" t="s">
        <v>3327</v>
      </c>
      <c r="H2843" s="499"/>
      <c r="I2843" s="481" t="s">
        <v>866</v>
      </c>
      <c r="J2843" s="442" t="s">
        <v>1428</v>
      </c>
      <c r="K2843" s="442">
        <v>1</v>
      </c>
      <c r="L2843" s="482" t="s">
        <v>3456</v>
      </c>
      <c r="M2843" s="442">
        <v>2200</v>
      </c>
      <c r="N2843" s="483"/>
      <c r="O2843" s="434">
        <v>29.01</v>
      </c>
      <c r="P2843" s="323">
        <f t="shared" si="197"/>
        <v>29.01</v>
      </c>
      <c r="Q2843" s="319">
        <f t="shared" si="198"/>
        <v>1</v>
      </c>
      <c r="R2843" s="427">
        <f t="shared" si="199"/>
        <v>29.01</v>
      </c>
      <c r="S2843" s="323"/>
      <c r="T2843" s="309"/>
      <c r="U2843" s="309"/>
      <c r="V2843" s="319" t="s">
        <v>866</v>
      </c>
      <c r="W2843" s="444" t="str">
        <f t="shared" si="200"/>
        <v/>
      </c>
      <c r="X2843" s="286"/>
      <c r="Y2843" s="286"/>
      <c r="Z2843" s="30"/>
    </row>
    <row r="2844" spans="1:26" ht="15" hidden="1" customHeight="1" x14ac:dyDescent="0.2">
      <c r="A2844" s="384"/>
      <c r="B2844" s="384"/>
      <c r="C2844" s="433"/>
      <c r="D2844" s="43" t="s">
        <v>3030</v>
      </c>
      <c r="E2844" s="499" t="s">
        <v>3080</v>
      </c>
      <c r="F2844" s="319">
        <v>1</v>
      </c>
      <c r="G2844" s="43" t="s">
        <v>3328</v>
      </c>
      <c r="H2844" s="499"/>
      <c r="I2844" s="481">
        <v>10</v>
      </c>
      <c r="J2844" s="442" t="s">
        <v>1428</v>
      </c>
      <c r="K2844" s="442">
        <v>1</v>
      </c>
      <c r="L2844" s="482" t="s">
        <v>3459</v>
      </c>
      <c r="M2844" s="442">
        <v>145</v>
      </c>
      <c r="N2844" s="483"/>
      <c r="O2844" s="434">
        <v>0.91</v>
      </c>
      <c r="P2844" s="323">
        <f t="shared" si="197"/>
        <v>0.91</v>
      </c>
      <c r="Q2844" s="319">
        <f t="shared" si="198"/>
        <v>1</v>
      </c>
      <c r="R2844" s="427">
        <f t="shared" si="199"/>
        <v>0.91</v>
      </c>
      <c r="S2844" s="323"/>
      <c r="T2844" s="309"/>
      <c r="U2844" s="309"/>
      <c r="V2844" s="319" t="s">
        <v>1427</v>
      </c>
      <c r="W2844" s="444" t="str">
        <f t="shared" si="200"/>
        <v>10</v>
      </c>
      <c r="X2844" s="286"/>
      <c r="Y2844" s="286"/>
      <c r="Z2844" s="30"/>
    </row>
    <row r="2845" spans="1:26" ht="15" hidden="1" customHeight="1" x14ac:dyDescent="0.2">
      <c r="A2845" s="384"/>
      <c r="B2845" s="384"/>
      <c r="C2845" s="433"/>
      <c r="D2845" s="43" t="s">
        <v>3030</v>
      </c>
      <c r="E2845" s="499" t="s">
        <v>3080</v>
      </c>
      <c r="F2845" s="319">
        <v>1</v>
      </c>
      <c r="G2845" s="43" t="s">
        <v>3329</v>
      </c>
      <c r="H2845" s="499"/>
      <c r="I2845" s="481" t="s">
        <v>205</v>
      </c>
      <c r="J2845" s="442" t="s">
        <v>2100</v>
      </c>
      <c r="K2845" s="442">
        <v>1</v>
      </c>
      <c r="L2845" s="482" t="s">
        <v>3456</v>
      </c>
      <c r="M2845" s="442">
        <v>2160</v>
      </c>
      <c r="N2845" s="483"/>
      <c r="O2845" s="434">
        <v>8.14</v>
      </c>
      <c r="P2845" s="323">
        <f t="shared" si="197"/>
        <v>8.14</v>
      </c>
      <c r="Q2845" s="319">
        <f t="shared" si="198"/>
        <v>1</v>
      </c>
      <c r="R2845" s="427">
        <f t="shared" si="199"/>
        <v>8.14</v>
      </c>
      <c r="S2845" s="323"/>
      <c r="T2845" s="309"/>
      <c r="U2845" s="309"/>
      <c r="V2845" s="319" t="s">
        <v>205</v>
      </c>
      <c r="W2845" s="444" t="str">
        <f t="shared" si="200"/>
        <v/>
      </c>
      <c r="X2845" s="286"/>
      <c r="Y2845" s="286"/>
      <c r="Z2845" s="30"/>
    </row>
    <row r="2846" spans="1:26" ht="15" hidden="1" customHeight="1" x14ac:dyDescent="0.2">
      <c r="A2846" s="384"/>
      <c r="B2846" s="384"/>
      <c r="C2846" s="433"/>
      <c r="D2846" s="43" t="s">
        <v>3031</v>
      </c>
      <c r="E2846" s="499" t="s">
        <v>3080</v>
      </c>
      <c r="F2846" s="319">
        <v>1</v>
      </c>
      <c r="G2846" s="43" t="s">
        <v>3327</v>
      </c>
      <c r="H2846" s="499"/>
      <c r="I2846" s="481" t="s">
        <v>866</v>
      </c>
      <c r="J2846" s="442" t="s">
        <v>1428</v>
      </c>
      <c r="K2846" s="442">
        <v>1</v>
      </c>
      <c r="L2846" s="482" t="s">
        <v>3456</v>
      </c>
      <c r="M2846" s="442">
        <v>2200</v>
      </c>
      <c r="N2846" s="483"/>
      <c r="O2846" s="434">
        <v>29.01</v>
      </c>
      <c r="P2846" s="323">
        <f t="shared" si="197"/>
        <v>29.01</v>
      </c>
      <c r="Q2846" s="319">
        <f t="shared" si="198"/>
        <v>1</v>
      </c>
      <c r="R2846" s="427">
        <f t="shared" si="199"/>
        <v>29.01</v>
      </c>
      <c r="S2846" s="323"/>
      <c r="T2846" s="309"/>
      <c r="U2846" s="309"/>
      <c r="V2846" s="319" t="s">
        <v>866</v>
      </c>
      <c r="W2846" s="444" t="str">
        <f t="shared" si="200"/>
        <v/>
      </c>
      <c r="X2846" s="286"/>
      <c r="Y2846" s="286"/>
      <c r="Z2846" s="30"/>
    </row>
    <row r="2847" spans="1:26" ht="15" hidden="1" customHeight="1" x14ac:dyDescent="0.2">
      <c r="A2847" s="384"/>
      <c r="B2847" s="384"/>
      <c r="C2847" s="433"/>
      <c r="D2847" s="43" t="s">
        <v>3031</v>
      </c>
      <c r="E2847" s="499" t="s">
        <v>3080</v>
      </c>
      <c r="F2847" s="319">
        <v>1</v>
      </c>
      <c r="G2847" s="43" t="s">
        <v>3328</v>
      </c>
      <c r="H2847" s="499"/>
      <c r="I2847" s="481">
        <v>10</v>
      </c>
      <c r="J2847" s="442" t="s">
        <v>1428</v>
      </c>
      <c r="K2847" s="442">
        <v>1</v>
      </c>
      <c r="L2847" s="482" t="s">
        <v>3459</v>
      </c>
      <c r="M2847" s="442">
        <v>145</v>
      </c>
      <c r="N2847" s="483"/>
      <c r="O2847" s="434">
        <v>0.91</v>
      </c>
      <c r="P2847" s="323">
        <f t="shared" si="197"/>
        <v>0.91</v>
      </c>
      <c r="Q2847" s="319">
        <f t="shared" si="198"/>
        <v>1</v>
      </c>
      <c r="R2847" s="427">
        <f t="shared" si="199"/>
        <v>0.91</v>
      </c>
      <c r="S2847" s="323"/>
      <c r="T2847" s="309"/>
      <c r="U2847" s="309"/>
      <c r="V2847" s="319" t="s">
        <v>1427</v>
      </c>
      <c r="W2847" s="444" t="str">
        <f t="shared" si="200"/>
        <v>10</v>
      </c>
      <c r="X2847" s="286"/>
      <c r="Y2847" s="286"/>
      <c r="Z2847" s="30"/>
    </row>
    <row r="2848" spans="1:26" ht="15" hidden="1" customHeight="1" x14ac:dyDescent="0.2">
      <c r="A2848" s="384"/>
      <c r="B2848" s="384"/>
      <c r="C2848" s="433"/>
      <c r="D2848" s="43" t="s">
        <v>3031</v>
      </c>
      <c r="E2848" s="499" t="s">
        <v>3080</v>
      </c>
      <c r="F2848" s="319">
        <v>1</v>
      </c>
      <c r="G2848" s="43" t="s">
        <v>3329</v>
      </c>
      <c r="H2848" s="499"/>
      <c r="I2848" s="481" t="s">
        <v>205</v>
      </c>
      <c r="J2848" s="442" t="s">
        <v>2100</v>
      </c>
      <c r="K2848" s="442">
        <v>1</v>
      </c>
      <c r="L2848" s="482" t="s">
        <v>3456</v>
      </c>
      <c r="M2848" s="442">
        <v>2160</v>
      </c>
      <c r="N2848" s="483"/>
      <c r="O2848" s="434">
        <v>8.14</v>
      </c>
      <c r="P2848" s="323">
        <f t="shared" si="197"/>
        <v>8.14</v>
      </c>
      <c r="Q2848" s="319">
        <f t="shared" si="198"/>
        <v>1</v>
      </c>
      <c r="R2848" s="427">
        <f t="shared" si="199"/>
        <v>8.14</v>
      </c>
      <c r="S2848" s="323"/>
      <c r="T2848" s="309"/>
      <c r="U2848" s="309"/>
      <c r="V2848" s="319" t="s">
        <v>205</v>
      </c>
      <c r="W2848" s="444" t="str">
        <f t="shared" si="200"/>
        <v/>
      </c>
      <c r="X2848" s="286"/>
      <c r="Y2848" s="286"/>
      <c r="Z2848" s="30"/>
    </row>
    <row r="2849" spans="1:26" ht="15" hidden="1" customHeight="1" x14ac:dyDescent="0.2">
      <c r="A2849" s="384"/>
      <c r="B2849" s="384"/>
      <c r="C2849" s="433"/>
      <c r="D2849" s="43" t="s">
        <v>3032</v>
      </c>
      <c r="E2849" s="499" t="s">
        <v>3080</v>
      </c>
      <c r="F2849" s="319">
        <v>1</v>
      </c>
      <c r="G2849" s="43" t="s">
        <v>3330</v>
      </c>
      <c r="H2849" s="499"/>
      <c r="I2849" s="481" t="s">
        <v>866</v>
      </c>
      <c r="J2849" s="442" t="s">
        <v>1428</v>
      </c>
      <c r="K2849" s="442">
        <v>1</v>
      </c>
      <c r="L2849" s="482" t="s">
        <v>3456</v>
      </c>
      <c r="M2849" s="442">
        <v>6760</v>
      </c>
      <c r="N2849" s="483"/>
      <c r="O2849" s="434">
        <v>89.15</v>
      </c>
      <c r="P2849" s="323">
        <f t="shared" si="197"/>
        <v>89.15</v>
      </c>
      <c r="Q2849" s="319">
        <f t="shared" si="198"/>
        <v>1</v>
      </c>
      <c r="R2849" s="427">
        <f t="shared" si="199"/>
        <v>89.15</v>
      </c>
      <c r="S2849" s="323"/>
      <c r="T2849" s="309"/>
      <c r="U2849" s="309"/>
      <c r="V2849" s="319" t="s">
        <v>866</v>
      </c>
      <c r="W2849" s="444" t="str">
        <f t="shared" si="200"/>
        <v/>
      </c>
      <c r="X2849" s="286"/>
      <c r="Y2849" s="286"/>
      <c r="Z2849" s="30"/>
    </row>
    <row r="2850" spans="1:26" ht="15" hidden="1" customHeight="1" x14ac:dyDescent="0.2">
      <c r="A2850" s="384"/>
      <c r="B2850" s="384"/>
      <c r="C2850" s="433"/>
      <c r="D2850" s="43" t="s">
        <v>3032</v>
      </c>
      <c r="E2850" s="499" t="s">
        <v>3080</v>
      </c>
      <c r="F2850" s="319">
        <v>1</v>
      </c>
      <c r="G2850" s="43" t="s">
        <v>3331</v>
      </c>
      <c r="H2850" s="499"/>
      <c r="I2850" s="481">
        <v>10</v>
      </c>
      <c r="J2850" s="442" t="s">
        <v>1428</v>
      </c>
      <c r="K2850" s="442">
        <v>2</v>
      </c>
      <c r="L2850" s="482" t="s">
        <v>3465</v>
      </c>
      <c r="M2850" s="442">
        <v>80</v>
      </c>
      <c r="N2850" s="483"/>
      <c r="O2850" s="434">
        <v>1.26</v>
      </c>
      <c r="P2850" s="323">
        <f t="shared" si="197"/>
        <v>2.52</v>
      </c>
      <c r="Q2850" s="319">
        <f t="shared" si="198"/>
        <v>2</v>
      </c>
      <c r="R2850" s="427">
        <f t="shared" si="199"/>
        <v>2.52</v>
      </c>
      <c r="S2850" s="323"/>
      <c r="T2850" s="309"/>
      <c r="U2850" s="309"/>
      <c r="V2850" s="319" t="s">
        <v>1427</v>
      </c>
      <c r="W2850" s="444" t="str">
        <f t="shared" si="200"/>
        <v>10</v>
      </c>
      <c r="X2850" s="286"/>
      <c r="Y2850" s="286"/>
      <c r="Z2850" s="30"/>
    </row>
    <row r="2851" spans="1:26" ht="15" hidden="1" customHeight="1" x14ac:dyDescent="0.2">
      <c r="A2851" s="384"/>
      <c r="B2851" s="384"/>
      <c r="C2851" s="433"/>
      <c r="D2851" s="43" t="s">
        <v>3033</v>
      </c>
      <c r="E2851" s="499" t="s">
        <v>3080</v>
      </c>
      <c r="F2851" s="319">
        <v>1</v>
      </c>
      <c r="G2851" s="43" t="s">
        <v>3332</v>
      </c>
      <c r="H2851" s="499" t="s">
        <v>3591</v>
      </c>
      <c r="I2851" s="481" t="s">
        <v>2951</v>
      </c>
      <c r="J2851" s="442" t="s">
        <v>2956</v>
      </c>
      <c r="K2851" s="442">
        <v>1</v>
      </c>
      <c r="L2851" s="482" t="s">
        <v>3456</v>
      </c>
      <c r="M2851" s="442">
        <v>3298</v>
      </c>
      <c r="N2851" s="483"/>
      <c r="O2851" s="434">
        <v>16.36</v>
      </c>
      <c r="P2851" s="323">
        <f t="shared" si="197"/>
        <v>16.36</v>
      </c>
      <c r="Q2851" s="319">
        <f t="shared" si="198"/>
        <v>1</v>
      </c>
      <c r="R2851" s="427">
        <f t="shared" si="199"/>
        <v>16.36</v>
      </c>
      <c r="S2851" s="323"/>
      <c r="T2851" s="309"/>
      <c r="U2851" s="309"/>
      <c r="V2851" s="319" t="s">
        <v>2951</v>
      </c>
      <c r="W2851" s="444" t="str">
        <f t="shared" si="200"/>
        <v/>
      </c>
      <c r="X2851" s="286"/>
      <c r="Y2851" s="286"/>
      <c r="Z2851" s="30"/>
    </row>
    <row r="2852" spans="1:26" ht="15" hidden="1" customHeight="1" x14ac:dyDescent="0.2">
      <c r="A2852" s="384"/>
      <c r="B2852" s="384"/>
      <c r="C2852" s="433"/>
      <c r="D2852" s="43" t="s">
        <v>3033</v>
      </c>
      <c r="E2852" s="499" t="s">
        <v>3080</v>
      </c>
      <c r="F2852" s="319">
        <v>1</v>
      </c>
      <c r="G2852" s="43" t="s">
        <v>3333</v>
      </c>
      <c r="H2852" s="499" t="s">
        <v>3591</v>
      </c>
      <c r="I2852" s="481" t="s">
        <v>3391</v>
      </c>
      <c r="J2852" s="442" t="s">
        <v>2956</v>
      </c>
      <c r="K2852" s="442">
        <v>4</v>
      </c>
      <c r="L2852" s="482" t="s">
        <v>3456</v>
      </c>
      <c r="M2852" s="442">
        <v>100</v>
      </c>
      <c r="N2852" s="483"/>
      <c r="O2852" s="434">
        <v>0.22</v>
      </c>
      <c r="P2852" s="323">
        <f t="shared" si="197"/>
        <v>0.88</v>
      </c>
      <c r="Q2852" s="319">
        <f t="shared" si="198"/>
        <v>4</v>
      </c>
      <c r="R2852" s="427">
        <f t="shared" si="199"/>
        <v>0.88</v>
      </c>
      <c r="S2852" s="323"/>
      <c r="T2852" s="309"/>
      <c r="U2852" s="309"/>
      <c r="V2852" s="319" t="s">
        <v>3391</v>
      </c>
      <c r="W2852" s="444" t="str">
        <f t="shared" si="200"/>
        <v/>
      </c>
      <c r="X2852" s="286"/>
      <c r="Y2852" s="286"/>
      <c r="Z2852" s="30"/>
    </row>
    <row r="2853" spans="1:26" ht="15" hidden="1" customHeight="1" x14ac:dyDescent="0.2">
      <c r="A2853" s="384"/>
      <c r="B2853" s="384"/>
      <c r="C2853" s="433"/>
      <c r="D2853" s="43" t="s">
        <v>3034</v>
      </c>
      <c r="E2853" s="499" t="s">
        <v>3080</v>
      </c>
      <c r="F2853" s="319">
        <v>6</v>
      </c>
      <c r="G2853" s="43" t="s">
        <v>3034</v>
      </c>
      <c r="H2853" s="499"/>
      <c r="I2853" s="481">
        <v>15</v>
      </c>
      <c r="J2853" s="442" t="s">
        <v>1428</v>
      </c>
      <c r="K2853" s="442">
        <v>1</v>
      </c>
      <c r="L2853" s="482" t="s">
        <v>3472</v>
      </c>
      <c r="M2853" s="442">
        <v>220</v>
      </c>
      <c r="N2853" s="483"/>
      <c r="O2853" s="434">
        <v>4.0199999999999996</v>
      </c>
      <c r="P2853" s="323">
        <f t="shared" si="197"/>
        <v>4.0199999999999996</v>
      </c>
      <c r="Q2853" s="319">
        <f t="shared" si="198"/>
        <v>6</v>
      </c>
      <c r="R2853" s="427">
        <f t="shared" si="199"/>
        <v>24.119999999999997</v>
      </c>
      <c r="S2853" s="323"/>
      <c r="T2853" s="309"/>
      <c r="U2853" s="309"/>
      <c r="V2853" s="319" t="s">
        <v>3446</v>
      </c>
      <c r="W2853" s="444" t="str">
        <f t="shared" si="200"/>
        <v>15</v>
      </c>
      <c r="X2853" s="286"/>
      <c r="Y2853" s="286"/>
      <c r="Z2853" s="30"/>
    </row>
    <row r="2854" spans="1:26" ht="15" hidden="1" customHeight="1" x14ac:dyDescent="0.2">
      <c r="A2854" s="384"/>
      <c r="B2854" s="384"/>
      <c r="C2854" s="433"/>
      <c r="D2854" s="43" t="s">
        <v>3035</v>
      </c>
      <c r="E2854" s="499" t="s">
        <v>3080</v>
      </c>
      <c r="F2854" s="319">
        <v>9</v>
      </c>
      <c r="G2854" s="43" t="s">
        <v>3035</v>
      </c>
      <c r="H2854" s="499"/>
      <c r="I2854" s="481">
        <v>15</v>
      </c>
      <c r="J2854" s="442" t="s">
        <v>1428</v>
      </c>
      <c r="K2854" s="442">
        <v>1</v>
      </c>
      <c r="L2854" s="482" t="s">
        <v>3500</v>
      </c>
      <c r="M2854" s="442">
        <v>160</v>
      </c>
      <c r="N2854" s="483"/>
      <c r="O2854" s="434">
        <v>2.17</v>
      </c>
      <c r="P2854" s="323">
        <f t="shared" si="197"/>
        <v>2.17</v>
      </c>
      <c r="Q2854" s="319">
        <f t="shared" si="198"/>
        <v>9</v>
      </c>
      <c r="R2854" s="427">
        <f t="shared" si="199"/>
        <v>19.53</v>
      </c>
      <c r="S2854" s="323"/>
      <c r="T2854" s="309"/>
      <c r="U2854" s="309"/>
      <c r="V2854" s="319" t="s">
        <v>3446</v>
      </c>
      <c r="W2854" s="444" t="str">
        <f t="shared" si="200"/>
        <v>15</v>
      </c>
      <c r="X2854" s="286"/>
      <c r="Y2854" s="286"/>
      <c r="Z2854" s="30"/>
    </row>
    <row r="2855" spans="1:26" ht="15" hidden="1" customHeight="1" x14ac:dyDescent="0.2">
      <c r="A2855" s="384"/>
      <c r="B2855" s="384"/>
      <c r="C2855" s="433"/>
      <c r="D2855" s="43" t="s">
        <v>3036</v>
      </c>
      <c r="E2855" s="499" t="s">
        <v>3080</v>
      </c>
      <c r="F2855" s="319">
        <v>1</v>
      </c>
      <c r="G2855" s="43" t="s">
        <v>3334</v>
      </c>
      <c r="H2855" s="499" t="s">
        <v>3591</v>
      </c>
      <c r="I2855" s="481" t="s">
        <v>3392</v>
      </c>
      <c r="J2855" s="442" t="s">
        <v>2956</v>
      </c>
      <c r="K2855" s="442">
        <v>1</v>
      </c>
      <c r="L2855" s="482" t="s">
        <v>3456</v>
      </c>
      <c r="M2855" s="442">
        <v>1116</v>
      </c>
      <c r="N2855" s="483"/>
      <c r="O2855" s="434">
        <v>4.05</v>
      </c>
      <c r="P2855" s="323">
        <f t="shared" si="197"/>
        <v>4.05</v>
      </c>
      <c r="Q2855" s="319">
        <f t="shared" si="198"/>
        <v>1</v>
      </c>
      <c r="R2855" s="427">
        <f t="shared" si="199"/>
        <v>4.05</v>
      </c>
      <c r="S2855" s="323"/>
      <c r="T2855" s="309"/>
      <c r="U2855" s="309"/>
      <c r="V2855" s="319" t="s">
        <v>3392</v>
      </c>
      <c r="W2855" s="444" t="str">
        <f t="shared" si="200"/>
        <v/>
      </c>
      <c r="X2855" s="286"/>
      <c r="Y2855" s="286"/>
      <c r="Z2855" s="30"/>
    </row>
    <row r="2856" spans="1:26" ht="15" hidden="1" customHeight="1" x14ac:dyDescent="0.2">
      <c r="A2856" s="384"/>
      <c r="B2856" s="384"/>
      <c r="C2856" s="433"/>
      <c r="D2856" s="43" t="s">
        <v>3036</v>
      </c>
      <c r="E2856" s="499" t="s">
        <v>3080</v>
      </c>
      <c r="F2856" s="319">
        <v>1</v>
      </c>
      <c r="G2856" s="43" t="s">
        <v>3333</v>
      </c>
      <c r="H2856" s="499" t="s">
        <v>3591</v>
      </c>
      <c r="I2856" s="481" t="s">
        <v>3391</v>
      </c>
      <c r="J2856" s="442" t="s">
        <v>2956</v>
      </c>
      <c r="K2856" s="442">
        <v>3</v>
      </c>
      <c r="L2856" s="482" t="s">
        <v>3456</v>
      </c>
      <c r="M2856" s="442">
        <v>100</v>
      </c>
      <c r="N2856" s="483"/>
      <c r="O2856" s="434">
        <v>0.22</v>
      </c>
      <c r="P2856" s="323">
        <f t="shared" si="197"/>
        <v>0.66</v>
      </c>
      <c r="Q2856" s="319">
        <f t="shared" si="198"/>
        <v>3</v>
      </c>
      <c r="R2856" s="427">
        <f t="shared" si="199"/>
        <v>0.66</v>
      </c>
      <c r="S2856" s="323"/>
      <c r="T2856" s="309"/>
      <c r="U2856" s="309"/>
      <c r="V2856" s="319" t="s">
        <v>3391</v>
      </c>
      <c r="W2856" s="444" t="str">
        <f t="shared" si="200"/>
        <v/>
      </c>
      <c r="X2856" s="286"/>
      <c r="Y2856" s="286"/>
      <c r="Z2856" s="30"/>
    </row>
    <row r="2857" spans="1:26" ht="15" hidden="1" customHeight="1" x14ac:dyDescent="0.2">
      <c r="A2857" s="384"/>
      <c r="B2857" s="384"/>
      <c r="C2857" s="433"/>
      <c r="D2857" s="43" t="s">
        <v>3037</v>
      </c>
      <c r="E2857" s="499" t="s">
        <v>3080</v>
      </c>
      <c r="F2857" s="319">
        <v>1</v>
      </c>
      <c r="G2857" s="43" t="s">
        <v>3037</v>
      </c>
      <c r="H2857" s="499"/>
      <c r="I2857" s="481" t="s">
        <v>739</v>
      </c>
      <c r="J2857" s="442" t="s">
        <v>2100</v>
      </c>
      <c r="K2857" s="442">
        <v>1</v>
      </c>
      <c r="L2857" s="482" t="s">
        <v>3456</v>
      </c>
      <c r="M2857" s="442">
        <v>240</v>
      </c>
      <c r="N2857" s="483"/>
      <c r="O2857" s="434">
        <v>3.62</v>
      </c>
      <c r="P2857" s="323">
        <f t="shared" si="197"/>
        <v>3.62</v>
      </c>
      <c r="Q2857" s="319">
        <f t="shared" si="198"/>
        <v>1</v>
      </c>
      <c r="R2857" s="427">
        <f t="shared" si="199"/>
        <v>3.62</v>
      </c>
      <c r="S2857" s="323"/>
      <c r="T2857" s="309"/>
      <c r="U2857" s="309"/>
      <c r="V2857" s="319" t="s">
        <v>739</v>
      </c>
      <c r="W2857" s="444" t="str">
        <f t="shared" si="200"/>
        <v/>
      </c>
      <c r="X2857" s="286"/>
      <c r="Y2857" s="286"/>
      <c r="Z2857" s="30"/>
    </row>
    <row r="2858" spans="1:26" ht="15" hidden="1" customHeight="1" x14ac:dyDescent="0.2">
      <c r="A2858" s="384"/>
      <c r="B2858" s="384"/>
      <c r="C2858" s="433"/>
      <c r="D2858" s="43" t="s">
        <v>3038</v>
      </c>
      <c r="E2858" s="499" t="s">
        <v>3080</v>
      </c>
      <c r="F2858" s="319">
        <v>2</v>
      </c>
      <c r="G2858" s="43" t="s">
        <v>3038</v>
      </c>
      <c r="H2858" s="499"/>
      <c r="I2858" s="481" t="s">
        <v>739</v>
      </c>
      <c r="J2858" s="442" t="s">
        <v>2100</v>
      </c>
      <c r="K2858" s="442">
        <v>1</v>
      </c>
      <c r="L2858" s="482" t="s">
        <v>3456</v>
      </c>
      <c r="M2858" s="442">
        <v>290</v>
      </c>
      <c r="N2858" s="483"/>
      <c r="O2858" s="434">
        <v>4.37</v>
      </c>
      <c r="P2858" s="323">
        <f t="shared" si="197"/>
        <v>4.37</v>
      </c>
      <c r="Q2858" s="319">
        <f t="shared" si="198"/>
        <v>2</v>
      </c>
      <c r="R2858" s="427">
        <f t="shared" si="199"/>
        <v>8.74</v>
      </c>
      <c r="S2858" s="323"/>
      <c r="T2858" s="309"/>
      <c r="U2858" s="309"/>
      <c r="V2858" s="319" t="s">
        <v>739</v>
      </c>
      <c r="W2858" s="444" t="str">
        <f t="shared" si="200"/>
        <v/>
      </c>
      <c r="X2858" s="286"/>
      <c r="Y2858" s="286"/>
      <c r="Z2858" s="30"/>
    </row>
    <row r="2859" spans="1:26" ht="15" hidden="1" customHeight="1" x14ac:dyDescent="0.2">
      <c r="A2859" s="384"/>
      <c r="B2859" s="384"/>
      <c r="C2859" s="433"/>
      <c r="D2859" s="43" t="s">
        <v>3039</v>
      </c>
      <c r="E2859" s="499" t="s">
        <v>3080</v>
      </c>
      <c r="F2859" s="319">
        <v>1</v>
      </c>
      <c r="G2859" s="43" t="s">
        <v>3335</v>
      </c>
      <c r="H2859" s="499" t="s">
        <v>3591</v>
      </c>
      <c r="I2859" s="481" t="s">
        <v>2951</v>
      </c>
      <c r="J2859" s="442" t="s">
        <v>2956</v>
      </c>
      <c r="K2859" s="442">
        <v>1</v>
      </c>
      <c r="L2859" s="482" t="s">
        <v>3456</v>
      </c>
      <c r="M2859" s="442">
        <v>4826</v>
      </c>
      <c r="N2859" s="483"/>
      <c r="O2859" s="434">
        <v>21.67</v>
      </c>
      <c r="P2859" s="323">
        <f t="shared" si="197"/>
        <v>21.67</v>
      </c>
      <c r="Q2859" s="319">
        <f t="shared" si="198"/>
        <v>1</v>
      </c>
      <c r="R2859" s="427">
        <f t="shared" si="199"/>
        <v>21.67</v>
      </c>
      <c r="S2859" s="323"/>
      <c r="T2859" s="309"/>
      <c r="U2859" s="309"/>
      <c r="V2859" s="319" t="s">
        <v>2951</v>
      </c>
      <c r="W2859" s="444" t="str">
        <f t="shared" si="200"/>
        <v/>
      </c>
      <c r="X2859" s="286"/>
      <c r="Y2859" s="286"/>
      <c r="Z2859" s="30"/>
    </row>
    <row r="2860" spans="1:26" ht="15" hidden="1" customHeight="1" x14ac:dyDescent="0.2">
      <c r="A2860" s="384"/>
      <c r="B2860" s="384"/>
      <c r="C2860" s="433"/>
      <c r="D2860" s="43" t="s">
        <v>3039</v>
      </c>
      <c r="E2860" s="499" t="s">
        <v>3080</v>
      </c>
      <c r="F2860" s="319">
        <v>1</v>
      </c>
      <c r="G2860" s="43" t="s">
        <v>3333</v>
      </c>
      <c r="H2860" s="499" t="s">
        <v>3591</v>
      </c>
      <c r="I2860" s="481" t="s">
        <v>3391</v>
      </c>
      <c r="J2860" s="442" t="s">
        <v>2956</v>
      </c>
      <c r="K2860" s="442">
        <v>6</v>
      </c>
      <c r="L2860" s="482" t="s">
        <v>3456</v>
      </c>
      <c r="M2860" s="442">
        <v>100</v>
      </c>
      <c r="N2860" s="483"/>
      <c r="O2860" s="434">
        <v>0.22</v>
      </c>
      <c r="P2860" s="323">
        <f t="shared" si="197"/>
        <v>1.32</v>
      </c>
      <c r="Q2860" s="319">
        <f t="shared" si="198"/>
        <v>6</v>
      </c>
      <c r="R2860" s="427">
        <f t="shared" si="199"/>
        <v>1.32</v>
      </c>
      <c r="S2860" s="323"/>
      <c r="T2860" s="309"/>
      <c r="U2860" s="309"/>
      <c r="V2860" s="319" t="s">
        <v>3391</v>
      </c>
      <c r="W2860" s="444" t="str">
        <f t="shared" si="200"/>
        <v/>
      </c>
      <c r="X2860" s="286"/>
      <c r="Y2860" s="286"/>
      <c r="Z2860" s="30"/>
    </row>
    <row r="2861" spans="1:26" ht="15" hidden="1" customHeight="1" x14ac:dyDescent="0.2">
      <c r="A2861" s="384"/>
      <c r="B2861" s="384"/>
      <c r="C2861" s="433"/>
      <c r="D2861" s="43" t="s">
        <v>3040</v>
      </c>
      <c r="E2861" s="499" t="s">
        <v>3080</v>
      </c>
      <c r="F2861" s="319">
        <v>1</v>
      </c>
      <c r="G2861" s="43" t="s">
        <v>3336</v>
      </c>
      <c r="H2861" s="499" t="s">
        <v>3591</v>
      </c>
      <c r="I2861" s="481" t="s">
        <v>2951</v>
      </c>
      <c r="J2861" s="442" t="s">
        <v>2956</v>
      </c>
      <c r="K2861" s="442">
        <v>1</v>
      </c>
      <c r="L2861" s="482" t="s">
        <v>3456</v>
      </c>
      <c r="M2861" s="442">
        <v>298</v>
      </c>
      <c r="N2861" s="483"/>
      <c r="O2861" s="434">
        <v>1.34</v>
      </c>
      <c r="P2861" s="323">
        <f t="shared" si="197"/>
        <v>1.34</v>
      </c>
      <c r="Q2861" s="319">
        <f t="shared" si="198"/>
        <v>1</v>
      </c>
      <c r="R2861" s="427">
        <f t="shared" si="199"/>
        <v>1.34</v>
      </c>
      <c r="S2861" s="323"/>
      <c r="T2861" s="309"/>
      <c r="U2861" s="309"/>
      <c r="V2861" s="319" t="s">
        <v>2951</v>
      </c>
      <c r="W2861" s="444" t="str">
        <f t="shared" si="200"/>
        <v/>
      </c>
      <c r="X2861" s="286"/>
      <c r="Y2861" s="286"/>
      <c r="Z2861" s="30"/>
    </row>
    <row r="2862" spans="1:26" ht="15" hidden="1" customHeight="1" x14ac:dyDescent="0.2">
      <c r="A2862" s="384"/>
      <c r="B2862" s="384"/>
      <c r="C2862" s="433"/>
      <c r="D2862" s="43" t="s">
        <v>3040</v>
      </c>
      <c r="E2862" s="499" t="s">
        <v>3080</v>
      </c>
      <c r="F2862" s="319">
        <v>1</v>
      </c>
      <c r="G2862" s="43" t="s">
        <v>3333</v>
      </c>
      <c r="H2862" s="499" t="s">
        <v>3591</v>
      </c>
      <c r="I2862" s="481" t="s">
        <v>3391</v>
      </c>
      <c r="J2862" s="442" t="s">
        <v>2956</v>
      </c>
      <c r="K2862" s="442">
        <v>1</v>
      </c>
      <c r="L2862" s="482" t="s">
        <v>3456</v>
      </c>
      <c r="M2862" s="442">
        <v>100</v>
      </c>
      <c r="N2862" s="483"/>
      <c r="O2862" s="434">
        <v>0.22</v>
      </c>
      <c r="P2862" s="323">
        <f t="shared" si="197"/>
        <v>0.22</v>
      </c>
      <c r="Q2862" s="319">
        <f t="shared" si="198"/>
        <v>1</v>
      </c>
      <c r="R2862" s="427">
        <f t="shared" si="199"/>
        <v>0.22</v>
      </c>
      <c r="S2862" s="323"/>
      <c r="T2862" s="309"/>
      <c r="U2862" s="309"/>
      <c r="V2862" s="319" t="s">
        <v>3391</v>
      </c>
      <c r="W2862" s="444" t="str">
        <f t="shared" si="200"/>
        <v/>
      </c>
      <c r="X2862" s="286"/>
      <c r="Y2862" s="286"/>
      <c r="Z2862" s="30"/>
    </row>
    <row r="2863" spans="1:26" ht="15" hidden="1" customHeight="1" x14ac:dyDescent="0.2">
      <c r="A2863" s="384"/>
      <c r="B2863" s="384"/>
      <c r="C2863" s="433"/>
      <c r="D2863" s="43" t="s">
        <v>3041</v>
      </c>
      <c r="E2863" s="499" t="s">
        <v>3080</v>
      </c>
      <c r="F2863" s="319">
        <v>1</v>
      </c>
      <c r="G2863" s="43" t="s">
        <v>3337</v>
      </c>
      <c r="H2863" s="499" t="s">
        <v>3591</v>
      </c>
      <c r="I2863" s="481" t="s">
        <v>2951</v>
      </c>
      <c r="J2863" s="442" t="s">
        <v>2956</v>
      </c>
      <c r="K2863" s="442">
        <v>1</v>
      </c>
      <c r="L2863" s="482" t="s">
        <v>3456</v>
      </c>
      <c r="M2863" s="442">
        <v>4816</v>
      </c>
      <c r="N2863" s="483"/>
      <c r="O2863" s="434">
        <v>21.62</v>
      </c>
      <c r="P2863" s="323">
        <f t="shared" si="197"/>
        <v>21.62</v>
      </c>
      <c r="Q2863" s="319">
        <f t="shared" si="198"/>
        <v>1</v>
      </c>
      <c r="R2863" s="427">
        <f t="shared" si="199"/>
        <v>21.62</v>
      </c>
      <c r="S2863" s="323"/>
      <c r="T2863" s="309"/>
      <c r="U2863" s="309"/>
      <c r="V2863" s="319" t="s">
        <v>2951</v>
      </c>
      <c r="W2863" s="444" t="str">
        <f t="shared" si="200"/>
        <v/>
      </c>
      <c r="X2863" s="286"/>
      <c r="Y2863" s="286"/>
      <c r="Z2863" s="30"/>
    </row>
    <row r="2864" spans="1:26" ht="15" hidden="1" customHeight="1" x14ac:dyDescent="0.2">
      <c r="A2864" s="384"/>
      <c r="B2864" s="384"/>
      <c r="C2864" s="433"/>
      <c r="D2864" s="43" t="s">
        <v>3041</v>
      </c>
      <c r="E2864" s="499" t="s">
        <v>3080</v>
      </c>
      <c r="F2864" s="319">
        <v>1</v>
      </c>
      <c r="G2864" s="43" t="s">
        <v>3333</v>
      </c>
      <c r="H2864" s="499" t="s">
        <v>3591</v>
      </c>
      <c r="I2864" s="481" t="s">
        <v>3391</v>
      </c>
      <c r="J2864" s="442" t="s">
        <v>2956</v>
      </c>
      <c r="K2864" s="442">
        <v>6</v>
      </c>
      <c r="L2864" s="482" t="s">
        <v>3456</v>
      </c>
      <c r="M2864" s="442">
        <v>100</v>
      </c>
      <c r="N2864" s="483"/>
      <c r="O2864" s="434">
        <v>0.22</v>
      </c>
      <c r="P2864" s="323">
        <f t="shared" si="197"/>
        <v>1.32</v>
      </c>
      <c r="Q2864" s="319">
        <f t="shared" si="198"/>
        <v>6</v>
      </c>
      <c r="R2864" s="427">
        <f t="shared" si="199"/>
        <v>1.32</v>
      </c>
      <c r="S2864" s="323"/>
      <c r="T2864" s="309"/>
      <c r="U2864" s="309"/>
      <c r="V2864" s="319" t="s">
        <v>3391</v>
      </c>
      <c r="W2864" s="444" t="str">
        <f t="shared" si="200"/>
        <v/>
      </c>
      <c r="X2864" s="286"/>
      <c r="Y2864" s="286"/>
      <c r="Z2864" s="30"/>
    </row>
    <row r="2865" spans="1:26" ht="15" hidden="1" customHeight="1" x14ac:dyDescent="0.2">
      <c r="A2865" s="384"/>
      <c r="B2865" s="384"/>
      <c r="C2865" s="433"/>
      <c r="D2865" s="43" t="s">
        <v>3042</v>
      </c>
      <c r="E2865" s="499" t="s">
        <v>3080</v>
      </c>
      <c r="F2865" s="319">
        <v>1</v>
      </c>
      <c r="G2865" s="43" t="s">
        <v>3338</v>
      </c>
      <c r="H2865" s="499" t="s">
        <v>3591</v>
      </c>
      <c r="I2865" s="481" t="s">
        <v>2951</v>
      </c>
      <c r="J2865" s="442" t="s">
        <v>2956</v>
      </c>
      <c r="K2865" s="442">
        <v>1</v>
      </c>
      <c r="L2865" s="482" t="s">
        <v>3456</v>
      </c>
      <c r="M2865" s="442">
        <v>1767</v>
      </c>
      <c r="N2865" s="483"/>
      <c r="O2865" s="434">
        <v>7.94</v>
      </c>
      <c r="P2865" s="323">
        <f t="shared" si="197"/>
        <v>7.94</v>
      </c>
      <c r="Q2865" s="319">
        <f t="shared" si="198"/>
        <v>1</v>
      </c>
      <c r="R2865" s="427">
        <f t="shared" si="199"/>
        <v>7.94</v>
      </c>
      <c r="S2865" s="323"/>
      <c r="T2865" s="309"/>
      <c r="U2865" s="309"/>
      <c r="V2865" s="319" t="s">
        <v>2951</v>
      </c>
      <c r="W2865" s="444" t="str">
        <f t="shared" si="200"/>
        <v/>
      </c>
      <c r="X2865" s="286"/>
      <c r="Y2865" s="286"/>
      <c r="Z2865" s="30"/>
    </row>
    <row r="2866" spans="1:26" ht="15" hidden="1" customHeight="1" x14ac:dyDescent="0.2">
      <c r="A2866" s="384"/>
      <c r="B2866" s="384"/>
      <c r="C2866" s="433"/>
      <c r="D2866" s="43" t="s">
        <v>3042</v>
      </c>
      <c r="E2866" s="499" t="s">
        <v>3080</v>
      </c>
      <c r="F2866" s="319">
        <v>1</v>
      </c>
      <c r="G2866" s="43" t="s">
        <v>3333</v>
      </c>
      <c r="H2866" s="499" t="s">
        <v>3591</v>
      </c>
      <c r="I2866" s="481" t="s">
        <v>3391</v>
      </c>
      <c r="J2866" s="442" t="s">
        <v>2956</v>
      </c>
      <c r="K2866" s="442">
        <v>3</v>
      </c>
      <c r="L2866" s="482" t="s">
        <v>3456</v>
      </c>
      <c r="M2866" s="442">
        <v>100</v>
      </c>
      <c r="N2866" s="483"/>
      <c r="O2866" s="434">
        <v>0.22</v>
      </c>
      <c r="P2866" s="323">
        <f t="shared" si="197"/>
        <v>0.66</v>
      </c>
      <c r="Q2866" s="319">
        <f t="shared" si="198"/>
        <v>3</v>
      </c>
      <c r="R2866" s="427">
        <f t="shared" si="199"/>
        <v>0.66</v>
      </c>
      <c r="S2866" s="323"/>
      <c r="T2866" s="309"/>
      <c r="U2866" s="309"/>
      <c r="V2866" s="319" t="s">
        <v>3391</v>
      </c>
      <c r="W2866" s="444" t="str">
        <f t="shared" si="200"/>
        <v/>
      </c>
      <c r="X2866" s="286"/>
      <c r="Y2866" s="286"/>
      <c r="Z2866" s="30"/>
    </row>
    <row r="2867" spans="1:26" ht="15" hidden="1" customHeight="1" x14ac:dyDescent="0.2">
      <c r="A2867" s="384"/>
      <c r="B2867" s="384"/>
      <c r="C2867" s="433"/>
      <c r="D2867" s="43" t="s">
        <v>3043</v>
      </c>
      <c r="E2867" s="499" t="s">
        <v>3080</v>
      </c>
      <c r="F2867" s="319">
        <v>1</v>
      </c>
      <c r="G2867" s="43" t="s">
        <v>3339</v>
      </c>
      <c r="H2867" s="499" t="s">
        <v>3591</v>
      </c>
      <c r="I2867" s="481" t="s">
        <v>2951</v>
      </c>
      <c r="J2867" s="442" t="s">
        <v>2956</v>
      </c>
      <c r="K2867" s="442">
        <v>1</v>
      </c>
      <c r="L2867" s="482" t="s">
        <v>3456</v>
      </c>
      <c r="M2867" s="442">
        <v>1040</v>
      </c>
      <c r="N2867" s="483"/>
      <c r="O2867" s="434">
        <v>4.67</v>
      </c>
      <c r="P2867" s="323">
        <f t="shared" si="197"/>
        <v>4.67</v>
      </c>
      <c r="Q2867" s="319">
        <f t="shared" si="198"/>
        <v>1</v>
      </c>
      <c r="R2867" s="427">
        <f t="shared" si="199"/>
        <v>4.67</v>
      </c>
      <c r="S2867" s="323"/>
      <c r="T2867" s="309"/>
      <c r="U2867" s="309"/>
      <c r="V2867" s="319" t="s">
        <v>2951</v>
      </c>
      <c r="W2867" s="444" t="str">
        <f t="shared" si="200"/>
        <v/>
      </c>
      <c r="X2867" s="286"/>
      <c r="Y2867" s="286"/>
      <c r="Z2867" s="30"/>
    </row>
    <row r="2868" spans="1:26" ht="15" hidden="1" customHeight="1" x14ac:dyDescent="0.2">
      <c r="A2868" s="384"/>
      <c r="B2868" s="384"/>
      <c r="C2868" s="433"/>
      <c r="D2868" s="43" t="s">
        <v>3043</v>
      </c>
      <c r="E2868" s="499" t="s">
        <v>3080</v>
      </c>
      <c r="F2868" s="319">
        <v>1</v>
      </c>
      <c r="G2868" s="43" t="s">
        <v>3340</v>
      </c>
      <c r="H2868" s="499" t="s">
        <v>3591</v>
      </c>
      <c r="I2868" s="481" t="s">
        <v>3393</v>
      </c>
      <c r="J2868" s="442" t="s">
        <v>2956</v>
      </c>
      <c r="K2868" s="442">
        <v>3</v>
      </c>
      <c r="L2868" s="482" t="s">
        <v>3456</v>
      </c>
      <c r="M2868" s="442">
        <v>100</v>
      </c>
      <c r="N2868" s="483"/>
      <c r="O2868" s="434">
        <v>0.27</v>
      </c>
      <c r="P2868" s="323">
        <f t="shared" ref="P2868:P2931" si="201">O2868*K2868</f>
        <v>0.81</v>
      </c>
      <c r="Q2868" s="319">
        <f t="shared" ref="Q2868:Q2931" si="202">K2868*F2868</f>
        <v>3</v>
      </c>
      <c r="R2868" s="427">
        <f t="shared" ref="R2868:R2931" si="203">Q2868*O2868</f>
        <v>0.81</v>
      </c>
      <c r="S2868" s="323"/>
      <c r="T2868" s="309"/>
      <c r="U2868" s="309"/>
      <c r="V2868" s="319" t="s">
        <v>3393</v>
      </c>
      <c r="W2868" s="444" t="str">
        <f t="shared" si="200"/>
        <v/>
      </c>
      <c r="X2868" s="286"/>
      <c r="Y2868" s="286"/>
      <c r="Z2868" s="30"/>
    </row>
    <row r="2869" spans="1:26" ht="15" hidden="1" customHeight="1" x14ac:dyDescent="0.2">
      <c r="A2869" s="384"/>
      <c r="B2869" s="384"/>
      <c r="C2869" s="433"/>
      <c r="D2869" s="43" t="s">
        <v>3044</v>
      </c>
      <c r="E2869" s="499" t="s">
        <v>3080</v>
      </c>
      <c r="F2869" s="319">
        <v>4</v>
      </c>
      <c r="G2869" s="43" t="s">
        <v>3341</v>
      </c>
      <c r="H2869" s="499"/>
      <c r="I2869" s="481" t="s">
        <v>558</v>
      </c>
      <c r="J2869" s="442" t="s">
        <v>1428</v>
      </c>
      <c r="K2869" s="442">
        <v>1</v>
      </c>
      <c r="L2869" s="482" t="s">
        <v>3456</v>
      </c>
      <c r="M2869" s="442">
        <v>9294</v>
      </c>
      <c r="N2869" s="483"/>
      <c r="O2869" s="434">
        <v>32.46</v>
      </c>
      <c r="P2869" s="323">
        <f t="shared" si="201"/>
        <v>32.46</v>
      </c>
      <c r="Q2869" s="319">
        <f t="shared" si="202"/>
        <v>4</v>
      </c>
      <c r="R2869" s="427">
        <f t="shared" si="203"/>
        <v>129.84</v>
      </c>
      <c r="S2869" s="323"/>
      <c r="T2869" s="309"/>
      <c r="U2869" s="309"/>
      <c r="V2869" s="319" t="s">
        <v>558</v>
      </c>
      <c r="W2869" s="444" t="str">
        <f t="shared" si="200"/>
        <v/>
      </c>
      <c r="X2869" s="286"/>
      <c r="Y2869" s="286"/>
      <c r="Z2869" s="30"/>
    </row>
    <row r="2870" spans="1:26" ht="15" hidden="1" customHeight="1" x14ac:dyDescent="0.2">
      <c r="A2870" s="384"/>
      <c r="B2870" s="384"/>
      <c r="C2870" s="433"/>
      <c r="D2870" s="43" t="s">
        <v>3044</v>
      </c>
      <c r="E2870" s="499" t="s">
        <v>3080</v>
      </c>
      <c r="F2870" s="319">
        <v>4</v>
      </c>
      <c r="G2870" s="43" t="s">
        <v>3342</v>
      </c>
      <c r="H2870" s="499"/>
      <c r="I2870" s="481">
        <v>12</v>
      </c>
      <c r="J2870" s="442" t="s">
        <v>1428</v>
      </c>
      <c r="K2870" s="442">
        <v>2</v>
      </c>
      <c r="L2870" s="482" t="s">
        <v>3459</v>
      </c>
      <c r="M2870" s="442">
        <v>240</v>
      </c>
      <c r="N2870" s="483"/>
      <c r="O2870" s="434">
        <v>1.81</v>
      </c>
      <c r="P2870" s="323">
        <f t="shared" si="201"/>
        <v>3.62</v>
      </c>
      <c r="Q2870" s="319">
        <f t="shared" si="202"/>
        <v>8</v>
      </c>
      <c r="R2870" s="427">
        <f t="shared" si="203"/>
        <v>14.48</v>
      </c>
      <c r="S2870" s="323"/>
      <c r="T2870" s="309"/>
      <c r="U2870" s="309"/>
      <c r="V2870" s="319" t="s">
        <v>3445</v>
      </c>
      <c r="W2870" s="444" t="str">
        <f t="shared" si="200"/>
        <v>12</v>
      </c>
      <c r="X2870" s="286"/>
      <c r="Y2870" s="286"/>
      <c r="Z2870" s="30"/>
    </row>
    <row r="2871" spans="1:26" ht="15" hidden="1" customHeight="1" x14ac:dyDescent="0.2">
      <c r="A2871" s="384"/>
      <c r="B2871" s="384"/>
      <c r="C2871" s="433"/>
      <c r="D2871" s="43" t="s">
        <v>3044</v>
      </c>
      <c r="E2871" s="499" t="s">
        <v>3080</v>
      </c>
      <c r="F2871" s="319">
        <v>4</v>
      </c>
      <c r="G2871" s="43" t="s">
        <v>3343</v>
      </c>
      <c r="H2871" s="499"/>
      <c r="I2871" s="481" t="s">
        <v>558</v>
      </c>
      <c r="J2871" s="442" t="s">
        <v>1428</v>
      </c>
      <c r="K2871" s="442">
        <v>1</v>
      </c>
      <c r="L2871" s="482" t="s">
        <v>3456</v>
      </c>
      <c r="M2871" s="442">
        <v>1000</v>
      </c>
      <c r="N2871" s="483"/>
      <c r="O2871" s="434">
        <v>3.49</v>
      </c>
      <c r="P2871" s="323">
        <f t="shared" si="201"/>
        <v>3.49</v>
      </c>
      <c r="Q2871" s="319">
        <f t="shared" si="202"/>
        <v>4</v>
      </c>
      <c r="R2871" s="427">
        <f t="shared" si="203"/>
        <v>13.96</v>
      </c>
      <c r="S2871" s="323"/>
      <c r="T2871" s="309"/>
      <c r="U2871" s="309"/>
      <c r="V2871" s="319" t="s">
        <v>558</v>
      </c>
      <c r="W2871" s="444" t="str">
        <f t="shared" si="200"/>
        <v/>
      </c>
      <c r="X2871" s="286"/>
      <c r="Y2871" s="286"/>
      <c r="Z2871" s="30"/>
    </row>
    <row r="2872" spans="1:26" ht="15" hidden="1" customHeight="1" x14ac:dyDescent="0.2">
      <c r="A2872" s="384"/>
      <c r="B2872" s="384"/>
      <c r="C2872" s="433"/>
      <c r="D2872" s="43" t="s">
        <v>3044</v>
      </c>
      <c r="E2872" s="499" t="s">
        <v>3080</v>
      </c>
      <c r="F2872" s="319">
        <v>4</v>
      </c>
      <c r="G2872" s="43" t="s">
        <v>3344</v>
      </c>
      <c r="H2872" s="499"/>
      <c r="I2872" s="481" t="s">
        <v>3587</v>
      </c>
      <c r="J2872" s="442" t="s">
        <v>1428</v>
      </c>
      <c r="K2872" s="442">
        <v>1</v>
      </c>
      <c r="L2872" s="482" t="s">
        <v>3456</v>
      </c>
      <c r="M2872" s="442">
        <v>255</v>
      </c>
      <c r="N2872" s="483"/>
      <c r="O2872" s="434">
        <v>4.7300000000000004</v>
      </c>
      <c r="P2872" s="323">
        <f t="shared" si="201"/>
        <v>4.7300000000000004</v>
      </c>
      <c r="Q2872" s="319">
        <f t="shared" si="202"/>
        <v>4</v>
      </c>
      <c r="R2872" s="427">
        <f t="shared" si="203"/>
        <v>18.920000000000002</v>
      </c>
      <c r="S2872" s="323"/>
      <c r="T2872" s="309"/>
      <c r="U2872" s="309"/>
      <c r="V2872" s="319" t="s">
        <v>2954</v>
      </c>
      <c r="W2872" s="444" t="str">
        <f t="shared" si="200"/>
        <v xml:space="preserve"> (DIN1478)</v>
      </c>
      <c r="X2872" s="286"/>
      <c r="Y2872" s="286"/>
      <c r="Z2872" s="30"/>
    </row>
    <row r="2873" spans="1:26" ht="15" hidden="1" customHeight="1" x14ac:dyDescent="0.2">
      <c r="A2873" s="384"/>
      <c r="B2873" s="384"/>
      <c r="C2873" s="433"/>
      <c r="D2873" s="43" t="s">
        <v>3045</v>
      </c>
      <c r="E2873" s="499" t="s">
        <v>3080</v>
      </c>
      <c r="F2873" s="319">
        <v>2</v>
      </c>
      <c r="G2873" s="43" t="s">
        <v>3345</v>
      </c>
      <c r="H2873" s="499"/>
      <c r="I2873" s="481" t="s">
        <v>558</v>
      </c>
      <c r="J2873" s="442" t="s">
        <v>1428</v>
      </c>
      <c r="K2873" s="442">
        <v>1</v>
      </c>
      <c r="L2873" s="482" t="s">
        <v>3456</v>
      </c>
      <c r="M2873" s="442">
        <v>10586</v>
      </c>
      <c r="N2873" s="483"/>
      <c r="O2873" s="434">
        <v>36.979999999999997</v>
      </c>
      <c r="P2873" s="323">
        <f t="shared" si="201"/>
        <v>36.979999999999997</v>
      </c>
      <c r="Q2873" s="319">
        <f t="shared" si="202"/>
        <v>2</v>
      </c>
      <c r="R2873" s="427">
        <f t="shared" si="203"/>
        <v>73.959999999999994</v>
      </c>
      <c r="S2873" s="323"/>
      <c r="T2873" s="309"/>
      <c r="U2873" s="309"/>
      <c r="V2873" s="319" t="s">
        <v>558</v>
      </c>
      <c r="W2873" s="444" t="str">
        <f t="shared" si="200"/>
        <v/>
      </c>
      <c r="X2873" s="286"/>
      <c r="Y2873" s="286"/>
      <c r="Z2873" s="30"/>
    </row>
    <row r="2874" spans="1:26" ht="15" hidden="1" customHeight="1" x14ac:dyDescent="0.2">
      <c r="A2874" s="384"/>
      <c r="B2874" s="384"/>
      <c r="C2874" s="433"/>
      <c r="D2874" s="43" t="s">
        <v>3045</v>
      </c>
      <c r="E2874" s="499" t="s">
        <v>3080</v>
      </c>
      <c r="F2874" s="319">
        <v>2</v>
      </c>
      <c r="G2874" s="43" t="s">
        <v>3342</v>
      </c>
      <c r="H2874" s="499"/>
      <c r="I2874" s="481">
        <v>12</v>
      </c>
      <c r="J2874" s="442" t="s">
        <v>1428</v>
      </c>
      <c r="K2874" s="442">
        <v>2</v>
      </c>
      <c r="L2874" s="482" t="s">
        <v>3459</v>
      </c>
      <c r="M2874" s="442">
        <v>240</v>
      </c>
      <c r="N2874" s="483"/>
      <c r="O2874" s="434">
        <v>1.81</v>
      </c>
      <c r="P2874" s="323">
        <f t="shared" si="201"/>
        <v>3.62</v>
      </c>
      <c r="Q2874" s="319">
        <f t="shared" si="202"/>
        <v>4</v>
      </c>
      <c r="R2874" s="427">
        <f t="shared" si="203"/>
        <v>7.24</v>
      </c>
      <c r="S2874" s="323"/>
      <c r="T2874" s="309"/>
      <c r="U2874" s="309"/>
      <c r="V2874" s="319" t="s">
        <v>3445</v>
      </c>
      <c r="W2874" s="444" t="str">
        <f t="shared" si="200"/>
        <v>12</v>
      </c>
      <c r="X2874" s="286"/>
      <c r="Y2874" s="286"/>
      <c r="Z2874" s="30"/>
    </row>
    <row r="2875" spans="1:26" ht="15" hidden="1" customHeight="1" x14ac:dyDescent="0.2">
      <c r="A2875" s="384"/>
      <c r="B2875" s="384"/>
      <c r="C2875" s="433"/>
      <c r="D2875" s="43" t="s">
        <v>3045</v>
      </c>
      <c r="E2875" s="499" t="s">
        <v>3080</v>
      </c>
      <c r="F2875" s="319">
        <v>2</v>
      </c>
      <c r="G2875" s="43" t="s">
        <v>3343</v>
      </c>
      <c r="H2875" s="499"/>
      <c r="I2875" s="481" t="s">
        <v>558</v>
      </c>
      <c r="J2875" s="442" t="s">
        <v>1428</v>
      </c>
      <c r="K2875" s="442">
        <v>1</v>
      </c>
      <c r="L2875" s="482" t="s">
        <v>3456</v>
      </c>
      <c r="M2875" s="442">
        <v>1000</v>
      </c>
      <c r="N2875" s="483"/>
      <c r="O2875" s="434">
        <v>3.49</v>
      </c>
      <c r="P2875" s="323">
        <f t="shared" si="201"/>
        <v>3.49</v>
      </c>
      <c r="Q2875" s="319">
        <f t="shared" si="202"/>
        <v>2</v>
      </c>
      <c r="R2875" s="427">
        <f t="shared" si="203"/>
        <v>6.98</v>
      </c>
      <c r="S2875" s="323"/>
      <c r="T2875" s="309"/>
      <c r="U2875" s="309"/>
      <c r="V2875" s="319" t="s">
        <v>558</v>
      </c>
      <c r="W2875" s="444" t="str">
        <f t="shared" si="200"/>
        <v/>
      </c>
      <c r="X2875" s="286"/>
      <c r="Y2875" s="286"/>
      <c r="Z2875" s="30"/>
    </row>
    <row r="2876" spans="1:26" ht="15" hidden="1" customHeight="1" x14ac:dyDescent="0.2">
      <c r="A2876" s="384"/>
      <c r="B2876" s="384"/>
      <c r="C2876" s="433"/>
      <c r="D2876" s="43" t="s">
        <v>3045</v>
      </c>
      <c r="E2876" s="499" t="s">
        <v>3080</v>
      </c>
      <c r="F2876" s="319">
        <v>2</v>
      </c>
      <c r="G2876" s="43" t="s">
        <v>3344</v>
      </c>
      <c r="H2876" s="499"/>
      <c r="I2876" s="481" t="s">
        <v>3587</v>
      </c>
      <c r="J2876" s="442" t="s">
        <v>1428</v>
      </c>
      <c r="K2876" s="442">
        <v>1</v>
      </c>
      <c r="L2876" s="482" t="s">
        <v>3456</v>
      </c>
      <c r="M2876" s="442">
        <v>255</v>
      </c>
      <c r="N2876" s="483"/>
      <c r="O2876" s="434">
        <v>4.7300000000000004</v>
      </c>
      <c r="P2876" s="323">
        <f t="shared" si="201"/>
        <v>4.7300000000000004</v>
      </c>
      <c r="Q2876" s="319">
        <f t="shared" si="202"/>
        <v>2</v>
      </c>
      <c r="R2876" s="427">
        <f t="shared" si="203"/>
        <v>9.4600000000000009</v>
      </c>
      <c r="S2876" s="323"/>
      <c r="T2876" s="309"/>
      <c r="U2876" s="309"/>
      <c r="V2876" s="319" t="s">
        <v>2954</v>
      </c>
      <c r="W2876" s="444" t="str">
        <f t="shared" si="200"/>
        <v xml:space="preserve"> (DIN1478)</v>
      </c>
      <c r="X2876" s="286"/>
      <c r="Y2876" s="286"/>
      <c r="Z2876" s="30"/>
    </row>
    <row r="2877" spans="1:26" ht="15" hidden="1" customHeight="1" x14ac:dyDescent="0.2">
      <c r="A2877" s="384"/>
      <c r="B2877" s="384"/>
      <c r="C2877" s="433"/>
      <c r="D2877" s="43" t="s">
        <v>3046</v>
      </c>
      <c r="E2877" s="499" t="s">
        <v>3080</v>
      </c>
      <c r="F2877" s="319">
        <v>2</v>
      </c>
      <c r="G2877" s="43" t="s">
        <v>3346</v>
      </c>
      <c r="H2877" s="499"/>
      <c r="I2877" s="481" t="s">
        <v>558</v>
      </c>
      <c r="J2877" s="442" t="s">
        <v>1428</v>
      </c>
      <c r="K2877" s="442">
        <v>1</v>
      </c>
      <c r="L2877" s="482" t="s">
        <v>3456</v>
      </c>
      <c r="M2877" s="442">
        <v>8564</v>
      </c>
      <c r="N2877" s="483"/>
      <c r="O2877" s="434">
        <v>29.92</v>
      </c>
      <c r="P2877" s="323">
        <f t="shared" si="201"/>
        <v>29.92</v>
      </c>
      <c r="Q2877" s="319">
        <f t="shared" si="202"/>
        <v>2</v>
      </c>
      <c r="R2877" s="427">
        <f t="shared" si="203"/>
        <v>59.84</v>
      </c>
      <c r="S2877" s="323"/>
      <c r="T2877" s="309"/>
      <c r="U2877" s="309"/>
      <c r="V2877" s="319" t="s">
        <v>558</v>
      </c>
      <c r="W2877" s="444" t="str">
        <f t="shared" si="200"/>
        <v/>
      </c>
      <c r="X2877" s="286"/>
      <c r="Y2877" s="286"/>
      <c r="Z2877" s="30"/>
    </row>
    <row r="2878" spans="1:26" ht="15" hidden="1" customHeight="1" x14ac:dyDescent="0.2">
      <c r="A2878" s="384"/>
      <c r="B2878" s="384"/>
      <c r="C2878" s="433"/>
      <c r="D2878" s="43" t="s">
        <v>3046</v>
      </c>
      <c r="E2878" s="499" t="s">
        <v>3080</v>
      </c>
      <c r="F2878" s="319">
        <v>2</v>
      </c>
      <c r="G2878" s="43" t="s">
        <v>3342</v>
      </c>
      <c r="H2878" s="499"/>
      <c r="I2878" s="481">
        <v>12</v>
      </c>
      <c r="J2878" s="442" t="s">
        <v>1428</v>
      </c>
      <c r="K2878" s="442">
        <v>2</v>
      </c>
      <c r="L2878" s="482" t="s">
        <v>3459</v>
      </c>
      <c r="M2878" s="442">
        <v>240</v>
      </c>
      <c r="N2878" s="483"/>
      <c r="O2878" s="434">
        <v>1.81</v>
      </c>
      <c r="P2878" s="323">
        <f t="shared" si="201"/>
        <v>3.62</v>
      </c>
      <c r="Q2878" s="319">
        <f t="shared" si="202"/>
        <v>4</v>
      </c>
      <c r="R2878" s="427">
        <f t="shared" si="203"/>
        <v>7.24</v>
      </c>
      <c r="S2878" s="323"/>
      <c r="T2878" s="309"/>
      <c r="U2878" s="309"/>
      <c r="V2878" s="319" t="s">
        <v>3445</v>
      </c>
      <c r="W2878" s="444" t="str">
        <f t="shared" si="200"/>
        <v>12</v>
      </c>
      <c r="X2878" s="286"/>
      <c r="Y2878" s="286"/>
      <c r="Z2878" s="30"/>
    </row>
    <row r="2879" spans="1:26" ht="15" hidden="1" customHeight="1" x14ac:dyDescent="0.2">
      <c r="A2879" s="384"/>
      <c r="B2879" s="384"/>
      <c r="C2879" s="433"/>
      <c r="D2879" s="43" t="s">
        <v>3046</v>
      </c>
      <c r="E2879" s="499" t="s">
        <v>3080</v>
      </c>
      <c r="F2879" s="319">
        <v>2</v>
      </c>
      <c r="G2879" s="43" t="s">
        <v>3343</v>
      </c>
      <c r="H2879" s="499"/>
      <c r="I2879" s="481" t="s">
        <v>558</v>
      </c>
      <c r="J2879" s="442" t="s">
        <v>1428</v>
      </c>
      <c r="K2879" s="442">
        <v>1</v>
      </c>
      <c r="L2879" s="482" t="s">
        <v>3456</v>
      </c>
      <c r="M2879" s="442">
        <v>1000</v>
      </c>
      <c r="N2879" s="483"/>
      <c r="O2879" s="434">
        <v>3.49</v>
      </c>
      <c r="P2879" s="323">
        <f t="shared" si="201"/>
        <v>3.49</v>
      </c>
      <c r="Q2879" s="319">
        <f t="shared" si="202"/>
        <v>2</v>
      </c>
      <c r="R2879" s="427">
        <f t="shared" si="203"/>
        <v>6.98</v>
      </c>
      <c r="S2879" s="323"/>
      <c r="T2879" s="309"/>
      <c r="U2879" s="309"/>
      <c r="V2879" s="319" t="s">
        <v>558</v>
      </c>
      <c r="W2879" s="444" t="str">
        <f t="shared" si="200"/>
        <v/>
      </c>
      <c r="X2879" s="286"/>
      <c r="Y2879" s="286"/>
      <c r="Z2879" s="30"/>
    </row>
    <row r="2880" spans="1:26" ht="15" hidden="1" customHeight="1" x14ac:dyDescent="0.2">
      <c r="A2880" s="384"/>
      <c r="B2880" s="384"/>
      <c r="C2880" s="433"/>
      <c r="D2880" s="43" t="s">
        <v>3046</v>
      </c>
      <c r="E2880" s="499" t="s">
        <v>3080</v>
      </c>
      <c r="F2880" s="319">
        <v>2</v>
      </c>
      <c r="G2880" s="43" t="s">
        <v>3344</v>
      </c>
      <c r="H2880" s="499"/>
      <c r="I2880" s="481" t="s">
        <v>3587</v>
      </c>
      <c r="J2880" s="442" t="s">
        <v>1428</v>
      </c>
      <c r="K2880" s="442">
        <v>1</v>
      </c>
      <c r="L2880" s="482" t="s">
        <v>3456</v>
      </c>
      <c r="M2880" s="442">
        <v>255</v>
      </c>
      <c r="N2880" s="483"/>
      <c r="O2880" s="434">
        <v>4.7300000000000004</v>
      </c>
      <c r="P2880" s="323">
        <f t="shared" si="201"/>
        <v>4.7300000000000004</v>
      </c>
      <c r="Q2880" s="319">
        <f t="shared" si="202"/>
        <v>2</v>
      </c>
      <c r="R2880" s="427">
        <f t="shared" si="203"/>
        <v>9.4600000000000009</v>
      </c>
      <c r="S2880" s="323"/>
      <c r="T2880" s="309"/>
      <c r="U2880" s="309"/>
      <c r="V2880" s="319" t="s">
        <v>2954</v>
      </c>
      <c r="W2880" s="444" t="str">
        <f t="shared" si="200"/>
        <v xml:space="preserve"> (DIN1478)</v>
      </c>
      <c r="X2880" s="286"/>
      <c r="Y2880" s="286"/>
      <c r="Z2880" s="30"/>
    </row>
    <row r="2881" spans="1:26" ht="15" hidden="1" customHeight="1" x14ac:dyDescent="0.2">
      <c r="A2881" s="384"/>
      <c r="B2881" s="384"/>
      <c r="C2881" s="433"/>
      <c r="D2881" s="43" t="s">
        <v>3047</v>
      </c>
      <c r="E2881" s="499" t="s">
        <v>3080</v>
      </c>
      <c r="F2881" s="319">
        <v>1</v>
      </c>
      <c r="G2881" s="43" t="s">
        <v>3339</v>
      </c>
      <c r="H2881" s="499" t="s">
        <v>3591</v>
      </c>
      <c r="I2881" s="481" t="s">
        <v>2951</v>
      </c>
      <c r="J2881" s="442" t="s">
        <v>2956</v>
      </c>
      <c r="K2881" s="442">
        <v>1</v>
      </c>
      <c r="L2881" s="482" t="s">
        <v>3456</v>
      </c>
      <c r="M2881" s="442">
        <v>1040</v>
      </c>
      <c r="N2881" s="483"/>
      <c r="O2881" s="434">
        <v>4.67</v>
      </c>
      <c r="P2881" s="323">
        <f t="shared" si="201"/>
        <v>4.67</v>
      </c>
      <c r="Q2881" s="319">
        <f t="shared" si="202"/>
        <v>1</v>
      </c>
      <c r="R2881" s="427">
        <f t="shared" si="203"/>
        <v>4.67</v>
      </c>
      <c r="S2881" s="323"/>
      <c r="T2881" s="309"/>
      <c r="U2881" s="309"/>
      <c r="V2881" s="319" t="s">
        <v>2951</v>
      </c>
      <c r="W2881" s="444" t="str">
        <f t="shared" si="200"/>
        <v/>
      </c>
      <c r="X2881" s="286"/>
      <c r="Y2881" s="286"/>
      <c r="Z2881" s="30"/>
    </row>
    <row r="2882" spans="1:26" ht="15" hidden="1" customHeight="1" x14ac:dyDescent="0.2">
      <c r="A2882" s="384"/>
      <c r="B2882" s="384"/>
      <c r="C2882" s="433"/>
      <c r="D2882" s="43" t="s">
        <v>3047</v>
      </c>
      <c r="E2882" s="499" t="s">
        <v>3080</v>
      </c>
      <c r="F2882" s="319">
        <v>1</v>
      </c>
      <c r="G2882" s="43" t="s">
        <v>3333</v>
      </c>
      <c r="H2882" s="499" t="s">
        <v>3591</v>
      </c>
      <c r="I2882" s="481" t="s">
        <v>3391</v>
      </c>
      <c r="J2882" s="442" t="s">
        <v>2956</v>
      </c>
      <c r="K2882" s="442">
        <v>3</v>
      </c>
      <c r="L2882" s="482" t="s">
        <v>3456</v>
      </c>
      <c r="M2882" s="442">
        <v>100</v>
      </c>
      <c r="N2882" s="483"/>
      <c r="O2882" s="434">
        <v>0.22</v>
      </c>
      <c r="P2882" s="323">
        <f t="shared" si="201"/>
        <v>0.66</v>
      </c>
      <c r="Q2882" s="319">
        <f t="shared" si="202"/>
        <v>3</v>
      </c>
      <c r="R2882" s="427">
        <f t="shared" si="203"/>
        <v>0.66</v>
      </c>
      <c r="S2882" s="323"/>
      <c r="T2882" s="309"/>
      <c r="U2882" s="309"/>
      <c r="V2882" s="319" t="s">
        <v>3391</v>
      </c>
      <c r="W2882" s="444" t="str">
        <f t="shared" si="200"/>
        <v/>
      </c>
      <c r="X2882" s="286"/>
      <c r="Y2882" s="286"/>
      <c r="Z2882" s="30"/>
    </row>
    <row r="2883" spans="1:26" ht="15" hidden="1" customHeight="1" x14ac:dyDescent="0.2">
      <c r="A2883" s="384"/>
      <c r="B2883" s="384"/>
      <c r="C2883" s="433"/>
      <c r="D2883" s="43" t="s">
        <v>3048</v>
      </c>
      <c r="E2883" s="499" t="s">
        <v>3080</v>
      </c>
      <c r="F2883" s="319">
        <v>1</v>
      </c>
      <c r="G2883" s="43" t="s">
        <v>3347</v>
      </c>
      <c r="H2883" s="499" t="s">
        <v>3591</v>
      </c>
      <c r="I2883" s="481" t="s">
        <v>2951</v>
      </c>
      <c r="J2883" s="442" t="s">
        <v>2956</v>
      </c>
      <c r="K2883" s="442">
        <v>1</v>
      </c>
      <c r="L2883" s="482" t="s">
        <v>3456</v>
      </c>
      <c r="M2883" s="442">
        <v>3771</v>
      </c>
      <c r="N2883" s="483"/>
      <c r="O2883" s="434">
        <v>16.93</v>
      </c>
      <c r="P2883" s="323">
        <f t="shared" si="201"/>
        <v>16.93</v>
      </c>
      <c r="Q2883" s="319">
        <f t="shared" si="202"/>
        <v>1</v>
      </c>
      <c r="R2883" s="427">
        <f t="shared" si="203"/>
        <v>16.93</v>
      </c>
      <c r="S2883" s="323"/>
      <c r="T2883" s="309"/>
      <c r="U2883" s="309"/>
      <c r="V2883" s="319" t="s">
        <v>2951</v>
      </c>
      <c r="W2883" s="444" t="str">
        <f t="shared" si="200"/>
        <v/>
      </c>
      <c r="X2883" s="286"/>
      <c r="Y2883" s="286"/>
      <c r="Z2883" s="30"/>
    </row>
    <row r="2884" spans="1:26" ht="15" hidden="1" customHeight="1" x14ac:dyDescent="0.2">
      <c r="A2884" s="384"/>
      <c r="B2884" s="384"/>
      <c r="C2884" s="433"/>
      <c r="D2884" s="43" t="s">
        <v>3048</v>
      </c>
      <c r="E2884" s="499" t="s">
        <v>3080</v>
      </c>
      <c r="F2884" s="319">
        <v>1</v>
      </c>
      <c r="G2884" s="43" t="s">
        <v>3333</v>
      </c>
      <c r="H2884" s="499" t="s">
        <v>3591</v>
      </c>
      <c r="I2884" s="481" t="s">
        <v>3391</v>
      </c>
      <c r="J2884" s="442" t="s">
        <v>2956</v>
      </c>
      <c r="K2884" s="442">
        <v>4</v>
      </c>
      <c r="L2884" s="482" t="s">
        <v>3456</v>
      </c>
      <c r="M2884" s="442">
        <v>100</v>
      </c>
      <c r="N2884" s="483"/>
      <c r="O2884" s="434">
        <v>0.22</v>
      </c>
      <c r="P2884" s="323">
        <f t="shared" si="201"/>
        <v>0.88</v>
      </c>
      <c r="Q2884" s="319">
        <f t="shared" si="202"/>
        <v>4</v>
      </c>
      <c r="R2884" s="427">
        <f t="shared" si="203"/>
        <v>0.88</v>
      </c>
      <c r="S2884" s="323"/>
      <c r="T2884" s="309"/>
      <c r="U2884" s="309"/>
      <c r="V2884" s="319" t="s">
        <v>3391</v>
      </c>
      <c r="W2884" s="444" t="str">
        <f t="shared" si="200"/>
        <v/>
      </c>
      <c r="X2884" s="286"/>
      <c r="Y2884" s="286"/>
      <c r="Z2884" s="30"/>
    </row>
    <row r="2885" spans="1:26" ht="15" hidden="1" customHeight="1" x14ac:dyDescent="0.2">
      <c r="A2885" s="384"/>
      <c r="B2885" s="384"/>
      <c r="C2885" s="433"/>
      <c r="D2885" s="43" t="s">
        <v>3049</v>
      </c>
      <c r="E2885" s="499" t="s">
        <v>3080</v>
      </c>
      <c r="F2885" s="319">
        <v>1</v>
      </c>
      <c r="G2885" s="43" t="s">
        <v>3049</v>
      </c>
      <c r="H2885" s="499" t="s">
        <v>3591</v>
      </c>
      <c r="I2885" s="481" t="s">
        <v>3394</v>
      </c>
      <c r="J2885" s="442" t="s">
        <v>2956</v>
      </c>
      <c r="K2885" s="442">
        <v>1</v>
      </c>
      <c r="L2885" s="482" t="s">
        <v>3456</v>
      </c>
      <c r="M2885" s="442">
        <v>750</v>
      </c>
      <c r="N2885" s="483"/>
      <c r="O2885" s="434">
        <v>4.7300000000000004</v>
      </c>
      <c r="P2885" s="323">
        <f t="shared" si="201"/>
        <v>4.7300000000000004</v>
      </c>
      <c r="Q2885" s="319">
        <f t="shared" si="202"/>
        <v>1</v>
      </c>
      <c r="R2885" s="427">
        <f t="shared" si="203"/>
        <v>4.7300000000000004</v>
      </c>
      <c r="S2885" s="323"/>
      <c r="T2885" s="309"/>
      <c r="U2885" s="309"/>
      <c r="V2885" s="319" t="s">
        <v>3394</v>
      </c>
      <c r="W2885" s="444" t="str">
        <f t="shared" si="200"/>
        <v/>
      </c>
      <c r="X2885" s="286"/>
      <c r="Y2885" s="286"/>
      <c r="Z2885" s="30"/>
    </row>
    <row r="2886" spans="1:26" ht="15" hidden="1" customHeight="1" x14ac:dyDescent="0.2">
      <c r="A2886" s="384"/>
      <c r="B2886" s="384"/>
      <c r="C2886" s="433"/>
      <c r="D2886" s="43" t="s">
        <v>3050</v>
      </c>
      <c r="E2886" s="499" t="s">
        <v>3080</v>
      </c>
      <c r="F2886" s="319">
        <v>21</v>
      </c>
      <c r="G2886" s="43" t="s">
        <v>3348</v>
      </c>
      <c r="H2886" s="499"/>
      <c r="I2886" s="481">
        <v>5</v>
      </c>
      <c r="J2886" s="442" t="s">
        <v>1428</v>
      </c>
      <c r="K2886" s="442">
        <v>1</v>
      </c>
      <c r="L2886" s="482" t="s">
        <v>3485</v>
      </c>
      <c r="M2886" s="442">
        <v>1170</v>
      </c>
      <c r="N2886" s="483"/>
      <c r="O2886" s="434">
        <v>11.48</v>
      </c>
      <c r="P2886" s="323">
        <f t="shared" si="201"/>
        <v>11.48</v>
      </c>
      <c r="Q2886" s="319">
        <f t="shared" si="202"/>
        <v>21</v>
      </c>
      <c r="R2886" s="427">
        <f t="shared" si="203"/>
        <v>241.08</v>
      </c>
      <c r="S2886" s="323"/>
      <c r="T2886" s="309"/>
      <c r="U2886" s="309"/>
      <c r="V2886" s="319" t="s">
        <v>3448</v>
      </c>
      <c r="W2886" s="444" t="str">
        <f t="shared" si="200"/>
        <v>5</v>
      </c>
      <c r="X2886" s="286"/>
      <c r="Y2886" s="286"/>
      <c r="Z2886" s="30"/>
    </row>
    <row r="2887" spans="1:26" ht="15" hidden="1" customHeight="1" x14ac:dyDescent="0.2">
      <c r="A2887" s="384"/>
      <c r="B2887" s="384"/>
      <c r="C2887" s="433"/>
      <c r="D2887" s="43" t="s">
        <v>3050</v>
      </c>
      <c r="E2887" s="499" t="s">
        <v>3080</v>
      </c>
      <c r="F2887" s="319">
        <v>21</v>
      </c>
      <c r="G2887" s="43" t="s">
        <v>3349</v>
      </c>
      <c r="H2887" s="499"/>
      <c r="I2887" s="481" t="s">
        <v>729</v>
      </c>
      <c r="J2887" s="442" t="s">
        <v>2100</v>
      </c>
      <c r="K2887" s="442">
        <v>1</v>
      </c>
      <c r="L2887" s="482" t="s">
        <v>3456</v>
      </c>
      <c r="M2887" s="442">
        <v>280</v>
      </c>
      <c r="N2887" s="483"/>
      <c r="O2887" s="434">
        <v>3.32</v>
      </c>
      <c r="P2887" s="323">
        <f t="shared" si="201"/>
        <v>3.32</v>
      </c>
      <c r="Q2887" s="319">
        <f t="shared" si="202"/>
        <v>21</v>
      </c>
      <c r="R2887" s="427">
        <f t="shared" si="203"/>
        <v>69.72</v>
      </c>
      <c r="S2887" s="323"/>
      <c r="T2887" s="309"/>
      <c r="U2887" s="309"/>
      <c r="V2887" s="319" t="s">
        <v>729</v>
      </c>
      <c r="W2887" s="444" t="str">
        <f t="shared" si="200"/>
        <v/>
      </c>
      <c r="X2887" s="286"/>
      <c r="Y2887" s="286"/>
      <c r="Z2887" s="30"/>
    </row>
    <row r="2888" spans="1:26" ht="15" hidden="1" customHeight="1" x14ac:dyDescent="0.2">
      <c r="A2888" s="384"/>
      <c r="B2888" s="384"/>
      <c r="C2888" s="433"/>
      <c r="D2888" s="43" t="s">
        <v>3050</v>
      </c>
      <c r="E2888" s="499" t="s">
        <v>3080</v>
      </c>
      <c r="F2888" s="319">
        <v>21</v>
      </c>
      <c r="G2888" s="43" t="s">
        <v>3350</v>
      </c>
      <c r="H2888" s="499"/>
      <c r="I2888" s="481" t="s">
        <v>729</v>
      </c>
      <c r="J2888" s="442" t="s">
        <v>2100</v>
      </c>
      <c r="K2888" s="442">
        <v>1</v>
      </c>
      <c r="L2888" s="482" t="s">
        <v>3456</v>
      </c>
      <c r="M2888" s="442">
        <v>280</v>
      </c>
      <c r="N2888" s="483"/>
      <c r="O2888" s="434">
        <v>3.32</v>
      </c>
      <c r="P2888" s="323">
        <f t="shared" si="201"/>
        <v>3.32</v>
      </c>
      <c r="Q2888" s="319">
        <f t="shared" si="202"/>
        <v>21</v>
      </c>
      <c r="R2888" s="427">
        <f t="shared" si="203"/>
        <v>69.72</v>
      </c>
      <c r="S2888" s="323"/>
      <c r="T2888" s="309"/>
      <c r="U2888" s="309"/>
      <c r="V2888" s="319" t="s">
        <v>729</v>
      </c>
      <c r="W2888" s="444" t="str">
        <f t="shared" si="200"/>
        <v/>
      </c>
      <c r="X2888" s="286"/>
      <c r="Y2888" s="286"/>
      <c r="Z2888" s="30"/>
    </row>
    <row r="2889" spans="1:26" ht="15" hidden="1" customHeight="1" x14ac:dyDescent="0.2">
      <c r="A2889" s="384"/>
      <c r="B2889" s="384"/>
      <c r="C2889" s="433"/>
      <c r="D2889" s="43" t="s">
        <v>3050</v>
      </c>
      <c r="E2889" s="499" t="s">
        <v>3080</v>
      </c>
      <c r="F2889" s="319">
        <v>21</v>
      </c>
      <c r="G2889" s="43" t="s">
        <v>3351</v>
      </c>
      <c r="H2889" s="499"/>
      <c r="I2889" s="481" t="s">
        <v>1430</v>
      </c>
      <c r="J2889" s="442" t="s">
        <v>2100</v>
      </c>
      <c r="K2889" s="442">
        <v>2</v>
      </c>
      <c r="L2889" s="482" t="s">
        <v>3456</v>
      </c>
      <c r="M2889" s="442">
        <v>1200</v>
      </c>
      <c r="N2889" s="483"/>
      <c r="O2889" s="434">
        <v>6.15</v>
      </c>
      <c r="P2889" s="323">
        <f t="shared" si="201"/>
        <v>12.3</v>
      </c>
      <c r="Q2889" s="319">
        <f t="shared" si="202"/>
        <v>42</v>
      </c>
      <c r="R2889" s="427">
        <f t="shared" si="203"/>
        <v>258.3</v>
      </c>
      <c r="S2889" s="323"/>
      <c r="T2889" s="309"/>
      <c r="U2889" s="309"/>
      <c r="V2889" s="319" t="s">
        <v>1430</v>
      </c>
      <c r="W2889" s="444" t="str">
        <f t="shared" si="200"/>
        <v/>
      </c>
      <c r="X2889" s="286"/>
      <c r="Y2889" s="286"/>
      <c r="Z2889" s="30"/>
    </row>
    <row r="2890" spans="1:26" ht="15" hidden="1" customHeight="1" x14ac:dyDescent="0.2">
      <c r="A2890" s="384"/>
      <c r="B2890" s="384"/>
      <c r="C2890" s="433"/>
      <c r="D2890" s="43" t="s">
        <v>3050</v>
      </c>
      <c r="E2890" s="499" t="s">
        <v>3080</v>
      </c>
      <c r="F2890" s="319">
        <v>21</v>
      </c>
      <c r="G2890" s="43" t="s">
        <v>3352</v>
      </c>
      <c r="H2890" s="499"/>
      <c r="I2890" s="481" t="s">
        <v>1430</v>
      </c>
      <c r="J2890" s="442" t="s">
        <v>2100</v>
      </c>
      <c r="K2890" s="442">
        <v>2</v>
      </c>
      <c r="L2890" s="482" t="s">
        <v>3456</v>
      </c>
      <c r="M2890" s="442">
        <v>280</v>
      </c>
      <c r="N2890" s="483"/>
      <c r="O2890" s="434">
        <v>1.28</v>
      </c>
      <c r="P2890" s="323">
        <f t="shared" si="201"/>
        <v>2.56</v>
      </c>
      <c r="Q2890" s="319">
        <f t="shared" si="202"/>
        <v>42</v>
      </c>
      <c r="R2890" s="427">
        <f t="shared" si="203"/>
        <v>53.76</v>
      </c>
      <c r="S2890" s="323"/>
      <c r="T2890" s="309"/>
      <c r="U2890" s="309"/>
      <c r="V2890" s="319" t="s">
        <v>1430</v>
      </c>
      <c r="W2890" s="444" t="str">
        <f t="shared" si="200"/>
        <v/>
      </c>
      <c r="X2890" s="286"/>
      <c r="Y2890" s="286"/>
      <c r="Z2890" s="30"/>
    </row>
    <row r="2891" spans="1:26" ht="15" hidden="1" customHeight="1" x14ac:dyDescent="0.2">
      <c r="A2891" s="384"/>
      <c r="B2891" s="384"/>
      <c r="C2891" s="433"/>
      <c r="D2891" s="43" t="s">
        <v>3051</v>
      </c>
      <c r="E2891" s="499" t="s">
        <v>3080</v>
      </c>
      <c r="F2891" s="319">
        <v>24</v>
      </c>
      <c r="G2891" s="43" t="s">
        <v>3353</v>
      </c>
      <c r="H2891" s="499"/>
      <c r="I2891" s="481">
        <v>5</v>
      </c>
      <c r="J2891" s="442" t="s">
        <v>1428</v>
      </c>
      <c r="K2891" s="442">
        <v>1</v>
      </c>
      <c r="L2891" s="482" t="s">
        <v>3497</v>
      </c>
      <c r="M2891" s="442">
        <v>1170</v>
      </c>
      <c r="N2891" s="483"/>
      <c r="O2891" s="434">
        <v>10.56</v>
      </c>
      <c r="P2891" s="323">
        <f t="shared" si="201"/>
        <v>10.56</v>
      </c>
      <c r="Q2891" s="319">
        <f t="shared" si="202"/>
        <v>24</v>
      </c>
      <c r="R2891" s="427">
        <f t="shared" si="203"/>
        <v>253.44</v>
      </c>
      <c r="S2891" s="323"/>
      <c r="T2891" s="309"/>
      <c r="U2891" s="309"/>
      <c r="V2891" s="319" t="s">
        <v>3448</v>
      </c>
      <c r="W2891" s="444" t="str">
        <f t="shared" si="200"/>
        <v>5</v>
      </c>
      <c r="X2891" s="286"/>
      <c r="Y2891" s="286"/>
      <c r="Z2891" s="30"/>
    </row>
    <row r="2892" spans="1:26" ht="15" hidden="1" customHeight="1" x14ac:dyDescent="0.2">
      <c r="A2892" s="384"/>
      <c r="B2892" s="384"/>
      <c r="C2892" s="433"/>
      <c r="D2892" s="43" t="s">
        <v>3051</v>
      </c>
      <c r="E2892" s="499" t="s">
        <v>3080</v>
      </c>
      <c r="F2892" s="319">
        <v>24</v>
      </c>
      <c r="G2892" s="43" t="s">
        <v>3354</v>
      </c>
      <c r="H2892" s="499"/>
      <c r="I2892" s="481" t="s">
        <v>729</v>
      </c>
      <c r="J2892" s="442" t="s">
        <v>2100</v>
      </c>
      <c r="K2892" s="442">
        <v>1</v>
      </c>
      <c r="L2892" s="482" t="s">
        <v>3456</v>
      </c>
      <c r="M2892" s="442">
        <v>260</v>
      </c>
      <c r="N2892" s="483"/>
      <c r="O2892" s="434">
        <v>3.08</v>
      </c>
      <c r="P2892" s="323">
        <f t="shared" si="201"/>
        <v>3.08</v>
      </c>
      <c r="Q2892" s="319">
        <f t="shared" si="202"/>
        <v>24</v>
      </c>
      <c r="R2892" s="427">
        <f t="shared" si="203"/>
        <v>73.92</v>
      </c>
      <c r="S2892" s="323"/>
      <c r="T2892" s="309"/>
      <c r="U2892" s="309"/>
      <c r="V2892" s="319" t="s">
        <v>729</v>
      </c>
      <c r="W2892" s="444" t="str">
        <f t="shared" si="200"/>
        <v/>
      </c>
      <c r="X2892" s="286"/>
      <c r="Y2892" s="286"/>
      <c r="Z2892" s="30"/>
    </row>
    <row r="2893" spans="1:26" ht="15" hidden="1" customHeight="1" x14ac:dyDescent="0.2">
      <c r="A2893" s="384"/>
      <c r="B2893" s="384"/>
      <c r="C2893" s="433"/>
      <c r="D2893" s="43" t="s">
        <v>3051</v>
      </c>
      <c r="E2893" s="499" t="s">
        <v>3080</v>
      </c>
      <c r="F2893" s="319">
        <v>24</v>
      </c>
      <c r="G2893" s="43" t="s">
        <v>3355</v>
      </c>
      <c r="H2893" s="499"/>
      <c r="I2893" s="481" t="s">
        <v>729</v>
      </c>
      <c r="J2893" s="442" t="s">
        <v>2100</v>
      </c>
      <c r="K2893" s="442">
        <v>1</v>
      </c>
      <c r="L2893" s="482" t="s">
        <v>3456</v>
      </c>
      <c r="M2893" s="442">
        <v>260</v>
      </c>
      <c r="N2893" s="483"/>
      <c r="O2893" s="434">
        <v>3.08</v>
      </c>
      <c r="P2893" s="323">
        <f t="shared" si="201"/>
        <v>3.08</v>
      </c>
      <c r="Q2893" s="319">
        <f t="shared" si="202"/>
        <v>24</v>
      </c>
      <c r="R2893" s="427">
        <f t="shared" si="203"/>
        <v>73.92</v>
      </c>
      <c r="S2893" s="323"/>
      <c r="T2893" s="309"/>
      <c r="U2893" s="309"/>
      <c r="V2893" s="319" t="s">
        <v>729</v>
      </c>
      <c r="W2893" s="444" t="str">
        <f t="shared" si="200"/>
        <v/>
      </c>
      <c r="X2893" s="286"/>
      <c r="Y2893" s="286"/>
      <c r="Z2893" s="30"/>
    </row>
    <row r="2894" spans="1:26" ht="15" hidden="1" customHeight="1" x14ac:dyDescent="0.2">
      <c r="A2894" s="384"/>
      <c r="B2894" s="384"/>
      <c r="C2894" s="433"/>
      <c r="D2894" s="43" t="s">
        <v>3051</v>
      </c>
      <c r="E2894" s="499" t="s">
        <v>3080</v>
      </c>
      <c r="F2894" s="319">
        <v>24</v>
      </c>
      <c r="G2894" s="43" t="s">
        <v>3351</v>
      </c>
      <c r="H2894" s="499"/>
      <c r="I2894" s="481" t="s">
        <v>1430</v>
      </c>
      <c r="J2894" s="442" t="s">
        <v>2100</v>
      </c>
      <c r="K2894" s="442">
        <v>2</v>
      </c>
      <c r="L2894" s="482" t="s">
        <v>3456</v>
      </c>
      <c r="M2894" s="442">
        <v>1200</v>
      </c>
      <c r="N2894" s="483"/>
      <c r="O2894" s="434">
        <v>6.15</v>
      </c>
      <c r="P2894" s="323">
        <f t="shared" si="201"/>
        <v>12.3</v>
      </c>
      <c r="Q2894" s="319">
        <f t="shared" si="202"/>
        <v>48</v>
      </c>
      <c r="R2894" s="427">
        <f t="shared" si="203"/>
        <v>295.20000000000005</v>
      </c>
      <c r="S2894" s="323"/>
      <c r="T2894" s="309"/>
      <c r="U2894" s="309"/>
      <c r="V2894" s="319" t="s">
        <v>1430</v>
      </c>
      <c r="W2894" s="444" t="str">
        <f t="shared" si="200"/>
        <v/>
      </c>
      <c r="X2894" s="286"/>
      <c r="Y2894" s="286"/>
      <c r="Z2894" s="30"/>
    </row>
    <row r="2895" spans="1:26" ht="15" hidden="1" customHeight="1" x14ac:dyDescent="0.2">
      <c r="A2895" s="384"/>
      <c r="B2895" s="384"/>
      <c r="C2895" s="433"/>
      <c r="D2895" s="43" t="s">
        <v>3051</v>
      </c>
      <c r="E2895" s="499" t="s">
        <v>3080</v>
      </c>
      <c r="F2895" s="319">
        <v>24</v>
      </c>
      <c r="G2895" s="43" t="s">
        <v>3356</v>
      </c>
      <c r="H2895" s="499"/>
      <c r="I2895" s="481" t="s">
        <v>1430</v>
      </c>
      <c r="J2895" s="442" t="s">
        <v>2100</v>
      </c>
      <c r="K2895" s="442">
        <v>2</v>
      </c>
      <c r="L2895" s="482" t="s">
        <v>3456</v>
      </c>
      <c r="M2895" s="442">
        <v>260</v>
      </c>
      <c r="N2895" s="483"/>
      <c r="O2895" s="434">
        <v>1.17</v>
      </c>
      <c r="P2895" s="323">
        <f t="shared" si="201"/>
        <v>2.34</v>
      </c>
      <c r="Q2895" s="319">
        <f t="shared" si="202"/>
        <v>48</v>
      </c>
      <c r="R2895" s="427">
        <f t="shared" si="203"/>
        <v>56.16</v>
      </c>
      <c r="S2895" s="323"/>
      <c r="T2895" s="309"/>
      <c r="U2895" s="309"/>
      <c r="V2895" s="319" t="s">
        <v>1430</v>
      </c>
      <c r="W2895" s="444" t="str">
        <f t="shared" ref="W2895:W2958" si="204">(SUBSTITUTE(I2895,V2895,""))</f>
        <v/>
      </c>
      <c r="X2895" s="286"/>
      <c r="Y2895" s="286"/>
      <c r="Z2895" s="30"/>
    </row>
    <row r="2896" spans="1:26" ht="15" hidden="1" customHeight="1" x14ac:dyDescent="0.2">
      <c r="A2896" s="384"/>
      <c r="B2896" s="384"/>
      <c r="C2896" s="433"/>
      <c r="D2896" s="43" t="s">
        <v>3052</v>
      </c>
      <c r="E2896" s="499" t="s">
        <v>3080</v>
      </c>
      <c r="F2896" s="319">
        <v>1</v>
      </c>
      <c r="G2896" s="43" t="s">
        <v>3052</v>
      </c>
      <c r="H2896" s="499" t="s">
        <v>3591</v>
      </c>
      <c r="I2896" s="481" t="s">
        <v>3394</v>
      </c>
      <c r="J2896" s="442" t="s">
        <v>2956</v>
      </c>
      <c r="K2896" s="442">
        <v>1</v>
      </c>
      <c r="L2896" s="482" t="s">
        <v>3456</v>
      </c>
      <c r="M2896" s="442">
        <v>730</v>
      </c>
      <c r="N2896" s="483"/>
      <c r="O2896" s="434">
        <v>4.6100000000000003</v>
      </c>
      <c r="P2896" s="323">
        <f t="shared" si="201"/>
        <v>4.6100000000000003</v>
      </c>
      <c r="Q2896" s="319">
        <f t="shared" si="202"/>
        <v>1</v>
      </c>
      <c r="R2896" s="427">
        <f t="shared" si="203"/>
        <v>4.6100000000000003</v>
      </c>
      <c r="S2896" s="323"/>
      <c r="T2896" s="309"/>
      <c r="U2896" s="309"/>
      <c r="V2896" s="319" t="s">
        <v>3394</v>
      </c>
      <c r="W2896" s="444" t="str">
        <f t="shared" si="204"/>
        <v/>
      </c>
      <c r="X2896" s="286"/>
      <c r="Y2896" s="286"/>
      <c r="Z2896" s="30"/>
    </row>
    <row r="2897" spans="1:26" ht="15" hidden="1" customHeight="1" x14ac:dyDescent="0.2">
      <c r="A2897" s="384"/>
      <c r="B2897" s="384"/>
      <c r="C2897" s="433"/>
      <c r="D2897" s="43" t="s">
        <v>3053</v>
      </c>
      <c r="E2897" s="499" t="s">
        <v>3080</v>
      </c>
      <c r="F2897" s="319">
        <v>2</v>
      </c>
      <c r="G2897" s="43" t="s">
        <v>3053</v>
      </c>
      <c r="H2897" s="499" t="s">
        <v>3591</v>
      </c>
      <c r="I2897" s="481" t="s">
        <v>3394</v>
      </c>
      <c r="J2897" s="442" t="s">
        <v>2956</v>
      </c>
      <c r="K2897" s="442">
        <v>1</v>
      </c>
      <c r="L2897" s="482" t="s">
        <v>3456</v>
      </c>
      <c r="M2897" s="442">
        <v>930</v>
      </c>
      <c r="N2897" s="483"/>
      <c r="O2897" s="434">
        <v>5.87</v>
      </c>
      <c r="P2897" s="323">
        <f t="shared" si="201"/>
        <v>5.87</v>
      </c>
      <c r="Q2897" s="319">
        <f t="shared" si="202"/>
        <v>2</v>
      </c>
      <c r="R2897" s="427">
        <f t="shared" si="203"/>
        <v>11.74</v>
      </c>
      <c r="S2897" s="323"/>
      <c r="T2897" s="309"/>
      <c r="U2897" s="309"/>
      <c r="V2897" s="319" t="s">
        <v>3394</v>
      </c>
      <c r="W2897" s="444" t="str">
        <f t="shared" si="204"/>
        <v/>
      </c>
      <c r="X2897" s="286"/>
      <c r="Y2897" s="286"/>
      <c r="Z2897" s="30"/>
    </row>
    <row r="2898" spans="1:26" ht="15" hidden="1" customHeight="1" x14ac:dyDescent="0.2">
      <c r="A2898" s="384"/>
      <c r="B2898" s="384"/>
      <c r="C2898" s="433"/>
      <c r="D2898" s="43" t="s">
        <v>3054</v>
      </c>
      <c r="E2898" s="499" t="s">
        <v>3080</v>
      </c>
      <c r="F2898" s="319">
        <v>2</v>
      </c>
      <c r="G2898" s="43" t="s">
        <v>3054</v>
      </c>
      <c r="H2898" s="499" t="s">
        <v>3591</v>
      </c>
      <c r="I2898" s="481" t="s">
        <v>3394</v>
      </c>
      <c r="J2898" s="442" t="s">
        <v>2956</v>
      </c>
      <c r="K2898" s="442">
        <v>1</v>
      </c>
      <c r="L2898" s="482" t="s">
        <v>3456</v>
      </c>
      <c r="M2898" s="442">
        <v>720</v>
      </c>
      <c r="N2898" s="483"/>
      <c r="O2898" s="434">
        <v>4.54</v>
      </c>
      <c r="P2898" s="323">
        <f t="shared" si="201"/>
        <v>4.54</v>
      </c>
      <c r="Q2898" s="319">
        <f t="shared" si="202"/>
        <v>2</v>
      </c>
      <c r="R2898" s="427">
        <f t="shared" si="203"/>
        <v>9.08</v>
      </c>
      <c r="S2898" s="323"/>
      <c r="T2898" s="309"/>
      <c r="U2898" s="309"/>
      <c r="V2898" s="319" t="s">
        <v>3394</v>
      </c>
      <c r="W2898" s="444" t="str">
        <f t="shared" si="204"/>
        <v/>
      </c>
      <c r="X2898" s="286"/>
      <c r="Y2898" s="286"/>
      <c r="Z2898" s="30"/>
    </row>
    <row r="2899" spans="1:26" ht="15" hidden="1" customHeight="1" x14ac:dyDescent="0.2">
      <c r="A2899" s="384"/>
      <c r="B2899" s="384"/>
      <c r="C2899" s="433"/>
      <c r="D2899" s="43" t="s">
        <v>3055</v>
      </c>
      <c r="E2899" s="499" t="s">
        <v>3080</v>
      </c>
      <c r="F2899" s="319">
        <v>2</v>
      </c>
      <c r="G2899" s="43" t="s">
        <v>3055</v>
      </c>
      <c r="H2899" s="499" t="s">
        <v>3591</v>
      </c>
      <c r="I2899" s="481" t="s">
        <v>3394</v>
      </c>
      <c r="J2899" s="442" t="s">
        <v>2956</v>
      </c>
      <c r="K2899" s="442">
        <v>1</v>
      </c>
      <c r="L2899" s="482" t="s">
        <v>3456</v>
      </c>
      <c r="M2899" s="442">
        <v>720</v>
      </c>
      <c r="N2899" s="483"/>
      <c r="O2899" s="434">
        <v>4.54</v>
      </c>
      <c r="P2899" s="323">
        <f t="shared" si="201"/>
        <v>4.54</v>
      </c>
      <c r="Q2899" s="319">
        <f t="shared" si="202"/>
        <v>2</v>
      </c>
      <c r="R2899" s="427">
        <f t="shared" si="203"/>
        <v>9.08</v>
      </c>
      <c r="S2899" s="323"/>
      <c r="T2899" s="309"/>
      <c r="U2899" s="309"/>
      <c r="V2899" s="319" t="s">
        <v>3394</v>
      </c>
      <c r="W2899" s="444" t="str">
        <f t="shared" si="204"/>
        <v/>
      </c>
      <c r="X2899" s="286"/>
      <c r="Y2899" s="286"/>
      <c r="Z2899" s="30"/>
    </row>
    <row r="2900" spans="1:26" ht="15" hidden="1" customHeight="1" x14ac:dyDescent="0.2">
      <c r="A2900" s="384"/>
      <c r="B2900" s="384"/>
      <c r="C2900" s="433"/>
      <c r="D2900" s="43" t="s">
        <v>3056</v>
      </c>
      <c r="E2900" s="499" t="s">
        <v>3080</v>
      </c>
      <c r="F2900" s="319">
        <v>1</v>
      </c>
      <c r="G2900" s="43" t="s">
        <v>3357</v>
      </c>
      <c r="H2900" s="499"/>
      <c r="I2900" s="481" t="s">
        <v>877</v>
      </c>
      <c r="J2900" s="442" t="s">
        <v>1428</v>
      </c>
      <c r="K2900" s="442">
        <v>1</v>
      </c>
      <c r="L2900" s="482" t="s">
        <v>3456</v>
      </c>
      <c r="M2900" s="442">
        <v>4790</v>
      </c>
      <c r="N2900" s="483"/>
      <c r="O2900" s="434">
        <v>69.02</v>
      </c>
      <c r="P2900" s="323">
        <f t="shared" si="201"/>
        <v>69.02</v>
      </c>
      <c r="Q2900" s="319">
        <f t="shared" si="202"/>
        <v>1</v>
      </c>
      <c r="R2900" s="427">
        <f t="shared" si="203"/>
        <v>69.02</v>
      </c>
      <c r="S2900" s="323"/>
      <c r="T2900" s="309"/>
      <c r="U2900" s="309"/>
      <c r="V2900" s="319" t="s">
        <v>877</v>
      </c>
      <c r="W2900" s="444" t="str">
        <f t="shared" si="204"/>
        <v/>
      </c>
      <c r="X2900" s="286"/>
      <c r="Y2900" s="286"/>
      <c r="Z2900" s="30"/>
    </row>
    <row r="2901" spans="1:26" ht="15" hidden="1" customHeight="1" x14ac:dyDescent="0.2">
      <c r="A2901" s="384"/>
      <c r="B2901" s="384"/>
      <c r="C2901" s="433"/>
      <c r="D2901" s="43" t="s">
        <v>3056</v>
      </c>
      <c r="E2901" s="499" t="s">
        <v>3080</v>
      </c>
      <c r="F2901" s="319">
        <v>1</v>
      </c>
      <c r="G2901" s="43" t="s">
        <v>3358</v>
      </c>
      <c r="H2901" s="499"/>
      <c r="I2901" s="481">
        <v>10</v>
      </c>
      <c r="J2901" s="442" t="s">
        <v>1428</v>
      </c>
      <c r="K2901" s="442">
        <v>2</v>
      </c>
      <c r="L2901" s="482" t="s">
        <v>3505</v>
      </c>
      <c r="M2901" s="442">
        <v>100</v>
      </c>
      <c r="N2901" s="483"/>
      <c r="O2901" s="434">
        <v>2.04</v>
      </c>
      <c r="P2901" s="323">
        <f t="shared" si="201"/>
        <v>4.08</v>
      </c>
      <c r="Q2901" s="319">
        <f t="shared" si="202"/>
        <v>2</v>
      </c>
      <c r="R2901" s="427">
        <f t="shared" si="203"/>
        <v>4.08</v>
      </c>
      <c r="S2901" s="323"/>
      <c r="T2901" s="309"/>
      <c r="U2901" s="309"/>
      <c r="V2901" s="319" t="s">
        <v>1427</v>
      </c>
      <c r="W2901" s="444" t="str">
        <f t="shared" si="204"/>
        <v>10</v>
      </c>
      <c r="X2901" s="286"/>
      <c r="Y2901" s="286"/>
      <c r="Z2901" s="30"/>
    </row>
    <row r="2902" spans="1:26" ht="15" hidden="1" customHeight="1" x14ac:dyDescent="0.2">
      <c r="A2902" s="384"/>
      <c r="B2902" s="384"/>
      <c r="C2902" s="433"/>
      <c r="D2902" s="43" t="s">
        <v>3056</v>
      </c>
      <c r="E2902" s="499" t="s">
        <v>3080</v>
      </c>
      <c r="F2902" s="319">
        <v>1</v>
      </c>
      <c r="G2902" s="43" t="s">
        <v>3359</v>
      </c>
      <c r="H2902" s="499"/>
      <c r="I2902" s="481">
        <v>8</v>
      </c>
      <c r="J2902" s="442" t="s">
        <v>1428</v>
      </c>
      <c r="K2902" s="442">
        <v>4</v>
      </c>
      <c r="L2902" s="482" t="s">
        <v>3460</v>
      </c>
      <c r="M2902" s="442">
        <v>100</v>
      </c>
      <c r="N2902" s="483"/>
      <c r="O2902" s="434">
        <v>0.63</v>
      </c>
      <c r="P2902" s="323">
        <f t="shared" si="201"/>
        <v>2.52</v>
      </c>
      <c r="Q2902" s="319">
        <f t="shared" si="202"/>
        <v>4</v>
      </c>
      <c r="R2902" s="427">
        <f t="shared" si="203"/>
        <v>2.52</v>
      </c>
      <c r="S2902" s="323"/>
      <c r="T2902" s="309"/>
      <c r="U2902" s="309"/>
      <c r="V2902" s="319" t="s">
        <v>3449</v>
      </c>
      <c r="W2902" s="444" t="str">
        <f t="shared" si="204"/>
        <v>8</v>
      </c>
      <c r="X2902" s="286"/>
      <c r="Y2902" s="286"/>
      <c r="Z2902" s="30"/>
    </row>
    <row r="2903" spans="1:26" ht="15" hidden="1" customHeight="1" x14ac:dyDescent="0.2">
      <c r="A2903" s="384"/>
      <c r="B2903" s="384"/>
      <c r="C2903" s="433"/>
      <c r="D2903" s="43" t="s">
        <v>3056</v>
      </c>
      <c r="E2903" s="499" t="s">
        <v>3080</v>
      </c>
      <c r="F2903" s="319">
        <v>1</v>
      </c>
      <c r="G2903" s="43" t="s">
        <v>3360</v>
      </c>
      <c r="H2903" s="499"/>
      <c r="I2903" s="481" t="s">
        <v>3395</v>
      </c>
      <c r="J2903" s="442" t="s">
        <v>1428</v>
      </c>
      <c r="K2903" s="442">
        <v>1</v>
      </c>
      <c r="L2903" s="482" t="s">
        <v>3456</v>
      </c>
      <c r="M2903" s="442">
        <v>3200</v>
      </c>
      <c r="N2903" s="483"/>
      <c r="O2903" s="434">
        <v>60.29</v>
      </c>
      <c r="P2903" s="323">
        <f t="shared" si="201"/>
        <v>60.29</v>
      </c>
      <c r="Q2903" s="319">
        <f t="shared" si="202"/>
        <v>1</v>
      </c>
      <c r="R2903" s="427">
        <f t="shared" si="203"/>
        <v>60.29</v>
      </c>
      <c r="S2903" s="323"/>
      <c r="T2903" s="309"/>
      <c r="U2903" s="309"/>
      <c r="V2903" s="319" t="s">
        <v>3395</v>
      </c>
      <c r="W2903" s="444" t="str">
        <f t="shared" si="204"/>
        <v/>
      </c>
      <c r="X2903" s="286"/>
      <c r="Y2903" s="286"/>
      <c r="Z2903" s="30"/>
    </row>
    <row r="2904" spans="1:26" ht="15" hidden="1" customHeight="1" x14ac:dyDescent="0.2">
      <c r="A2904" s="384"/>
      <c r="B2904" s="384"/>
      <c r="C2904" s="433"/>
      <c r="D2904" s="43" t="s">
        <v>3056</v>
      </c>
      <c r="E2904" s="499" t="s">
        <v>3080</v>
      </c>
      <c r="F2904" s="319">
        <v>1</v>
      </c>
      <c r="G2904" s="43" t="s">
        <v>3361</v>
      </c>
      <c r="H2904" s="499"/>
      <c r="I2904" s="481" t="s">
        <v>877</v>
      </c>
      <c r="J2904" s="442" t="s">
        <v>1428</v>
      </c>
      <c r="K2904" s="442">
        <v>4</v>
      </c>
      <c r="L2904" s="482" t="s">
        <v>3456</v>
      </c>
      <c r="M2904" s="442">
        <v>177</v>
      </c>
      <c r="N2904" s="483"/>
      <c r="O2904" s="434">
        <v>2.5499999999999998</v>
      </c>
      <c r="P2904" s="323">
        <f t="shared" si="201"/>
        <v>10.199999999999999</v>
      </c>
      <c r="Q2904" s="319">
        <f t="shared" si="202"/>
        <v>4</v>
      </c>
      <c r="R2904" s="427">
        <f t="shared" si="203"/>
        <v>10.199999999999999</v>
      </c>
      <c r="S2904" s="323"/>
      <c r="T2904" s="309"/>
      <c r="U2904" s="309"/>
      <c r="V2904" s="319" t="s">
        <v>877</v>
      </c>
      <c r="W2904" s="444" t="str">
        <f t="shared" si="204"/>
        <v/>
      </c>
      <c r="X2904" s="286"/>
      <c r="Y2904" s="286"/>
      <c r="Z2904" s="30"/>
    </row>
    <row r="2905" spans="1:26" ht="15" hidden="1" customHeight="1" x14ac:dyDescent="0.2">
      <c r="A2905" s="384"/>
      <c r="B2905" s="384"/>
      <c r="C2905" s="433"/>
      <c r="D2905" s="43" t="s">
        <v>3057</v>
      </c>
      <c r="E2905" s="499" t="s">
        <v>3080</v>
      </c>
      <c r="F2905" s="319">
        <v>1</v>
      </c>
      <c r="G2905" s="43" t="s">
        <v>3362</v>
      </c>
      <c r="H2905" s="499" t="s">
        <v>3591</v>
      </c>
      <c r="I2905" s="481" t="s">
        <v>3396</v>
      </c>
      <c r="J2905" s="442" t="s">
        <v>2956</v>
      </c>
      <c r="K2905" s="442">
        <v>1</v>
      </c>
      <c r="L2905" s="482" t="s">
        <v>3456</v>
      </c>
      <c r="M2905" s="442">
        <v>480</v>
      </c>
      <c r="N2905" s="483"/>
      <c r="O2905" s="434">
        <v>1.85</v>
      </c>
      <c r="P2905" s="323">
        <f t="shared" si="201"/>
        <v>1.85</v>
      </c>
      <c r="Q2905" s="319">
        <f t="shared" si="202"/>
        <v>1</v>
      </c>
      <c r="R2905" s="427">
        <f t="shared" si="203"/>
        <v>1.85</v>
      </c>
      <c r="S2905" s="323"/>
      <c r="T2905" s="309"/>
      <c r="U2905" s="309"/>
      <c r="V2905" s="319" t="s">
        <v>3396</v>
      </c>
      <c r="W2905" s="444" t="str">
        <f t="shared" si="204"/>
        <v/>
      </c>
      <c r="X2905" s="286"/>
      <c r="Y2905" s="286"/>
      <c r="Z2905" s="30"/>
    </row>
    <row r="2906" spans="1:26" ht="15" hidden="1" customHeight="1" x14ac:dyDescent="0.2">
      <c r="A2906" s="384"/>
      <c r="B2906" s="384"/>
      <c r="C2906" s="433"/>
      <c r="D2906" s="43" t="s">
        <v>3057</v>
      </c>
      <c r="E2906" s="499" t="s">
        <v>3080</v>
      </c>
      <c r="F2906" s="319">
        <v>1</v>
      </c>
      <c r="G2906" s="43" t="s">
        <v>3333</v>
      </c>
      <c r="H2906" s="499" t="s">
        <v>3591</v>
      </c>
      <c r="I2906" s="481" t="s">
        <v>3391</v>
      </c>
      <c r="J2906" s="442" t="s">
        <v>2956</v>
      </c>
      <c r="K2906" s="442">
        <v>2</v>
      </c>
      <c r="L2906" s="482" t="s">
        <v>3456</v>
      </c>
      <c r="M2906" s="442">
        <v>100</v>
      </c>
      <c r="N2906" s="483"/>
      <c r="O2906" s="434">
        <v>0.22</v>
      </c>
      <c r="P2906" s="323">
        <f t="shared" si="201"/>
        <v>0.44</v>
      </c>
      <c r="Q2906" s="319">
        <f t="shared" si="202"/>
        <v>2</v>
      </c>
      <c r="R2906" s="427">
        <f t="shared" si="203"/>
        <v>0.44</v>
      </c>
      <c r="S2906" s="323"/>
      <c r="T2906" s="309"/>
      <c r="U2906" s="309"/>
      <c r="V2906" s="319" t="s">
        <v>3391</v>
      </c>
      <c r="W2906" s="444" t="str">
        <f t="shared" si="204"/>
        <v/>
      </c>
      <c r="X2906" s="286"/>
      <c r="Y2906" s="286"/>
      <c r="Z2906" s="30"/>
    </row>
    <row r="2907" spans="1:26" ht="15" hidden="1" customHeight="1" x14ac:dyDescent="0.2">
      <c r="A2907" s="384"/>
      <c r="B2907" s="384"/>
      <c r="C2907" s="433"/>
      <c r="D2907" s="43" t="s">
        <v>3058</v>
      </c>
      <c r="E2907" s="499" t="s">
        <v>3080</v>
      </c>
      <c r="F2907" s="319">
        <v>1</v>
      </c>
      <c r="G2907" s="43" t="s">
        <v>3363</v>
      </c>
      <c r="H2907" s="499" t="s">
        <v>3591</v>
      </c>
      <c r="I2907" s="481" t="s">
        <v>3396</v>
      </c>
      <c r="J2907" s="442" t="s">
        <v>2956</v>
      </c>
      <c r="K2907" s="442">
        <v>1</v>
      </c>
      <c r="L2907" s="482" t="s">
        <v>3456</v>
      </c>
      <c r="M2907" s="442">
        <v>1116</v>
      </c>
      <c r="N2907" s="483"/>
      <c r="O2907" s="434">
        <v>4.3099999999999996</v>
      </c>
      <c r="P2907" s="323">
        <f t="shared" si="201"/>
        <v>4.3099999999999996</v>
      </c>
      <c r="Q2907" s="319">
        <f t="shared" si="202"/>
        <v>1</v>
      </c>
      <c r="R2907" s="427">
        <f t="shared" si="203"/>
        <v>4.3099999999999996</v>
      </c>
      <c r="S2907" s="323"/>
      <c r="T2907" s="309"/>
      <c r="U2907" s="309"/>
      <c r="V2907" s="319" t="s">
        <v>3396</v>
      </c>
      <c r="W2907" s="444" t="str">
        <f t="shared" si="204"/>
        <v/>
      </c>
      <c r="X2907" s="286"/>
      <c r="Y2907" s="286"/>
      <c r="Z2907" s="30"/>
    </row>
    <row r="2908" spans="1:26" ht="15" hidden="1" customHeight="1" x14ac:dyDescent="0.2">
      <c r="A2908" s="384"/>
      <c r="B2908" s="384"/>
      <c r="C2908" s="433"/>
      <c r="D2908" s="43" t="s">
        <v>3058</v>
      </c>
      <c r="E2908" s="499" t="s">
        <v>3080</v>
      </c>
      <c r="F2908" s="319">
        <v>1</v>
      </c>
      <c r="G2908" s="43" t="s">
        <v>3333</v>
      </c>
      <c r="H2908" s="499" t="s">
        <v>3591</v>
      </c>
      <c r="I2908" s="481" t="s">
        <v>3391</v>
      </c>
      <c r="J2908" s="442" t="s">
        <v>2956</v>
      </c>
      <c r="K2908" s="442">
        <v>3</v>
      </c>
      <c r="L2908" s="482" t="s">
        <v>3456</v>
      </c>
      <c r="M2908" s="442">
        <v>100</v>
      </c>
      <c r="N2908" s="483"/>
      <c r="O2908" s="434">
        <v>0.22</v>
      </c>
      <c r="P2908" s="323">
        <f t="shared" si="201"/>
        <v>0.66</v>
      </c>
      <c r="Q2908" s="319">
        <f t="shared" si="202"/>
        <v>3</v>
      </c>
      <c r="R2908" s="427">
        <f t="shared" si="203"/>
        <v>0.66</v>
      </c>
      <c r="S2908" s="323"/>
      <c r="T2908" s="309"/>
      <c r="U2908" s="309"/>
      <c r="V2908" s="319" t="s">
        <v>3391</v>
      </c>
      <c r="W2908" s="444" t="str">
        <f t="shared" si="204"/>
        <v/>
      </c>
      <c r="X2908" s="286"/>
      <c r="Y2908" s="286"/>
      <c r="Z2908" s="30"/>
    </row>
    <row r="2909" spans="1:26" ht="15" hidden="1" customHeight="1" x14ac:dyDescent="0.2">
      <c r="A2909" s="384"/>
      <c r="B2909" s="384"/>
      <c r="C2909" s="433"/>
      <c r="D2909" s="43" t="s">
        <v>3059</v>
      </c>
      <c r="E2909" s="499" t="s">
        <v>3080</v>
      </c>
      <c r="F2909" s="319">
        <v>1</v>
      </c>
      <c r="G2909" s="43" t="s">
        <v>3364</v>
      </c>
      <c r="H2909" s="499" t="s">
        <v>3591</v>
      </c>
      <c r="I2909" s="481" t="s">
        <v>3396</v>
      </c>
      <c r="J2909" s="442" t="s">
        <v>2956</v>
      </c>
      <c r="K2909" s="442">
        <v>1</v>
      </c>
      <c r="L2909" s="482" t="s">
        <v>3456</v>
      </c>
      <c r="M2909" s="442">
        <v>380</v>
      </c>
      <c r="N2909" s="483"/>
      <c r="O2909" s="434">
        <v>1.47</v>
      </c>
      <c r="P2909" s="323">
        <f t="shared" si="201"/>
        <v>1.47</v>
      </c>
      <c r="Q2909" s="319">
        <f t="shared" si="202"/>
        <v>1</v>
      </c>
      <c r="R2909" s="427">
        <f t="shared" si="203"/>
        <v>1.47</v>
      </c>
      <c r="S2909" s="323"/>
      <c r="T2909" s="309"/>
      <c r="U2909" s="309"/>
      <c r="V2909" s="319" t="s">
        <v>3396</v>
      </c>
      <c r="W2909" s="444" t="str">
        <f t="shared" si="204"/>
        <v/>
      </c>
      <c r="X2909" s="286"/>
      <c r="Y2909" s="286"/>
      <c r="Z2909" s="30"/>
    </row>
    <row r="2910" spans="1:26" ht="15" hidden="1" customHeight="1" x14ac:dyDescent="0.2">
      <c r="A2910" s="384"/>
      <c r="B2910" s="384"/>
      <c r="C2910" s="433"/>
      <c r="D2910" s="43" t="s">
        <v>3059</v>
      </c>
      <c r="E2910" s="499" t="s">
        <v>3080</v>
      </c>
      <c r="F2910" s="319">
        <v>1</v>
      </c>
      <c r="G2910" s="43" t="s">
        <v>3333</v>
      </c>
      <c r="H2910" s="499" t="s">
        <v>3591</v>
      </c>
      <c r="I2910" s="481" t="s">
        <v>3391</v>
      </c>
      <c r="J2910" s="442" t="s">
        <v>2956</v>
      </c>
      <c r="K2910" s="442">
        <v>1</v>
      </c>
      <c r="L2910" s="482" t="s">
        <v>3456</v>
      </c>
      <c r="M2910" s="442">
        <v>100</v>
      </c>
      <c r="N2910" s="483"/>
      <c r="O2910" s="434">
        <v>0.22</v>
      </c>
      <c r="P2910" s="323">
        <f t="shared" si="201"/>
        <v>0.22</v>
      </c>
      <c r="Q2910" s="319">
        <f t="shared" si="202"/>
        <v>1</v>
      </c>
      <c r="R2910" s="427">
        <f t="shared" si="203"/>
        <v>0.22</v>
      </c>
      <c r="S2910" s="323"/>
      <c r="T2910" s="309"/>
      <c r="U2910" s="309"/>
      <c r="V2910" s="319" t="s">
        <v>3391</v>
      </c>
      <c r="W2910" s="444" t="str">
        <f t="shared" si="204"/>
        <v/>
      </c>
      <c r="X2910" s="286"/>
      <c r="Y2910" s="286"/>
      <c r="Z2910" s="30"/>
    </row>
    <row r="2911" spans="1:26" ht="15" hidden="1" customHeight="1" x14ac:dyDescent="0.2">
      <c r="A2911" s="384"/>
      <c r="B2911" s="384"/>
      <c r="C2911" s="433"/>
      <c r="D2911" s="43" t="s">
        <v>3060</v>
      </c>
      <c r="E2911" s="499" t="s">
        <v>3080</v>
      </c>
      <c r="F2911" s="319">
        <v>1</v>
      </c>
      <c r="G2911" s="43" t="s">
        <v>3365</v>
      </c>
      <c r="H2911" s="499" t="s">
        <v>3591</v>
      </c>
      <c r="I2911" s="481" t="s">
        <v>3396</v>
      </c>
      <c r="J2911" s="442" t="s">
        <v>2956</v>
      </c>
      <c r="K2911" s="442">
        <v>1</v>
      </c>
      <c r="L2911" s="482" t="s">
        <v>3456</v>
      </c>
      <c r="M2911" s="442">
        <v>1200</v>
      </c>
      <c r="N2911" s="483"/>
      <c r="O2911" s="434">
        <v>4.63</v>
      </c>
      <c r="P2911" s="323">
        <f t="shared" si="201"/>
        <v>4.63</v>
      </c>
      <c r="Q2911" s="319">
        <f t="shared" si="202"/>
        <v>1</v>
      </c>
      <c r="R2911" s="427">
        <f t="shared" si="203"/>
        <v>4.63</v>
      </c>
      <c r="S2911" s="323"/>
      <c r="T2911" s="309"/>
      <c r="U2911" s="309"/>
      <c r="V2911" s="319" t="s">
        <v>3396</v>
      </c>
      <c r="W2911" s="444" t="str">
        <f t="shared" si="204"/>
        <v/>
      </c>
      <c r="X2911" s="286"/>
      <c r="Y2911" s="286"/>
      <c r="Z2911" s="30"/>
    </row>
    <row r="2912" spans="1:26" ht="15" hidden="1" customHeight="1" x14ac:dyDescent="0.2">
      <c r="A2912" s="384"/>
      <c r="B2912" s="384"/>
      <c r="C2912" s="433"/>
      <c r="D2912" s="43" t="s">
        <v>3060</v>
      </c>
      <c r="E2912" s="499" t="s">
        <v>3080</v>
      </c>
      <c r="F2912" s="319">
        <v>1</v>
      </c>
      <c r="G2912" s="43" t="s">
        <v>3333</v>
      </c>
      <c r="H2912" s="499" t="s">
        <v>3591</v>
      </c>
      <c r="I2912" s="481" t="s">
        <v>3391</v>
      </c>
      <c r="J2912" s="442" t="s">
        <v>2956</v>
      </c>
      <c r="K2912" s="442">
        <v>3</v>
      </c>
      <c r="L2912" s="482" t="s">
        <v>3456</v>
      </c>
      <c r="M2912" s="442">
        <v>100</v>
      </c>
      <c r="N2912" s="483"/>
      <c r="O2912" s="434">
        <v>0.22</v>
      </c>
      <c r="P2912" s="323">
        <f t="shared" si="201"/>
        <v>0.66</v>
      </c>
      <c r="Q2912" s="319">
        <f t="shared" si="202"/>
        <v>3</v>
      </c>
      <c r="R2912" s="427">
        <f t="shared" si="203"/>
        <v>0.66</v>
      </c>
      <c r="S2912" s="323"/>
      <c r="T2912" s="309"/>
      <c r="U2912" s="309"/>
      <c r="V2912" s="319" t="s">
        <v>3391</v>
      </c>
      <c r="W2912" s="444" t="str">
        <f t="shared" si="204"/>
        <v/>
      </c>
      <c r="X2912" s="286"/>
      <c r="Y2912" s="286"/>
      <c r="Z2912" s="30"/>
    </row>
    <row r="2913" spans="1:26" ht="15" hidden="1" customHeight="1" x14ac:dyDescent="0.2">
      <c r="A2913" s="384"/>
      <c r="B2913" s="384"/>
      <c r="C2913" s="433"/>
      <c r="D2913" s="43" t="s">
        <v>3061</v>
      </c>
      <c r="E2913" s="499" t="s">
        <v>3080</v>
      </c>
      <c r="F2913" s="319">
        <v>1</v>
      </c>
      <c r="G2913" s="43" t="s">
        <v>3365</v>
      </c>
      <c r="H2913" s="499" t="s">
        <v>3591</v>
      </c>
      <c r="I2913" s="481" t="s">
        <v>3396</v>
      </c>
      <c r="J2913" s="442" t="s">
        <v>2956</v>
      </c>
      <c r="K2913" s="442">
        <v>1</v>
      </c>
      <c r="L2913" s="482" t="s">
        <v>3456</v>
      </c>
      <c r="M2913" s="442">
        <v>1200</v>
      </c>
      <c r="N2913" s="483"/>
      <c r="O2913" s="434">
        <v>4.63</v>
      </c>
      <c r="P2913" s="323">
        <f t="shared" si="201"/>
        <v>4.63</v>
      </c>
      <c r="Q2913" s="319">
        <f t="shared" si="202"/>
        <v>1</v>
      </c>
      <c r="R2913" s="427">
        <f t="shared" si="203"/>
        <v>4.63</v>
      </c>
      <c r="S2913" s="323"/>
      <c r="T2913" s="309"/>
      <c r="U2913" s="309"/>
      <c r="V2913" s="319" t="s">
        <v>3396</v>
      </c>
      <c r="W2913" s="444" t="str">
        <f t="shared" si="204"/>
        <v/>
      </c>
      <c r="X2913" s="286"/>
      <c r="Y2913" s="286"/>
      <c r="Z2913" s="30"/>
    </row>
    <row r="2914" spans="1:26" ht="15" hidden="1" customHeight="1" x14ac:dyDescent="0.2">
      <c r="A2914" s="384"/>
      <c r="B2914" s="384"/>
      <c r="C2914" s="433"/>
      <c r="D2914" s="43" t="s">
        <v>3061</v>
      </c>
      <c r="E2914" s="499" t="s">
        <v>3080</v>
      </c>
      <c r="F2914" s="319">
        <v>1</v>
      </c>
      <c r="G2914" s="43" t="s">
        <v>3333</v>
      </c>
      <c r="H2914" s="499" t="s">
        <v>3591</v>
      </c>
      <c r="I2914" s="481" t="s">
        <v>3391</v>
      </c>
      <c r="J2914" s="442" t="s">
        <v>2956</v>
      </c>
      <c r="K2914" s="442">
        <v>3</v>
      </c>
      <c r="L2914" s="482" t="s">
        <v>3456</v>
      </c>
      <c r="M2914" s="442">
        <v>100</v>
      </c>
      <c r="N2914" s="483"/>
      <c r="O2914" s="434">
        <v>0.22</v>
      </c>
      <c r="P2914" s="323">
        <f t="shared" si="201"/>
        <v>0.66</v>
      </c>
      <c r="Q2914" s="319">
        <f t="shared" si="202"/>
        <v>3</v>
      </c>
      <c r="R2914" s="427">
        <f t="shared" si="203"/>
        <v>0.66</v>
      </c>
      <c r="S2914" s="323"/>
      <c r="T2914" s="309"/>
      <c r="U2914" s="309"/>
      <c r="V2914" s="319" t="s">
        <v>3391</v>
      </c>
      <c r="W2914" s="444" t="str">
        <f t="shared" si="204"/>
        <v/>
      </c>
      <c r="X2914" s="286"/>
      <c r="Y2914" s="286"/>
      <c r="Z2914" s="30"/>
    </row>
    <row r="2915" spans="1:26" ht="15" hidden="1" customHeight="1" x14ac:dyDescent="0.2">
      <c r="A2915" s="384"/>
      <c r="B2915" s="384"/>
      <c r="C2915" s="433"/>
      <c r="D2915" s="43" t="s">
        <v>3062</v>
      </c>
      <c r="E2915" s="499" t="s">
        <v>3080</v>
      </c>
      <c r="F2915" s="319">
        <v>1</v>
      </c>
      <c r="G2915" s="43" t="s">
        <v>3366</v>
      </c>
      <c r="H2915" s="499" t="s">
        <v>3591</v>
      </c>
      <c r="I2915" s="481" t="s">
        <v>3396</v>
      </c>
      <c r="J2915" s="442" t="s">
        <v>2956</v>
      </c>
      <c r="K2915" s="442">
        <v>1</v>
      </c>
      <c r="L2915" s="482" t="s">
        <v>3456</v>
      </c>
      <c r="M2915" s="442">
        <v>265</v>
      </c>
      <c r="N2915" s="483"/>
      <c r="O2915" s="434">
        <v>1.02</v>
      </c>
      <c r="P2915" s="323">
        <f t="shared" si="201"/>
        <v>1.02</v>
      </c>
      <c r="Q2915" s="319">
        <f t="shared" si="202"/>
        <v>1</v>
      </c>
      <c r="R2915" s="427">
        <f t="shared" si="203"/>
        <v>1.02</v>
      </c>
      <c r="S2915" s="323"/>
      <c r="T2915" s="309"/>
      <c r="U2915" s="309"/>
      <c r="V2915" s="319" t="s">
        <v>3396</v>
      </c>
      <c r="W2915" s="444" t="str">
        <f t="shared" si="204"/>
        <v/>
      </c>
      <c r="X2915" s="286"/>
      <c r="Y2915" s="286"/>
      <c r="Z2915" s="30"/>
    </row>
    <row r="2916" spans="1:26" ht="15" hidden="1" customHeight="1" x14ac:dyDescent="0.2">
      <c r="A2916" s="384"/>
      <c r="B2916" s="384"/>
      <c r="C2916" s="433"/>
      <c r="D2916" s="43" t="s">
        <v>3062</v>
      </c>
      <c r="E2916" s="499" t="s">
        <v>3080</v>
      </c>
      <c r="F2916" s="319">
        <v>1</v>
      </c>
      <c r="G2916" s="43" t="s">
        <v>3333</v>
      </c>
      <c r="H2916" s="499" t="s">
        <v>3591</v>
      </c>
      <c r="I2916" s="481" t="s">
        <v>3391</v>
      </c>
      <c r="J2916" s="442" t="s">
        <v>2956</v>
      </c>
      <c r="K2916" s="442">
        <v>1</v>
      </c>
      <c r="L2916" s="482" t="s">
        <v>3456</v>
      </c>
      <c r="M2916" s="442">
        <v>100</v>
      </c>
      <c r="N2916" s="483"/>
      <c r="O2916" s="434">
        <v>0.22</v>
      </c>
      <c r="P2916" s="323">
        <f t="shared" si="201"/>
        <v>0.22</v>
      </c>
      <c r="Q2916" s="319">
        <f t="shared" si="202"/>
        <v>1</v>
      </c>
      <c r="R2916" s="427">
        <f t="shared" si="203"/>
        <v>0.22</v>
      </c>
      <c r="S2916" s="323"/>
      <c r="T2916" s="309"/>
      <c r="U2916" s="309"/>
      <c r="V2916" s="319" t="s">
        <v>3391</v>
      </c>
      <c r="W2916" s="444" t="str">
        <f t="shared" si="204"/>
        <v/>
      </c>
      <c r="X2916" s="286"/>
      <c r="Y2916" s="286"/>
      <c r="Z2916" s="30"/>
    </row>
    <row r="2917" spans="1:26" ht="15" hidden="1" customHeight="1" x14ac:dyDescent="0.2">
      <c r="A2917" s="384"/>
      <c r="B2917" s="384"/>
      <c r="C2917" s="433"/>
      <c r="D2917" s="43" t="s">
        <v>3063</v>
      </c>
      <c r="E2917" s="499" t="s">
        <v>3080</v>
      </c>
      <c r="F2917" s="319">
        <v>1</v>
      </c>
      <c r="G2917" s="43" t="s">
        <v>3367</v>
      </c>
      <c r="H2917" s="499"/>
      <c r="I2917" s="481" t="s">
        <v>886</v>
      </c>
      <c r="J2917" s="442" t="s">
        <v>1428</v>
      </c>
      <c r="K2917" s="442">
        <v>1</v>
      </c>
      <c r="L2917" s="482" t="s">
        <v>3456</v>
      </c>
      <c r="M2917" s="442">
        <v>2990</v>
      </c>
      <c r="N2917" s="483"/>
      <c r="O2917" s="434">
        <v>52.47</v>
      </c>
      <c r="P2917" s="323">
        <f t="shared" si="201"/>
        <v>52.47</v>
      </c>
      <c r="Q2917" s="319">
        <f t="shared" si="202"/>
        <v>1</v>
      </c>
      <c r="R2917" s="427">
        <f t="shared" si="203"/>
        <v>52.47</v>
      </c>
      <c r="S2917" s="323"/>
      <c r="T2917" s="309"/>
      <c r="U2917" s="309"/>
      <c r="V2917" s="319" t="s">
        <v>886</v>
      </c>
      <c r="W2917" s="444" t="str">
        <f t="shared" si="204"/>
        <v/>
      </c>
      <c r="X2917" s="286"/>
      <c r="Y2917" s="286"/>
      <c r="Z2917" s="30"/>
    </row>
    <row r="2918" spans="1:26" ht="15" hidden="1" customHeight="1" x14ac:dyDescent="0.2">
      <c r="A2918" s="384"/>
      <c r="B2918" s="384"/>
      <c r="C2918" s="433"/>
      <c r="D2918" s="43" t="s">
        <v>3063</v>
      </c>
      <c r="E2918" s="499" t="s">
        <v>3080</v>
      </c>
      <c r="F2918" s="319">
        <v>1</v>
      </c>
      <c r="G2918" s="43" t="s">
        <v>3368</v>
      </c>
      <c r="H2918" s="499"/>
      <c r="I2918" s="481">
        <v>10</v>
      </c>
      <c r="J2918" s="442" t="s">
        <v>1428</v>
      </c>
      <c r="K2918" s="442">
        <v>1</v>
      </c>
      <c r="L2918" s="482" t="s">
        <v>3466</v>
      </c>
      <c r="M2918" s="442">
        <v>240</v>
      </c>
      <c r="N2918" s="483"/>
      <c r="O2918" s="434">
        <v>2.2599999999999998</v>
      </c>
      <c r="P2918" s="323">
        <f t="shared" si="201"/>
        <v>2.2599999999999998</v>
      </c>
      <c r="Q2918" s="319">
        <f t="shared" si="202"/>
        <v>1</v>
      </c>
      <c r="R2918" s="427">
        <f t="shared" si="203"/>
        <v>2.2599999999999998</v>
      </c>
      <c r="S2918" s="323"/>
      <c r="T2918" s="309"/>
      <c r="U2918" s="309"/>
      <c r="V2918" s="319" t="s">
        <v>1427</v>
      </c>
      <c r="W2918" s="444" t="str">
        <f t="shared" si="204"/>
        <v>10</v>
      </c>
      <c r="X2918" s="286"/>
      <c r="Y2918" s="286"/>
      <c r="Z2918" s="30"/>
    </row>
    <row r="2919" spans="1:26" ht="15" hidden="1" customHeight="1" x14ac:dyDescent="0.2">
      <c r="A2919" s="384"/>
      <c r="B2919" s="384"/>
      <c r="C2919" s="433"/>
      <c r="D2919" s="43" t="s">
        <v>3064</v>
      </c>
      <c r="E2919" s="499" t="s">
        <v>3080</v>
      </c>
      <c r="F2919" s="319">
        <v>2</v>
      </c>
      <c r="G2919" s="43" t="s">
        <v>3369</v>
      </c>
      <c r="H2919" s="499"/>
      <c r="I2919" s="481">
        <v>5</v>
      </c>
      <c r="J2919" s="442" t="s">
        <v>1428</v>
      </c>
      <c r="K2919" s="442">
        <v>1</v>
      </c>
      <c r="L2919" s="482" t="s">
        <v>3582</v>
      </c>
      <c r="M2919" s="442">
        <v>1551</v>
      </c>
      <c r="N2919" s="483"/>
      <c r="O2919" s="434">
        <v>84.96</v>
      </c>
      <c r="P2919" s="323">
        <f t="shared" si="201"/>
        <v>84.96</v>
      </c>
      <c r="Q2919" s="319">
        <f t="shared" si="202"/>
        <v>2</v>
      </c>
      <c r="R2919" s="427">
        <f t="shared" si="203"/>
        <v>169.92</v>
      </c>
      <c r="S2919" s="323"/>
      <c r="T2919" s="309"/>
      <c r="U2919" s="309"/>
      <c r="V2919" s="319" t="s">
        <v>3448</v>
      </c>
      <c r="W2919" s="444" t="str">
        <f t="shared" si="204"/>
        <v>5</v>
      </c>
      <c r="X2919" s="286"/>
      <c r="Y2919" s="286"/>
      <c r="Z2919" s="30"/>
    </row>
    <row r="2920" spans="1:26" ht="15" hidden="1" customHeight="1" x14ac:dyDescent="0.2">
      <c r="A2920" s="384"/>
      <c r="B2920" s="384"/>
      <c r="C2920" s="433"/>
      <c r="D2920" s="43" t="s">
        <v>3064</v>
      </c>
      <c r="E2920" s="499" t="s">
        <v>3080</v>
      </c>
      <c r="F2920" s="319">
        <v>2</v>
      </c>
      <c r="G2920" s="43" t="s">
        <v>3370</v>
      </c>
      <c r="H2920" s="499"/>
      <c r="I2920" s="481" t="s">
        <v>1430</v>
      </c>
      <c r="J2920" s="442" t="s">
        <v>2100</v>
      </c>
      <c r="K2920" s="442">
        <v>2</v>
      </c>
      <c r="L2920" s="482" t="s">
        <v>3456</v>
      </c>
      <c r="M2920" s="442">
        <v>1426</v>
      </c>
      <c r="N2920" s="483"/>
      <c r="O2920" s="434">
        <v>7.35</v>
      </c>
      <c r="P2920" s="323">
        <f t="shared" si="201"/>
        <v>14.7</v>
      </c>
      <c r="Q2920" s="319">
        <f t="shared" si="202"/>
        <v>4</v>
      </c>
      <c r="R2920" s="427">
        <f t="shared" si="203"/>
        <v>29.4</v>
      </c>
      <c r="S2920" s="323"/>
      <c r="T2920" s="309"/>
      <c r="U2920" s="309"/>
      <c r="V2920" s="319" t="s">
        <v>1430</v>
      </c>
      <c r="W2920" s="444" t="str">
        <f t="shared" si="204"/>
        <v/>
      </c>
      <c r="X2920" s="286"/>
      <c r="Y2920" s="286"/>
      <c r="Z2920" s="30"/>
    </row>
    <row r="2921" spans="1:26" ht="15" hidden="1" customHeight="1" x14ac:dyDescent="0.2">
      <c r="A2921" s="384"/>
      <c r="B2921" s="384"/>
      <c r="C2921" s="433"/>
      <c r="D2921" s="43" t="s">
        <v>3064</v>
      </c>
      <c r="E2921" s="499" t="s">
        <v>3080</v>
      </c>
      <c r="F2921" s="319">
        <v>2</v>
      </c>
      <c r="G2921" s="43" t="s">
        <v>3371</v>
      </c>
      <c r="H2921" s="499"/>
      <c r="I2921" s="481" t="s">
        <v>1430</v>
      </c>
      <c r="J2921" s="442" t="s">
        <v>2100</v>
      </c>
      <c r="K2921" s="442">
        <v>2</v>
      </c>
      <c r="L2921" s="482" t="s">
        <v>3456</v>
      </c>
      <c r="M2921" s="442">
        <v>1581</v>
      </c>
      <c r="N2921" s="483"/>
      <c r="O2921" s="434">
        <v>8.17</v>
      </c>
      <c r="P2921" s="323">
        <f t="shared" si="201"/>
        <v>16.34</v>
      </c>
      <c r="Q2921" s="319">
        <f t="shared" si="202"/>
        <v>4</v>
      </c>
      <c r="R2921" s="427">
        <f t="shared" si="203"/>
        <v>32.68</v>
      </c>
      <c r="S2921" s="323"/>
      <c r="T2921" s="309"/>
      <c r="U2921" s="309"/>
      <c r="V2921" s="319" t="s">
        <v>1430</v>
      </c>
      <c r="W2921" s="444" t="str">
        <f t="shared" si="204"/>
        <v/>
      </c>
      <c r="X2921" s="286"/>
      <c r="Y2921" s="286"/>
      <c r="Z2921" s="30"/>
    </row>
    <row r="2922" spans="1:26" ht="15" hidden="1" customHeight="1" x14ac:dyDescent="0.2">
      <c r="A2922" s="384"/>
      <c r="B2922" s="384"/>
      <c r="C2922" s="433"/>
      <c r="D2922" s="43" t="s">
        <v>3065</v>
      </c>
      <c r="E2922" s="499" t="s">
        <v>3080</v>
      </c>
      <c r="F2922" s="319">
        <v>1</v>
      </c>
      <c r="G2922" s="43" t="s">
        <v>3372</v>
      </c>
      <c r="H2922" s="499"/>
      <c r="I2922" s="481">
        <v>5</v>
      </c>
      <c r="J2922" s="442" t="s">
        <v>1428</v>
      </c>
      <c r="K2922" s="442">
        <v>1</v>
      </c>
      <c r="L2922" s="482" t="s">
        <v>3582</v>
      </c>
      <c r="M2922" s="442">
        <v>1946</v>
      </c>
      <c r="N2922" s="483"/>
      <c r="O2922" s="434">
        <v>106.61</v>
      </c>
      <c r="P2922" s="323">
        <f t="shared" si="201"/>
        <v>106.61</v>
      </c>
      <c r="Q2922" s="319">
        <f t="shared" si="202"/>
        <v>1</v>
      </c>
      <c r="R2922" s="427">
        <f t="shared" si="203"/>
        <v>106.61</v>
      </c>
      <c r="S2922" s="323"/>
      <c r="T2922" s="309"/>
      <c r="U2922" s="309"/>
      <c r="V2922" s="319" t="s">
        <v>3448</v>
      </c>
      <c r="W2922" s="444" t="str">
        <f t="shared" si="204"/>
        <v>5</v>
      </c>
      <c r="X2922" s="286"/>
      <c r="Y2922" s="286"/>
      <c r="Z2922" s="30"/>
    </row>
    <row r="2923" spans="1:26" ht="15" hidden="1" customHeight="1" x14ac:dyDescent="0.2">
      <c r="A2923" s="384"/>
      <c r="B2923" s="384"/>
      <c r="C2923" s="433"/>
      <c r="D2923" s="43" t="s">
        <v>3065</v>
      </c>
      <c r="E2923" s="499" t="s">
        <v>3080</v>
      </c>
      <c r="F2923" s="319">
        <v>1</v>
      </c>
      <c r="G2923" s="43" t="s">
        <v>3370</v>
      </c>
      <c r="H2923" s="499"/>
      <c r="I2923" s="481" t="s">
        <v>1430</v>
      </c>
      <c r="J2923" s="442" t="s">
        <v>2100</v>
      </c>
      <c r="K2923" s="442">
        <v>2</v>
      </c>
      <c r="L2923" s="482" t="s">
        <v>3456</v>
      </c>
      <c r="M2923" s="442">
        <v>1426</v>
      </c>
      <c r="N2923" s="483"/>
      <c r="O2923" s="434">
        <v>7.35</v>
      </c>
      <c r="P2923" s="323">
        <f t="shared" si="201"/>
        <v>14.7</v>
      </c>
      <c r="Q2923" s="319">
        <f t="shared" si="202"/>
        <v>2</v>
      </c>
      <c r="R2923" s="427">
        <f t="shared" si="203"/>
        <v>14.7</v>
      </c>
      <c r="S2923" s="323"/>
      <c r="T2923" s="309"/>
      <c r="U2923" s="309"/>
      <c r="V2923" s="319" t="s">
        <v>1430</v>
      </c>
      <c r="W2923" s="444" t="str">
        <f t="shared" si="204"/>
        <v/>
      </c>
      <c r="X2923" s="286"/>
      <c r="Y2923" s="286"/>
      <c r="Z2923" s="30"/>
    </row>
    <row r="2924" spans="1:26" ht="15" hidden="1" customHeight="1" x14ac:dyDescent="0.2">
      <c r="A2924" s="384"/>
      <c r="B2924" s="384"/>
      <c r="C2924" s="433"/>
      <c r="D2924" s="43" t="s">
        <v>3065</v>
      </c>
      <c r="E2924" s="499" t="s">
        <v>3080</v>
      </c>
      <c r="F2924" s="319">
        <v>1</v>
      </c>
      <c r="G2924" s="43" t="s">
        <v>3373</v>
      </c>
      <c r="H2924" s="499"/>
      <c r="I2924" s="481" t="s">
        <v>1430</v>
      </c>
      <c r="J2924" s="442" t="s">
        <v>2100</v>
      </c>
      <c r="K2924" s="442">
        <v>2</v>
      </c>
      <c r="L2924" s="482" t="s">
        <v>3456</v>
      </c>
      <c r="M2924" s="442">
        <v>1976</v>
      </c>
      <c r="N2924" s="483"/>
      <c r="O2924" s="434">
        <v>10.26</v>
      </c>
      <c r="P2924" s="323">
        <f t="shared" si="201"/>
        <v>20.52</v>
      </c>
      <c r="Q2924" s="319">
        <f t="shared" si="202"/>
        <v>2</v>
      </c>
      <c r="R2924" s="427">
        <f t="shared" si="203"/>
        <v>20.52</v>
      </c>
      <c r="S2924" s="323"/>
      <c r="T2924" s="309"/>
      <c r="U2924" s="309"/>
      <c r="V2924" s="319" t="s">
        <v>1430</v>
      </c>
      <c r="W2924" s="444" t="str">
        <f t="shared" si="204"/>
        <v/>
      </c>
      <c r="X2924" s="286"/>
      <c r="Y2924" s="286"/>
      <c r="Z2924" s="30"/>
    </row>
    <row r="2925" spans="1:26" ht="15" hidden="1" customHeight="1" x14ac:dyDescent="0.2">
      <c r="A2925" s="384"/>
      <c r="B2925" s="384"/>
      <c r="C2925" s="433"/>
      <c r="D2925" s="43" t="s">
        <v>3066</v>
      </c>
      <c r="E2925" s="499" t="s">
        <v>3080</v>
      </c>
      <c r="F2925" s="319">
        <v>1</v>
      </c>
      <c r="G2925" s="43" t="s">
        <v>3374</v>
      </c>
      <c r="H2925" s="499"/>
      <c r="I2925" s="481">
        <v>5</v>
      </c>
      <c r="J2925" s="442" t="s">
        <v>1428</v>
      </c>
      <c r="K2925" s="442">
        <v>1</v>
      </c>
      <c r="L2925" s="482" t="s">
        <v>3582</v>
      </c>
      <c r="M2925" s="442">
        <v>1543</v>
      </c>
      <c r="N2925" s="483"/>
      <c r="O2925" s="434">
        <v>84.56</v>
      </c>
      <c r="P2925" s="323">
        <f t="shared" si="201"/>
        <v>84.56</v>
      </c>
      <c r="Q2925" s="319">
        <f t="shared" si="202"/>
        <v>1</v>
      </c>
      <c r="R2925" s="427">
        <f t="shared" si="203"/>
        <v>84.56</v>
      </c>
      <c r="S2925" s="323"/>
      <c r="T2925" s="309"/>
      <c r="U2925" s="309"/>
      <c r="V2925" s="319" t="s">
        <v>3448</v>
      </c>
      <c r="W2925" s="444" t="str">
        <f t="shared" si="204"/>
        <v>5</v>
      </c>
      <c r="X2925" s="286"/>
      <c r="Y2925" s="286"/>
      <c r="Z2925" s="30"/>
    </row>
    <row r="2926" spans="1:26" ht="15" hidden="1" customHeight="1" x14ac:dyDescent="0.2">
      <c r="A2926" s="384"/>
      <c r="B2926" s="384"/>
      <c r="C2926" s="433"/>
      <c r="D2926" s="43" t="s">
        <v>3066</v>
      </c>
      <c r="E2926" s="499" t="s">
        <v>3080</v>
      </c>
      <c r="F2926" s="319">
        <v>1</v>
      </c>
      <c r="G2926" s="43" t="s">
        <v>3370</v>
      </c>
      <c r="H2926" s="499"/>
      <c r="I2926" s="481" t="s">
        <v>1430</v>
      </c>
      <c r="J2926" s="442" t="s">
        <v>2100</v>
      </c>
      <c r="K2926" s="442">
        <v>2</v>
      </c>
      <c r="L2926" s="482" t="s">
        <v>3456</v>
      </c>
      <c r="M2926" s="442">
        <v>1426</v>
      </c>
      <c r="N2926" s="483"/>
      <c r="O2926" s="434">
        <v>7.35</v>
      </c>
      <c r="P2926" s="323">
        <f t="shared" si="201"/>
        <v>14.7</v>
      </c>
      <c r="Q2926" s="319">
        <f t="shared" si="202"/>
        <v>2</v>
      </c>
      <c r="R2926" s="427">
        <f t="shared" si="203"/>
        <v>14.7</v>
      </c>
      <c r="S2926" s="323"/>
      <c r="T2926" s="309"/>
      <c r="U2926" s="309"/>
      <c r="V2926" s="319" t="s">
        <v>1430</v>
      </c>
      <c r="W2926" s="444" t="str">
        <f t="shared" si="204"/>
        <v/>
      </c>
      <c r="X2926" s="286"/>
      <c r="Y2926" s="286"/>
      <c r="Z2926" s="30"/>
    </row>
    <row r="2927" spans="1:26" ht="15" hidden="1" customHeight="1" x14ac:dyDescent="0.2">
      <c r="A2927" s="384"/>
      <c r="B2927" s="384"/>
      <c r="C2927" s="433"/>
      <c r="D2927" s="43" t="s">
        <v>3066</v>
      </c>
      <c r="E2927" s="499" t="s">
        <v>3080</v>
      </c>
      <c r="F2927" s="319">
        <v>1</v>
      </c>
      <c r="G2927" s="43" t="s">
        <v>3375</v>
      </c>
      <c r="H2927" s="499"/>
      <c r="I2927" s="481" t="s">
        <v>1430</v>
      </c>
      <c r="J2927" s="442" t="s">
        <v>2100</v>
      </c>
      <c r="K2927" s="442">
        <v>2</v>
      </c>
      <c r="L2927" s="482" t="s">
        <v>3456</v>
      </c>
      <c r="M2927" s="442">
        <v>1573</v>
      </c>
      <c r="N2927" s="483"/>
      <c r="O2927" s="434">
        <v>8.1300000000000008</v>
      </c>
      <c r="P2927" s="323">
        <f t="shared" si="201"/>
        <v>16.260000000000002</v>
      </c>
      <c r="Q2927" s="319">
        <f t="shared" si="202"/>
        <v>2</v>
      </c>
      <c r="R2927" s="427">
        <f t="shared" si="203"/>
        <v>16.260000000000002</v>
      </c>
      <c r="S2927" s="323"/>
      <c r="T2927" s="309"/>
      <c r="U2927" s="309"/>
      <c r="V2927" s="319" t="s">
        <v>1430</v>
      </c>
      <c r="W2927" s="444" t="str">
        <f t="shared" si="204"/>
        <v/>
      </c>
      <c r="X2927" s="286"/>
      <c r="Y2927" s="286"/>
      <c r="Z2927" s="30"/>
    </row>
    <row r="2928" spans="1:26" ht="15" hidden="1" customHeight="1" x14ac:dyDescent="0.2">
      <c r="A2928" s="384"/>
      <c r="B2928" s="384"/>
      <c r="C2928" s="433"/>
      <c r="D2928" s="43" t="s">
        <v>3067</v>
      </c>
      <c r="E2928" s="499" t="s">
        <v>3080</v>
      </c>
      <c r="F2928" s="319">
        <v>1</v>
      </c>
      <c r="G2928" s="43" t="s">
        <v>3376</v>
      </c>
      <c r="H2928" s="499"/>
      <c r="I2928" s="481" t="s">
        <v>877</v>
      </c>
      <c r="J2928" s="442" t="s">
        <v>1428</v>
      </c>
      <c r="K2928" s="442">
        <v>1</v>
      </c>
      <c r="L2928" s="482" t="s">
        <v>3456</v>
      </c>
      <c r="M2928" s="442">
        <v>2990</v>
      </c>
      <c r="N2928" s="483"/>
      <c r="O2928" s="434">
        <v>43.08</v>
      </c>
      <c r="P2928" s="323">
        <f t="shared" si="201"/>
        <v>43.08</v>
      </c>
      <c r="Q2928" s="319">
        <f t="shared" si="202"/>
        <v>1</v>
      </c>
      <c r="R2928" s="427">
        <f t="shared" si="203"/>
        <v>43.08</v>
      </c>
      <c r="S2928" s="323"/>
      <c r="T2928" s="309"/>
      <c r="U2928" s="309"/>
      <c r="V2928" s="319" t="s">
        <v>877</v>
      </c>
      <c r="W2928" s="444" t="str">
        <f t="shared" si="204"/>
        <v/>
      </c>
      <c r="X2928" s="286"/>
      <c r="Y2928" s="286"/>
      <c r="Z2928" s="30"/>
    </row>
    <row r="2929" spans="1:26" ht="15" hidden="1" customHeight="1" x14ac:dyDescent="0.2">
      <c r="A2929" s="384"/>
      <c r="B2929" s="384"/>
      <c r="C2929" s="433"/>
      <c r="D2929" s="43" t="s">
        <v>3067</v>
      </c>
      <c r="E2929" s="499" t="s">
        <v>3080</v>
      </c>
      <c r="F2929" s="319">
        <v>1</v>
      </c>
      <c r="G2929" s="43" t="s">
        <v>3377</v>
      </c>
      <c r="H2929" s="499"/>
      <c r="I2929" s="481">
        <v>10</v>
      </c>
      <c r="J2929" s="442" t="s">
        <v>1428</v>
      </c>
      <c r="K2929" s="442">
        <v>1</v>
      </c>
      <c r="L2929" s="482" t="s">
        <v>3464</v>
      </c>
      <c r="M2929" s="442">
        <v>180</v>
      </c>
      <c r="N2929" s="483"/>
      <c r="O2929" s="434">
        <v>2.54</v>
      </c>
      <c r="P2929" s="323">
        <f t="shared" si="201"/>
        <v>2.54</v>
      </c>
      <c r="Q2929" s="319">
        <f t="shared" si="202"/>
        <v>1</v>
      </c>
      <c r="R2929" s="427">
        <f t="shared" si="203"/>
        <v>2.54</v>
      </c>
      <c r="S2929" s="323"/>
      <c r="T2929" s="309"/>
      <c r="U2929" s="309"/>
      <c r="V2929" s="319" t="s">
        <v>1427</v>
      </c>
      <c r="W2929" s="444" t="str">
        <f t="shared" si="204"/>
        <v>10</v>
      </c>
      <c r="X2929" s="286"/>
      <c r="Y2929" s="286"/>
      <c r="Z2929" s="30"/>
    </row>
    <row r="2930" spans="1:26" ht="15" hidden="1" customHeight="1" x14ac:dyDescent="0.2">
      <c r="A2930" s="384"/>
      <c r="B2930" s="384"/>
      <c r="C2930" s="433"/>
      <c r="D2930" s="43" t="s">
        <v>3067</v>
      </c>
      <c r="E2930" s="499" t="s">
        <v>3080</v>
      </c>
      <c r="F2930" s="319">
        <v>1</v>
      </c>
      <c r="G2930" s="43" t="s">
        <v>3378</v>
      </c>
      <c r="H2930" s="499"/>
      <c r="I2930" s="481" t="s">
        <v>205</v>
      </c>
      <c r="J2930" s="442" t="s">
        <v>2100</v>
      </c>
      <c r="K2930" s="442">
        <v>1</v>
      </c>
      <c r="L2930" s="482" t="s">
        <v>3456</v>
      </c>
      <c r="M2930" s="442">
        <v>2950</v>
      </c>
      <c r="N2930" s="483"/>
      <c r="O2930" s="434">
        <v>11.12</v>
      </c>
      <c r="P2930" s="323">
        <f t="shared" si="201"/>
        <v>11.12</v>
      </c>
      <c r="Q2930" s="319">
        <f t="shared" si="202"/>
        <v>1</v>
      </c>
      <c r="R2930" s="427">
        <f t="shared" si="203"/>
        <v>11.12</v>
      </c>
      <c r="S2930" s="323"/>
      <c r="T2930" s="309"/>
      <c r="U2930" s="309"/>
      <c r="V2930" s="319" t="s">
        <v>205</v>
      </c>
      <c r="W2930" s="444" t="str">
        <f t="shared" si="204"/>
        <v/>
      </c>
      <c r="X2930" s="286"/>
      <c r="Y2930" s="286"/>
      <c r="Z2930" s="30"/>
    </row>
    <row r="2931" spans="1:26" ht="15" hidden="1" customHeight="1" x14ac:dyDescent="0.2">
      <c r="A2931" s="384"/>
      <c r="B2931" s="384"/>
      <c r="C2931" s="433"/>
      <c r="D2931" s="43" t="s">
        <v>3068</v>
      </c>
      <c r="E2931" s="499" t="s">
        <v>3080</v>
      </c>
      <c r="F2931" s="319">
        <v>1</v>
      </c>
      <c r="G2931" s="43" t="s">
        <v>3376</v>
      </c>
      <c r="H2931" s="499"/>
      <c r="I2931" s="481" t="s">
        <v>877</v>
      </c>
      <c r="J2931" s="442" t="s">
        <v>1428</v>
      </c>
      <c r="K2931" s="442">
        <v>1</v>
      </c>
      <c r="L2931" s="482" t="s">
        <v>3456</v>
      </c>
      <c r="M2931" s="442">
        <v>2990</v>
      </c>
      <c r="N2931" s="483"/>
      <c r="O2931" s="434">
        <v>43.08</v>
      </c>
      <c r="P2931" s="323">
        <f t="shared" si="201"/>
        <v>43.08</v>
      </c>
      <c r="Q2931" s="319">
        <f t="shared" si="202"/>
        <v>1</v>
      </c>
      <c r="R2931" s="427">
        <f t="shared" si="203"/>
        <v>43.08</v>
      </c>
      <c r="S2931" s="323"/>
      <c r="T2931" s="309"/>
      <c r="U2931" s="309"/>
      <c r="V2931" s="319" t="s">
        <v>877</v>
      </c>
      <c r="W2931" s="444" t="str">
        <f t="shared" si="204"/>
        <v/>
      </c>
      <c r="X2931" s="286"/>
      <c r="Y2931" s="286"/>
      <c r="Z2931" s="30"/>
    </row>
    <row r="2932" spans="1:26" ht="15" hidden="1" customHeight="1" x14ac:dyDescent="0.2">
      <c r="A2932" s="384"/>
      <c r="B2932" s="384"/>
      <c r="C2932" s="433"/>
      <c r="D2932" s="43" t="s">
        <v>3068</v>
      </c>
      <c r="E2932" s="499" t="s">
        <v>3080</v>
      </c>
      <c r="F2932" s="319">
        <v>1</v>
      </c>
      <c r="G2932" s="43" t="s">
        <v>3377</v>
      </c>
      <c r="H2932" s="499"/>
      <c r="I2932" s="481">
        <v>10</v>
      </c>
      <c r="J2932" s="442" t="s">
        <v>1428</v>
      </c>
      <c r="K2932" s="442">
        <v>1</v>
      </c>
      <c r="L2932" s="482" t="s">
        <v>3464</v>
      </c>
      <c r="M2932" s="442">
        <v>180</v>
      </c>
      <c r="N2932" s="483"/>
      <c r="O2932" s="434">
        <v>2.54</v>
      </c>
      <c r="P2932" s="323">
        <f t="shared" ref="P2932:P2960" si="205">O2932*K2932</f>
        <v>2.54</v>
      </c>
      <c r="Q2932" s="319">
        <f t="shared" ref="Q2932:Q2960" si="206">K2932*F2932</f>
        <v>1</v>
      </c>
      <c r="R2932" s="427">
        <f t="shared" ref="R2932:R2960" si="207">Q2932*O2932</f>
        <v>2.54</v>
      </c>
      <c r="S2932" s="323"/>
      <c r="T2932" s="309"/>
      <c r="U2932" s="309"/>
      <c r="V2932" s="319" t="s">
        <v>1427</v>
      </c>
      <c r="W2932" s="444" t="str">
        <f t="shared" si="204"/>
        <v>10</v>
      </c>
      <c r="X2932" s="286"/>
      <c r="Y2932" s="286"/>
      <c r="Z2932" s="30"/>
    </row>
    <row r="2933" spans="1:26" ht="15" hidden="1" customHeight="1" x14ac:dyDescent="0.2">
      <c r="A2933" s="384"/>
      <c r="B2933" s="384"/>
      <c r="C2933" s="433"/>
      <c r="D2933" s="43" t="s">
        <v>3068</v>
      </c>
      <c r="E2933" s="499" t="s">
        <v>3080</v>
      </c>
      <c r="F2933" s="319">
        <v>1</v>
      </c>
      <c r="G2933" s="43" t="s">
        <v>3378</v>
      </c>
      <c r="H2933" s="499"/>
      <c r="I2933" s="481" t="s">
        <v>205</v>
      </c>
      <c r="J2933" s="442" t="s">
        <v>2100</v>
      </c>
      <c r="K2933" s="442">
        <v>1</v>
      </c>
      <c r="L2933" s="482" t="s">
        <v>3456</v>
      </c>
      <c r="M2933" s="442">
        <v>2950</v>
      </c>
      <c r="N2933" s="483"/>
      <c r="O2933" s="434">
        <v>11.12</v>
      </c>
      <c r="P2933" s="323">
        <f t="shared" si="205"/>
        <v>11.12</v>
      </c>
      <c r="Q2933" s="319">
        <f t="shared" si="206"/>
        <v>1</v>
      </c>
      <c r="R2933" s="427">
        <f t="shared" si="207"/>
        <v>11.12</v>
      </c>
      <c r="S2933" s="323"/>
      <c r="T2933" s="309"/>
      <c r="U2933" s="309"/>
      <c r="V2933" s="319" t="s">
        <v>205</v>
      </c>
      <c r="W2933" s="444" t="str">
        <f t="shared" si="204"/>
        <v/>
      </c>
      <c r="X2933" s="286"/>
      <c r="Y2933" s="286"/>
      <c r="Z2933" s="30"/>
    </row>
    <row r="2934" spans="1:26" ht="15" hidden="1" customHeight="1" x14ac:dyDescent="0.2">
      <c r="A2934" s="384"/>
      <c r="B2934" s="384"/>
      <c r="C2934" s="433"/>
      <c r="D2934" s="43" t="s">
        <v>3069</v>
      </c>
      <c r="E2934" s="499" t="s">
        <v>3080</v>
      </c>
      <c r="F2934" s="319">
        <v>3</v>
      </c>
      <c r="G2934" s="43" t="s">
        <v>3379</v>
      </c>
      <c r="H2934" s="499"/>
      <c r="I2934" s="481" t="s">
        <v>877</v>
      </c>
      <c r="J2934" s="442" t="s">
        <v>1428</v>
      </c>
      <c r="K2934" s="442">
        <v>1</v>
      </c>
      <c r="L2934" s="482" t="s">
        <v>3456</v>
      </c>
      <c r="M2934" s="442">
        <v>3340</v>
      </c>
      <c r="N2934" s="483"/>
      <c r="O2934" s="434">
        <v>48.13</v>
      </c>
      <c r="P2934" s="323">
        <f t="shared" si="205"/>
        <v>48.13</v>
      </c>
      <c r="Q2934" s="319">
        <f t="shared" si="206"/>
        <v>3</v>
      </c>
      <c r="R2934" s="427">
        <f t="shared" si="207"/>
        <v>144.39000000000001</v>
      </c>
      <c r="S2934" s="323"/>
      <c r="T2934" s="309"/>
      <c r="U2934" s="309"/>
      <c r="V2934" s="319" t="s">
        <v>877</v>
      </c>
      <c r="W2934" s="444" t="str">
        <f t="shared" si="204"/>
        <v/>
      </c>
      <c r="X2934" s="286"/>
      <c r="Y2934" s="286"/>
      <c r="Z2934" s="30"/>
    </row>
    <row r="2935" spans="1:26" ht="15" hidden="1" customHeight="1" x14ac:dyDescent="0.2">
      <c r="A2935" s="384"/>
      <c r="B2935" s="384"/>
      <c r="C2935" s="433"/>
      <c r="D2935" s="43" t="s">
        <v>3069</v>
      </c>
      <c r="E2935" s="499" t="s">
        <v>3080</v>
      </c>
      <c r="F2935" s="319">
        <v>3</v>
      </c>
      <c r="G2935" s="43" t="s">
        <v>3377</v>
      </c>
      <c r="H2935" s="499"/>
      <c r="I2935" s="481">
        <v>10</v>
      </c>
      <c r="J2935" s="442" t="s">
        <v>1428</v>
      </c>
      <c r="K2935" s="442">
        <v>1</v>
      </c>
      <c r="L2935" s="482" t="s">
        <v>3464</v>
      </c>
      <c r="M2935" s="442">
        <v>180</v>
      </c>
      <c r="N2935" s="483"/>
      <c r="O2935" s="434">
        <v>2.54</v>
      </c>
      <c r="P2935" s="323">
        <f t="shared" si="205"/>
        <v>2.54</v>
      </c>
      <c r="Q2935" s="319">
        <f t="shared" si="206"/>
        <v>3</v>
      </c>
      <c r="R2935" s="427">
        <f t="shared" si="207"/>
        <v>7.62</v>
      </c>
      <c r="S2935" s="323"/>
      <c r="T2935" s="309"/>
      <c r="U2935" s="309"/>
      <c r="V2935" s="319" t="s">
        <v>1427</v>
      </c>
      <c r="W2935" s="444" t="str">
        <f t="shared" si="204"/>
        <v>10</v>
      </c>
      <c r="X2935" s="286"/>
      <c r="Y2935" s="286"/>
      <c r="Z2935" s="30"/>
    </row>
    <row r="2936" spans="1:26" ht="15" hidden="1" customHeight="1" x14ac:dyDescent="0.2">
      <c r="A2936" s="384"/>
      <c r="B2936" s="384"/>
      <c r="C2936" s="433"/>
      <c r="D2936" s="43" t="s">
        <v>3069</v>
      </c>
      <c r="E2936" s="499" t="s">
        <v>3080</v>
      </c>
      <c r="F2936" s="319">
        <v>3</v>
      </c>
      <c r="G2936" s="43" t="s">
        <v>3380</v>
      </c>
      <c r="H2936" s="499"/>
      <c r="I2936" s="481" t="s">
        <v>205</v>
      </c>
      <c r="J2936" s="442" t="s">
        <v>2100</v>
      </c>
      <c r="K2936" s="442">
        <v>1</v>
      </c>
      <c r="L2936" s="482" t="s">
        <v>3456</v>
      </c>
      <c r="M2936" s="442">
        <v>3300</v>
      </c>
      <c r="N2936" s="483"/>
      <c r="O2936" s="434">
        <v>12.43</v>
      </c>
      <c r="P2936" s="323">
        <f t="shared" si="205"/>
        <v>12.43</v>
      </c>
      <c r="Q2936" s="319">
        <f t="shared" si="206"/>
        <v>3</v>
      </c>
      <c r="R2936" s="427">
        <f t="shared" si="207"/>
        <v>37.29</v>
      </c>
      <c r="S2936" s="323"/>
      <c r="T2936" s="309"/>
      <c r="U2936" s="309"/>
      <c r="V2936" s="319" t="s">
        <v>205</v>
      </c>
      <c r="W2936" s="444" t="str">
        <f t="shared" si="204"/>
        <v/>
      </c>
      <c r="X2936" s="286"/>
      <c r="Y2936" s="286"/>
      <c r="Z2936" s="30"/>
    </row>
    <row r="2937" spans="1:26" ht="15" hidden="1" customHeight="1" x14ac:dyDescent="0.2">
      <c r="A2937" s="384"/>
      <c r="B2937" s="384"/>
      <c r="C2937" s="433"/>
      <c r="D2937" s="43" t="s">
        <v>3070</v>
      </c>
      <c r="E2937" s="499" t="s">
        <v>3080</v>
      </c>
      <c r="F2937" s="319">
        <v>3</v>
      </c>
      <c r="G2937" s="43" t="s">
        <v>3379</v>
      </c>
      <c r="H2937" s="499"/>
      <c r="I2937" s="481" t="s">
        <v>877</v>
      </c>
      <c r="J2937" s="442" t="s">
        <v>1428</v>
      </c>
      <c r="K2937" s="442">
        <v>1</v>
      </c>
      <c r="L2937" s="482" t="s">
        <v>3456</v>
      </c>
      <c r="M2937" s="442">
        <v>3340</v>
      </c>
      <c r="N2937" s="483"/>
      <c r="O2937" s="434">
        <v>48.13</v>
      </c>
      <c r="P2937" s="323">
        <f t="shared" si="205"/>
        <v>48.13</v>
      </c>
      <c r="Q2937" s="319">
        <f t="shared" si="206"/>
        <v>3</v>
      </c>
      <c r="R2937" s="427">
        <f t="shared" si="207"/>
        <v>144.39000000000001</v>
      </c>
      <c r="S2937" s="323"/>
      <c r="T2937" s="309"/>
      <c r="U2937" s="309"/>
      <c r="V2937" s="319" t="s">
        <v>877</v>
      </c>
      <c r="W2937" s="444" t="str">
        <f t="shared" si="204"/>
        <v/>
      </c>
      <c r="X2937" s="286"/>
      <c r="Y2937" s="286"/>
      <c r="Z2937" s="30"/>
    </row>
    <row r="2938" spans="1:26" ht="15" hidden="1" customHeight="1" x14ac:dyDescent="0.2">
      <c r="A2938" s="384"/>
      <c r="B2938" s="384"/>
      <c r="C2938" s="433"/>
      <c r="D2938" s="43" t="s">
        <v>3070</v>
      </c>
      <c r="E2938" s="499" t="s">
        <v>3080</v>
      </c>
      <c r="F2938" s="319">
        <v>3</v>
      </c>
      <c r="G2938" s="43" t="s">
        <v>3377</v>
      </c>
      <c r="H2938" s="499"/>
      <c r="I2938" s="481">
        <v>10</v>
      </c>
      <c r="J2938" s="442" t="s">
        <v>1428</v>
      </c>
      <c r="K2938" s="442">
        <v>1</v>
      </c>
      <c r="L2938" s="482" t="s">
        <v>3464</v>
      </c>
      <c r="M2938" s="442">
        <v>180</v>
      </c>
      <c r="N2938" s="483"/>
      <c r="O2938" s="434">
        <v>2.54</v>
      </c>
      <c r="P2938" s="323">
        <f t="shared" si="205"/>
        <v>2.54</v>
      </c>
      <c r="Q2938" s="319">
        <f t="shared" si="206"/>
        <v>3</v>
      </c>
      <c r="R2938" s="427">
        <f t="shared" si="207"/>
        <v>7.62</v>
      </c>
      <c r="S2938" s="323"/>
      <c r="T2938" s="309"/>
      <c r="U2938" s="309"/>
      <c r="V2938" s="319" t="s">
        <v>1427</v>
      </c>
      <c r="W2938" s="444" t="str">
        <f t="shared" si="204"/>
        <v>10</v>
      </c>
      <c r="X2938" s="286"/>
      <c r="Y2938" s="286"/>
      <c r="Z2938" s="30"/>
    </row>
    <row r="2939" spans="1:26" ht="15" hidden="1" customHeight="1" x14ac:dyDescent="0.2">
      <c r="A2939" s="384"/>
      <c r="B2939" s="384"/>
      <c r="C2939" s="433"/>
      <c r="D2939" s="43" t="s">
        <v>3070</v>
      </c>
      <c r="E2939" s="499" t="s">
        <v>3080</v>
      </c>
      <c r="F2939" s="319">
        <v>3</v>
      </c>
      <c r="G2939" s="43" t="s">
        <v>3380</v>
      </c>
      <c r="H2939" s="499"/>
      <c r="I2939" s="481" t="s">
        <v>205</v>
      </c>
      <c r="J2939" s="442" t="s">
        <v>2100</v>
      </c>
      <c r="K2939" s="442">
        <v>1</v>
      </c>
      <c r="L2939" s="482" t="s">
        <v>3456</v>
      </c>
      <c r="M2939" s="442">
        <v>3300</v>
      </c>
      <c r="N2939" s="483"/>
      <c r="O2939" s="434">
        <v>12.43</v>
      </c>
      <c r="P2939" s="323">
        <f t="shared" si="205"/>
        <v>12.43</v>
      </c>
      <c r="Q2939" s="319">
        <f t="shared" si="206"/>
        <v>3</v>
      </c>
      <c r="R2939" s="427">
        <f t="shared" si="207"/>
        <v>37.29</v>
      </c>
      <c r="S2939" s="323"/>
      <c r="T2939" s="309"/>
      <c r="U2939" s="309"/>
      <c r="V2939" s="319" t="s">
        <v>205</v>
      </c>
      <c r="W2939" s="444" t="str">
        <f t="shared" si="204"/>
        <v/>
      </c>
      <c r="X2939" s="286"/>
      <c r="Y2939" s="286"/>
      <c r="Z2939" s="30"/>
    </row>
    <row r="2940" spans="1:26" ht="15" hidden="1" customHeight="1" x14ac:dyDescent="0.2">
      <c r="A2940" s="384"/>
      <c r="B2940" s="384"/>
      <c r="C2940" s="433"/>
      <c r="D2940" s="43" t="s">
        <v>3071</v>
      </c>
      <c r="E2940" s="499" t="s">
        <v>3080</v>
      </c>
      <c r="F2940" s="319">
        <v>4</v>
      </c>
      <c r="G2940" s="43" t="s">
        <v>3381</v>
      </c>
      <c r="H2940" s="499"/>
      <c r="I2940" s="481" t="s">
        <v>877</v>
      </c>
      <c r="J2940" s="442" t="s">
        <v>1428</v>
      </c>
      <c r="K2940" s="442">
        <v>1</v>
      </c>
      <c r="L2940" s="482" t="s">
        <v>3456</v>
      </c>
      <c r="M2940" s="442">
        <v>6760</v>
      </c>
      <c r="N2940" s="483"/>
      <c r="O2940" s="434">
        <v>97.41</v>
      </c>
      <c r="P2940" s="323">
        <f t="shared" si="205"/>
        <v>97.41</v>
      </c>
      <c r="Q2940" s="319">
        <f t="shared" si="206"/>
        <v>4</v>
      </c>
      <c r="R2940" s="427">
        <f t="shared" si="207"/>
        <v>389.64</v>
      </c>
      <c r="S2940" s="323"/>
      <c r="T2940" s="309"/>
      <c r="U2940" s="309"/>
      <c r="V2940" s="319" t="s">
        <v>877</v>
      </c>
      <c r="W2940" s="444" t="str">
        <f t="shared" si="204"/>
        <v/>
      </c>
      <c r="X2940" s="286"/>
      <c r="Y2940" s="286"/>
      <c r="Z2940" s="30"/>
    </row>
    <row r="2941" spans="1:26" ht="15" hidden="1" customHeight="1" x14ac:dyDescent="0.2">
      <c r="A2941" s="384"/>
      <c r="B2941" s="384"/>
      <c r="C2941" s="433"/>
      <c r="D2941" s="43" t="s">
        <v>3071</v>
      </c>
      <c r="E2941" s="499" t="s">
        <v>3080</v>
      </c>
      <c r="F2941" s="319">
        <v>4</v>
      </c>
      <c r="G2941" s="43" t="s">
        <v>3358</v>
      </c>
      <c r="H2941" s="499"/>
      <c r="I2941" s="481">
        <v>10</v>
      </c>
      <c r="J2941" s="442" t="s">
        <v>1428</v>
      </c>
      <c r="K2941" s="442">
        <v>2</v>
      </c>
      <c r="L2941" s="482" t="s">
        <v>3505</v>
      </c>
      <c r="M2941" s="442">
        <v>100</v>
      </c>
      <c r="N2941" s="483"/>
      <c r="O2941" s="434">
        <v>2.04</v>
      </c>
      <c r="P2941" s="323">
        <f t="shared" si="205"/>
        <v>4.08</v>
      </c>
      <c r="Q2941" s="319">
        <f t="shared" si="206"/>
        <v>8</v>
      </c>
      <c r="R2941" s="427">
        <f t="shared" si="207"/>
        <v>16.32</v>
      </c>
      <c r="S2941" s="323"/>
      <c r="T2941" s="309"/>
      <c r="U2941" s="309"/>
      <c r="V2941" s="319" t="s">
        <v>1427</v>
      </c>
      <c r="W2941" s="444" t="str">
        <f t="shared" si="204"/>
        <v>10</v>
      </c>
      <c r="X2941" s="286"/>
      <c r="Y2941" s="286"/>
      <c r="Z2941" s="30"/>
    </row>
    <row r="2942" spans="1:26" ht="15" hidden="1" customHeight="1" x14ac:dyDescent="0.2">
      <c r="A2942" s="384"/>
      <c r="B2942" s="384"/>
      <c r="C2942" s="433"/>
      <c r="D2942" s="43" t="s">
        <v>3072</v>
      </c>
      <c r="E2942" s="499" t="s">
        <v>3080</v>
      </c>
      <c r="F2942" s="319">
        <v>2</v>
      </c>
      <c r="G2942" s="43" t="s">
        <v>3382</v>
      </c>
      <c r="H2942" s="499"/>
      <c r="I2942" s="481" t="s">
        <v>877</v>
      </c>
      <c r="J2942" s="442" t="s">
        <v>1428</v>
      </c>
      <c r="K2942" s="442">
        <v>1</v>
      </c>
      <c r="L2942" s="482" t="s">
        <v>3456</v>
      </c>
      <c r="M2942" s="442">
        <v>7380</v>
      </c>
      <c r="N2942" s="483"/>
      <c r="O2942" s="434">
        <v>106.34</v>
      </c>
      <c r="P2942" s="323">
        <f t="shared" si="205"/>
        <v>106.34</v>
      </c>
      <c r="Q2942" s="319">
        <f t="shared" si="206"/>
        <v>2</v>
      </c>
      <c r="R2942" s="427">
        <f t="shared" si="207"/>
        <v>212.68</v>
      </c>
      <c r="S2942" s="323"/>
      <c r="T2942" s="309"/>
      <c r="U2942" s="309"/>
      <c r="V2942" s="319" t="s">
        <v>877</v>
      </c>
      <c r="W2942" s="444" t="str">
        <f t="shared" si="204"/>
        <v/>
      </c>
      <c r="X2942" s="286"/>
      <c r="Y2942" s="286"/>
      <c r="Z2942" s="30"/>
    </row>
    <row r="2943" spans="1:26" ht="15" hidden="1" customHeight="1" x14ac:dyDescent="0.2">
      <c r="A2943" s="384"/>
      <c r="B2943" s="384"/>
      <c r="C2943" s="433"/>
      <c r="D2943" s="43" t="s">
        <v>3072</v>
      </c>
      <c r="E2943" s="499" t="s">
        <v>3080</v>
      </c>
      <c r="F2943" s="319">
        <v>2</v>
      </c>
      <c r="G2943" s="43" t="s">
        <v>3358</v>
      </c>
      <c r="H2943" s="499"/>
      <c r="I2943" s="481">
        <v>10</v>
      </c>
      <c r="J2943" s="442" t="s">
        <v>1428</v>
      </c>
      <c r="K2943" s="442">
        <v>2</v>
      </c>
      <c r="L2943" s="482" t="s">
        <v>3505</v>
      </c>
      <c r="M2943" s="442">
        <v>100</v>
      </c>
      <c r="N2943" s="483"/>
      <c r="O2943" s="434">
        <v>2.04</v>
      </c>
      <c r="P2943" s="323">
        <f t="shared" si="205"/>
        <v>4.08</v>
      </c>
      <c r="Q2943" s="319">
        <f t="shared" si="206"/>
        <v>4</v>
      </c>
      <c r="R2943" s="427">
        <f t="shared" si="207"/>
        <v>8.16</v>
      </c>
      <c r="S2943" s="323"/>
      <c r="T2943" s="309"/>
      <c r="U2943" s="309"/>
      <c r="V2943" s="319" t="s">
        <v>1427</v>
      </c>
      <c r="W2943" s="444" t="str">
        <f t="shared" si="204"/>
        <v>10</v>
      </c>
      <c r="X2943" s="286"/>
      <c r="Y2943" s="286"/>
      <c r="Z2943" s="30"/>
    </row>
    <row r="2944" spans="1:26" ht="15" hidden="1" customHeight="1" x14ac:dyDescent="0.2">
      <c r="A2944" s="384"/>
      <c r="B2944" s="384"/>
      <c r="C2944" s="433"/>
      <c r="D2944" s="43" t="s">
        <v>3073</v>
      </c>
      <c r="E2944" s="499" t="s">
        <v>3080</v>
      </c>
      <c r="F2944" s="319">
        <v>2</v>
      </c>
      <c r="G2944" s="43" t="s">
        <v>3383</v>
      </c>
      <c r="H2944" s="499"/>
      <c r="I2944" s="481" t="s">
        <v>877</v>
      </c>
      <c r="J2944" s="442" t="s">
        <v>1428</v>
      </c>
      <c r="K2944" s="442">
        <v>1</v>
      </c>
      <c r="L2944" s="482" t="s">
        <v>3456</v>
      </c>
      <c r="M2944" s="442">
        <v>2200</v>
      </c>
      <c r="N2944" s="483"/>
      <c r="O2944" s="434">
        <v>31.7</v>
      </c>
      <c r="P2944" s="323">
        <f t="shared" si="205"/>
        <v>31.7</v>
      </c>
      <c r="Q2944" s="319">
        <f t="shared" si="206"/>
        <v>2</v>
      </c>
      <c r="R2944" s="427">
        <f t="shared" si="207"/>
        <v>63.4</v>
      </c>
      <c r="S2944" s="323"/>
      <c r="T2944" s="309"/>
      <c r="U2944" s="309"/>
      <c r="V2944" s="319" t="s">
        <v>877</v>
      </c>
      <c r="W2944" s="444" t="str">
        <f t="shared" si="204"/>
        <v/>
      </c>
      <c r="X2944" s="286"/>
      <c r="Y2944" s="286"/>
      <c r="Z2944" s="30"/>
    </row>
    <row r="2945" spans="1:26" ht="15" hidden="1" customHeight="1" x14ac:dyDescent="0.2">
      <c r="A2945" s="384"/>
      <c r="B2945" s="384"/>
      <c r="C2945" s="433"/>
      <c r="D2945" s="43" t="s">
        <v>3073</v>
      </c>
      <c r="E2945" s="499" t="s">
        <v>3080</v>
      </c>
      <c r="F2945" s="319">
        <v>2</v>
      </c>
      <c r="G2945" s="43" t="s">
        <v>3384</v>
      </c>
      <c r="H2945" s="499"/>
      <c r="I2945" s="481">
        <v>10</v>
      </c>
      <c r="J2945" s="442" t="s">
        <v>1428</v>
      </c>
      <c r="K2945" s="442">
        <v>1</v>
      </c>
      <c r="L2945" s="482" t="s">
        <v>3460</v>
      </c>
      <c r="M2945" s="442">
        <v>165</v>
      </c>
      <c r="N2945" s="483"/>
      <c r="O2945" s="434">
        <v>1.3</v>
      </c>
      <c r="P2945" s="323">
        <f t="shared" si="205"/>
        <v>1.3</v>
      </c>
      <c r="Q2945" s="319">
        <f t="shared" si="206"/>
        <v>2</v>
      </c>
      <c r="R2945" s="427">
        <f t="shared" si="207"/>
        <v>2.6</v>
      </c>
      <c r="S2945" s="323"/>
      <c r="T2945" s="309"/>
      <c r="U2945" s="309"/>
      <c r="V2945" s="319" t="s">
        <v>1427</v>
      </c>
      <c r="W2945" s="444" t="str">
        <f t="shared" si="204"/>
        <v>10</v>
      </c>
      <c r="X2945" s="286"/>
      <c r="Y2945" s="286"/>
      <c r="Z2945" s="30"/>
    </row>
    <row r="2946" spans="1:26" ht="15" hidden="1" customHeight="1" x14ac:dyDescent="0.2">
      <c r="A2946" s="384"/>
      <c r="B2946" s="384"/>
      <c r="C2946" s="433"/>
      <c r="D2946" s="43" t="s">
        <v>3074</v>
      </c>
      <c r="E2946" s="499" t="s">
        <v>3080</v>
      </c>
      <c r="F2946" s="319">
        <v>1</v>
      </c>
      <c r="G2946" s="43" t="s">
        <v>3383</v>
      </c>
      <c r="H2946" s="499"/>
      <c r="I2946" s="481" t="s">
        <v>877</v>
      </c>
      <c r="J2946" s="442" t="s">
        <v>1428</v>
      </c>
      <c r="K2946" s="442">
        <v>1</v>
      </c>
      <c r="L2946" s="482" t="s">
        <v>3456</v>
      </c>
      <c r="M2946" s="442">
        <v>2200</v>
      </c>
      <c r="N2946" s="483"/>
      <c r="O2946" s="434">
        <v>31.7</v>
      </c>
      <c r="P2946" s="323">
        <f t="shared" si="205"/>
        <v>31.7</v>
      </c>
      <c r="Q2946" s="319">
        <f t="shared" si="206"/>
        <v>1</v>
      </c>
      <c r="R2946" s="427">
        <f t="shared" si="207"/>
        <v>31.7</v>
      </c>
      <c r="S2946" s="323"/>
      <c r="T2946" s="309"/>
      <c r="U2946" s="309"/>
      <c r="V2946" s="319" t="s">
        <v>877</v>
      </c>
      <c r="W2946" s="444" t="str">
        <f t="shared" si="204"/>
        <v/>
      </c>
      <c r="X2946" s="286"/>
      <c r="Y2946" s="286"/>
      <c r="Z2946" s="30"/>
    </row>
    <row r="2947" spans="1:26" ht="15" hidden="1" customHeight="1" x14ac:dyDescent="0.2">
      <c r="A2947" s="384"/>
      <c r="B2947" s="384"/>
      <c r="C2947" s="433"/>
      <c r="D2947" s="43" t="s">
        <v>3074</v>
      </c>
      <c r="E2947" s="499" t="s">
        <v>3080</v>
      </c>
      <c r="F2947" s="319">
        <v>1</v>
      </c>
      <c r="G2947" s="43" t="s">
        <v>3384</v>
      </c>
      <c r="H2947" s="499"/>
      <c r="I2947" s="481">
        <v>10</v>
      </c>
      <c r="J2947" s="442" t="s">
        <v>1428</v>
      </c>
      <c r="K2947" s="442">
        <v>1</v>
      </c>
      <c r="L2947" s="482" t="s">
        <v>3460</v>
      </c>
      <c r="M2947" s="442">
        <v>165</v>
      </c>
      <c r="N2947" s="483"/>
      <c r="O2947" s="434">
        <v>1.3</v>
      </c>
      <c r="P2947" s="323">
        <f t="shared" si="205"/>
        <v>1.3</v>
      </c>
      <c r="Q2947" s="319">
        <f t="shared" si="206"/>
        <v>1</v>
      </c>
      <c r="R2947" s="427">
        <f t="shared" si="207"/>
        <v>1.3</v>
      </c>
      <c r="S2947" s="323"/>
      <c r="T2947" s="309"/>
      <c r="U2947" s="309"/>
      <c r="V2947" s="319" t="s">
        <v>1427</v>
      </c>
      <c r="W2947" s="444" t="str">
        <f t="shared" si="204"/>
        <v>10</v>
      </c>
      <c r="X2947" s="286"/>
      <c r="Y2947" s="286"/>
      <c r="Z2947" s="30"/>
    </row>
    <row r="2948" spans="1:26" ht="15" hidden="1" customHeight="1" x14ac:dyDescent="0.2">
      <c r="A2948" s="384"/>
      <c r="B2948" s="384"/>
      <c r="C2948" s="433"/>
      <c r="D2948" s="43" t="s">
        <v>3074</v>
      </c>
      <c r="E2948" s="499" t="s">
        <v>3080</v>
      </c>
      <c r="F2948" s="319">
        <v>1</v>
      </c>
      <c r="G2948" s="43" t="s">
        <v>3329</v>
      </c>
      <c r="H2948" s="499"/>
      <c r="I2948" s="481" t="s">
        <v>205</v>
      </c>
      <c r="J2948" s="442" t="s">
        <v>2100</v>
      </c>
      <c r="K2948" s="442">
        <v>1</v>
      </c>
      <c r="L2948" s="482" t="s">
        <v>3456</v>
      </c>
      <c r="M2948" s="442">
        <v>2160</v>
      </c>
      <c r="N2948" s="483"/>
      <c r="O2948" s="434">
        <v>8.14</v>
      </c>
      <c r="P2948" s="323">
        <f t="shared" si="205"/>
        <v>8.14</v>
      </c>
      <c r="Q2948" s="319">
        <f t="shared" si="206"/>
        <v>1</v>
      </c>
      <c r="R2948" s="427">
        <f t="shared" si="207"/>
        <v>8.14</v>
      </c>
      <c r="S2948" s="323"/>
      <c r="T2948" s="309"/>
      <c r="U2948" s="309"/>
      <c r="V2948" s="319" t="s">
        <v>205</v>
      </c>
      <c r="W2948" s="444" t="str">
        <f t="shared" si="204"/>
        <v/>
      </c>
      <c r="X2948" s="286"/>
      <c r="Y2948" s="286"/>
      <c r="Z2948" s="30"/>
    </row>
    <row r="2949" spans="1:26" ht="15" hidden="1" customHeight="1" x14ac:dyDescent="0.2">
      <c r="A2949" s="384"/>
      <c r="B2949" s="384"/>
      <c r="C2949" s="433"/>
      <c r="D2949" s="43" t="s">
        <v>3075</v>
      </c>
      <c r="E2949" s="499" t="s">
        <v>3080</v>
      </c>
      <c r="F2949" s="319">
        <v>1</v>
      </c>
      <c r="G2949" s="43" t="s">
        <v>3383</v>
      </c>
      <c r="H2949" s="499"/>
      <c r="I2949" s="481" t="s">
        <v>877</v>
      </c>
      <c r="J2949" s="442" t="s">
        <v>1428</v>
      </c>
      <c r="K2949" s="442">
        <v>1</v>
      </c>
      <c r="L2949" s="482" t="s">
        <v>3456</v>
      </c>
      <c r="M2949" s="442">
        <v>2200</v>
      </c>
      <c r="N2949" s="483"/>
      <c r="O2949" s="434">
        <v>31.7</v>
      </c>
      <c r="P2949" s="323">
        <f t="shared" si="205"/>
        <v>31.7</v>
      </c>
      <c r="Q2949" s="319">
        <f t="shared" si="206"/>
        <v>1</v>
      </c>
      <c r="R2949" s="427">
        <f t="shared" si="207"/>
        <v>31.7</v>
      </c>
      <c r="S2949" s="323"/>
      <c r="T2949" s="309"/>
      <c r="U2949" s="309"/>
      <c r="V2949" s="319" t="s">
        <v>877</v>
      </c>
      <c r="W2949" s="444" t="str">
        <f t="shared" si="204"/>
        <v/>
      </c>
      <c r="X2949" s="286"/>
      <c r="Y2949" s="286"/>
      <c r="Z2949" s="30"/>
    </row>
    <row r="2950" spans="1:26" ht="15" hidden="1" customHeight="1" x14ac:dyDescent="0.2">
      <c r="A2950" s="384"/>
      <c r="B2950" s="384"/>
      <c r="C2950" s="433"/>
      <c r="D2950" s="43" t="s">
        <v>3075</v>
      </c>
      <c r="E2950" s="499" t="s">
        <v>3080</v>
      </c>
      <c r="F2950" s="319">
        <v>1</v>
      </c>
      <c r="G2950" s="43" t="s">
        <v>3384</v>
      </c>
      <c r="H2950" s="499"/>
      <c r="I2950" s="481">
        <v>10</v>
      </c>
      <c r="J2950" s="442" t="s">
        <v>1428</v>
      </c>
      <c r="K2950" s="442">
        <v>1</v>
      </c>
      <c r="L2950" s="482" t="s">
        <v>3460</v>
      </c>
      <c r="M2950" s="442">
        <v>165</v>
      </c>
      <c r="N2950" s="483"/>
      <c r="O2950" s="434">
        <v>1.3</v>
      </c>
      <c r="P2950" s="323">
        <f t="shared" si="205"/>
        <v>1.3</v>
      </c>
      <c r="Q2950" s="319">
        <f t="shared" si="206"/>
        <v>1</v>
      </c>
      <c r="R2950" s="427">
        <f t="shared" si="207"/>
        <v>1.3</v>
      </c>
      <c r="S2950" s="323"/>
      <c r="T2950" s="309"/>
      <c r="U2950" s="309"/>
      <c r="V2950" s="319" t="s">
        <v>1427</v>
      </c>
      <c r="W2950" s="444" t="str">
        <f t="shared" si="204"/>
        <v>10</v>
      </c>
      <c r="X2950" s="286"/>
      <c r="Y2950" s="286"/>
      <c r="Z2950" s="30"/>
    </row>
    <row r="2951" spans="1:26" ht="15" hidden="1" customHeight="1" x14ac:dyDescent="0.2">
      <c r="A2951" s="384"/>
      <c r="B2951" s="384"/>
      <c r="C2951" s="433"/>
      <c r="D2951" s="43" t="s">
        <v>3075</v>
      </c>
      <c r="E2951" s="499" t="s">
        <v>3080</v>
      </c>
      <c r="F2951" s="319">
        <v>1</v>
      </c>
      <c r="G2951" s="43" t="s">
        <v>3329</v>
      </c>
      <c r="H2951" s="499"/>
      <c r="I2951" s="481" t="s">
        <v>205</v>
      </c>
      <c r="J2951" s="442" t="s">
        <v>2100</v>
      </c>
      <c r="K2951" s="442">
        <v>1</v>
      </c>
      <c r="L2951" s="482" t="s">
        <v>3456</v>
      </c>
      <c r="M2951" s="442">
        <v>2160</v>
      </c>
      <c r="N2951" s="483"/>
      <c r="O2951" s="434">
        <v>8.14</v>
      </c>
      <c r="P2951" s="323">
        <f t="shared" si="205"/>
        <v>8.14</v>
      </c>
      <c r="Q2951" s="319">
        <f t="shared" si="206"/>
        <v>1</v>
      </c>
      <c r="R2951" s="427">
        <f t="shared" si="207"/>
        <v>8.14</v>
      </c>
      <c r="S2951" s="323"/>
      <c r="T2951" s="309"/>
      <c r="U2951" s="309"/>
      <c r="V2951" s="319" t="s">
        <v>205</v>
      </c>
      <c r="W2951" s="444" t="str">
        <f t="shared" si="204"/>
        <v/>
      </c>
      <c r="X2951" s="286"/>
      <c r="Y2951" s="286"/>
      <c r="Z2951" s="30"/>
    </row>
    <row r="2952" spans="1:26" ht="15" hidden="1" customHeight="1" x14ac:dyDescent="0.2">
      <c r="A2952" s="384"/>
      <c r="B2952" s="384"/>
      <c r="C2952" s="433"/>
      <c r="D2952" s="43" t="s">
        <v>3076</v>
      </c>
      <c r="E2952" s="499" t="s">
        <v>3080</v>
      </c>
      <c r="F2952" s="319">
        <v>1</v>
      </c>
      <c r="G2952" s="43" t="s">
        <v>3385</v>
      </c>
      <c r="H2952" s="499"/>
      <c r="I2952" s="481" t="s">
        <v>877</v>
      </c>
      <c r="J2952" s="442" t="s">
        <v>1428</v>
      </c>
      <c r="K2952" s="442">
        <v>1</v>
      </c>
      <c r="L2952" s="482" t="s">
        <v>3456</v>
      </c>
      <c r="M2952" s="442">
        <v>8520</v>
      </c>
      <c r="N2952" s="483"/>
      <c r="O2952" s="434">
        <v>122.77</v>
      </c>
      <c r="P2952" s="323">
        <f t="shared" si="205"/>
        <v>122.77</v>
      </c>
      <c r="Q2952" s="319">
        <f t="shared" si="206"/>
        <v>1</v>
      </c>
      <c r="R2952" s="427">
        <f t="shared" si="207"/>
        <v>122.77</v>
      </c>
      <c r="S2952" s="323"/>
      <c r="T2952" s="309"/>
      <c r="U2952" s="309"/>
      <c r="V2952" s="319" t="s">
        <v>877</v>
      </c>
      <c r="W2952" s="444" t="str">
        <f t="shared" si="204"/>
        <v/>
      </c>
      <c r="X2952" s="286"/>
      <c r="Y2952" s="286"/>
      <c r="Z2952" s="30"/>
    </row>
    <row r="2953" spans="1:26" ht="15" hidden="1" customHeight="1" x14ac:dyDescent="0.2">
      <c r="A2953" s="384"/>
      <c r="B2953" s="384"/>
      <c r="C2953" s="433"/>
      <c r="D2953" s="43" t="s">
        <v>3076</v>
      </c>
      <c r="E2953" s="499" t="s">
        <v>3080</v>
      </c>
      <c r="F2953" s="319">
        <v>1</v>
      </c>
      <c r="G2953" s="43" t="s">
        <v>3386</v>
      </c>
      <c r="H2953" s="499"/>
      <c r="I2953" s="481">
        <v>10</v>
      </c>
      <c r="J2953" s="442" t="s">
        <v>1428</v>
      </c>
      <c r="K2953" s="442">
        <v>2</v>
      </c>
      <c r="L2953" s="482" t="s">
        <v>3560</v>
      </c>
      <c r="M2953" s="442">
        <v>100</v>
      </c>
      <c r="N2953" s="483"/>
      <c r="O2953" s="434">
        <v>1.73</v>
      </c>
      <c r="P2953" s="323">
        <f t="shared" si="205"/>
        <v>3.46</v>
      </c>
      <c r="Q2953" s="319">
        <f t="shared" si="206"/>
        <v>2</v>
      </c>
      <c r="R2953" s="427">
        <f t="shared" si="207"/>
        <v>3.46</v>
      </c>
      <c r="S2953" s="323"/>
      <c r="T2953" s="309"/>
      <c r="U2953" s="309"/>
      <c r="V2953" s="319" t="s">
        <v>1427</v>
      </c>
      <c r="W2953" s="444" t="str">
        <f t="shared" si="204"/>
        <v>10</v>
      </c>
      <c r="X2953" s="286"/>
      <c r="Y2953" s="286"/>
      <c r="Z2953" s="30"/>
    </row>
    <row r="2954" spans="1:26" ht="15" hidden="1" customHeight="1" x14ac:dyDescent="0.2">
      <c r="A2954" s="384"/>
      <c r="B2954" s="384"/>
      <c r="C2954" s="433"/>
      <c r="D2954" s="43" t="s">
        <v>3077</v>
      </c>
      <c r="E2954" s="499" t="s">
        <v>3080</v>
      </c>
      <c r="F2954" s="319">
        <v>6</v>
      </c>
      <c r="G2954" s="43" t="s">
        <v>3077</v>
      </c>
      <c r="H2954" s="499"/>
      <c r="I2954" s="481" t="s">
        <v>877</v>
      </c>
      <c r="J2954" s="442" t="s">
        <v>1428</v>
      </c>
      <c r="K2954" s="442">
        <v>1</v>
      </c>
      <c r="L2954" s="482" t="s">
        <v>3456</v>
      </c>
      <c r="M2954" s="442">
        <v>2900</v>
      </c>
      <c r="N2954" s="483"/>
      <c r="O2954" s="434">
        <v>41.79</v>
      </c>
      <c r="P2954" s="323">
        <f t="shared" si="205"/>
        <v>41.79</v>
      </c>
      <c r="Q2954" s="319">
        <f t="shared" si="206"/>
        <v>6</v>
      </c>
      <c r="R2954" s="427">
        <f t="shared" si="207"/>
        <v>250.74</v>
      </c>
      <c r="S2954" s="323"/>
      <c r="T2954" s="309"/>
      <c r="U2954" s="309"/>
      <c r="V2954" s="319" t="s">
        <v>877</v>
      </c>
      <c r="W2954" s="444" t="str">
        <f t="shared" si="204"/>
        <v/>
      </c>
      <c r="X2954" s="286"/>
      <c r="Y2954" s="286"/>
      <c r="Z2954" s="30"/>
    </row>
    <row r="2955" spans="1:26" ht="15" hidden="1" customHeight="1" x14ac:dyDescent="0.2">
      <c r="A2955" s="384"/>
      <c r="B2955" s="384"/>
      <c r="C2955" s="433"/>
      <c r="D2955" s="43" t="s">
        <v>3078</v>
      </c>
      <c r="E2955" s="499" t="s">
        <v>3080</v>
      </c>
      <c r="F2955" s="319">
        <v>6</v>
      </c>
      <c r="G2955" s="43" t="s">
        <v>3387</v>
      </c>
      <c r="H2955" s="499"/>
      <c r="I2955" s="481" t="s">
        <v>887</v>
      </c>
      <c r="J2955" s="442" t="s">
        <v>1428</v>
      </c>
      <c r="K2955" s="442">
        <v>1</v>
      </c>
      <c r="L2955" s="482" t="s">
        <v>3456</v>
      </c>
      <c r="M2955" s="442">
        <v>2770</v>
      </c>
      <c r="N2955" s="483"/>
      <c r="O2955" s="434">
        <v>57.41</v>
      </c>
      <c r="P2955" s="323">
        <f t="shared" si="205"/>
        <v>57.41</v>
      </c>
      <c r="Q2955" s="319">
        <f t="shared" si="206"/>
        <v>6</v>
      </c>
      <c r="R2955" s="427">
        <f t="shared" si="207"/>
        <v>344.46</v>
      </c>
      <c r="S2955" s="323"/>
      <c r="T2955" s="309"/>
      <c r="U2955" s="309"/>
      <c r="V2955" s="319" t="s">
        <v>887</v>
      </c>
      <c r="W2955" s="444" t="str">
        <f t="shared" si="204"/>
        <v/>
      </c>
      <c r="X2955" s="286"/>
      <c r="Y2955" s="286"/>
      <c r="Z2955" s="30"/>
    </row>
    <row r="2956" spans="1:26" ht="15" hidden="1" customHeight="1" x14ac:dyDescent="0.2">
      <c r="A2956" s="384"/>
      <c r="B2956" s="384"/>
      <c r="C2956" s="433"/>
      <c r="D2956" s="43" t="s">
        <v>3078</v>
      </c>
      <c r="E2956" s="499" t="s">
        <v>3080</v>
      </c>
      <c r="F2956" s="319">
        <v>6</v>
      </c>
      <c r="G2956" s="43" t="s">
        <v>3388</v>
      </c>
      <c r="H2956" s="499"/>
      <c r="I2956" s="481">
        <v>10</v>
      </c>
      <c r="J2956" s="442" t="s">
        <v>1428</v>
      </c>
      <c r="K2956" s="442">
        <v>2</v>
      </c>
      <c r="L2956" s="482" t="s">
        <v>3465</v>
      </c>
      <c r="M2956" s="442">
        <v>250</v>
      </c>
      <c r="N2956" s="483"/>
      <c r="O2956" s="434">
        <v>3.93</v>
      </c>
      <c r="P2956" s="323">
        <f t="shared" si="205"/>
        <v>7.86</v>
      </c>
      <c r="Q2956" s="319">
        <f t="shared" si="206"/>
        <v>12</v>
      </c>
      <c r="R2956" s="427">
        <f t="shared" si="207"/>
        <v>47.160000000000004</v>
      </c>
      <c r="S2956" s="323"/>
      <c r="T2956" s="309"/>
      <c r="U2956" s="309"/>
      <c r="V2956" s="319" t="s">
        <v>1427</v>
      </c>
      <c r="W2956" s="444" t="str">
        <f t="shared" si="204"/>
        <v>10</v>
      </c>
      <c r="X2956" s="286"/>
      <c r="Y2956" s="286"/>
      <c r="Z2956" s="30"/>
    </row>
    <row r="2957" spans="1:26" ht="15" hidden="1" customHeight="1" x14ac:dyDescent="0.2">
      <c r="A2957" s="384"/>
      <c r="B2957" s="384"/>
      <c r="C2957" s="433"/>
      <c r="D2957" s="43" t="s">
        <v>3079</v>
      </c>
      <c r="E2957" s="499" t="s">
        <v>3080</v>
      </c>
      <c r="F2957" s="319">
        <v>3</v>
      </c>
      <c r="G2957" s="43" t="s">
        <v>3387</v>
      </c>
      <c r="H2957" s="499"/>
      <c r="I2957" s="481" t="s">
        <v>887</v>
      </c>
      <c r="J2957" s="442" t="s">
        <v>1428</v>
      </c>
      <c r="K2957" s="442">
        <v>1</v>
      </c>
      <c r="L2957" s="482" t="s">
        <v>3456</v>
      </c>
      <c r="M2957" s="442">
        <v>2770</v>
      </c>
      <c r="N2957" s="483"/>
      <c r="O2957" s="434">
        <v>57.41</v>
      </c>
      <c r="P2957" s="323">
        <f t="shared" si="205"/>
        <v>57.41</v>
      </c>
      <c r="Q2957" s="319">
        <f t="shared" si="206"/>
        <v>3</v>
      </c>
      <c r="R2957" s="427">
        <f t="shared" si="207"/>
        <v>172.23</v>
      </c>
      <c r="S2957" s="323"/>
      <c r="T2957" s="309"/>
      <c r="U2957" s="309"/>
      <c r="V2957" s="319" t="s">
        <v>887</v>
      </c>
      <c r="W2957" s="444" t="str">
        <f t="shared" si="204"/>
        <v/>
      </c>
      <c r="X2957" s="286"/>
      <c r="Y2957" s="286"/>
      <c r="Z2957" s="30"/>
    </row>
    <row r="2958" spans="1:26" ht="15" hidden="1" customHeight="1" x14ac:dyDescent="0.2">
      <c r="A2958" s="384"/>
      <c r="B2958" s="384"/>
      <c r="C2958" s="433"/>
      <c r="D2958" s="43" t="s">
        <v>3079</v>
      </c>
      <c r="E2958" s="499" t="s">
        <v>3080</v>
      </c>
      <c r="F2958" s="319">
        <v>3</v>
      </c>
      <c r="G2958" s="43" t="s">
        <v>3388</v>
      </c>
      <c r="H2958" s="499"/>
      <c r="I2958" s="481">
        <v>10</v>
      </c>
      <c r="J2958" s="442" t="s">
        <v>1428</v>
      </c>
      <c r="K2958" s="442">
        <v>2</v>
      </c>
      <c r="L2958" s="482" t="s">
        <v>3465</v>
      </c>
      <c r="M2958" s="442">
        <v>250</v>
      </c>
      <c r="N2958" s="483"/>
      <c r="O2958" s="434">
        <v>3.93</v>
      </c>
      <c r="P2958" s="323">
        <f t="shared" si="205"/>
        <v>7.86</v>
      </c>
      <c r="Q2958" s="319">
        <f t="shared" si="206"/>
        <v>6</v>
      </c>
      <c r="R2958" s="427">
        <f t="shared" si="207"/>
        <v>23.580000000000002</v>
      </c>
      <c r="S2958" s="323"/>
      <c r="T2958" s="309"/>
      <c r="U2958" s="309"/>
      <c r="V2958" s="319" t="s">
        <v>1427</v>
      </c>
      <c r="W2958" s="444" t="str">
        <f t="shared" si="204"/>
        <v>10</v>
      </c>
      <c r="X2958" s="286"/>
      <c r="Y2958" s="286"/>
      <c r="Z2958" s="30"/>
    </row>
    <row r="2959" spans="1:26" ht="15" hidden="1" customHeight="1" x14ac:dyDescent="0.2">
      <c r="A2959" s="384"/>
      <c r="B2959" s="384"/>
      <c r="C2959" s="433"/>
      <c r="D2959" s="43" t="s">
        <v>3079</v>
      </c>
      <c r="E2959" s="499" t="s">
        <v>3080</v>
      </c>
      <c r="F2959" s="319">
        <v>3</v>
      </c>
      <c r="G2959" s="43" t="s">
        <v>3389</v>
      </c>
      <c r="H2959" s="499"/>
      <c r="I2959" s="481" t="s">
        <v>804</v>
      </c>
      <c r="J2959" s="442" t="s">
        <v>2100</v>
      </c>
      <c r="K2959" s="442">
        <v>2</v>
      </c>
      <c r="L2959" s="482" t="s">
        <v>3456</v>
      </c>
      <c r="M2959" s="442">
        <v>2730</v>
      </c>
      <c r="N2959" s="483"/>
      <c r="O2959" s="434">
        <v>24</v>
      </c>
      <c r="P2959" s="323">
        <f t="shared" si="205"/>
        <v>48</v>
      </c>
      <c r="Q2959" s="319">
        <f t="shared" si="206"/>
        <v>6</v>
      </c>
      <c r="R2959" s="427">
        <f t="shared" si="207"/>
        <v>144</v>
      </c>
      <c r="S2959" s="323"/>
      <c r="T2959" s="309"/>
      <c r="U2959" s="309"/>
      <c r="V2959" s="319" t="s">
        <v>804</v>
      </c>
      <c r="W2959" s="444" t="str">
        <f t="shared" ref="W2959:W2985" si="208">(SUBSTITUTE(I2959,V2959,""))</f>
        <v/>
      </c>
      <c r="X2959" s="286"/>
      <c r="Y2959" s="286"/>
      <c r="Z2959" s="30"/>
    </row>
    <row r="2960" spans="1:26" ht="15" hidden="1" customHeight="1" x14ac:dyDescent="0.2">
      <c r="A2960" s="384"/>
      <c r="B2960" s="384"/>
      <c r="C2960" s="433"/>
      <c r="D2960" s="43" t="s">
        <v>3397</v>
      </c>
      <c r="E2960" s="499" t="s">
        <v>3080</v>
      </c>
      <c r="F2960" s="319">
        <v>1</v>
      </c>
      <c r="G2960" s="43" t="s">
        <v>3397</v>
      </c>
      <c r="H2960" s="499"/>
      <c r="I2960" s="43" t="s">
        <v>3397</v>
      </c>
      <c r="J2960" s="43" t="s">
        <v>3397</v>
      </c>
      <c r="K2960" s="442">
        <v>1</v>
      </c>
      <c r="L2960" s="482" t="s">
        <v>3456</v>
      </c>
      <c r="M2960" s="442">
        <v>0</v>
      </c>
      <c r="N2960" s="483"/>
      <c r="O2960" s="434">
        <f>33921.74-32933.1</f>
        <v>988.63999999999942</v>
      </c>
      <c r="P2960" s="323">
        <f t="shared" si="205"/>
        <v>988.63999999999942</v>
      </c>
      <c r="Q2960" s="319">
        <f t="shared" si="206"/>
        <v>1</v>
      </c>
      <c r="R2960" s="427">
        <f t="shared" si="207"/>
        <v>988.63999999999942</v>
      </c>
      <c r="S2960" s="323"/>
      <c r="T2960" s="309"/>
      <c r="U2960" s="309"/>
      <c r="V2960" s="319" t="s">
        <v>3397</v>
      </c>
      <c r="W2960" s="444" t="str">
        <f t="shared" si="208"/>
        <v/>
      </c>
      <c r="X2960" s="286"/>
      <c r="Y2960" s="286"/>
      <c r="Z2960" s="30"/>
    </row>
    <row r="2961" spans="1:26" ht="15" hidden="1" customHeight="1" x14ac:dyDescent="0.2">
      <c r="A2961" s="384"/>
      <c r="B2961" s="384"/>
      <c r="C2961" s="433"/>
      <c r="D2961" s="43" t="s">
        <v>3398</v>
      </c>
      <c r="E2961" s="499" t="s">
        <v>3418</v>
      </c>
      <c r="F2961" s="319">
        <v>8</v>
      </c>
      <c r="G2961" s="43" t="s">
        <v>3406</v>
      </c>
      <c r="H2961" s="499"/>
      <c r="I2961" s="481" t="s">
        <v>886</v>
      </c>
      <c r="J2961" s="442" t="s">
        <v>1428</v>
      </c>
      <c r="K2961" s="442">
        <v>1</v>
      </c>
      <c r="L2961" s="482" t="s">
        <v>3456</v>
      </c>
      <c r="M2961" s="442">
        <v>2988</v>
      </c>
      <c r="N2961" s="483"/>
      <c r="O2961" s="434">
        <v>52.44</v>
      </c>
      <c r="P2961" s="323">
        <f t="shared" ref="P2961:P2985" si="209">O2961*K2961</f>
        <v>52.44</v>
      </c>
      <c r="Q2961" s="319">
        <f t="shared" ref="Q2961:Q2985" si="210">K2961*F2961</f>
        <v>8</v>
      </c>
      <c r="R2961" s="427">
        <f t="shared" ref="R2961:R2985" si="211">Q2961*O2961</f>
        <v>419.52</v>
      </c>
      <c r="S2961" s="323"/>
      <c r="T2961" s="309"/>
      <c r="U2961" s="309"/>
      <c r="V2961" s="319" t="s">
        <v>886</v>
      </c>
      <c r="W2961" s="444" t="str">
        <f t="shared" si="208"/>
        <v/>
      </c>
      <c r="X2961" s="286"/>
      <c r="Y2961" s="286"/>
      <c r="Z2961" s="30"/>
    </row>
    <row r="2962" spans="1:26" ht="15" hidden="1" customHeight="1" x14ac:dyDescent="0.2">
      <c r="A2962" s="384"/>
      <c r="B2962" s="384"/>
      <c r="C2962" s="433"/>
      <c r="D2962" s="43" t="s">
        <v>3398</v>
      </c>
      <c r="E2962" s="499" t="s">
        <v>3418</v>
      </c>
      <c r="F2962" s="319">
        <v>8</v>
      </c>
      <c r="G2962" s="43" t="s">
        <v>3407</v>
      </c>
      <c r="H2962" s="499"/>
      <c r="I2962" s="481">
        <v>12</v>
      </c>
      <c r="J2962" s="442" t="s">
        <v>1428</v>
      </c>
      <c r="K2962" s="442">
        <v>1</v>
      </c>
      <c r="L2962" s="482" t="s">
        <v>3466</v>
      </c>
      <c r="M2962" s="442">
        <v>190</v>
      </c>
      <c r="N2962" s="483"/>
      <c r="O2962" s="434">
        <v>2.15</v>
      </c>
      <c r="P2962" s="323">
        <f t="shared" si="209"/>
        <v>2.15</v>
      </c>
      <c r="Q2962" s="319">
        <f t="shared" si="210"/>
        <v>8</v>
      </c>
      <c r="R2962" s="427">
        <f t="shared" si="211"/>
        <v>17.2</v>
      </c>
      <c r="S2962" s="323"/>
      <c r="T2962" s="309"/>
      <c r="U2962" s="309"/>
      <c r="V2962" s="319" t="s">
        <v>3445</v>
      </c>
      <c r="W2962" s="444" t="str">
        <f t="shared" si="208"/>
        <v>12</v>
      </c>
      <c r="X2962" s="286"/>
      <c r="Y2962" s="286"/>
      <c r="Z2962" s="30"/>
    </row>
    <row r="2963" spans="1:26" ht="15" hidden="1" customHeight="1" x14ac:dyDescent="0.2">
      <c r="A2963" s="384"/>
      <c r="B2963" s="384"/>
      <c r="C2963" s="433"/>
      <c r="D2963" s="43" t="s">
        <v>3399</v>
      </c>
      <c r="E2963" s="499" t="s">
        <v>3418</v>
      </c>
      <c r="F2963" s="319">
        <v>1</v>
      </c>
      <c r="G2963" s="43" t="s">
        <v>3408</v>
      </c>
      <c r="H2963" s="499"/>
      <c r="I2963" s="481" t="s">
        <v>877</v>
      </c>
      <c r="J2963" s="442" t="s">
        <v>1428</v>
      </c>
      <c r="K2963" s="442">
        <v>1</v>
      </c>
      <c r="L2963" s="482" t="s">
        <v>3456</v>
      </c>
      <c r="M2963" s="442">
        <v>6690</v>
      </c>
      <c r="N2963" s="483"/>
      <c r="O2963" s="434">
        <v>96.4</v>
      </c>
      <c r="P2963" s="323">
        <f t="shared" si="209"/>
        <v>96.4</v>
      </c>
      <c r="Q2963" s="319">
        <f t="shared" si="210"/>
        <v>1</v>
      </c>
      <c r="R2963" s="427">
        <f t="shared" si="211"/>
        <v>96.4</v>
      </c>
      <c r="S2963" s="323"/>
      <c r="T2963" s="309"/>
      <c r="U2963" s="309"/>
      <c r="V2963" s="319" t="s">
        <v>877</v>
      </c>
      <c r="W2963" s="444" t="str">
        <f t="shared" si="208"/>
        <v/>
      </c>
      <c r="X2963" s="286"/>
      <c r="Y2963" s="286"/>
      <c r="Z2963" s="30"/>
    </row>
    <row r="2964" spans="1:26" ht="15" hidden="1" customHeight="1" x14ac:dyDescent="0.2">
      <c r="A2964" s="384"/>
      <c r="B2964" s="384"/>
      <c r="C2964" s="433"/>
      <c r="D2964" s="43" t="s">
        <v>3399</v>
      </c>
      <c r="E2964" s="499" t="s">
        <v>3418</v>
      </c>
      <c r="F2964" s="319">
        <v>1</v>
      </c>
      <c r="G2964" s="43" t="s">
        <v>3409</v>
      </c>
      <c r="H2964" s="499"/>
      <c r="I2964" s="481">
        <v>10</v>
      </c>
      <c r="J2964" s="442" t="s">
        <v>1428</v>
      </c>
      <c r="K2964" s="442">
        <v>1</v>
      </c>
      <c r="L2964" s="482" t="s">
        <v>3466</v>
      </c>
      <c r="M2964" s="442">
        <v>240</v>
      </c>
      <c r="N2964" s="483"/>
      <c r="O2964" s="434">
        <v>2.2599999999999998</v>
      </c>
      <c r="P2964" s="323">
        <f t="shared" si="209"/>
        <v>2.2599999999999998</v>
      </c>
      <c r="Q2964" s="319">
        <f t="shared" si="210"/>
        <v>1</v>
      </c>
      <c r="R2964" s="427">
        <f t="shared" si="211"/>
        <v>2.2599999999999998</v>
      </c>
      <c r="S2964" s="323"/>
      <c r="T2964" s="309"/>
      <c r="U2964" s="309"/>
      <c r="V2964" s="319" t="s">
        <v>1427</v>
      </c>
      <c r="W2964" s="444" t="str">
        <f t="shared" si="208"/>
        <v>10</v>
      </c>
      <c r="X2964" s="286"/>
      <c r="Y2964" s="286"/>
      <c r="Z2964" s="30"/>
    </row>
    <row r="2965" spans="1:26" ht="15" hidden="1" customHeight="1" x14ac:dyDescent="0.2">
      <c r="A2965" s="384"/>
      <c r="B2965" s="384"/>
      <c r="C2965" s="433"/>
      <c r="D2965" s="43" t="s">
        <v>3400</v>
      </c>
      <c r="E2965" s="499" t="s">
        <v>3418</v>
      </c>
      <c r="F2965" s="319">
        <v>4</v>
      </c>
      <c r="G2965" s="43" t="s">
        <v>3410</v>
      </c>
      <c r="H2965" s="499"/>
      <c r="I2965" s="481" t="s">
        <v>877</v>
      </c>
      <c r="J2965" s="442" t="s">
        <v>1428</v>
      </c>
      <c r="K2965" s="442">
        <v>1</v>
      </c>
      <c r="L2965" s="482" t="s">
        <v>3456</v>
      </c>
      <c r="M2965" s="442">
        <v>2200</v>
      </c>
      <c r="N2965" s="483"/>
      <c r="O2965" s="434">
        <v>31.7</v>
      </c>
      <c r="P2965" s="323">
        <f t="shared" si="209"/>
        <v>31.7</v>
      </c>
      <c r="Q2965" s="319">
        <f t="shared" si="210"/>
        <v>4</v>
      </c>
      <c r="R2965" s="427">
        <f t="shared" si="211"/>
        <v>126.8</v>
      </c>
      <c r="S2965" s="323"/>
      <c r="T2965" s="309"/>
      <c r="U2965" s="309"/>
      <c r="V2965" s="319" t="s">
        <v>877</v>
      </c>
      <c r="W2965" s="444" t="str">
        <f t="shared" si="208"/>
        <v/>
      </c>
      <c r="X2965" s="286"/>
      <c r="Y2965" s="286"/>
      <c r="Z2965" s="30"/>
    </row>
    <row r="2966" spans="1:26" ht="15" hidden="1" customHeight="1" x14ac:dyDescent="0.2">
      <c r="A2966" s="384"/>
      <c r="B2966" s="384"/>
      <c r="C2966" s="433"/>
      <c r="D2966" s="43" t="s">
        <v>3400</v>
      </c>
      <c r="E2966" s="499" t="s">
        <v>3418</v>
      </c>
      <c r="F2966" s="319">
        <v>4</v>
      </c>
      <c r="G2966" s="43" t="s">
        <v>3411</v>
      </c>
      <c r="H2966" s="499"/>
      <c r="I2966" s="481">
        <v>10</v>
      </c>
      <c r="J2966" s="442" t="s">
        <v>1428</v>
      </c>
      <c r="K2966" s="442">
        <v>1</v>
      </c>
      <c r="L2966" s="482" t="s">
        <v>3460</v>
      </c>
      <c r="M2966" s="442">
        <v>165</v>
      </c>
      <c r="N2966" s="483"/>
      <c r="O2966" s="434">
        <v>1.3</v>
      </c>
      <c r="P2966" s="323">
        <f t="shared" si="209"/>
        <v>1.3</v>
      </c>
      <c r="Q2966" s="319">
        <f t="shared" si="210"/>
        <v>4</v>
      </c>
      <c r="R2966" s="427">
        <f t="shared" si="211"/>
        <v>5.2</v>
      </c>
      <c r="S2966" s="323"/>
      <c r="T2966" s="309"/>
      <c r="U2966" s="309"/>
      <c r="V2966" s="319" t="s">
        <v>1427</v>
      </c>
      <c r="W2966" s="444" t="str">
        <f t="shared" si="208"/>
        <v>10</v>
      </c>
      <c r="X2966" s="286"/>
      <c r="Y2966" s="286"/>
      <c r="Z2966" s="30"/>
    </row>
    <row r="2967" spans="1:26" ht="15" hidden="1" customHeight="1" x14ac:dyDescent="0.2">
      <c r="A2967" s="384"/>
      <c r="B2967" s="384"/>
      <c r="C2967" s="433"/>
      <c r="D2967" s="43" t="s">
        <v>3401</v>
      </c>
      <c r="E2967" s="499" t="s">
        <v>3418</v>
      </c>
      <c r="F2967" s="319">
        <v>1</v>
      </c>
      <c r="G2967" s="43" t="s">
        <v>3412</v>
      </c>
      <c r="H2967" s="499"/>
      <c r="I2967" s="481" t="s">
        <v>886</v>
      </c>
      <c r="J2967" s="442" t="s">
        <v>1428</v>
      </c>
      <c r="K2967" s="442">
        <v>1</v>
      </c>
      <c r="L2967" s="482" t="s">
        <v>3456</v>
      </c>
      <c r="M2967" s="442">
        <v>6684</v>
      </c>
      <c r="N2967" s="483"/>
      <c r="O2967" s="434">
        <v>117.31</v>
      </c>
      <c r="P2967" s="323">
        <f t="shared" si="209"/>
        <v>117.31</v>
      </c>
      <c r="Q2967" s="319">
        <f t="shared" si="210"/>
        <v>1</v>
      </c>
      <c r="R2967" s="427">
        <f t="shared" si="211"/>
        <v>117.31</v>
      </c>
      <c r="S2967" s="323"/>
      <c r="T2967" s="309"/>
      <c r="U2967" s="309"/>
      <c r="V2967" s="319" t="s">
        <v>886</v>
      </c>
      <c r="W2967" s="444" t="str">
        <f t="shared" si="208"/>
        <v/>
      </c>
      <c r="X2967" s="286"/>
      <c r="Y2967" s="286"/>
      <c r="Z2967" s="30"/>
    </row>
    <row r="2968" spans="1:26" ht="15" hidden="1" customHeight="1" x14ac:dyDescent="0.2">
      <c r="A2968" s="384"/>
      <c r="B2968" s="384"/>
      <c r="C2968" s="433"/>
      <c r="D2968" s="43" t="s">
        <v>3401</v>
      </c>
      <c r="E2968" s="499" t="s">
        <v>3418</v>
      </c>
      <c r="F2968" s="319">
        <v>1</v>
      </c>
      <c r="G2968" s="43" t="s">
        <v>3413</v>
      </c>
      <c r="H2968" s="499"/>
      <c r="I2968" s="481" t="s">
        <v>886</v>
      </c>
      <c r="J2968" s="442" t="s">
        <v>1428</v>
      </c>
      <c r="K2968" s="442">
        <v>2</v>
      </c>
      <c r="L2968" s="482" t="s">
        <v>3456</v>
      </c>
      <c r="M2968" s="442">
        <v>225</v>
      </c>
      <c r="N2968" s="483"/>
      <c r="O2968" s="434">
        <v>3.95</v>
      </c>
      <c r="P2968" s="323">
        <f t="shared" si="209"/>
        <v>7.9</v>
      </c>
      <c r="Q2968" s="319">
        <f t="shared" si="210"/>
        <v>2</v>
      </c>
      <c r="R2968" s="427">
        <f t="shared" si="211"/>
        <v>7.9</v>
      </c>
      <c r="S2968" s="323"/>
      <c r="T2968" s="309"/>
      <c r="U2968" s="309"/>
      <c r="V2968" s="319" t="s">
        <v>886</v>
      </c>
      <c r="W2968" s="444" t="str">
        <f t="shared" si="208"/>
        <v/>
      </c>
      <c r="X2968" s="286"/>
      <c r="Y2968" s="286"/>
      <c r="Z2968" s="30"/>
    </row>
    <row r="2969" spans="1:26" ht="15" hidden="1" customHeight="1" x14ac:dyDescent="0.2">
      <c r="A2969" s="384"/>
      <c r="B2969" s="384"/>
      <c r="C2969" s="433"/>
      <c r="D2969" s="43" t="s">
        <v>3401</v>
      </c>
      <c r="E2969" s="499" t="s">
        <v>3418</v>
      </c>
      <c r="F2969" s="319">
        <v>1</v>
      </c>
      <c r="G2969" s="43" t="s">
        <v>3414</v>
      </c>
      <c r="H2969" s="499"/>
      <c r="I2969" s="481">
        <v>5</v>
      </c>
      <c r="J2969" s="442" t="s">
        <v>1428</v>
      </c>
      <c r="K2969" s="442">
        <v>2</v>
      </c>
      <c r="L2969" s="482" t="s">
        <v>3462</v>
      </c>
      <c r="M2969" s="442">
        <v>110</v>
      </c>
      <c r="N2969" s="483"/>
      <c r="O2969" s="434">
        <v>0.47</v>
      </c>
      <c r="P2969" s="323">
        <f t="shared" si="209"/>
        <v>0.94</v>
      </c>
      <c r="Q2969" s="319">
        <f t="shared" si="210"/>
        <v>2</v>
      </c>
      <c r="R2969" s="427">
        <f t="shared" si="211"/>
        <v>0.94</v>
      </c>
      <c r="S2969" s="323"/>
      <c r="T2969" s="309"/>
      <c r="U2969" s="309"/>
      <c r="V2969" s="319" t="s">
        <v>3448</v>
      </c>
      <c r="W2969" s="444" t="str">
        <f t="shared" si="208"/>
        <v>5</v>
      </c>
      <c r="X2969" s="286"/>
      <c r="Y2969" s="286"/>
      <c r="Z2969" s="30"/>
    </row>
    <row r="2970" spans="1:26" ht="15" hidden="1" customHeight="1" x14ac:dyDescent="0.2">
      <c r="A2970" s="384"/>
      <c r="B2970" s="384"/>
      <c r="C2970" s="433"/>
      <c r="D2970" s="43" t="s">
        <v>3401</v>
      </c>
      <c r="E2970" s="499" t="s">
        <v>3418</v>
      </c>
      <c r="F2970" s="319">
        <v>1</v>
      </c>
      <c r="G2970" s="43" t="s">
        <v>3409</v>
      </c>
      <c r="H2970" s="499"/>
      <c r="I2970" s="481">
        <v>10</v>
      </c>
      <c r="J2970" s="442" t="s">
        <v>1428</v>
      </c>
      <c r="K2970" s="442">
        <v>1</v>
      </c>
      <c r="L2970" s="482" t="s">
        <v>3466</v>
      </c>
      <c r="M2970" s="442">
        <v>240</v>
      </c>
      <c r="N2970" s="483"/>
      <c r="O2970" s="434">
        <v>2.2599999999999998</v>
      </c>
      <c r="P2970" s="323">
        <f t="shared" si="209"/>
        <v>2.2599999999999998</v>
      </c>
      <c r="Q2970" s="319">
        <f t="shared" si="210"/>
        <v>1</v>
      </c>
      <c r="R2970" s="427">
        <f t="shared" si="211"/>
        <v>2.2599999999999998</v>
      </c>
      <c r="S2970" s="323"/>
      <c r="T2970" s="309"/>
      <c r="U2970" s="309"/>
      <c r="V2970" s="319" t="s">
        <v>1427</v>
      </c>
      <c r="W2970" s="444" t="str">
        <f t="shared" si="208"/>
        <v>10</v>
      </c>
      <c r="X2970" s="286"/>
      <c r="Y2970" s="286"/>
      <c r="Z2970" s="30"/>
    </row>
    <row r="2971" spans="1:26" ht="15" hidden="1" customHeight="1" x14ac:dyDescent="0.2">
      <c r="A2971" s="384"/>
      <c r="B2971" s="384"/>
      <c r="C2971" s="433"/>
      <c r="D2971" s="43" t="s">
        <v>3402</v>
      </c>
      <c r="E2971" s="499" t="s">
        <v>3418</v>
      </c>
      <c r="F2971" s="319">
        <v>1</v>
      </c>
      <c r="G2971" s="43" t="s">
        <v>3412</v>
      </c>
      <c r="H2971" s="499"/>
      <c r="I2971" s="481" t="s">
        <v>886</v>
      </c>
      <c r="J2971" s="442" t="s">
        <v>1428</v>
      </c>
      <c r="K2971" s="442">
        <v>1</v>
      </c>
      <c r="L2971" s="482" t="s">
        <v>3456</v>
      </c>
      <c r="M2971" s="442">
        <v>6684</v>
      </c>
      <c r="N2971" s="483"/>
      <c r="O2971" s="434">
        <v>117.31</v>
      </c>
      <c r="P2971" s="323">
        <f t="shared" si="209"/>
        <v>117.31</v>
      </c>
      <c r="Q2971" s="319">
        <f t="shared" si="210"/>
        <v>1</v>
      </c>
      <c r="R2971" s="427">
        <f t="shared" si="211"/>
        <v>117.31</v>
      </c>
      <c r="S2971" s="323"/>
      <c r="T2971" s="309"/>
      <c r="U2971" s="309"/>
      <c r="V2971" s="319" t="s">
        <v>886</v>
      </c>
      <c r="W2971" s="444" t="str">
        <f t="shared" si="208"/>
        <v/>
      </c>
      <c r="X2971" s="286"/>
      <c r="Y2971" s="286"/>
      <c r="Z2971" s="30"/>
    </row>
    <row r="2972" spans="1:26" ht="15" hidden="1" customHeight="1" x14ac:dyDescent="0.2">
      <c r="A2972" s="384"/>
      <c r="B2972" s="384"/>
      <c r="C2972" s="433"/>
      <c r="D2972" s="43" t="s">
        <v>3402</v>
      </c>
      <c r="E2972" s="499" t="s">
        <v>3418</v>
      </c>
      <c r="F2972" s="319">
        <v>1</v>
      </c>
      <c r="G2972" s="43" t="s">
        <v>3413</v>
      </c>
      <c r="H2972" s="499"/>
      <c r="I2972" s="481" t="s">
        <v>886</v>
      </c>
      <c r="J2972" s="442" t="s">
        <v>1428</v>
      </c>
      <c r="K2972" s="442">
        <v>2</v>
      </c>
      <c r="L2972" s="482" t="s">
        <v>3456</v>
      </c>
      <c r="M2972" s="442">
        <v>225</v>
      </c>
      <c r="N2972" s="483"/>
      <c r="O2972" s="434">
        <v>3.95</v>
      </c>
      <c r="P2972" s="323">
        <f t="shared" si="209"/>
        <v>7.9</v>
      </c>
      <c r="Q2972" s="319">
        <f t="shared" si="210"/>
        <v>2</v>
      </c>
      <c r="R2972" s="427">
        <f t="shared" si="211"/>
        <v>7.9</v>
      </c>
      <c r="S2972" s="323"/>
      <c r="T2972" s="309"/>
      <c r="U2972" s="309"/>
      <c r="V2972" s="319" t="s">
        <v>886</v>
      </c>
      <c r="W2972" s="444" t="str">
        <f t="shared" si="208"/>
        <v/>
      </c>
      <c r="X2972" s="286"/>
      <c r="Y2972" s="286"/>
      <c r="Z2972" s="30"/>
    </row>
    <row r="2973" spans="1:26" ht="15" hidden="1" customHeight="1" x14ac:dyDescent="0.2">
      <c r="A2973" s="384"/>
      <c r="B2973" s="384"/>
      <c r="C2973" s="433"/>
      <c r="D2973" s="43" t="s">
        <v>3402</v>
      </c>
      <c r="E2973" s="499" t="s">
        <v>3418</v>
      </c>
      <c r="F2973" s="319">
        <v>1</v>
      </c>
      <c r="G2973" s="43" t="s">
        <v>3414</v>
      </c>
      <c r="H2973" s="499"/>
      <c r="I2973" s="481">
        <v>5</v>
      </c>
      <c r="J2973" s="442" t="s">
        <v>1428</v>
      </c>
      <c r="K2973" s="442">
        <v>2</v>
      </c>
      <c r="L2973" s="482" t="s">
        <v>3462</v>
      </c>
      <c r="M2973" s="442">
        <v>110</v>
      </c>
      <c r="N2973" s="483"/>
      <c r="O2973" s="434">
        <v>0.47</v>
      </c>
      <c r="P2973" s="323">
        <f t="shared" si="209"/>
        <v>0.94</v>
      </c>
      <c r="Q2973" s="319">
        <f t="shared" si="210"/>
        <v>2</v>
      </c>
      <c r="R2973" s="427">
        <f t="shared" si="211"/>
        <v>0.94</v>
      </c>
      <c r="S2973" s="323"/>
      <c r="T2973" s="309"/>
      <c r="U2973" s="309"/>
      <c r="V2973" s="319" t="s">
        <v>3448</v>
      </c>
      <c r="W2973" s="444" t="str">
        <f t="shared" si="208"/>
        <v>5</v>
      </c>
      <c r="X2973" s="286"/>
      <c r="Y2973" s="286"/>
      <c r="Z2973" s="30"/>
    </row>
    <row r="2974" spans="1:26" ht="15" hidden="1" customHeight="1" x14ac:dyDescent="0.2">
      <c r="A2974" s="384"/>
      <c r="B2974" s="384"/>
      <c r="C2974" s="433"/>
      <c r="D2974" s="43" t="s">
        <v>3402</v>
      </c>
      <c r="E2974" s="499" t="s">
        <v>3418</v>
      </c>
      <c r="F2974" s="319">
        <v>1</v>
      </c>
      <c r="G2974" s="43" t="s">
        <v>3409</v>
      </c>
      <c r="H2974" s="499"/>
      <c r="I2974" s="481">
        <v>10</v>
      </c>
      <c r="J2974" s="442" t="s">
        <v>1428</v>
      </c>
      <c r="K2974" s="442">
        <v>1</v>
      </c>
      <c r="L2974" s="482" t="s">
        <v>3466</v>
      </c>
      <c r="M2974" s="442">
        <v>240</v>
      </c>
      <c r="N2974" s="483"/>
      <c r="O2974" s="434">
        <v>2.2599999999999998</v>
      </c>
      <c r="P2974" s="323">
        <f t="shared" si="209"/>
        <v>2.2599999999999998</v>
      </c>
      <c r="Q2974" s="319">
        <f t="shared" si="210"/>
        <v>1</v>
      </c>
      <c r="R2974" s="427">
        <f t="shared" si="211"/>
        <v>2.2599999999999998</v>
      </c>
      <c r="S2974" s="323"/>
      <c r="T2974" s="309"/>
      <c r="U2974" s="309"/>
      <c r="V2974" s="319" t="s">
        <v>1427</v>
      </c>
      <c r="W2974" s="444" t="str">
        <f t="shared" si="208"/>
        <v>10</v>
      </c>
      <c r="X2974" s="286"/>
      <c r="Y2974" s="286"/>
      <c r="Z2974" s="30"/>
    </row>
    <row r="2975" spans="1:26" ht="15" hidden="1" customHeight="1" x14ac:dyDescent="0.2">
      <c r="A2975" s="384"/>
      <c r="B2975" s="384"/>
      <c r="C2975" s="433"/>
      <c r="D2975" s="43" t="s">
        <v>3403</v>
      </c>
      <c r="E2975" s="499" t="s">
        <v>3418</v>
      </c>
      <c r="F2975" s="319">
        <v>1</v>
      </c>
      <c r="G2975" s="43" t="s">
        <v>3415</v>
      </c>
      <c r="H2975" s="499"/>
      <c r="I2975" s="481" t="s">
        <v>886</v>
      </c>
      <c r="J2975" s="442" t="s">
        <v>1428</v>
      </c>
      <c r="K2975" s="442">
        <v>1</v>
      </c>
      <c r="L2975" s="482" t="s">
        <v>3456</v>
      </c>
      <c r="M2975" s="442">
        <v>6679</v>
      </c>
      <c r="N2975" s="483"/>
      <c r="O2975" s="434">
        <v>117.21</v>
      </c>
      <c r="P2975" s="323">
        <f t="shared" si="209"/>
        <v>117.21</v>
      </c>
      <c r="Q2975" s="319">
        <f t="shared" si="210"/>
        <v>1</v>
      </c>
      <c r="R2975" s="427">
        <f t="shared" si="211"/>
        <v>117.21</v>
      </c>
      <c r="S2975" s="323"/>
      <c r="T2975" s="309"/>
      <c r="U2975" s="309"/>
      <c r="V2975" s="319" t="s">
        <v>886</v>
      </c>
      <c r="W2975" s="444" t="str">
        <f t="shared" si="208"/>
        <v/>
      </c>
      <c r="X2975" s="286"/>
      <c r="Y2975" s="286"/>
      <c r="Z2975" s="30"/>
    </row>
    <row r="2976" spans="1:26" ht="15" hidden="1" customHeight="1" x14ac:dyDescent="0.2">
      <c r="A2976" s="384"/>
      <c r="B2976" s="384"/>
      <c r="C2976" s="433"/>
      <c r="D2976" s="43" t="s">
        <v>3403</v>
      </c>
      <c r="E2976" s="499" t="s">
        <v>3418</v>
      </c>
      <c r="F2976" s="319">
        <v>1</v>
      </c>
      <c r="G2976" s="43" t="s">
        <v>3413</v>
      </c>
      <c r="H2976" s="499"/>
      <c r="I2976" s="481" t="s">
        <v>886</v>
      </c>
      <c r="J2976" s="442" t="s">
        <v>1428</v>
      </c>
      <c r="K2976" s="442">
        <v>2</v>
      </c>
      <c r="L2976" s="482" t="s">
        <v>3456</v>
      </c>
      <c r="M2976" s="442">
        <v>225</v>
      </c>
      <c r="N2976" s="483"/>
      <c r="O2976" s="434">
        <v>3.95</v>
      </c>
      <c r="P2976" s="323">
        <f t="shared" si="209"/>
        <v>7.9</v>
      </c>
      <c r="Q2976" s="319">
        <f t="shared" si="210"/>
        <v>2</v>
      </c>
      <c r="R2976" s="427">
        <f t="shared" si="211"/>
        <v>7.9</v>
      </c>
      <c r="S2976" s="323"/>
      <c r="T2976" s="309"/>
      <c r="U2976" s="309"/>
      <c r="V2976" s="319" t="s">
        <v>886</v>
      </c>
      <c r="W2976" s="444" t="str">
        <f t="shared" si="208"/>
        <v/>
      </c>
      <c r="X2976" s="286"/>
      <c r="Y2976" s="286"/>
      <c r="Z2976" s="30"/>
    </row>
    <row r="2977" spans="1:26" ht="15" hidden="1" customHeight="1" x14ac:dyDescent="0.2">
      <c r="A2977" s="384"/>
      <c r="B2977" s="384"/>
      <c r="C2977" s="433"/>
      <c r="D2977" s="43" t="s">
        <v>3403</v>
      </c>
      <c r="E2977" s="499" t="s">
        <v>3418</v>
      </c>
      <c r="F2977" s="319">
        <v>1</v>
      </c>
      <c r="G2977" s="43" t="s">
        <v>3414</v>
      </c>
      <c r="H2977" s="499"/>
      <c r="I2977" s="481">
        <v>5</v>
      </c>
      <c r="J2977" s="442" t="s">
        <v>1428</v>
      </c>
      <c r="K2977" s="442">
        <v>2</v>
      </c>
      <c r="L2977" s="482" t="s">
        <v>3462</v>
      </c>
      <c r="M2977" s="442">
        <v>110</v>
      </c>
      <c r="N2977" s="483"/>
      <c r="O2977" s="434">
        <v>0.47</v>
      </c>
      <c r="P2977" s="323">
        <f t="shared" si="209"/>
        <v>0.94</v>
      </c>
      <c r="Q2977" s="319">
        <f t="shared" si="210"/>
        <v>2</v>
      </c>
      <c r="R2977" s="427">
        <f t="shared" si="211"/>
        <v>0.94</v>
      </c>
      <c r="S2977" s="323"/>
      <c r="T2977" s="309"/>
      <c r="U2977" s="309"/>
      <c r="V2977" s="319" t="s">
        <v>3448</v>
      </c>
      <c r="W2977" s="444" t="str">
        <f t="shared" si="208"/>
        <v>5</v>
      </c>
      <c r="X2977" s="286"/>
      <c r="Y2977" s="286"/>
      <c r="Z2977" s="30"/>
    </row>
    <row r="2978" spans="1:26" ht="15" hidden="1" customHeight="1" x14ac:dyDescent="0.2">
      <c r="A2978" s="384"/>
      <c r="B2978" s="384"/>
      <c r="C2978" s="433"/>
      <c r="D2978" s="43" t="s">
        <v>3403</v>
      </c>
      <c r="E2978" s="499" t="s">
        <v>3418</v>
      </c>
      <c r="F2978" s="319">
        <v>1</v>
      </c>
      <c r="G2978" s="43" t="s">
        <v>3409</v>
      </c>
      <c r="H2978" s="499"/>
      <c r="I2978" s="481">
        <v>10</v>
      </c>
      <c r="J2978" s="442" t="s">
        <v>1428</v>
      </c>
      <c r="K2978" s="442">
        <v>1</v>
      </c>
      <c r="L2978" s="482" t="s">
        <v>3466</v>
      </c>
      <c r="M2978" s="442">
        <v>240</v>
      </c>
      <c r="N2978" s="483"/>
      <c r="O2978" s="434">
        <v>2.2599999999999998</v>
      </c>
      <c r="P2978" s="323">
        <f t="shared" si="209"/>
        <v>2.2599999999999998</v>
      </c>
      <c r="Q2978" s="319">
        <f t="shared" si="210"/>
        <v>1</v>
      </c>
      <c r="R2978" s="427">
        <f t="shared" si="211"/>
        <v>2.2599999999999998</v>
      </c>
      <c r="S2978" s="323"/>
      <c r="T2978" s="309"/>
      <c r="U2978" s="309"/>
      <c r="V2978" s="319" t="s">
        <v>1427</v>
      </c>
      <c r="W2978" s="444" t="str">
        <f t="shared" si="208"/>
        <v>10</v>
      </c>
      <c r="X2978" s="286"/>
      <c r="Y2978" s="286"/>
      <c r="Z2978" s="30"/>
    </row>
    <row r="2979" spans="1:26" ht="15" hidden="1" customHeight="1" x14ac:dyDescent="0.2">
      <c r="A2979" s="384"/>
      <c r="B2979" s="384"/>
      <c r="C2979" s="433"/>
      <c r="D2979" s="43" t="s">
        <v>3404</v>
      </c>
      <c r="E2979" s="499" t="s">
        <v>3418</v>
      </c>
      <c r="F2979" s="319">
        <v>1</v>
      </c>
      <c r="G2979" s="43" t="s">
        <v>3416</v>
      </c>
      <c r="H2979" s="499"/>
      <c r="I2979" s="481" t="s">
        <v>886</v>
      </c>
      <c r="J2979" s="442" t="s">
        <v>1428</v>
      </c>
      <c r="K2979" s="442">
        <v>1</v>
      </c>
      <c r="L2979" s="482" t="s">
        <v>3456</v>
      </c>
      <c r="M2979" s="442">
        <v>4726</v>
      </c>
      <c r="N2979" s="483"/>
      <c r="O2979" s="434">
        <v>82.93</v>
      </c>
      <c r="P2979" s="323">
        <f t="shared" si="209"/>
        <v>82.93</v>
      </c>
      <c r="Q2979" s="319">
        <f t="shared" si="210"/>
        <v>1</v>
      </c>
      <c r="R2979" s="427">
        <f t="shared" si="211"/>
        <v>82.93</v>
      </c>
      <c r="S2979" s="323"/>
      <c r="T2979" s="309"/>
      <c r="U2979" s="309"/>
      <c r="V2979" s="319" t="s">
        <v>886</v>
      </c>
      <c r="W2979" s="444" t="str">
        <f t="shared" si="208"/>
        <v/>
      </c>
      <c r="X2979" s="286"/>
      <c r="Y2979" s="286"/>
      <c r="Z2979" s="30"/>
    </row>
    <row r="2980" spans="1:26" ht="15" hidden="1" customHeight="1" x14ac:dyDescent="0.2">
      <c r="A2980" s="384"/>
      <c r="B2980" s="384"/>
      <c r="C2980" s="433"/>
      <c r="D2980" s="43" t="s">
        <v>3404</v>
      </c>
      <c r="E2980" s="499" t="s">
        <v>3418</v>
      </c>
      <c r="F2980" s="319">
        <v>1</v>
      </c>
      <c r="G2980" s="43" t="s">
        <v>3413</v>
      </c>
      <c r="H2980" s="499"/>
      <c r="I2980" s="481" t="s">
        <v>886</v>
      </c>
      <c r="J2980" s="442" t="s">
        <v>1428</v>
      </c>
      <c r="K2980" s="442">
        <v>2</v>
      </c>
      <c r="L2980" s="482" t="s">
        <v>3456</v>
      </c>
      <c r="M2980" s="442">
        <v>225</v>
      </c>
      <c r="N2980" s="483"/>
      <c r="O2980" s="434">
        <v>3.95</v>
      </c>
      <c r="P2980" s="323">
        <f t="shared" si="209"/>
        <v>7.9</v>
      </c>
      <c r="Q2980" s="319">
        <f t="shared" si="210"/>
        <v>2</v>
      </c>
      <c r="R2980" s="427">
        <f t="shared" si="211"/>
        <v>7.9</v>
      </c>
      <c r="S2980" s="323"/>
      <c r="T2980" s="309"/>
      <c r="U2980" s="309"/>
      <c r="V2980" s="319" t="s">
        <v>886</v>
      </c>
      <c r="W2980" s="444" t="str">
        <f t="shared" si="208"/>
        <v/>
      </c>
      <c r="X2980" s="286"/>
      <c r="Y2980" s="286"/>
      <c r="Z2980" s="30"/>
    </row>
    <row r="2981" spans="1:26" ht="15" hidden="1" customHeight="1" x14ac:dyDescent="0.2">
      <c r="A2981" s="384"/>
      <c r="B2981" s="384"/>
      <c r="C2981" s="433"/>
      <c r="D2981" s="43" t="s">
        <v>3404</v>
      </c>
      <c r="E2981" s="499" t="s">
        <v>3418</v>
      </c>
      <c r="F2981" s="319">
        <v>1</v>
      </c>
      <c r="G2981" s="43" t="s">
        <v>3414</v>
      </c>
      <c r="H2981" s="499"/>
      <c r="I2981" s="481">
        <v>5</v>
      </c>
      <c r="J2981" s="442" t="s">
        <v>1428</v>
      </c>
      <c r="K2981" s="442">
        <v>2</v>
      </c>
      <c r="L2981" s="482" t="s">
        <v>3462</v>
      </c>
      <c r="M2981" s="442">
        <v>110</v>
      </c>
      <c r="N2981" s="483"/>
      <c r="O2981" s="434">
        <v>0.47</v>
      </c>
      <c r="P2981" s="323">
        <f t="shared" si="209"/>
        <v>0.94</v>
      </c>
      <c r="Q2981" s="319">
        <f t="shared" si="210"/>
        <v>2</v>
      </c>
      <c r="R2981" s="427">
        <f t="shared" si="211"/>
        <v>0.94</v>
      </c>
      <c r="S2981" s="323"/>
      <c r="T2981" s="309"/>
      <c r="U2981" s="309"/>
      <c r="V2981" s="319" t="s">
        <v>3448</v>
      </c>
      <c r="W2981" s="444" t="str">
        <f t="shared" si="208"/>
        <v>5</v>
      </c>
      <c r="X2981" s="286"/>
      <c r="Y2981" s="286"/>
      <c r="Z2981" s="30"/>
    </row>
    <row r="2982" spans="1:26" ht="15" hidden="1" customHeight="1" x14ac:dyDescent="0.2">
      <c r="A2982" s="384"/>
      <c r="B2982" s="384"/>
      <c r="C2982" s="433"/>
      <c r="D2982" s="43" t="s">
        <v>3404</v>
      </c>
      <c r="E2982" s="499" t="s">
        <v>3418</v>
      </c>
      <c r="F2982" s="319">
        <v>1</v>
      </c>
      <c r="G2982" s="43" t="s">
        <v>3409</v>
      </c>
      <c r="H2982" s="499"/>
      <c r="I2982" s="481">
        <v>10</v>
      </c>
      <c r="J2982" s="442" t="s">
        <v>1428</v>
      </c>
      <c r="K2982" s="442">
        <v>1</v>
      </c>
      <c r="L2982" s="482" t="s">
        <v>3466</v>
      </c>
      <c r="M2982" s="442">
        <v>240</v>
      </c>
      <c r="N2982" s="483"/>
      <c r="O2982" s="434">
        <v>2.2599999999999998</v>
      </c>
      <c r="P2982" s="323">
        <f t="shared" si="209"/>
        <v>2.2599999999999998</v>
      </c>
      <c r="Q2982" s="319">
        <f t="shared" si="210"/>
        <v>1</v>
      </c>
      <c r="R2982" s="427">
        <f t="shared" si="211"/>
        <v>2.2599999999999998</v>
      </c>
      <c r="S2982" s="323"/>
      <c r="T2982" s="309"/>
      <c r="U2982" s="309"/>
      <c r="V2982" s="319" t="s">
        <v>1427</v>
      </c>
      <c r="W2982" s="444" t="str">
        <f t="shared" si="208"/>
        <v>10</v>
      </c>
      <c r="X2982" s="286"/>
      <c r="Y2982" s="286"/>
      <c r="Z2982" s="30"/>
    </row>
    <row r="2983" spans="1:26" ht="15" hidden="1" customHeight="1" x14ac:dyDescent="0.2">
      <c r="A2983" s="384"/>
      <c r="B2983" s="384"/>
      <c r="C2983" s="433"/>
      <c r="D2983" s="43" t="s">
        <v>3405</v>
      </c>
      <c r="E2983" s="499" t="s">
        <v>3418</v>
      </c>
      <c r="F2983" s="319">
        <v>1</v>
      </c>
      <c r="G2983" s="43" t="s">
        <v>3417</v>
      </c>
      <c r="H2983" s="499"/>
      <c r="I2983" s="481" t="s">
        <v>877</v>
      </c>
      <c r="J2983" s="442" t="s">
        <v>1428</v>
      </c>
      <c r="K2983" s="442">
        <v>1</v>
      </c>
      <c r="L2983" s="482" t="s">
        <v>3456</v>
      </c>
      <c r="M2983" s="442">
        <v>6684</v>
      </c>
      <c r="N2983" s="483"/>
      <c r="O2983" s="434">
        <v>96.31</v>
      </c>
      <c r="P2983" s="323">
        <f t="shared" si="209"/>
        <v>96.31</v>
      </c>
      <c r="Q2983" s="319">
        <f t="shared" si="210"/>
        <v>1</v>
      </c>
      <c r="R2983" s="427">
        <f t="shared" si="211"/>
        <v>96.31</v>
      </c>
      <c r="S2983" s="323"/>
      <c r="T2983" s="309"/>
      <c r="U2983" s="309"/>
      <c r="V2983" s="319" t="s">
        <v>877</v>
      </c>
      <c r="W2983" s="444" t="str">
        <f t="shared" si="208"/>
        <v/>
      </c>
      <c r="X2983" s="286"/>
      <c r="Y2983" s="286"/>
      <c r="Z2983" s="30"/>
    </row>
    <row r="2984" spans="1:26" ht="15" hidden="1" customHeight="1" x14ac:dyDescent="0.2">
      <c r="A2984" s="384"/>
      <c r="B2984" s="384"/>
      <c r="C2984" s="433"/>
      <c r="D2984" s="43" t="s">
        <v>3405</v>
      </c>
      <c r="E2984" s="499" t="s">
        <v>3418</v>
      </c>
      <c r="F2984" s="319">
        <v>1</v>
      </c>
      <c r="G2984" s="43" t="s">
        <v>3409</v>
      </c>
      <c r="H2984" s="499"/>
      <c r="I2984" s="481">
        <v>10</v>
      </c>
      <c r="J2984" s="442" t="s">
        <v>1428</v>
      </c>
      <c r="K2984" s="442">
        <v>1</v>
      </c>
      <c r="L2984" s="482" t="s">
        <v>3466</v>
      </c>
      <c r="M2984" s="442">
        <v>240</v>
      </c>
      <c r="N2984" s="483"/>
      <c r="O2984" s="434">
        <v>2.2599999999999998</v>
      </c>
      <c r="P2984" s="323">
        <f t="shared" si="209"/>
        <v>2.2599999999999998</v>
      </c>
      <c r="Q2984" s="319">
        <f t="shared" si="210"/>
        <v>1</v>
      </c>
      <c r="R2984" s="427">
        <f t="shared" si="211"/>
        <v>2.2599999999999998</v>
      </c>
      <c r="S2984" s="323"/>
      <c r="T2984" s="309"/>
      <c r="U2984" s="309"/>
      <c r="V2984" s="319" t="s">
        <v>1427</v>
      </c>
      <c r="W2984" s="444" t="str">
        <f t="shared" si="208"/>
        <v>10</v>
      </c>
      <c r="X2984" s="286"/>
      <c r="Y2984" s="286"/>
      <c r="Z2984" s="30"/>
    </row>
    <row r="2985" spans="1:26" ht="15" hidden="1" customHeight="1" x14ac:dyDescent="0.2">
      <c r="A2985" s="384"/>
      <c r="B2985" s="384"/>
      <c r="C2985" s="433"/>
      <c r="D2985" s="43" t="s">
        <v>3419</v>
      </c>
      <c r="E2985" s="499" t="s">
        <v>3418</v>
      </c>
      <c r="F2985" s="319">
        <v>1</v>
      </c>
      <c r="G2985" s="43" t="s">
        <v>3419</v>
      </c>
      <c r="H2985" s="499"/>
      <c r="I2985" s="43" t="s">
        <v>3419</v>
      </c>
      <c r="J2985" s="43" t="s">
        <v>3419</v>
      </c>
      <c r="K2985" s="442">
        <v>1</v>
      </c>
      <c r="L2985" s="482" t="s">
        <v>3456</v>
      </c>
      <c r="M2985" s="442">
        <v>0</v>
      </c>
      <c r="N2985" s="483"/>
      <c r="O2985" s="434">
        <f>1282.45-1245.11</f>
        <v>37.340000000000146</v>
      </c>
      <c r="P2985" s="323">
        <f t="shared" si="209"/>
        <v>37.340000000000146</v>
      </c>
      <c r="Q2985" s="319">
        <f t="shared" si="210"/>
        <v>1</v>
      </c>
      <c r="R2985" s="427">
        <f t="shared" si="211"/>
        <v>37.340000000000146</v>
      </c>
      <c r="S2985" s="323"/>
      <c r="T2985" s="309"/>
      <c r="U2985" s="309"/>
      <c r="V2985" s="319" t="s">
        <v>3419</v>
      </c>
      <c r="W2985" s="444" t="str">
        <f t="shared" si="208"/>
        <v/>
      </c>
      <c r="X2985" s="286"/>
      <c r="Y2985" s="286"/>
      <c r="Z2985" s="30"/>
    </row>
    <row r="2986" spans="1:26" ht="15" customHeight="1" x14ac:dyDescent="0.2">
      <c r="A2986" s="385"/>
      <c r="B2986" s="419"/>
      <c r="C2986" s="385"/>
      <c r="D2986" s="39"/>
      <c r="E2986" s="300"/>
      <c r="F2986" s="39"/>
      <c r="G2986" s="39"/>
      <c r="H2986" s="301"/>
      <c r="I2986" s="39"/>
      <c r="J2986" s="39"/>
      <c r="K2986" s="302"/>
      <c r="L2986" s="303"/>
      <c r="M2986" s="39"/>
      <c r="N2986" s="304"/>
      <c r="O2986" s="310"/>
      <c r="P2986" s="305"/>
      <c r="Q2986" s="39">
        <f>SUBTOTAL(9,Q14:Q2985)</f>
        <v>304</v>
      </c>
      <c r="R2986" s="390" t="str">
        <f>SUM(R14:R2985)&amp;" kg total proiect"</f>
        <v>103522.229999999 kg total proiect</v>
      </c>
      <c r="S2986" s="305"/>
      <c r="T2986" s="472"/>
      <c r="U2986" s="473"/>
      <c r="V2986" s="298"/>
      <c r="W2986" s="298"/>
      <c r="X2986" s="479"/>
      <c r="Y2986" s="298"/>
    </row>
    <row r="2987" spans="1:26" ht="15" customHeight="1" x14ac:dyDescent="0.2">
      <c r="A2987" s="385"/>
      <c r="B2987" s="419"/>
      <c r="C2987" s="385"/>
      <c r="D2987" s="39"/>
      <c r="E2987" s="300"/>
      <c r="F2987" s="39"/>
      <c r="G2987" s="39"/>
      <c r="H2987" s="301"/>
      <c r="I2987" s="39"/>
      <c r="J2987" s="39"/>
      <c r="K2987" s="302"/>
      <c r="L2987" s="303"/>
      <c r="M2987" s="39"/>
      <c r="N2987" s="304"/>
      <c r="O2987" s="310"/>
      <c r="P2987" s="305"/>
      <c r="Q2987" s="39"/>
      <c r="R2987" s="306"/>
      <c r="S2987" s="386">
        <f>SUM(S14:S2985)</f>
        <v>0</v>
      </c>
      <c r="T2987" s="474"/>
      <c r="U2987" s="474"/>
      <c r="V2987" s="298"/>
      <c r="W2987" s="298"/>
      <c r="X2987" s="298"/>
      <c r="Y2987" s="298"/>
    </row>
    <row r="2988" spans="1:26" ht="15" customHeight="1" x14ac:dyDescent="0.2">
      <c r="A2988" s="385"/>
      <c r="B2988" s="419"/>
      <c r="C2988" s="385"/>
      <c r="D2988" s="39"/>
      <c r="E2988" s="300"/>
      <c r="F2988" s="39"/>
      <c r="G2988" s="39"/>
      <c r="H2988" s="301"/>
      <c r="I2988" s="500"/>
      <c r="J2988" s="310"/>
      <c r="K2988" s="302"/>
      <c r="L2988" s="303"/>
      <c r="M2988" s="39"/>
      <c r="N2988" s="304"/>
      <c r="O2988" s="310"/>
      <c r="P2988" s="305"/>
      <c r="Q2988" s="387"/>
      <c r="R2988" s="388" t="str">
        <f>SUBTOTAL(9,R14:R2985)&amp;" kg subtotal"</f>
        <v>388.28 kg subtotal</v>
      </c>
      <c r="T2988" s="474"/>
      <c r="U2988" s="474"/>
      <c r="V2988" s="298"/>
      <c r="W2988" s="298"/>
      <c r="X2988" s="298"/>
      <c r="Y2988" s="298"/>
    </row>
    <row r="2989" spans="1:26" ht="15" customHeight="1" x14ac:dyDescent="0.2">
      <c r="A2989" s="385"/>
      <c r="B2989" s="419"/>
      <c r="C2989" s="385"/>
      <c r="D2989" s="447"/>
      <c r="E2989" s="448"/>
      <c r="F2989" s="447"/>
      <c r="G2989" s="447"/>
      <c r="H2989" s="449"/>
      <c r="I2989" s="447"/>
      <c r="J2989" s="39"/>
      <c r="K2989" s="302"/>
      <c r="L2989" s="303"/>
      <c r="M2989" s="39"/>
      <c r="N2989" s="304"/>
      <c r="O2989" s="310"/>
      <c r="P2989" s="305"/>
      <c r="Q2989" s="39"/>
      <c r="R2989" s="306"/>
      <c r="S2989" s="305"/>
      <c r="T2989" s="474"/>
      <c r="U2989" s="474"/>
      <c r="V2989" s="298"/>
      <c r="W2989" s="298"/>
      <c r="X2989" s="298"/>
      <c r="Y2989" s="298"/>
    </row>
    <row r="2990" spans="1:26" ht="15" customHeight="1" x14ac:dyDescent="0.2">
      <c r="A2990" s="385"/>
      <c r="B2990" s="419"/>
      <c r="C2990" s="385"/>
      <c r="D2990" s="450"/>
      <c r="E2990" s="451"/>
      <c r="F2990" s="447"/>
      <c r="G2990" s="447"/>
      <c r="H2990" s="449"/>
      <c r="I2990" s="447"/>
      <c r="J2990" s="39"/>
      <c r="K2990" s="302"/>
      <c r="L2990" s="303"/>
      <c r="M2990" s="39"/>
      <c r="N2990" s="304"/>
      <c r="O2990" s="310"/>
      <c r="P2990" s="305"/>
      <c r="Q2990" s="39"/>
      <c r="R2990" s="306"/>
      <c r="S2990" s="305"/>
      <c r="T2990" s="474"/>
      <c r="U2990" s="474"/>
      <c r="V2990" s="298"/>
      <c r="W2990" s="298"/>
      <c r="X2990" s="298"/>
      <c r="Y2990" s="298"/>
    </row>
    <row r="2991" spans="1:26" ht="15" customHeight="1" x14ac:dyDescent="0.2">
      <c r="A2991" s="385"/>
      <c r="B2991" s="419"/>
      <c r="C2991" s="385"/>
      <c r="D2991" s="450"/>
      <c r="E2991" s="451"/>
      <c r="F2991" s="447"/>
      <c r="G2991" s="539"/>
      <c r="H2991" s="449"/>
      <c r="I2991" s="447"/>
      <c r="J2991" s="39"/>
      <c r="K2991" s="302"/>
      <c r="L2991" s="303"/>
      <c r="M2991" s="39"/>
      <c r="N2991" s="304"/>
      <c r="O2991" s="310"/>
      <c r="P2991" s="305"/>
      <c r="Q2991" s="39"/>
      <c r="R2991" s="306"/>
      <c r="S2991" s="305"/>
      <c r="T2991" s="474"/>
      <c r="U2991" s="474"/>
      <c r="V2991" s="298"/>
      <c r="W2991" s="298"/>
      <c r="X2991" s="298"/>
      <c r="Y2991" s="298"/>
    </row>
    <row r="2992" spans="1:26" ht="15" customHeight="1" x14ac:dyDescent="0.2">
      <c r="A2992" s="385"/>
      <c r="B2992" s="419"/>
      <c r="C2992" s="385"/>
      <c r="D2992" s="450"/>
      <c r="E2992" s="451"/>
      <c r="F2992" s="447"/>
      <c r="G2992" s="539"/>
      <c r="H2992" s="449"/>
      <c r="I2992" s="447"/>
      <c r="J2992" s="39"/>
      <c r="K2992" s="302"/>
      <c r="L2992" s="303"/>
      <c r="M2992" s="39"/>
      <c r="N2992" s="304"/>
      <c r="O2992" s="310"/>
      <c r="P2992" s="305"/>
      <c r="Q2992" s="39"/>
      <c r="R2992" s="306"/>
      <c r="S2992" s="305"/>
      <c r="T2992" s="474"/>
      <c r="U2992" s="474"/>
      <c r="V2992" s="298"/>
      <c r="W2992" s="298"/>
      <c r="X2992" s="298"/>
      <c r="Y2992" s="298"/>
    </row>
    <row r="2993" spans="1:25" ht="15" customHeight="1" x14ac:dyDescent="0.2">
      <c r="A2993" s="385"/>
      <c r="B2993" s="419"/>
      <c r="C2993" s="385"/>
      <c r="D2993" s="450"/>
      <c r="E2993" s="451"/>
      <c r="F2993" s="447"/>
      <c r="G2993" s="539"/>
      <c r="H2993" s="449"/>
      <c r="I2993" s="447"/>
      <c r="J2993" s="39"/>
      <c r="K2993" s="302"/>
      <c r="L2993" s="303"/>
      <c r="M2993" s="39"/>
      <c r="N2993" s="304"/>
      <c r="O2993" s="310"/>
      <c r="P2993" s="305"/>
      <c r="Q2993" s="39"/>
      <c r="R2993" s="306"/>
      <c r="S2993" s="305"/>
      <c r="T2993" s="474"/>
      <c r="U2993" s="474"/>
      <c r="V2993" s="298"/>
      <c r="W2993" s="298"/>
      <c r="X2993" s="298"/>
      <c r="Y2993" s="298"/>
    </row>
    <row r="2994" spans="1:25" ht="15" customHeight="1" x14ac:dyDescent="0.2">
      <c r="A2994" s="385"/>
      <c r="B2994" s="419"/>
      <c r="C2994" s="385"/>
      <c r="D2994" s="450"/>
      <c r="E2994" s="451"/>
      <c r="F2994" s="447"/>
      <c r="G2994" s="539"/>
      <c r="H2994" s="449"/>
      <c r="I2994" s="447"/>
      <c r="J2994" s="39"/>
      <c r="K2994" s="302"/>
      <c r="L2994" s="303"/>
      <c r="M2994" s="39"/>
      <c r="N2994" s="304"/>
      <c r="O2994" s="310"/>
      <c r="P2994" s="305"/>
      <c r="Q2994" s="39"/>
      <c r="R2994" s="306"/>
      <c r="S2994" s="305"/>
      <c r="T2994" s="474"/>
      <c r="U2994" s="474"/>
      <c r="V2994" s="298"/>
      <c r="W2994" s="298"/>
      <c r="X2994" s="298"/>
      <c r="Y2994" s="298"/>
    </row>
    <row r="2995" spans="1:25" ht="15" customHeight="1" x14ac:dyDescent="0.2">
      <c r="A2995" s="385"/>
      <c r="B2995" s="419"/>
      <c r="C2995" s="385"/>
      <c r="D2995" s="450"/>
      <c r="E2995" s="451"/>
      <c r="F2995" s="447"/>
      <c r="G2995" s="539"/>
      <c r="H2995" s="449"/>
      <c r="I2995" s="447"/>
      <c r="J2995" s="39"/>
      <c r="K2995" s="302"/>
      <c r="L2995" s="303"/>
      <c r="M2995" s="39"/>
      <c r="N2995" s="304"/>
      <c r="O2995" s="310"/>
      <c r="P2995" s="305"/>
      <c r="Q2995" s="39"/>
      <c r="R2995" s="306"/>
      <c r="S2995" s="305"/>
      <c r="T2995" s="474"/>
      <c r="U2995" s="474"/>
      <c r="V2995" s="298"/>
      <c r="W2995" s="298"/>
      <c r="X2995" s="298"/>
      <c r="Y2995" s="298"/>
    </row>
    <row r="2996" spans="1:25" ht="15" customHeight="1" x14ac:dyDescent="0.2">
      <c r="A2996" s="385"/>
      <c r="B2996" s="419"/>
      <c r="C2996" s="385"/>
      <c r="D2996" s="450"/>
      <c r="E2996" s="451"/>
      <c r="F2996" s="447"/>
      <c r="G2996" s="447"/>
      <c r="H2996" s="449"/>
      <c r="I2996" s="447"/>
      <c r="J2996" s="39"/>
      <c r="K2996" s="302"/>
      <c r="L2996" s="303"/>
      <c r="M2996" s="39"/>
      <c r="N2996" s="304"/>
      <c r="O2996" s="310"/>
      <c r="P2996" s="305"/>
      <c r="Q2996" s="39"/>
      <c r="R2996" s="306"/>
      <c r="S2996" s="305"/>
      <c r="T2996" s="474"/>
      <c r="U2996" s="474"/>
      <c r="V2996" s="298"/>
      <c r="W2996" s="298"/>
      <c r="X2996" s="298"/>
      <c r="Y2996" s="298"/>
    </row>
    <row r="2997" spans="1:25" ht="15" customHeight="1" x14ac:dyDescent="0.2">
      <c r="A2997" s="385"/>
      <c r="B2997" s="419"/>
      <c r="C2997" s="385"/>
      <c r="D2997" s="450"/>
      <c r="E2997" s="448"/>
      <c r="F2997" s="447"/>
      <c r="G2997" s="447"/>
      <c r="H2997" s="449"/>
      <c r="I2997" s="447"/>
      <c r="J2997" s="39"/>
      <c r="K2997" s="302"/>
      <c r="L2997" s="303"/>
      <c r="M2997" s="39"/>
      <c r="N2997" s="304"/>
      <c r="O2997" s="310"/>
      <c r="P2997" s="305"/>
      <c r="Q2997" s="39"/>
      <c r="R2997" s="306"/>
      <c r="S2997" s="305"/>
      <c r="T2997" s="474"/>
      <c r="U2997" s="474"/>
      <c r="V2997" s="298"/>
      <c r="W2997" s="298"/>
      <c r="X2997" s="298"/>
      <c r="Y2997" s="298"/>
    </row>
    <row r="2998" spans="1:25" ht="15" customHeight="1" x14ac:dyDescent="0.2">
      <c r="A2998" s="385"/>
      <c r="B2998" s="419"/>
      <c r="C2998" s="385"/>
      <c r="D2998" s="450"/>
      <c r="E2998" s="448"/>
      <c r="F2998" s="447"/>
      <c r="G2998" s="447"/>
      <c r="H2998" s="449"/>
      <c r="I2998" s="447"/>
      <c r="J2998" s="39"/>
      <c r="K2998" s="302"/>
      <c r="L2998" s="303"/>
      <c r="M2998" s="39"/>
      <c r="N2998" s="304"/>
      <c r="O2998" s="310"/>
      <c r="P2998" s="305"/>
      <c r="Q2998" s="39"/>
      <c r="R2998" s="306"/>
      <c r="S2998" s="305"/>
      <c r="T2998" s="474"/>
      <c r="U2998" s="474"/>
      <c r="V2998" s="298"/>
      <c r="W2998" s="298"/>
      <c r="X2998" s="298"/>
      <c r="Y2998" s="298"/>
    </row>
    <row r="2999" spans="1:25" ht="15" customHeight="1" x14ac:dyDescent="0.2">
      <c r="A2999" s="385"/>
      <c r="B2999" s="419"/>
      <c r="C2999" s="385"/>
      <c r="D2999" s="450"/>
      <c r="E2999" s="448"/>
      <c r="F2999" s="447"/>
      <c r="G2999" s="447"/>
      <c r="H2999" s="449"/>
      <c r="I2999" s="447"/>
      <c r="J2999" s="39"/>
      <c r="K2999" s="302"/>
      <c r="L2999" s="303"/>
      <c r="M2999" s="39"/>
      <c r="N2999" s="304"/>
      <c r="O2999" s="310"/>
      <c r="P2999" s="305"/>
      <c r="Q2999" s="39"/>
      <c r="R2999" s="306"/>
      <c r="S2999" s="305"/>
      <c r="T2999" s="474"/>
      <c r="U2999" s="474"/>
      <c r="V2999" s="298"/>
      <c r="W2999" s="298"/>
      <c r="X2999" s="298"/>
      <c r="Y2999" s="298"/>
    </row>
    <row r="3000" spans="1:25" ht="15" customHeight="1" x14ac:dyDescent="0.2">
      <c r="A3000" s="385"/>
      <c r="B3000" s="419"/>
      <c r="C3000" s="385"/>
      <c r="D3000" s="450"/>
      <c r="E3000" s="448"/>
      <c r="F3000" s="447"/>
      <c r="G3000" s="447"/>
      <c r="H3000" s="449"/>
      <c r="I3000" s="447"/>
      <c r="J3000" s="39"/>
      <c r="K3000" s="302"/>
      <c r="L3000" s="303"/>
      <c r="M3000" s="39"/>
      <c r="N3000" s="304"/>
      <c r="O3000" s="310"/>
      <c r="P3000" s="305"/>
      <c r="Q3000" s="39"/>
      <c r="R3000" s="306"/>
      <c r="S3000" s="305"/>
      <c r="T3000" s="474"/>
      <c r="U3000" s="474"/>
      <c r="V3000" s="298"/>
      <c r="W3000" s="298"/>
      <c r="X3000" s="298"/>
      <c r="Y3000" s="298"/>
    </row>
    <row r="3001" spans="1:25" ht="15" customHeight="1" x14ac:dyDescent="0.2">
      <c r="A3001" s="385"/>
      <c r="B3001" s="419"/>
      <c r="C3001" s="385"/>
      <c r="D3001" s="450"/>
      <c r="E3001" s="448"/>
      <c r="F3001" s="447"/>
      <c r="G3001" s="452"/>
      <c r="H3001" s="453"/>
      <c r="I3001" s="447"/>
      <c r="J3001" s="39"/>
      <c r="K3001" s="302"/>
      <c r="L3001" s="303"/>
      <c r="M3001" s="39"/>
      <c r="N3001" s="304"/>
      <c r="O3001" s="310"/>
      <c r="P3001" s="305"/>
      <c r="Q3001" s="39"/>
      <c r="R3001" s="306"/>
      <c r="S3001" s="305"/>
      <c r="T3001" s="474"/>
      <c r="U3001" s="474"/>
      <c r="V3001" s="298"/>
      <c r="W3001" s="298"/>
      <c r="X3001" s="298"/>
      <c r="Y3001" s="298"/>
    </row>
    <row r="3002" spans="1:25" ht="15" customHeight="1" x14ac:dyDescent="0.2">
      <c r="A3002" s="385"/>
      <c r="B3002" s="419"/>
      <c r="C3002" s="385"/>
      <c r="D3002" s="450"/>
      <c r="E3002" s="448"/>
      <c r="F3002" s="447"/>
      <c r="G3002" s="452"/>
      <c r="H3002" s="453"/>
      <c r="I3002" s="447"/>
      <c r="J3002" s="39"/>
      <c r="K3002" s="302"/>
      <c r="L3002" s="303"/>
      <c r="M3002" s="39"/>
      <c r="N3002" s="304"/>
      <c r="O3002" s="310"/>
      <c r="P3002" s="305"/>
      <c r="Q3002" s="39"/>
      <c r="R3002" s="306"/>
      <c r="S3002" s="305"/>
      <c r="T3002" s="474"/>
      <c r="U3002" s="474"/>
      <c r="V3002" s="298"/>
      <c r="W3002" s="298"/>
      <c r="X3002" s="298"/>
      <c r="Y3002" s="298"/>
    </row>
    <row r="3003" spans="1:25" ht="15" customHeight="1" x14ac:dyDescent="0.2">
      <c r="A3003" s="385"/>
      <c r="B3003" s="419"/>
      <c r="C3003" s="385"/>
      <c r="D3003" s="39"/>
      <c r="E3003" s="300"/>
      <c r="F3003" s="39"/>
      <c r="G3003" s="39"/>
      <c r="H3003" s="301"/>
      <c r="I3003" s="39"/>
      <c r="J3003" s="39"/>
      <c r="K3003" s="302"/>
      <c r="L3003" s="303"/>
      <c r="M3003" s="39"/>
      <c r="N3003" s="304"/>
      <c r="O3003" s="310"/>
      <c r="P3003" s="305"/>
      <c r="Q3003" s="39"/>
      <c r="R3003" s="306"/>
      <c r="S3003" s="305"/>
      <c r="T3003" s="474"/>
      <c r="U3003" s="474"/>
      <c r="V3003" s="298"/>
      <c r="W3003" s="298"/>
      <c r="X3003" s="298"/>
      <c r="Y3003" s="298"/>
    </row>
    <row r="3004" spans="1:25" ht="15" customHeight="1" x14ac:dyDescent="0.2">
      <c r="A3004" s="385"/>
      <c r="B3004" s="419"/>
      <c r="C3004" s="385"/>
      <c r="D3004" s="39"/>
      <c r="E3004" s="300"/>
      <c r="F3004" s="39"/>
      <c r="G3004" s="39"/>
      <c r="H3004" s="301"/>
      <c r="I3004" s="39"/>
      <c r="J3004" s="39"/>
      <c r="K3004" s="302"/>
      <c r="L3004" s="303"/>
      <c r="M3004" s="39"/>
      <c r="N3004" s="304"/>
      <c r="O3004" s="310"/>
      <c r="P3004" s="305"/>
      <c r="Q3004" s="39"/>
      <c r="R3004" s="306"/>
      <c r="S3004" s="305"/>
      <c r="T3004" s="474"/>
      <c r="U3004" s="474"/>
      <c r="V3004" s="298"/>
      <c r="W3004" s="298"/>
      <c r="X3004" s="298"/>
      <c r="Y3004" s="298"/>
    </row>
    <row r="3005" spans="1:25" ht="15" customHeight="1" x14ac:dyDescent="0.2">
      <c r="A3005" s="385"/>
      <c r="B3005" s="419"/>
      <c r="C3005" s="385"/>
      <c r="D3005" s="39"/>
      <c r="E3005" s="300"/>
      <c r="F3005" s="39"/>
      <c r="G3005" s="39"/>
      <c r="H3005" s="301"/>
      <c r="I3005" s="39"/>
      <c r="J3005" s="39"/>
      <c r="K3005" s="302"/>
      <c r="L3005" s="303"/>
      <c r="M3005" s="39"/>
      <c r="N3005" s="304"/>
      <c r="O3005" s="310"/>
      <c r="P3005" s="305"/>
      <c r="Q3005" s="39"/>
      <c r="R3005" s="306"/>
      <c r="S3005" s="305"/>
      <c r="T3005" s="474"/>
      <c r="U3005" s="474"/>
      <c r="V3005" s="298"/>
      <c r="W3005" s="298"/>
      <c r="X3005" s="298"/>
      <c r="Y3005" s="298"/>
    </row>
    <row r="3006" spans="1:25" ht="15" customHeight="1" x14ac:dyDescent="0.2">
      <c r="A3006" s="385"/>
      <c r="B3006" s="419"/>
      <c r="C3006" s="385"/>
      <c r="D3006" s="39"/>
      <c r="E3006" s="300"/>
      <c r="F3006" s="39"/>
      <c r="G3006" s="39"/>
      <c r="H3006" s="301"/>
      <c r="I3006" s="39"/>
      <c r="J3006" s="39"/>
      <c r="K3006" s="302"/>
      <c r="L3006" s="303"/>
      <c r="M3006" s="39"/>
      <c r="N3006" s="304"/>
      <c r="O3006" s="310"/>
      <c r="P3006" s="305"/>
      <c r="Q3006" s="39"/>
      <c r="R3006" s="306"/>
      <c r="S3006" s="305"/>
      <c r="T3006" s="474"/>
      <c r="U3006" s="474"/>
      <c r="V3006" s="298"/>
      <c r="W3006" s="298"/>
      <c r="X3006" s="298"/>
      <c r="Y3006" s="298"/>
    </row>
    <row r="3007" spans="1:25" ht="15" customHeight="1" x14ac:dyDescent="0.2">
      <c r="A3007" s="385"/>
      <c r="B3007" s="419"/>
      <c r="C3007" s="385"/>
      <c r="D3007" s="39"/>
      <c r="E3007" s="300"/>
      <c r="F3007" s="39"/>
      <c r="G3007" s="39"/>
      <c r="H3007" s="301"/>
      <c r="I3007" s="39"/>
      <c r="J3007" s="39"/>
      <c r="K3007" s="302"/>
      <c r="L3007" s="303"/>
      <c r="M3007" s="39"/>
      <c r="N3007" s="304"/>
      <c r="O3007" s="310"/>
      <c r="P3007" s="305"/>
      <c r="Q3007" s="39"/>
      <c r="R3007" s="306"/>
      <c r="S3007" s="305"/>
      <c r="T3007" s="474"/>
      <c r="U3007" s="474"/>
      <c r="V3007" s="298"/>
      <c r="W3007" s="298"/>
      <c r="X3007" s="298"/>
      <c r="Y3007" s="298"/>
    </row>
    <row r="3008" spans="1:25" ht="15" customHeight="1" x14ac:dyDescent="0.2">
      <c r="A3008" s="385"/>
      <c r="B3008" s="419"/>
      <c r="C3008" s="385"/>
      <c r="D3008" s="39"/>
      <c r="E3008" s="300"/>
      <c r="F3008" s="39"/>
      <c r="G3008" s="39"/>
      <c r="H3008" s="301"/>
      <c r="I3008" s="39"/>
      <c r="J3008" s="39"/>
      <c r="K3008" s="302"/>
      <c r="L3008" s="303"/>
      <c r="M3008" s="39"/>
      <c r="N3008" s="304"/>
      <c r="O3008" s="310"/>
      <c r="P3008" s="305"/>
      <c r="Q3008" s="39"/>
      <c r="R3008" s="306"/>
      <c r="S3008" s="305"/>
      <c r="T3008" s="474"/>
      <c r="U3008" s="474"/>
      <c r="V3008" s="298"/>
      <c r="W3008" s="298"/>
      <c r="X3008" s="298"/>
      <c r="Y3008" s="298"/>
    </row>
    <row r="3009" spans="1:25" ht="15" customHeight="1" x14ac:dyDescent="0.2">
      <c r="A3009" s="385"/>
      <c r="B3009" s="419"/>
      <c r="C3009" s="385"/>
      <c r="D3009" s="39"/>
      <c r="E3009" s="300"/>
      <c r="F3009" s="39"/>
      <c r="G3009" s="39"/>
      <c r="H3009" s="301"/>
      <c r="I3009" s="39"/>
      <c r="J3009" s="39"/>
      <c r="K3009" s="302"/>
      <c r="L3009" s="303"/>
      <c r="M3009" s="39"/>
      <c r="N3009" s="304"/>
      <c r="O3009" s="310"/>
      <c r="P3009" s="305"/>
      <c r="Q3009" s="39"/>
      <c r="R3009" s="306"/>
      <c r="S3009" s="305"/>
      <c r="T3009" s="474"/>
      <c r="U3009" s="474"/>
      <c r="V3009" s="298"/>
      <c r="W3009" s="298"/>
      <c r="X3009" s="298"/>
      <c r="Y3009" s="298"/>
    </row>
    <row r="3010" spans="1:25" ht="15" customHeight="1" x14ac:dyDescent="0.2">
      <c r="A3010" s="385"/>
      <c r="B3010" s="419"/>
      <c r="C3010" s="385"/>
      <c r="D3010" s="39"/>
      <c r="E3010" s="300"/>
      <c r="F3010" s="39"/>
      <c r="G3010" s="39"/>
      <c r="H3010" s="301"/>
      <c r="I3010" s="39"/>
      <c r="J3010" s="39"/>
      <c r="K3010" s="302"/>
      <c r="L3010" s="303"/>
      <c r="M3010" s="39"/>
      <c r="N3010" s="304"/>
      <c r="O3010" s="310"/>
      <c r="P3010" s="305"/>
      <c r="Q3010" s="39"/>
      <c r="R3010" s="306"/>
      <c r="S3010" s="305"/>
      <c r="T3010" s="474"/>
      <c r="U3010" s="474"/>
      <c r="V3010" s="298"/>
      <c r="W3010" s="298"/>
      <c r="X3010" s="298"/>
      <c r="Y3010" s="298"/>
    </row>
    <row r="3011" spans="1:25" ht="15" customHeight="1" x14ac:dyDescent="0.2">
      <c r="A3011" s="385"/>
      <c r="B3011" s="419"/>
      <c r="C3011" s="385"/>
      <c r="D3011" s="39"/>
      <c r="E3011" s="300"/>
      <c r="F3011" s="39"/>
      <c r="G3011" s="39"/>
      <c r="H3011" s="301"/>
      <c r="I3011" s="39"/>
      <c r="J3011" s="39"/>
      <c r="K3011" s="302"/>
      <c r="L3011" s="303"/>
      <c r="M3011" s="39"/>
      <c r="N3011" s="304"/>
      <c r="O3011" s="310"/>
      <c r="P3011" s="305"/>
      <c r="Q3011" s="39"/>
      <c r="R3011" s="306"/>
      <c r="S3011" s="305"/>
      <c r="T3011" s="474"/>
      <c r="U3011" s="474"/>
      <c r="V3011" s="298"/>
      <c r="W3011" s="298"/>
      <c r="X3011" s="298"/>
      <c r="Y3011" s="298"/>
    </row>
    <row r="3012" spans="1:25" ht="15" customHeight="1" x14ac:dyDescent="0.2">
      <c r="A3012" s="385"/>
      <c r="B3012" s="419"/>
      <c r="C3012" s="385"/>
      <c r="D3012" s="39"/>
      <c r="E3012" s="300"/>
      <c r="F3012" s="39"/>
      <c r="G3012" s="39"/>
      <c r="H3012" s="301"/>
      <c r="I3012" s="39"/>
      <c r="J3012" s="39"/>
      <c r="K3012" s="302"/>
      <c r="L3012" s="303"/>
      <c r="M3012" s="39"/>
      <c r="N3012" s="304"/>
      <c r="O3012" s="310"/>
      <c r="P3012" s="305"/>
      <c r="Q3012" s="39"/>
      <c r="R3012" s="306"/>
      <c r="S3012" s="305"/>
      <c r="T3012" s="474"/>
      <c r="U3012" s="474"/>
      <c r="V3012" s="298"/>
      <c r="W3012" s="298"/>
      <c r="X3012" s="298"/>
      <c r="Y3012" s="298"/>
    </row>
    <row r="3013" spans="1:25" ht="15" customHeight="1" x14ac:dyDescent="0.2">
      <c r="A3013" s="385"/>
      <c r="B3013" s="419"/>
      <c r="C3013" s="385"/>
      <c r="D3013" s="39"/>
      <c r="E3013" s="300"/>
      <c r="F3013" s="39"/>
      <c r="G3013" s="39"/>
      <c r="H3013" s="301"/>
      <c r="I3013" s="39"/>
      <c r="J3013" s="39"/>
      <c r="K3013" s="302"/>
      <c r="L3013" s="303"/>
      <c r="M3013" s="39"/>
      <c r="N3013" s="304"/>
      <c r="O3013" s="310"/>
      <c r="P3013" s="305"/>
      <c r="Q3013" s="39"/>
      <c r="R3013" s="306"/>
      <c r="S3013" s="305"/>
      <c r="T3013" s="474"/>
      <c r="U3013" s="474"/>
      <c r="V3013" s="298"/>
      <c r="W3013" s="298"/>
      <c r="X3013" s="298"/>
      <c r="Y3013" s="298"/>
    </row>
    <row r="3014" spans="1:25" ht="15" customHeight="1" x14ac:dyDescent="0.2">
      <c r="A3014" s="385"/>
      <c r="B3014" s="419"/>
      <c r="C3014" s="385"/>
      <c r="D3014" s="39"/>
      <c r="E3014" s="300"/>
      <c r="F3014" s="39"/>
      <c r="G3014" s="39"/>
      <c r="H3014" s="301"/>
      <c r="I3014" s="39"/>
      <c r="J3014" s="39"/>
      <c r="K3014" s="302"/>
      <c r="L3014" s="303"/>
      <c r="M3014" s="39"/>
      <c r="N3014" s="304"/>
      <c r="O3014" s="310"/>
      <c r="P3014" s="305"/>
      <c r="Q3014" s="39"/>
      <c r="R3014" s="306"/>
      <c r="S3014" s="305"/>
      <c r="T3014" s="474"/>
      <c r="U3014" s="474"/>
      <c r="V3014" s="298"/>
      <c r="W3014" s="298"/>
      <c r="X3014" s="298"/>
      <c r="Y3014" s="298"/>
    </row>
    <row r="3015" spans="1:25" ht="15" customHeight="1" x14ac:dyDescent="0.2">
      <c r="A3015" s="385"/>
      <c r="B3015" s="419"/>
      <c r="C3015" s="385"/>
      <c r="D3015" s="39"/>
      <c r="E3015" s="300"/>
      <c r="F3015" s="39"/>
      <c r="G3015" s="39"/>
      <c r="H3015" s="301"/>
      <c r="I3015" s="39"/>
      <c r="J3015" s="39"/>
      <c r="K3015" s="302"/>
      <c r="L3015" s="303"/>
      <c r="M3015" s="39"/>
      <c r="N3015" s="304"/>
      <c r="O3015" s="310"/>
      <c r="P3015" s="305"/>
      <c r="Q3015" s="39"/>
      <c r="R3015" s="306"/>
      <c r="S3015" s="305"/>
      <c r="T3015" s="474"/>
      <c r="U3015" s="474"/>
      <c r="V3015" s="298"/>
      <c r="W3015" s="298"/>
      <c r="X3015" s="298"/>
      <c r="Y3015" s="298"/>
    </row>
    <row r="3016" spans="1:25" ht="15" customHeight="1" x14ac:dyDescent="0.2">
      <c r="A3016" s="385"/>
      <c r="B3016" s="419"/>
      <c r="C3016" s="385"/>
      <c r="D3016" s="39"/>
      <c r="E3016" s="300"/>
      <c r="F3016" s="39"/>
      <c r="G3016" s="39"/>
      <c r="H3016" s="301"/>
      <c r="I3016" s="39"/>
      <c r="J3016" s="39"/>
      <c r="K3016" s="302"/>
      <c r="L3016" s="303"/>
      <c r="M3016" s="39"/>
      <c r="N3016" s="304"/>
      <c r="O3016" s="310"/>
      <c r="P3016" s="305"/>
      <c r="Q3016" s="39"/>
      <c r="R3016" s="306"/>
      <c r="S3016" s="305"/>
      <c r="T3016" s="474"/>
      <c r="U3016" s="474"/>
      <c r="V3016" s="298"/>
      <c r="W3016" s="298"/>
      <c r="X3016" s="298"/>
      <c r="Y3016" s="298"/>
    </row>
    <row r="3017" spans="1:25" ht="15" customHeight="1" x14ac:dyDescent="0.2">
      <c r="A3017" s="385"/>
      <c r="B3017" s="419"/>
      <c r="C3017" s="385"/>
      <c r="D3017" s="39"/>
      <c r="E3017" s="300"/>
      <c r="F3017" s="39"/>
      <c r="G3017" s="39"/>
      <c r="H3017" s="301"/>
      <c r="I3017" s="39"/>
      <c r="J3017" s="39"/>
      <c r="K3017" s="302"/>
      <c r="L3017" s="303"/>
      <c r="M3017" s="39"/>
      <c r="N3017" s="304"/>
      <c r="O3017" s="310"/>
      <c r="P3017" s="305"/>
      <c r="Q3017" s="39"/>
      <c r="R3017" s="306"/>
      <c r="S3017" s="305"/>
      <c r="T3017" s="474"/>
      <c r="U3017" s="474"/>
      <c r="V3017" s="298"/>
      <c r="W3017" s="298"/>
      <c r="X3017" s="298"/>
      <c r="Y3017" s="298"/>
    </row>
    <row r="3018" spans="1:25" ht="15" customHeight="1" x14ac:dyDescent="0.2">
      <c r="A3018" s="385"/>
      <c r="B3018" s="419"/>
      <c r="C3018" s="385"/>
      <c r="D3018" s="39"/>
      <c r="E3018" s="300"/>
      <c r="F3018" s="39"/>
      <c r="G3018" s="39"/>
      <c r="H3018" s="301"/>
      <c r="I3018" s="39"/>
      <c r="J3018" s="39"/>
      <c r="K3018" s="302"/>
      <c r="L3018" s="303"/>
      <c r="M3018" s="39"/>
      <c r="N3018" s="304"/>
      <c r="O3018" s="310"/>
      <c r="P3018" s="305"/>
      <c r="Q3018" s="39"/>
      <c r="R3018" s="306"/>
      <c r="S3018" s="305"/>
      <c r="T3018" s="474"/>
      <c r="U3018" s="474"/>
      <c r="V3018" s="298"/>
      <c r="W3018" s="298"/>
      <c r="X3018" s="298"/>
      <c r="Y3018" s="298"/>
    </row>
    <row r="3019" spans="1:25" ht="15" customHeight="1" x14ac:dyDescent="0.2">
      <c r="A3019" s="385"/>
      <c r="B3019" s="419"/>
      <c r="C3019" s="385"/>
      <c r="D3019" s="39"/>
      <c r="E3019" s="300"/>
      <c r="F3019" s="39"/>
      <c r="G3019" s="39"/>
      <c r="H3019" s="301"/>
      <c r="I3019" s="39"/>
      <c r="J3019" s="39"/>
      <c r="K3019" s="302"/>
      <c r="L3019" s="303"/>
      <c r="M3019" s="39"/>
      <c r="N3019" s="304"/>
      <c r="O3019" s="310"/>
      <c r="P3019" s="305"/>
      <c r="Q3019" s="39"/>
      <c r="R3019" s="306"/>
      <c r="S3019" s="305"/>
      <c r="T3019" s="474"/>
      <c r="U3019" s="474"/>
      <c r="V3019" s="298"/>
      <c r="W3019" s="298"/>
      <c r="X3019" s="298"/>
      <c r="Y3019" s="298"/>
    </row>
    <row r="3020" spans="1:25" ht="15" customHeight="1" x14ac:dyDescent="0.2">
      <c r="A3020" s="385"/>
      <c r="B3020" s="419"/>
      <c r="C3020" s="385"/>
      <c r="D3020" s="39"/>
      <c r="E3020" s="300"/>
      <c r="F3020" s="39"/>
      <c r="G3020" s="39"/>
      <c r="H3020" s="301"/>
      <c r="I3020" s="39"/>
      <c r="J3020" s="39"/>
      <c r="K3020" s="302"/>
      <c r="L3020" s="303"/>
      <c r="M3020" s="39"/>
      <c r="N3020" s="304"/>
      <c r="O3020" s="310"/>
      <c r="P3020" s="305"/>
      <c r="Q3020" s="39"/>
      <c r="R3020" s="306"/>
      <c r="S3020" s="305"/>
      <c r="T3020" s="474"/>
      <c r="U3020" s="474"/>
      <c r="V3020" s="298"/>
      <c r="W3020" s="298"/>
      <c r="X3020" s="298"/>
      <c r="Y3020" s="298"/>
    </row>
    <row r="3021" spans="1:25" ht="15" customHeight="1" x14ac:dyDescent="0.2">
      <c r="A3021" s="385"/>
      <c r="B3021" s="419"/>
      <c r="C3021" s="385"/>
      <c r="D3021" s="39"/>
      <c r="E3021" s="300"/>
      <c r="F3021" s="39"/>
      <c r="G3021" s="39"/>
      <c r="H3021" s="301"/>
      <c r="I3021" s="39"/>
      <c r="J3021" s="39"/>
      <c r="K3021" s="302"/>
      <c r="L3021" s="303"/>
      <c r="M3021" s="39"/>
      <c r="N3021" s="304"/>
      <c r="O3021" s="310"/>
      <c r="P3021" s="305"/>
      <c r="Q3021" s="39"/>
      <c r="R3021" s="306"/>
      <c r="S3021" s="305"/>
      <c r="T3021" s="474"/>
      <c r="U3021" s="474"/>
      <c r="V3021" s="298"/>
      <c r="W3021" s="298"/>
      <c r="X3021" s="298"/>
      <c r="Y3021" s="298"/>
    </row>
    <row r="3022" spans="1:25" ht="15" customHeight="1" x14ac:dyDescent="0.2">
      <c r="A3022" s="385"/>
      <c r="B3022" s="419"/>
      <c r="C3022" s="385"/>
      <c r="D3022" s="39"/>
      <c r="E3022" s="300"/>
      <c r="F3022" s="39"/>
      <c r="G3022" s="39"/>
      <c r="H3022" s="301"/>
      <c r="I3022" s="39"/>
      <c r="J3022" s="39"/>
      <c r="K3022" s="302"/>
      <c r="L3022" s="303"/>
      <c r="M3022" s="39"/>
      <c r="N3022" s="304"/>
      <c r="O3022" s="310"/>
      <c r="P3022" s="305"/>
      <c r="Q3022" s="39"/>
      <c r="R3022" s="306"/>
      <c r="S3022" s="305"/>
      <c r="T3022" s="474"/>
      <c r="U3022" s="474"/>
      <c r="V3022" s="298"/>
      <c r="W3022" s="298"/>
      <c r="X3022" s="298"/>
      <c r="Y3022" s="298"/>
    </row>
    <row r="3023" spans="1:25" ht="15" customHeight="1" x14ac:dyDescent="0.2">
      <c r="A3023" s="385"/>
      <c r="B3023" s="419"/>
      <c r="C3023" s="385"/>
      <c r="D3023" s="39"/>
      <c r="E3023" s="300"/>
      <c r="F3023" s="39"/>
      <c r="G3023" s="39"/>
      <c r="H3023" s="301"/>
      <c r="I3023" s="39"/>
      <c r="J3023" s="39"/>
      <c r="K3023" s="302"/>
      <c r="L3023" s="303"/>
      <c r="M3023" s="39"/>
      <c r="N3023" s="304"/>
      <c r="O3023" s="310"/>
      <c r="P3023" s="305"/>
      <c r="Q3023" s="39"/>
      <c r="R3023" s="306"/>
      <c r="S3023" s="305"/>
      <c r="T3023" s="474"/>
      <c r="U3023" s="474"/>
      <c r="V3023" s="298"/>
      <c r="W3023" s="298"/>
      <c r="X3023" s="298"/>
      <c r="Y3023" s="298"/>
    </row>
    <row r="3024" spans="1:25" ht="15" customHeight="1" x14ac:dyDescent="0.2">
      <c r="A3024" s="385"/>
      <c r="B3024" s="419"/>
      <c r="C3024" s="385"/>
      <c r="D3024" s="39"/>
      <c r="E3024" s="300"/>
      <c r="F3024" s="39"/>
      <c r="G3024" s="39"/>
      <c r="H3024" s="301"/>
      <c r="I3024" s="39"/>
      <c r="J3024" s="39"/>
      <c r="K3024" s="302"/>
      <c r="L3024" s="303"/>
      <c r="M3024" s="39"/>
      <c r="N3024" s="304"/>
      <c r="O3024" s="310"/>
      <c r="P3024" s="305"/>
      <c r="Q3024" s="39"/>
      <c r="R3024" s="306"/>
      <c r="S3024" s="305"/>
      <c r="T3024" s="474"/>
      <c r="U3024" s="474"/>
      <c r="V3024" s="298"/>
      <c r="W3024" s="298"/>
      <c r="X3024" s="298"/>
      <c r="Y3024" s="298"/>
    </row>
    <row r="3025" spans="1:25" ht="15" customHeight="1" x14ac:dyDescent="0.2">
      <c r="A3025" s="385"/>
      <c r="B3025" s="419"/>
      <c r="C3025" s="385"/>
      <c r="D3025" s="39"/>
      <c r="E3025" s="300"/>
      <c r="F3025" s="39"/>
      <c r="G3025" s="39"/>
      <c r="H3025" s="301"/>
      <c r="I3025" s="39"/>
      <c r="J3025" s="39"/>
      <c r="K3025" s="302"/>
      <c r="L3025" s="303"/>
      <c r="M3025" s="39"/>
      <c r="N3025" s="304"/>
      <c r="O3025" s="310"/>
      <c r="P3025" s="305"/>
      <c r="Q3025" s="39"/>
      <c r="R3025" s="306"/>
      <c r="S3025" s="305"/>
      <c r="T3025" s="474"/>
      <c r="U3025" s="474"/>
      <c r="V3025" s="298"/>
      <c r="W3025" s="298"/>
      <c r="X3025" s="298"/>
      <c r="Y3025" s="298"/>
    </row>
    <row r="3026" spans="1:25" ht="15" customHeight="1" x14ac:dyDescent="0.2">
      <c r="A3026" s="385"/>
      <c r="B3026" s="419"/>
      <c r="C3026" s="385"/>
      <c r="D3026" s="39"/>
      <c r="E3026" s="300"/>
      <c r="F3026" s="39"/>
      <c r="G3026" s="39"/>
      <c r="H3026" s="301"/>
      <c r="I3026" s="39"/>
      <c r="J3026" s="39"/>
      <c r="K3026" s="302"/>
      <c r="L3026" s="303"/>
      <c r="M3026" s="39"/>
      <c r="N3026" s="304"/>
      <c r="O3026" s="310"/>
      <c r="P3026" s="305"/>
      <c r="Q3026" s="39"/>
      <c r="R3026" s="306"/>
      <c r="S3026" s="305"/>
      <c r="T3026" s="474"/>
      <c r="U3026" s="474"/>
      <c r="V3026" s="298"/>
      <c r="W3026" s="298"/>
      <c r="X3026" s="298"/>
      <c r="Y3026" s="298"/>
    </row>
    <row r="3027" spans="1:25" ht="15" customHeight="1" x14ac:dyDescent="0.2">
      <c r="A3027" s="385"/>
      <c r="B3027" s="419"/>
      <c r="C3027" s="385"/>
      <c r="D3027" s="39"/>
      <c r="E3027" s="300"/>
      <c r="F3027" s="39"/>
      <c r="G3027" s="39"/>
      <c r="H3027" s="301"/>
      <c r="I3027" s="39"/>
      <c r="J3027" s="39"/>
      <c r="K3027" s="302"/>
      <c r="L3027" s="303"/>
      <c r="M3027" s="39"/>
      <c r="N3027" s="304"/>
      <c r="O3027" s="310"/>
      <c r="P3027" s="305"/>
      <c r="Q3027" s="39"/>
      <c r="R3027" s="306"/>
      <c r="S3027" s="305"/>
      <c r="T3027" s="474"/>
      <c r="U3027" s="474"/>
      <c r="V3027" s="298"/>
      <c r="W3027" s="298"/>
      <c r="X3027" s="298"/>
      <c r="Y3027" s="298"/>
    </row>
    <row r="3028" spans="1:25" ht="15" customHeight="1" x14ac:dyDescent="0.2">
      <c r="A3028" s="385"/>
      <c r="B3028" s="419"/>
      <c r="C3028" s="385"/>
      <c r="D3028" s="39"/>
      <c r="E3028" s="300"/>
      <c r="F3028" s="39"/>
      <c r="G3028" s="39"/>
      <c r="H3028" s="301"/>
      <c r="I3028" s="39"/>
      <c r="J3028" s="39"/>
      <c r="K3028" s="302"/>
      <c r="L3028" s="303"/>
      <c r="M3028" s="39"/>
      <c r="N3028" s="304"/>
      <c r="O3028" s="310"/>
      <c r="P3028" s="305"/>
      <c r="Q3028" s="39"/>
      <c r="R3028" s="306"/>
      <c r="S3028" s="305"/>
      <c r="T3028" s="474"/>
      <c r="U3028" s="474"/>
      <c r="V3028" s="298"/>
      <c r="W3028" s="298"/>
      <c r="X3028" s="298"/>
      <c r="Y3028" s="298"/>
    </row>
    <row r="3029" spans="1:25" ht="15" customHeight="1" x14ac:dyDescent="0.2">
      <c r="A3029" s="385"/>
      <c r="B3029" s="419"/>
      <c r="C3029" s="385"/>
      <c r="D3029" s="39"/>
      <c r="E3029" s="300"/>
      <c r="F3029" s="39"/>
      <c r="G3029" s="39"/>
      <c r="H3029" s="301"/>
      <c r="I3029" s="39"/>
      <c r="J3029" s="39"/>
      <c r="K3029" s="302"/>
      <c r="L3029" s="303"/>
      <c r="M3029" s="39"/>
      <c r="N3029" s="304"/>
      <c r="O3029" s="310"/>
      <c r="P3029" s="305"/>
      <c r="Q3029" s="39"/>
      <c r="R3029" s="306"/>
      <c r="S3029" s="305"/>
      <c r="T3029" s="474"/>
      <c r="U3029" s="474"/>
      <c r="V3029" s="298"/>
      <c r="W3029" s="298"/>
      <c r="X3029" s="298"/>
      <c r="Y3029" s="298"/>
    </row>
    <row r="3030" spans="1:25" ht="15" customHeight="1" x14ac:dyDescent="0.2">
      <c r="A3030" s="385"/>
      <c r="B3030" s="419"/>
      <c r="C3030" s="385"/>
      <c r="D3030" s="39"/>
      <c r="E3030" s="300"/>
      <c r="F3030" s="39"/>
      <c r="G3030" s="39"/>
      <c r="H3030" s="301"/>
      <c r="I3030" s="39"/>
      <c r="J3030" s="39"/>
      <c r="K3030" s="302"/>
      <c r="L3030" s="303"/>
      <c r="M3030" s="39"/>
      <c r="N3030" s="304"/>
      <c r="O3030" s="310"/>
      <c r="P3030" s="305"/>
      <c r="Q3030" s="39"/>
      <c r="R3030" s="306"/>
      <c r="S3030" s="305"/>
      <c r="T3030" s="474"/>
      <c r="U3030" s="474"/>
      <c r="V3030" s="298"/>
      <c r="W3030" s="298"/>
      <c r="X3030" s="298"/>
      <c r="Y3030" s="298"/>
    </row>
    <row r="3031" spans="1:25" ht="15" customHeight="1" x14ac:dyDescent="0.2">
      <c r="A3031" s="385"/>
      <c r="B3031" s="419"/>
      <c r="C3031" s="385"/>
      <c r="D3031" s="39"/>
      <c r="E3031" s="300"/>
      <c r="F3031" s="39"/>
      <c r="G3031" s="39"/>
      <c r="H3031" s="301"/>
      <c r="I3031" s="39"/>
      <c r="J3031" s="39"/>
      <c r="K3031" s="302"/>
      <c r="L3031" s="303"/>
      <c r="M3031" s="39"/>
      <c r="N3031" s="304"/>
      <c r="O3031" s="310"/>
      <c r="P3031" s="305"/>
      <c r="Q3031" s="39"/>
      <c r="R3031" s="306"/>
      <c r="S3031" s="305"/>
      <c r="T3031" s="474"/>
      <c r="U3031" s="474"/>
      <c r="V3031" s="298"/>
      <c r="W3031" s="298"/>
      <c r="X3031" s="298"/>
      <c r="Y3031" s="298"/>
    </row>
    <row r="3032" spans="1:25" ht="15" customHeight="1" x14ac:dyDescent="0.2">
      <c r="A3032" s="385"/>
      <c r="B3032" s="419"/>
      <c r="C3032" s="385"/>
      <c r="D3032" s="39"/>
      <c r="E3032" s="300"/>
      <c r="F3032" s="39"/>
      <c r="G3032" s="39"/>
      <c r="H3032" s="301"/>
      <c r="I3032" s="39"/>
      <c r="J3032" s="39"/>
      <c r="K3032" s="302"/>
      <c r="L3032" s="303"/>
      <c r="M3032" s="39"/>
      <c r="N3032" s="304"/>
      <c r="O3032" s="310"/>
      <c r="P3032" s="305"/>
      <c r="Q3032" s="39"/>
      <c r="R3032" s="306"/>
      <c r="S3032" s="305"/>
      <c r="T3032" s="474"/>
      <c r="U3032" s="474"/>
      <c r="V3032" s="298"/>
      <c r="W3032" s="298"/>
      <c r="X3032" s="298"/>
      <c r="Y3032" s="298"/>
    </row>
    <row r="3033" spans="1:25" ht="15" customHeight="1" x14ac:dyDescent="0.2">
      <c r="A3033" s="385"/>
      <c r="B3033" s="419"/>
      <c r="C3033" s="385"/>
      <c r="D3033" s="39"/>
      <c r="E3033" s="300"/>
      <c r="F3033" s="39"/>
      <c r="G3033" s="39"/>
      <c r="H3033" s="301"/>
      <c r="I3033" s="39"/>
      <c r="J3033" s="39"/>
      <c r="K3033" s="302"/>
      <c r="L3033" s="303"/>
      <c r="M3033" s="39"/>
      <c r="N3033" s="304"/>
      <c r="O3033" s="310"/>
      <c r="P3033" s="305"/>
      <c r="Q3033" s="39"/>
      <c r="R3033" s="306"/>
      <c r="S3033" s="305"/>
      <c r="T3033" s="474"/>
      <c r="U3033" s="474"/>
      <c r="V3033" s="298"/>
      <c r="W3033" s="298"/>
      <c r="X3033" s="298"/>
      <c r="Y3033" s="298"/>
    </row>
    <row r="3034" spans="1:25" ht="15" customHeight="1" x14ac:dyDescent="0.2">
      <c r="A3034" s="385"/>
      <c r="B3034" s="419"/>
      <c r="C3034" s="385"/>
      <c r="D3034" s="39"/>
      <c r="E3034" s="300"/>
      <c r="F3034" s="39"/>
      <c r="G3034" s="39"/>
      <c r="H3034" s="301"/>
      <c r="I3034" s="39"/>
      <c r="J3034" s="39"/>
      <c r="K3034" s="302"/>
      <c r="L3034" s="303"/>
      <c r="M3034" s="39"/>
      <c r="N3034" s="304"/>
      <c r="O3034" s="310"/>
      <c r="P3034" s="305"/>
      <c r="Q3034" s="39"/>
      <c r="R3034" s="306"/>
      <c r="S3034" s="305"/>
      <c r="T3034" s="474"/>
      <c r="U3034" s="474"/>
      <c r="V3034" s="298"/>
      <c r="W3034" s="298"/>
      <c r="X3034" s="298"/>
      <c r="Y3034" s="298"/>
    </row>
    <row r="3035" spans="1:25" ht="15" customHeight="1" x14ac:dyDescent="0.2">
      <c r="A3035" s="385"/>
      <c r="B3035" s="419"/>
      <c r="C3035" s="385"/>
      <c r="D3035" s="39"/>
      <c r="E3035" s="300"/>
      <c r="F3035" s="39"/>
      <c r="G3035" s="39"/>
      <c r="H3035" s="301"/>
      <c r="I3035" s="39"/>
      <c r="J3035" s="39"/>
      <c r="K3035" s="302"/>
      <c r="L3035" s="303"/>
      <c r="M3035" s="39"/>
      <c r="N3035" s="304"/>
      <c r="O3035" s="310"/>
      <c r="P3035" s="305"/>
      <c r="Q3035" s="39"/>
      <c r="R3035" s="306"/>
      <c r="S3035" s="305"/>
      <c r="T3035" s="474"/>
      <c r="U3035" s="474"/>
      <c r="V3035" s="298"/>
      <c r="W3035" s="298"/>
      <c r="X3035" s="298"/>
      <c r="Y3035" s="298"/>
    </row>
    <row r="3036" spans="1:25" ht="15" customHeight="1" x14ac:dyDescent="0.2">
      <c r="A3036" s="385"/>
      <c r="B3036" s="419"/>
      <c r="C3036" s="385"/>
      <c r="D3036" s="39"/>
      <c r="E3036" s="300"/>
      <c r="F3036" s="39"/>
      <c r="G3036" s="39"/>
      <c r="H3036" s="301"/>
      <c r="I3036" s="39"/>
      <c r="J3036" s="39"/>
      <c r="K3036" s="302"/>
      <c r="L3036" s="303"/>
      <c r="M3036" s="39"/>
      <c r="N3036" s="304"/>
      <c r="O3036" s="310"/>
      <c r="P3036" s="305"/>
      <c r="Q3036" s="39"/>
      <c r="R3036" s="306"/>
      <c r="S3036" s="305"/>
      <c r="T3036" s="474"/>
      <c r="U3036" s="474"/>
      <c r="V3036" s="298"/>
      <c r="W3036" s="298"/>
      <c r="X3036" s="298"/>
      <c r="Y3036" s="298"/>
    </row>
    <row r="3037" spans="1:25" ht="15" customHeight="1" x14ac:dyDescent="0.2">
      <c r="A3037" s="385"/>
      <c r="B3037" s="419"/>
      <c r="C3037" s="385"/>
      <c r="D3037" s="39"/>
      <c r="E3037" s="300"/>
      <c r="F3037" s="39"/>
      <c r="G3037" s="39"/>
      <c r="H3037" s="301"/>
      <c r="I3037" s="39"/>
      <c r="J3037" s="39"/>
      <c r="K3037" s="302"/>
      <c r="L3037" s="303"/>
      <c r="M3037" s="39"/>
      <c r="N3037" s="304"/>
      <c r="O3037" s="310"/>
      <c r="P3037" s="305"/>
      <c r="Q3037" s="39"/>
      <c r="R3037" s="306"/>
      <c r="S3037" s="305"/>
      <c r="T3037" s="474"/>
      <c r="U3037" s="474"/>
      <c r="V3037" s="298"/>
      <c r="W3037" s="298"/>
      <c r="X3037" s="298"/>
      <c r="Y3037" s="298"/>
    </row>
    <row r="3038" spans="1:25" ht="15" customHeight="1" x14ac:dyDescent="0.2">
      <c r="A3038" s="385"/>
      <c r="B3038" s="419"/>
      <c r="C3038" s="385"/>
      <c r="D3038" s="39"/>
      <c r="E3038" s="300"/>
      <c r="F3038" s="39"/>
      <c r="G3038" s="39"/>
      <c r="H3038" s="301"/>
      <c r="I3038" s="39"/>
      <c r="J3038" s="39"/>
      <c r="K3038" s="302"/>
      <c r="L3038" s="303"/>
      <c r="M3038" s="39"/>
      <c r="N3038" s="304"/>
      <c r="O3038" s="310"/>
      <c r="P3038" s="305"/>
      <c r="Q3038" s="39"/>
      <c r="R3038" s="306"/>
      <c r="S3038" s="305"/>
      <c r="T3038" s="474"/>
      <c r="U3038" s="474"/>
      <c r="V3038" s="298"/>
      <c r="W3038" s="298"/>
      <c r="X3038" s="298"/>
      <c r="Y3038" s="298"/>
    </row>
    <row r="3039" spans="1:25" ht="15" customHeight="1" x14ac:dyDescent="0.2">
      <c r="A3039" s="385"/>
      <c r="B3039" s="419"/>
      <c r="C3039" s="385"/>
      <c r="D3039" s="39"/>
      <c r="E3039" s="300"/>
      <c r="F3039" s="39"/>
      <c r="G3039" s="39"/>
      <c r="H3039" s="301"/>
      <c r="I3039" s="39"/>
      <c r="J3039" s="39"/>
      <c r="K3039" s="302"/>
      <c r="L3039" s="303"/>
      <c r="M3039" s="39"/>
      <c r="N3039" s="304"/>
      <c r="O3039" s="310"/>
      <c r="P3039" s="305"/>
      <c r="Q3039" s="39"/>
      <c r="R3039" s="306"/>
      <c r="S3039" s="305"/>
      <c r="T3039" s="474"/>
      <c r="U3039" s="474"/>
      <c r="V3039" s="298"/>
      <c r="W3039" s="298"/>
      <c r="X3039" s="298"/>
      <c r="Y3039" s="298"/>
    </row>
    <row r="3040" spans="1:25" ht="15" customHeight="1" x14ac:dyDescent="0.2">
      <c r="A3040" s="385"/>
      <c r="B3040" s="419"/>
      <c r="C3040" s="385"/>
      <c r="D3040" s="39"/>
      <c r="E3040" s="300"/>
      <c r="F3040" s="39"/>
      <c r="G3040" s="39"/>
      <c r="H3040" s="301"/>
      <c r="I3040" s="39"/>
      <c r="J3040" s="39"/>
      <c r="K3040" s="302"/>
      <c r="L3040" s="303"/>
      <c r="M3040" s="39"/>
      <c r="N3040" s="304"/>
      <c r="O3040" s="310"/>
      <c r="P3040" s="305"/>
      <c r="Q3040" s="39"/>
      <c r="R3040" s="306"/>
      <c r="S3040" s="305"/>
      <c r="T3040" s="474"/>
      <c r="U3040" s="474"/>
      <c r="V3040" s="298"/>
      <c r="W3040" s="298"/>
      <c r="X3040" s="298"/>
      <c r="Y3040" s="298"/>
    </row>
    <row r="3041" spans="1:25" ht="15" customHeight="1" x14ac:dyDescent="0.2">
      <c r="A3041" s="385"/>
      <c r="B3041" s="419"/>
      <c r="C3041" s="385"/>
      <c r="D3041" s="39"/>
      <c r="E3041" s="300"/>
      <c r="F3041" s="39"/>
      <c r="G3041" s="39"/>
      <c r="H3041" s="301"/>
      <c r="I3041" s="39"/>
      <c r="J3041" s="39"/>
      <c r="K3041" s="302"/>
      <c r="L3041" s="303"/>
      <c r="M3041" s="39"/>
      <c r="N3041" s="304"/>
      <c r="O3041" s="310"/>
      <c r="P3041" s="305"/>
      <c r="Q3041" s="39"/>
      <c r="R3041" s="306"/>
      <c r="S3041" s="305"/>
      <c r="T3041" s="474"/>
      <c r="U3041" s="474"/>
      <c r="V3041" s="298"/>
      <c r="W3041" s="298"/>
      <c r="X3041" s="298"/>
      <c r="Y3041" s="298"/>
    </row>
    <row r="3042" spans="1:25" ht="15" customHeight="1" x14ac:dyDescent="0.2">
      <c r="A3042" s="385"/>
      <c r="B3042" s="419"/>
      <c r="C3042" s="385"/>
      <c r="D3042" s="39"/>
      <c r="E3042" s="300"/>
      <c r="F3042" s="39"/>
      <c r="G3042" s="39"/>
      <c r="H3042" s="301"/>
      <c r="I3042" s="39"/>
      <c r="J3042" s="39"/>
      <c r="K3042" s="302"/>
      <c r="L3042" s="303"/>
      <c r="M3042" s="39"/>
      <c r="N3042" s="304"/>
      <c r="O3042" s="310"/>
      <c r="P3042" s="305"/>
      <c r="Q3042" s="39"/>
      <c r="R3042" s="306"/>
      <c r="S3042" s="305"/>
      <c r="T3042" s="474"/>
      <c r="U3042" s="474"/>
      <c r="V3042" s="298"/>
      <c r="W3042" s="298"/>
      <c r="X3042" s="298"/>
      <c r="Y3042" s="298"/>
    </row>
    <row r="3043" spans="1:25" ht="15" customHeight="1" x14ac:dyDescent="0.2">
      <c r="A3043" s="385"/>
      <c r="B3043" s="419"/>
      <c r="C3043" s="385"/>
      <c r="D3043" s="39"/>
      <c r="E3043" s="300"/>
      <c r="F3043" s="39"/>
      <c r="G3043" s="39"/>
      <c r="H3043" s="301"/>
      <c r="I3043" s="39"/>
      <c r="J3043" s="39"/>
      <c r="K3043" s="302"/>
      <c r="L3043" s="303"/>
      <c r="M3043" s="39"/>
      <c r="N3043" s="304"/>
      <c r="O3043" s="310"/>
      <c r="P3043" s="305"/>
      <c r="Q3043" s="39"/>
      <c r="R3043" s="306"/>
      <c r="S3043" s="305"/>
      <c r="T3043" s="474"/>
      <c r="U3043" s="474"/>
      <c r="V3043" s="298"/>
      <c r="W3043" s="298"/>
      <c r="X3043" s="298"/>
      <c r="Y3043" s="298"/>
    </row>
    <row r="3044" spans="1:25" ht="15" customHeight="1" x14ac:dyDescent="0.2">
      <c r="A3044" s="385"/>
      <c r="B3044" s="419"/>
      <c r="C3044" s="385"/>
      <c r="D3044" s="39"/>
      <c r="E3044" s="300"/>
      <c r="F3044" s="39"/>
      <c r="G3044" s="39"/>
      <c r="H3044" s="301"/>
      <c r="I3044" s="39"/>
      <c r="J3044" s="39"/>
      <c r="K3044" s="302"/>
      <c r="L3044" s="303"/>
      <c r="M3044" s="39"/>
      <c r="N3044" s="304"/>
      <c r="O3044" s="310"/>
      <c r="P3044" s="305"/>
      <c r="Q3044" s="39"/>
      <c r="R3044" s="306"/>
      <c r="S3044" s="305"/>
      <c r="T3044" s="474"/>
      <c r="U3044" s="474"/>
      <c r="V3044" s="298"/>
      <c r="W3044" s="298"/>
      <c r="X3044" s="298"/>
      <c r="Y3044" s="298"/>
    </row>
    <row r="3045" spans="1:25" ht="15" customHeight="1" x14ac:dyDescent="0.2">
      <c r="A3045" s="385"/>
      <c r="B3045" s="419"/>
      <c r="C3045" s="385"/>
      <c r="D3045" s="39"/>
      <c r="E3045" s="300"/>
      <c r="F3045" s="39"/>
      <c r="G3045" s="39"/>
      <c r="H3045" s="301"/>
      <c r="I3045" s="39"/>
      <c r="J3045" s="39"/>
      <c r="K3045" s="302"/>
      <c r="L3045" s="303"/>
      <c r="M3045" s="39"/>
      <c r="N3045" s="304"/>
      <c r="O3045" s="310"/>
      <c r="P3045" s="305"/>
      <c r="Q3045" s="39"/>
      <c r="R3045" s="306"/>
      <c r="S3045" s="305"/>
      <c r="T3045" s="474"/>
      <c r="U3045" s="474"/>
      <c r="V3045" s="298"/>
      <c r="W3045" s="298"/>
      <c r="X3045" s="298"/>
      <c r="Y3045" s="298"/>
    </row>
    <row r="3046" spans="1:25" ht="15" customHeight="1" x14ac:dyDescent="0.2">
      <c r="A3046" s="385"/>
      <c r="B3046" s="419"/>
      <c r="C3046" s="385"/>
      <c r="D3046" s="39"/>
      <c r="E3046" s="300"/>
      <c r="F3046" s="39"/>
      <c r="G3046" s="39"/>
      <c r="H3046" s="301"/>
      <c r="I3046" s="39"/>
      <c r="J3046" s="39"/>
      <c r="K3046" s="302"/>
      <c r="L3046" s="303"/>
      <c r="M3046" s="39"/>
      <c r="N3046" s="304"/>
      <c r="O3046" s="310"/>
      <c r="P3046" s="305"/>
      <c r="Q3046" s="39"/>
      <c r="R3046" s="306"/>
      <c r="S3046" s="305"/>
      <c r="T3046" s="474"/>
      <c r="U3046" s="474"/>
      <c r="V3046" s="298"/>
      <c r="W3046" s="298"/>
      <c r="X3046" s="298"/>
      <c r="Y3046" s="298"/>
    </row>
    <row r="3047" spans="1:25" ht="15" customHeight="1" x14ac:dyDescent="0.2">
      <c r="A3047" s="385"/>
      <c r="B3047" s="419"/>
      <c r="C3047" s="385"/>
      <c r="D3047" s="39"/>
      <c r="E3047" s="300"/>
      <c r="F3047" s="39"/>
      <c r="G3047" s="39"/>
      <c r="H3047" s="301"/>
      <c r="I3047" s="39"/>
      <c r="J3047" s="39"/>
      <c r="K3047" s="302"/>
      <c r="L3047" s="303"/>
      <c r="M3047" s="39"/>
      <c r="N3047" s="304"/>
      <c r="O3047" s="310"/>
      <c r="P3047" s="305"/>
      <c r="Q3047" s="39"/>
      <c r="R3047" s="306"/>
      <c r="S3047" s="305"/>
      <c r="T3047" s="474"/>
      <c r="U3047" s="474"/>
      <c r="V3047" s="298"/>
      <c r="W3047" s="298"/>
      <c r="X3047" s="298"/>
      <c r="Y3047" s="298"/>
    </row>
    <row r="3048" spans="1:25" ht="15" customHeight="1" x14ac:dyDescent="0.2">
      <c r="A3048" s="385"/>
      <c r="B3048" s="419"/>
      <c r="C3048" s="385"/>
      <c r="D3048" s="39"/>
      <c r="E3048" s="300"/>
      <c r="F3048" s="39"/>
      <c r="G3048" s="39"/>
      <c r="H3048" s="301"/>
      <c r="I3048" s="39"/>
      <c r="J3048" s="39"/>
      <c r="K3048" s="302"/>
      <c r="L3048" s="303"/>
      <c r="M3048" s="39"/>
      <c r="N3048" s="304"/>
      <c r="O3048" s="310"/>
      <c r="P3048" s="305"/>
      <c r="Q3048" s="39"/>
      <c r="R3048" s="306"/>
      <c r="S3048" s="305"/>
      <c r="T3048" s="474"/>
      <c r="U3048" s="474"/>
      <c r="V3048" s="298"/>
      <c r="W3048" s="298"/>
      <c r="X3048" s="298"/>
      <c r="Y3048" s="298"/>
    </row>
    <row r="3049" spans="1:25" ht="15" customHeight="1" x14ac:dyDescent="0.2">
      <c r="A3049" s="385"/>
      <c r="B3049" s="419"/>
      <c r="C3049" s="385"/>
      <c r="D3049" s="39"/>
      <c r="E3049" s="300"/>
      <c r="F3049" s="39"/>
      <c r="G3049" s="39"/>
      <c r="H3049" s="301"/>
      <c r="I3049" s="39"/>
      <c r="J3049" s="39"/>
      <c r="K3049" s="302"/>
      <c r="L3049" s="303"/>
      <c r="M3049" s="39"/>
      <c r="N3049" s="304"/>
      <c r="O3049" s="310"/>
      <c r="P3049" s="305"/>
      <c r="Q3049" s="39"/>
      <c r="R3049" s="306"/>
      <c r="S3049" s="305"/>
      <c r="T3049" s="474"/>
      <c r="U3049" s="474"/>
      <c r="V3049" s="298"/>
      <c r="W3049" s="298"/>
      <c r="X3049" s="298"/>
      <c r="Y3049" s="298"/>
    </row>
    <row r="3050" spans="1:25" ht="15" customHeight="1" x14ac:dyDescent="0.2">
      <c r="A3050" s="385"/>
      <c r="B3050" s="419"/>
      <c r="C3050" s="385"/>
      <c r="D3050" s="39"/>
      <c r="E3050" s="300"/>
      <c r="F3050" s="39"/>
      <c r="G3050" s="39"/>
      <c r="H3050" s="301"/>
      <c r="I3050" s="39"/>
      <c r="J3050" s="39"/>
      <c r="K3050" s="302"/>
      <c r="L3050" s="303"/>
      <c r="M3050" s="39"/>
      <c r="N3050" s="304"/>
      <c r="O3050" s="310"/>
      <c r="P3050" s="305"/>
      <c r="Q3050" s="39"/>
      <c r="R3050" s="306"/>
      <c r="S3050" s="305"/>
      <c r="T3050" s="474"/>
      <c r="U3050" s="474"/>
      <c r="V3050" s="298"/>
      <c r="W3050" s="298"/>
      <c r="X3050" s="298"/>
      <c r="Y3050" s="298"/>
    </row>
    <row r="3051" spans="1:25" ht="15" customHeight="1" x14ac:dyDescent="0.2">
      <c r="A3051" s="385"/>
      <c r="B3051" s="419"/>
      <c r="C3051" s="385"/>
      <c r="D3051" s="39"/>
      <c r="E3051" s="300"/>
      <c r="F3051" s="39"/>
      <c r="G3051" s="39"/>
      <c r="H3051" s="301"/>
      <c r="I3051" s="39"/>
      <c r="J3051" s="39"/>
      <c r="K3051" s="302"/>
      <c r="L3051" s="303"/>
      <c r="M3051" s="39"/>
      <c r="N3051" s="304"/>
      <c r="O3051" s="310"/>
      <c r="P3051" s="305"/>
      <c r="Q3051" s="39"/>
      <c r="R3051" s="306"/>
      <c r="S3051" s="305"/>
      <c r="T3051" s="474"/>
      <c r="U3051" s="474"/>
      <c r="V3051" s="298"/>
      <c r="W3051" s="298"/>
      <c r="X3051" s="298"/>
      <c r="Y3051" s="298"/>
    </row>
    <row r="3052" spans="1:25" ht="15" customHeight="1" x14ac:dyDescent="0.2">
      <c r="A3052" s="385"/>
      <c r="B3052" s="419"/>
      <c r="C3052" s="385"/>
      <c r="D3052" s="39"/>
      <c r="E3052" s="300"/>
      <c r="F3052" s="39"/>
      <c r="G3052" s="39"/>
      <c r="H3052" s="301"/>
      <c r="I3052" s="39"/>
      <c r="J3052" s="39"/>
      <c r="K3052" s="302"/>
      <c r="L3052" s="303"/>
      <c r="M3052" s="39"/>
      <c r="N3052" s="304"/>
      <c r="O3052" s="310"/>
      <c r="P3052" s="305"/>
      <c r="Q3052" s="39"/>
      <c r="R3052" s="306"/>
      <c r="S3052" s="305"/>
      <c r="T3052" s="474"/>
      <c r="U3052" s="474"/>
      <c r="V3052" s="298"/>
      <c r="W3052" s="298"/>
      <c r="X3052" s="298"/>
      <c r="Y3052" s="298"/>
    </row>
    <row r="3053" spans="1:25" ht="15" customHeight="1" x14ac:dyDescent="0.2">
      <c r="A3053" s="385"/>
      <c r="B3053" s="419"/>
      <c r="C3053" s="385"/>
      <c r="D3053" s="39"/>
      <c r="E3053" s="300"/>
      <c r="F3053" s="39"/>
      <c r="G3053" s="39"/>
      <c r="H3053" s="301"/>
      <c r="I3053" s="39"/>
      <c r="J3053" s="39"/>
      <c r="K3053" s="302"/>
      <c r="L3053" s="303"/>
      <c r="M3053" s="39"/>
      <c r="N3053" s="304"/>
      <c r="O3053" s="310"/>
      <c r="P3053" s="305"/>
      <c r="Q3053" s="39"/>
      <c r="R3053" s="306"/>
      <c r="S3053" s="305"/>
      <c r="T3053" s="474"/>
      <c r="U3053" s="474"/>
      <c r="V3053" s="298"/>
      <c r="W3053" s="298"/>
      <c r="X3053" s="298"/>
      <c r="Y3053" s="298"/>
    </row>
    <row r="3054" spans="1:25" ht="15" customHeight="1" x14ac:dyDescent="0.2">
      <c r="A3054" s="385"/>
      <c r="B3054" s="419"/>
      <c r="C3054" s="385"/>
      <c r="D3054" s="39"/>
      <c r="E3054" s="300"/>
      <c r="F3054" s="39"/>
      <c r="G3054" s="39"/>
      <c r="H3054" s="301"/>
      <c r="I3054" s="39"/>
      <c r="J3054" s="39"/>
      <c r="K3054" s="302"/>
      <c r="L3054" s="303"/>
      <c r="M3054" s="39"/>
      <c r="N3054" s="304"/>
      <c r="O3054" s="310"/>
      <c r="P3054" s="305"/>
      <c r="Q3054" s="39"/>
      <c r="R3054" s="306"/>
      <c r="S3054" s="305"/>
      <c r="T3054" s="474"/>
      <c r="U3054" s="474"/>
      <c r="V3054" s="298"/>
      <c r="W3054" s="298"/>
      <c r="X3054" s="298"/>
      <c r="Y3054" s="298"/>
    </row>
    <row r="3055" spans="1:25" ht="15" customHeight="1" x14ac:dyDescent="0.2">
      <c r="A3055" s="385"/>
      <c r="B3055" s="419"/>
      <c r="C3055" s="385"/>
      <c r="D3055" s="39"/>
      <c r="E3055" s="300"/>
      <c r="F3055" s="39"/>
      <c r="G3055" s="39"/>
      <c r="H3055" s="301"/>
      <c r="I3055" s="39"/>
      <c r="J3055" s="39"/>
      <c r="K3055" s="302"/>
      <c r="L3055" s="303"/>
      <c r="M3055" s="39"/>
      <c r="N3055" s="304"/>
      <c r="O3055" s="310"/>
      <c r="P3055" s="305"/>
      <c r="Q3055" s="39"/>
      <c r="R3055" s="306"/>
      <c r="S3055" s="305"/>
      <c r="T3055" s="474"/>
      <c r="U3055" s="474"/>
      <c r="V3055" s="298"/>
      <c r="W3055" s="298"/>
      <c r="X3055" s="298"/>
      <c r="Y3055" s="298"/>
    </row>
    <row r="3056" spans="1:25" ht="15" customHeight="1" x14ac:dyDescent="0.2">
      <c r="A3056" s="385"/>
      <c r="B3056" s="419"/>
      <c r="C3056" s="385"/>
      <c r="D3056" s="39"/>
      <c r="E3056" s="300"/>
      <c r="F3056" s="39"/>
      <c r="G3056" s="39"/>
      <c r="H3056" s="301"/>
      <c r="I3056" s="39"/>
      <c r="J3056" s="39"/>
      <c r="K3056" s="302"/>
      <c r="L3056" s="303"/>
      <c r="M3056" s="39"/>
      <c r="N3056" s="304"/>
      <c r="O3056" s="310"/>
      <c r="P3056" s="305"/>
      <c r="Q3056" s="39"/>
      <c r="R3056" s="306"/>
      <c r="S3056" s="305"/>
      <c r="T3056" s="474"/>
      <c r="U3056" s="474"/>
      <c r="V3056" s="298"/>
      <c r="W3056" s="298"/>
      <c r="X3056" s="298"/>
      <c r="Y3056" s="298"/>
    </row>
    <row r="3057" spans="1:25" ht="15" customHeight="1" x14ac:dyDescent="0.2">
      <c r="A3057" s="385"/>
      <c r="B3057" s="419"/>
      <c r="C3057" s="385"/>
      <c r="D3057" s="39"/>
      <c r="E3057" s="300"/>
      <c r="F3057" s="39"/>
      <c r="G3057" s="39"/>
      <c r="H3057" s="301"/>
      <c r="I3057" s="39"/>
      <c r="J3057" s="39"/>
      <c r="K3057" s="302"/>
      <c r="L3057" s="303"/>
      <c r="M3057" s="39"/>
      <c r="N3057" s="304"/>
      <c r="O3057" s="310"/>
      <c r="P3057" s="305"/>
      <c r="Q3057" s="39"/>
      <c r="R3057" s="306"/>
      <c r="S3057" s="305"/>
      <c r="T3057" s="474"/>
      <c r="U3057" s="474"/>
      <c r="V3057" s="298"/>
      <c r="W3057" s="298"/>
      <c r="X3057" s="298"/>
      <c r="Y3057" s="298"/>
    </row>
    <row r="3058" spans="1:25" ht="15" customHeight="1" x14ac:dyDescent="0.2">
      <c r="A3058" s="385"/>
      <c r="B3058" s="419"/>
      <c r="C3058" s="385"/>
      <c r="D3058" s="39"/>
      <c r="E3058" s="300"/>
      <c r="F3058" s="39"/>
      <c r="G3058" s="39"/>
      <c r="H3058" s="301"/>
      <c r="I3058" s="39"/>
      <c r="J3058" s="39"/>
      <c r="K3058" s="302"/>
      <c r="L3058" s="303"/>
      <c r="M3058" s="39"/>
      <c r="N3058" s="304"/>
      <c r="O3058" s="310"/>
      <c r="P3058" s="305"/>
      <c r="Q3058" s="39"/>
      <c r="R3058" s="306"/>
      <c r="S3058" s="305"/>
      <c r="T3058" s="474"/>
      <c r="U3058" s="474"/>
      <c r="V3058" s="298"/>
      <c r="W3058" s="298"/>
      <c r="X3058" s="298"/>
      <c r="Y3058" s="298"/>
    </row>
    <row r="3059" spans="1:25" ht="15" customHeight="1" x14ac:dyDescent="0.2">
      <c r="A3059" s="385"/>
      <c r="B3059" s="419"/>
      <c r="C3059" s="385"/>
      <c r="D3059" s="39"/>
      <c r="E3059" s="300"/>
      <c r="F3059" s="39"/>
      <c r="G3059" s="39"/>
      <c r="H3059" s="301"/>
      <c r="I3059" s="39"/>
      <c r="J3059" s="39"/>
      <c r="K3059" s="302"/>
      <c r="L3059" s="303"/>
      <c r="M3059" s="39"/>
      <c r="N3059" s="304"/>
      <c r="O3059" s="310"/>
      <c r="P3059" s="305"/>
      <c r="Q3059" s="39"/>
      <c r="R3059" s="306"/>
      <c r="S3059" s="305"/>
      <c r="T3059" s="474"/>
      <c r="U3059" s="474"/>
      <c r="V3059" s="298"/>
      <c r="W3059" s="298"/>
      <c r="X3059" s="298"/>
      <c r="Y3059" s="298"/>
    </row>
    <row r="3060" spans="1:25" ht="15" customHeight="1" x14ac:dyDescent="0.2">
      <c r="A3060" s="385"/>
      <c r="B3060" s="419"/>
      <c r="C3060" s="385"/>
      <c r="D3060" s="39"/>
      <c r="E3060" s="300"/>
      <c r="F3060" s="39"/>
      <c r="G3060" s="39"/>
      <c r="H3060" s="301"/>
      <c r="I3060" s="39"/>
      <c r="J3060" s="39"/>
      <c r="K3060" s="302"/>
      <c r="L3060" s="303"/>
      <c r="M3060" s="39"/>
      <c r="N3060" s="304"/>
      <c r="O3060" s="310"/>
      <c r="P3060" s="305"/>
      <c r="Q3060" s="39"/>
      <c r="R3060" s="306"/>
      <c r="S3060" s="305"/>
      <c r="T3060" s="474"/>
      <c r="U3060" s="474"/>
      <c r="V3060" s="298"/>
      <c r="W3060" s="298"/>
      <c r="X3060" s="298"/>
      <c r="Y3060" s="298"/>
    </row>
    <row r="3061" spans="1:25" ht="15" customHeight="1" x14ac:dyDescent="0.2">
      <c r="A3061" s="385"/>
      <c r="B3061" s="419"/>
      <c r="C3061" s="385"/>
      <c r="D3061" s="39"/>
      <c r="E3061" s="300"/>
      <c r="F3061" s="39"/>
      <c r="G3061" s="39"/>
      <c r="H3061" s="301"/>
      <c r="I3061" s="39"/>
      <c r="J3061" s="39"/>
      <c r="K3061" s="302"/>
      <c r="L3061" s="303"/>
      <c r="M3061" s="39"/>
      <c r="N3061" s="304"/>
      <c r="O3061" s="310"/>
      <c r="P3061" s="305"/>
      <c r="Q3061" s="39"/>
      <c r="R3061" s="306"/>
      <c r="S3061" s="305"/>
      <c r="T3061" s="474"/>
      <c r="U3061" s="474"/>
      <c r="V3061" s="298"/>
      <c r="W3061" s="298"/>
      <c r="X3061" s="298"/>
      <c r="Y3061" s="298"/>
    </row>
    <row r="3062" spans="1:25" ht="15" customHeight="1" x14ac:dyDescent="0.2">
      <c r="A3062" s="385"/>
      <c r="B3062" s="419"/>
      <c r="C3062" s="385"/>
      <c r="D3062" s="39"/>
      <c r="E3062" s="300"/>
      <c r="F3062" s="39"/>
      <c r="G3062" s="39"/>
      <c r="H3062" s="301"/>
      <c r="I3062" s="39"/>
      <c r="J3062" s="39"/>
      <c r="K3062" s="302"/>
      <c r="L3062" s="303"/>
      <c r="M3062" s="39"/>
      <c r="N3062" s="304"/>
      <c r="O3062" s="310"/>
      <c r="P3062" s="305"/>
      <c r="Q3062" s="39"/>
      <c r="R3062" s="306"/>
      <c r="S3062" s="305"/>
      <c r="T3062" s="474"/>
      <c r="U3062" s="474"/>
      <c r="V3062" s="298"/>
      <c r="W3062" s="298"/>
      <c r="X3062" s="298"/>
      <c r="Y3062" s="298"/>
    </row>
    <row r="3063" spans="1:25" ht="15" customHeight="1" x14ac:dyDescent="0.2">
      <c r="A3063" s="385"/>
      <c r="B3063" s="419"/>
      <c r="C3063" s="385"/>
      <c r="D3063" s="39"/>
      <c r="E3063" s="300"/>
      <c r="F3063" s="39"/>
      <c r="G3063" s="39"/>
      <c r="H3063" s="301"/>
      <c r="I3063" s="39"/>
      <c r="J3063" s="39"/>
      <c r="K3063" s="302"/>
      <c r="L3063" s="303"/>
      <c r="M3063" s="39"/>
      <c r="N3063" s="304"/>
      <c r="O3063" s="310"/>
      <c r="P3063" s="305"/>
      <c r="Q3063" s="39"/>
      <c r="R3063" s="306"/>
      <c r="S3063" s="305"/>
      <c r="T3063" s="474"/>
      <c r="U3063" s="474"/>
      <c r="V3063" s="298"/>
      <c r="W3063" s="298"/>
      <c r="X3063" s="298"/>
      <c r="Y3063" s="298"/>
    </row>
    <row r="3064" spans="1:25" ht="15" customHeight="1" x14ac:dyDescent="0.2">
      <c r="A3064" s="385"/>
      <c r="B3064" s="419"/>
      <c r="C3064" s="385"/>
      <c r="D3064" s="39"/>
      <c r="E3064" s="300"/>
      <c r="F3064" s="39"/>
      <c r="G3064" s="39"/>
      <c r="H3064" s="301"/>
      <c r="I3064" s="39"/>
      <c r="J3064" s="39"/>
      <c r="K3064" s="302"/>
      <c r="L3064" s="303"/>
      <c r="M3064" s="39"/>
      <c r="N3064" s="304"/>
      <c r="O3064" s="310"/>
      <c r="P3064" s="305"/>
      <c r="Q3064" s="39"/>
      <c r="R3064" s="306"/>
      <c r="S3064" s="305"/>
      <c r="T3064" s="474"/>
      <c r="U3064" s="474"/>
      <c r="V3064" s="298"/>
      <c r="W3064" s="298"/>
      <c r="X3064" s="298"/>
      <c r="Y3064" s="298"/>
    </row>
    <row r="3065" spans="1:25" ht="15" customHeight="1" x14ac:dyDescent="0.2">
      <c r="A3065" s="385"/>
      <c r="B3065" s="419"/>
      <c r="C3065" s="385"/>
      <c r="D3065" s="39"/>
      <c r="E3065" s="300"/>
      <c r="F3065" s="39"/>
      <c r="G3065" s="39"/>
      <c r="H3065" s="301"/>
      <c r="I3065" s="39"/>
      <c r="J3065" s="39"/>
      <c r="K3065" s="302"/>
      <c r="L3065" s="303"/>
      <c r="M3065" s="39"/>
      <c r="N3065" s="304"/>
      <c r="O3065" s="310"/>
      <c r="P3065" s="305"/>
      <c r="Q3065" s="39"/>
      <c r="R3065" s="306"/>
      <c r="S3065" s="305"/>
      <c r="T3065" s="474"/>
      <c r="U3065" s="474"/>
      <c r="V3065" s="298"/>
      <c r="W3065" s="298"/>
      <c r="X3065" s="298"/>
      <c r="Y3065" s="298"/>
    </row>
    <row r="3066" spans="1:25" ht="15" customHeight="1" x14ac:dyDescent="0.2">
      <c r="A3066" s="385"/>
      <c r="B3066" s="419"/>
      <c r="C3066" s="385"/>
      <c r="D3066" s="39"/>
      <c r="E3066" s="300"/>
      <c r="F3066" s="39"/>
      <c r="G3066" s="39"/>
      <c r="H3066" s="301"/>
      <c r="I3066" s="39"/>
      <c r="J3066" s="39"/>
      <c r="K3066" s="302"/>
      <c r="L3066" s="303"/>
      <c r="M3066" s="39"/>
      <c r="N3066" s="304"/>
      <c r="O3066" s="310"/>
      <c r="P3066" s="305"/>
      <c r="Q3066" s="39"/>
      <c r="R3066" s="306"/>
      <c r="S3066" s="305"/>
      <c r="T3066" s="474"/>
      <c r="U3066" s="474"/>
      <c r="V3066" s="298"/>
      <c r="W3066" s="298"/>
      <c r="X3066" s="298"/>
      <c r="Y3066" s="298"/>
    </row>
    <row r="3067" spans="1:25" ht="15" customHeight="1" x14ac:dyDescent="0.2">
      <c r="A3067" s="385"/>
      <c r="B3067" s="419"/>
      <c r="C3067" s="385"/>
      <c r="D3067" s="39"/>
      <c r="E3067" s="300"/>
      <c r="F3067" s="39"/>
      <c r="G3067" s="39"/>
      <c r="H3067" s="301"/>
      <c r="I3067" s="39"/>
      <c r="J3067" s="39"/>
      <c r="K3067" s="302"/>
      <c r="L3067" s="303"/>
      <c r="M3067" s="39"/>
      <c r="N3067" s="304"/>
      <c r="O3067" s="310"/>
      <c r="P3067" s="305"/>
      <c r="Q3067" s="39"/>
      <c r="R3067" s="306"/>
      <c r="S3067" s="305"/>
      <c r="T3067" s="474"/>
      <c r="U3067" s="474"/>
      <c r="V3067" s="298"/>
      <c r="W3067" s="298"/>
      <c r="X3067" s="298"/>
      <c r="Y3067" s="298"/>
    </row>
    <row r="3068" spans="1:25" ht="15" customHeight="1" x14ac:dyDescent="0.2">
      <c r="A3068" s="385"/>
      <c r="B3068" s="419"/>
      <c r="C3068" s="385"/>
      <c r="D3068" s="39"/>
      <c r="E3068" s="300"/>
      <c r="F3068" s="39"/>
      <c r="G3068" s="39"/>
      <c r="H3068" s="301"/>
      <c r="I3068" s="39"/>
      <c r="J3068" s="39"/>
      <c r="K3068" s="302"/>
      <c r="L3068" s="303"/>
      <c r="M3068" s="39"/>
      <c r="N3068" s="304"/>
      <c r="O3068" s="310"/>
      <c r="P3068" s="305"/>
      <c r="Q3068" s="39"/>
      <c r="R3068" s="306"/>
      <c r="S3068" s="305"/>
      <c r="T3068" s="474"/>
      <c r="U3068" s="474"/>
      <c r="V3068" s="298"/>
      <c r="W3068" s="298"/>
      <c r="X3068" s="298"/>
      <c r="Y3068" s="298"/>
    </row>
    <row r="3069" spans="1:25" ht="15" customHeight="1" x14ac:dyDescent="0.2">
      <c r="A3069" s="385"/>
      <c r="B3069" s="419"/>
      <c r="C3069" s="385"/>
      <c r="D3069" s="39"/>
      <c r="E3069" s="300"/>
      <c r="F3069" s="39"/>
      <c r="G3069" s="39"/>
      <c r="H3069" s="301"/>
      <c r="I3069" s="39"/>
      <c r="J3069" s="39"/>
      <c r="K3069" s="302"/>
      <c r="L3069" s="303"/>
      <c r="M3069" s="39"/>
      <c r="N3069" s="304"/>
      <c r="O3069" s="310"/>
      <c r="P3069" s="305"/>
      <c r="Q3069" s="39"/>
      <c r="R3069" s="306"/>
      <c r="S3069" s="305"/>
      <c r="T3069" s="474"/>
      <c r="U3069" s="474"/>
      <c r="V3069" s="298"/>
      <c r="W3069" s="298"/>
      <c r="X3069" s="298"/>
      <c r="Y3069" s="298"/>
    </row>
    <row r="3070" spans="1:25" ht="15" customHeight="1" x14ac:dyDescent="0.2">
      <c r="A3070" s="385"/>
      <c r="B3070" s="419"/>
      <c r="C3070" s="385"/>
      <c r="D3070" s="39"/>
      <c r="E3070" s="300"/>
      <c r="F3070" s="39"/>
      <c r="G3070" s="39"/>
      <c r="H3070" s="301"/>
      <c r="I3070" s="39"/>
      <c r="J3070" s="39"/>
      <c r="K3070" s="302"/>
      <c r="L3070" s="303"/>
      <c r="M3070" s="39"/>
      <c r="N3070" s="304"/>
      <c r="O3070" s="310"/>
      <c r="P3070" s="305"/>
      <c r="Q3070" s="39"/>
      <c r="R3070" s="306"/>
      <c r="S3070" s="305"/>
      <c r="T3070" s="474"/>
      <c r="U3070" s="474"/>
      <c r="V3070" s="298"/>
      <c r="W3070" s="298"/>
      <c r="X3070" s="298"/>
      <c r="Y3070" s="298"/>
    </row>
    <row r="3071" spans="1:25" ht="15" customHeight="1" x14ac:dyDescent="0.2">
      <c r="A3071" s="385"/>
      <c r="B3071" s="419"/>
      <c r="C3071" s="385"/>
      <c r="D3071" s="39"/>
      <c r="E3071" s="300"/>
      <c r="F3071" s="39"/>
      <c r="G3071" s="39"/>
      <c r="H3071" s="301"/>
      <c r="I3071" s="39"/>
      <c r="J3071" s="39"/>
      <c r="K3071" s="302"/>
      <c r="L3071" s="303"/>
      <c r="M3071" s="39"/>
      <c r="N3071" s="304"/>
      <c r="O3071" s="310"/>
      <c r="P3071" s="305"/>
      <c r="Q3071" s="39"/>
      <c r="R3071" s="306"/>
      <c r="S3071" s="305"/>
      <c r="T3071" s="474"/>
      <c r="U3071" s="474"/>
      <c r="V3071" s="298"/>
      <c r="W3071" s="298"/>
      <c r="X3071" s="298"/>
      <c r="Y3071" s="298"/>
    </row>
    <row r="3072" spans="1:25" ht="15" customHeight="1" x14ac:dyDescent="0.2">
      <c r="A3072" s="385"/>
      <c r="B3072" s="419"/>
      <c r="C3072" s="385"/>
      <c r="D3072" s="39"/>
      <c r="E3072" s="300"/>
      <c r="F3072" s="39"/>
      <c r="G3072" s="39"/>
      <c r="H3072" s="301"/>
      <c r="I3072" s="39"/>
      <c r="J3072" s="39"/>
      <c r="K3072" s="302"/>
      <c r="L3072" s="303"/>
      <c r="M3072" s="39"/>
      <c r="N3072" s="304"/>
      <c r="O3072" s="310"/>
      <c r="P3072" s="305"/>
      <c r="Q3072" s="39"/>
      <c r="R3072" s="306"/>
      <c r="S3072" s="305"/>
      <c r="T3072" s="474"/>
      <c r="U3072" s="474"/>
      <c r="V3072" s="298"/>
      <c r="W3072" s="298"/>
      <c r="X3072" s="298"/>
      <c r="Y3072" s="298"/>
    </row>
    <row r="3073" spans="1:25" ht="15" customHeight="1" x14ac:dyDescent="0.2">
      <c r="A3073" s="385"/>
      <c r="B3073" s="419"/>
      <c r="C3073" s="385"/>
      <c r="D3073" s="39"/>
      <c r="E3073" s="300"/>
      <c r="F3073" s="39"/>
      <c r="G3073" s="39"/>
      <c r="H3073" s="301"/>
      <c r="I3073" s="39"/>
      <c r="J3073" s="39"/>
      <c r="K3073" s="302"/>
      <c r="L3073" s="303"/>
      <c r="M3073" s="39"/>
      <c r="N3073" s="304"/>
      <c r="O3073" s="310"/>
      <c r="P3073" s="305"/>
      <c r="Q3073" s="39"/>
      <c r="R3073" s="306"/>
      <c r="S3073" s="305"/>
      <c r="T3073" s="474"/>
      <c r="U3073" s="474"/>
      <c r="V3073" s="298"/>
      <c r="W3073" s="298"/>
      <c r="X3073" s="298"/>
      <c r="Y3073" s="298"/>
    </row>
    <row r="3074" spans="1:25" ht="15" customHeight="1" x14ac:dyDescent="0.2">
      <c r="A3074" s="385"/>
      <c r="B3074" s="419"/>
      <c r="C3074" s="385"/>
      <c r="D3074" s="39"/>
      <c r="E3074" s="300"/>
      <c r="F3074" s="39"/>
      <c r="G3074" s="39"/>
      <c r="H3074" s="301"/>
      <c r="I3074" s="39"/>
      <c r="J3074" s="39"/>
      <c r="K3074" s="302"/>
      <c r="L3074" s="303"/>
      <c r="M3074" s="39"/>
      <c r="N3074" s="304"/>
      <c r="O3074" s="310"/>
      <c r="P3074" s="305"/>
      <c r="Q3074" s="39"/>
      <c r="R3074" s="306"/>
      <c r="S3074" s="305"/>
      <c r="T3074" s="474"/>
      <c r="U3074" s="474"/>
      <c r="V3074" s="298"/>
      <c r="W3074" s="298"/>
      <c r="X3074" s="298"/>
      <c r="Y3074" s="298"/>
    </row>
    <row r="3075" spans="1:25" ht="15" customHeight="1" x14ac:dyDescent="0.2">
      <c r="A3075" s="385"/>
      <c r="B3075" s="419"/>
      <c r="C3075" s="385"/>
      <c r="D3075" s="39"/>
      <c r="E3075" s="300"/>
      <c r="F3075" s="39"/>
      <c r="G3075" s="39"/>
      <c r="H3075" s="301"/>
      <c r="I3075" s="39"/>
      <c r="J3075" s="39"/>
      <c r="K3075" s="302"/>
      <c r="L3075" s="303"/>
      <c r="M3075" s="39"/>
      <c r="N3075" s="304"/>
      <c r="O3075" s="310"/>
      <c r="P3075" s="305"/>
      <c r="Q3075" s="39"/>
      <c r="R3075" s="306"/>
      <c r="S3075" s="305"/>
      <c r="T3075" s="474"/>
      <c r="U3075" s="474"/>
      <c r="V3075" s="298"/>
      <c r="W3075" s="298"/>
      <c r="X3075" s="298"/>
      <c r="Y3075" s="298"/>
    </row>
    <row r="3076" spans="1:25" ht="15" customHeight="1" x14ac:dyDescent="0.2">
      <c r="A3076" s="385"/>
      <c r="B3076" s="419"/>
      <c r="C3076" s="385"/>
      <c r="D3076" s="39"/>
      <c r="E3076" s="300"/>
      <c r="F3076" s="39"/>
      <c r="G3076" s="39"/>
      <c r="H3076" s="301"/>
      <c r="I3076" s="39"/>
      <c r="J3076" s="39"/>
      <c r="K3076" s="302"/>
      <c r="L3076" s="303"/>
      <c r="M3076" s="39"/>
      <c r="N3076" s="304"/>
      <c r="O3076" s="310"/>
      <c r="P3076" s="305"/>
      <c r="Q3076" s="39"/>
      <c r="R3076" s="306"/>
      <c r="S3076" s="305"/>
      <c r="T3076" s="474"/>
      <c r="U3076" s="474"/>
      <c r="V3076" s="298"/>
      <c r="W3076" s="298"/>
      <c r="X3076" s="298"/>
      <c r="Y3076" s="298"/>
    </row>
    <row r="3077" spans="1:25" ht="15" customHeight="1" x14ac:dyDescent="0.2">
      <c r="A3077" s="385"/>
      <c r="B3077" s="419"/>
      <c r="C3077" s="385"/>
      <c r="D3077" s="39"/>
      <c r="E3077" s="300"/>
      <c r="F3077" s="39"/>
      <c r="G3077" s="39"/>
      <c r="H3077" s="301"/>
      <c r="I3077" s="39"/>
      <c r="J3077" s="39"/>
      <c r="K3077" s="302"/>
      <c r="L3077" s="303"/>
      <c r="M3077" s="39"/>
      <c r="N3077" s="304"/>
      <c r="O3077" s="310"/>
      <c r="P3077" s="305"/>
      <c r="Q3077" s="39"/>
      <c r="R3077" s="306"/>
      <c r="S3077" s="305"/>
      <c r="T3077" s="474"/>
      <c r="U3077" s="474"/>
      <c r="V3077" s="298"/>
      <c r="W3077" s="298"/>
      <c r="X3077" s="298"/>
      <c r="Y3077" s="298"/>
    </row>
    <row r="3078" spans="1:25" ht="15" customHeight="1" x14ac:dyDescent="0.2">
      <c r="A3078" s="385"/>
      <c r="B3078" s="419"/>
      <c r="C3078" s="385"/>
      <c r="D3078" s="39"/>
      <c r="E3078" s="300"/>
      <c r="F3078" s="39"/>
      <c r="G3078" s="39"/>
      <c r="H3078" s="301"/>
      <c r="I3078" s="39"/>
      <c r="J3078" s="39"/>
      <c r="K3078" s="302"/>
      <c r="L3078" s="303"/>
      <c r="M3078" s="39"/>
      <c r="N3078" s="304"/>
      <c r="O3078" s="310"/>
      <c r="P3078" s="305"/>
      <c r="Q3078" s="39"/>
      <c r="R3078" s="306"/>
      <c r="S3078" s="305"/>
      <c r="T3078" s="474"/>
      <c r="U3078" s="474"/>
      <c r="V3078" s="298"/>
      <c r="W3078" s="298"/>
      <c r="X3078" s="298"/>
      <c r="Y3078" s="298"/>
    </row>
    <row r="3079" spans="1:25" ht="15" customHeight="1" x14ac:dyDescent="0.2">
      <c r="A3079" s="385"/>
      <c r="B3079" s="419"/>
      <c r="C3079" s="385"/>
      <c r="D3079" s="39"/>
      <c r="E3079" s="300"/>
      <c r="F3079" s="39"/>
      <c r="G3079" s="39"/>
      <c r="H3079" s="301"/>
      <c r="I3079" s="39"/>
      <c r="J3079" s="39"/>
      <c r="K3079" s="302"/>
      <c r="L3079" s="303"/>
      <c r="M3079" s="39"/>
      <c r="N3079" s="304"/>
      <c r="O3079" s="310"/>
      <c r="P3079" s="305"/>
      <c r="Q3079" s="39"/>
      <c r="R3079" s="306"/>
      <c r="S3079" s="305"/>
      <c r="T3079" s="474"/>
      <c r="U3079" s="474"/>
      <c r="V3079" s="298"/>
      <c r="W3079" s="298"/>
      <c r="X3079" s="298"/>
      <c r="Y3079" s="298"/>
    </row>
    <row r="3080" spans="1:25" ht="15" customHeight="1" x14ac:dyDescent="0.2">
      <c r="A3080" s="385"/>
      <c r="B3080" s="419"/>
      <c r="C3080" s="385"/>
      <c r="D3080" s="39"/>
      <c r="E3080" s="300"/>
      <c r="F3080" s="39"/>
      <c r="G3080" s="39"/>
      <c r="H3080" s="301"/>
      <c r="I3080" s="39"/>
      <c r="J3080" s="39"/>
      <c r="K3080" s="302"/>
      <c r="L3080" s="303"/>
      <c r="M3080" s="39"/>
      <c r="N3080" s="304"/>
      <c r="O3080" s="310"/>
      <c r="P3080" s="305"/>
      <c r="Q3080" s="39"/>
      <c r="R3080" s="306"/>
      <c r="S3080" s="305"/>
      <c r="T3080" s="474"/>
      <c r="U3080" s="474"/>
      <c r="V3080" s="298"/>
      <c r="W3080" s="298"/>
      <c r="X3080" s="298"/>
      <c r="Y3080" s="298"/>
    </row>
    <row r="3081" spans="1:25" ht="15" customHeight="1" x14ac:dyDescent="0.2">
      <c r="A3081" s="385"/>
      <c r="B3081" s="419"/>
      <c r="C3081" s="385"/>
      <c r="D3081" s="39"/>
      <c r="E3081" s="300"/>
      <c r="F3081" s="39"/>
      <c r="G3081" s="39"/>
      <c r="H3081" s="301"/>
      <c r="I3081" s="39"/>
      <c r="J3081" s="39"/>
      <c r="K3081" s="302"/>
      <c r="L3081" s="303"/>
      <c r="M3081" s="39"/>
      <c r="N3081" s="304"/>
      <c r="O3081" s="310"/>
      <c r="P3081" s="305"/>
      <c r="Q3081" s="39"/>
      <c r="R3081" s="306"/>
      <c r="S3081" s="305"/>
      <c r="T3081" s="474"/>
      <c r="U3081" s="474"/>
      <c r="V3081" s="298"/>
      <c r="W3081" s="298"/>
      <c r="X3081" s="298"/>
      <c r="Y3081" s="298"/>
    </row>
    <row r="3082" spans="1:25" ht="15" customHeight="1" x14ac:dyDescent="0.2">
      <c r="A3082" s="385"/>
      <c r="B3082" s="419"/>
      <c r="C3082" s="385"/>
      <c r="D3082" s="39"/>
      <c r="E3082" s="300"/>
      <c r="F3082" s="39"/>
      <c r="G3082" s="39"/>
      <c r="H3082" s="301"/>
      <c r="I3082" s="39"/>
      <c r="J3082" s="39"/>
      <c r="K3082" s="302"/>
      <c r="L3082" s="303"/>
      <c r="M3082" s="39"/>
      <c r="N3082" s="304"/>
      <c r="O3082" s="310"/>
      <c r="P3082" s="305"/>
      <c r="Q3082" s="39"/>
      <c r="R3082" s="306"/>
      <c r="S3082" s="305"/>
      <c r="T3082" s="474"/>
      <c r="U3082" s="474"/>
      <c r="V3082" s="298"/>
      <c r="W3082" s="298"/>
      <c r="X3082" s="298"/>
      <c r="Y3082" s="298"/>
    </row>
    <row r="3083" spans="1:25" ht="15" customHeight="1" x14ac:dyDescent="0.2">
      <c r="A3083" s="385"/>
      <c r="B3083" s="419"/>
      <c r="C3083" s="385"/>
      <c r="D3083" s="39"/>
      <c r="E3083" s="300"/>
      <c r="F3083" s="39"/>
      <c r="G3083" s="39"/>
      <c r="H3083" s="301"/>
      <c r="I3083" s="39"/>
      <c r="J3083" s="39"/>
      <c r="K3083" s="302"/>
      <c r="L3083" s="303"/>
      <c r="M3083" s="39"/>
      <c r="N3083" s="304"/>
      <c r="O3083" s="310"/>
      <c r="P3083" s="305"/>
      <c r="Q3083" s="39"/>
      <c r="R3083" s="306"/>
      <c r="S3083" s="305"/>
      <c r="T3083" s="474"/>
      <c r="U3083" s="474"/>
      <c r="V3083" s="298"/>
      <c r="W3083" s="298"/>
      <c r="X3083" s="298"/>
      <c r="Y3083" s="298"/>
    </row>
    <row r="3084" spans="1:25" ht="15" customHeight="1" x14ac:dyDescent="0.2">
      <c r="A3084" s="385"/>
      <c r="B3084" s="419"/>
      <c r="C3084" s="385"/>
      <c r="D3084" s="39"/>
      <c r="E3084" s="300"/>
      <c r="F3084" s="39"/>
      <c r="G3084" s="39"/>
      <c r="H3084" s="301"/>
      <c r="I3084" s="39"/>
      <c r="J3084" s="39"/>
      <c r="K3084" s="302"/>
      <c r="L3084" s="303"/>
      <c r="M3084" s="39"/>
      <c r="N3084" s="304"/>
      <c r="O3084" s="310"/>
      <c r="P3084" s="305"/>
      <c r="Q3084" s="39"/>
      <c r="R3084" s="306"/>
      <c r="S3084" s="305"/>
      <c r="T3084" s="474"/>
      <c r="U3084" s="474"/>
      <c r="V3084" s="298"/>
      <c r="W3084" s="298"/>
      <c r="X3084" s="298"/>
      <c r="Y3084" s="298"/>
    </row>
    <row r="3085" spans="1:25" ht="15" customHeight="1" x14ac:dyDescent="0.2">
      <c r="A3085" s="385"/>
      <c r="B3085" s="419"/>
      <c r="C3085" s="385"/>
      <c r="D3085" s="39"/>
      <c r="E3085" s="300"/>
      <c r="F3085" s="39"/>
      <c r="G3085" s="39"/>
      <c r="H3085" s="301"/>
      <c r="I3085" s="39"/>
      <c r="J3085" s="39"/>
      <c r="K3085" s="302"/>
      <c r="L3085" s="303"/>
      <c r="M3085" s="39"/>
      <c r="N3085" s="304"/>
      <c r="O3085" s="310"/>
      <c r="P3085" s="305"/>
      <c r="Q3085" s="39"/>
      <c r="R3085" s="306"/>
      <c r="S3085" s="305"/>
      <c r="T3085" s="474"/>
      <c r="U3085" s="474"/>
      <c r="V3085" s="298"/>
      <c r="W3085" s="298"/>
      <c r="X3085" s="298"/>
      <c r="Y3085" s="298"/>
    </row>
    <row r="3086" spans="1:25" ht="15" customHeight="1" x14ac:dyDescent="0.2">
      <c r="A3086" s="385"/>
      <c r="B3086" s="419"/>
      <c r="C3086" s="385"/>
      <c r="D3086" s="39"/>
      <c r="E3086" s="300"/>
      <c r="F3086" s="39"/>
      <c r="G3086" s="39"/>
      <c r="H3086" s="301"/>
      <c r="I3086" s="39"/>
      <c r="J3086" s="39"/>
      <c r="K3086" s="302"/>
      <c r="L3086" s="303"/>
      <c r="M3086" s="39"/>
      <c r="N3086" s="304"/>
      <c r="O3086" s="310"/>
      <c r="P3086" s="305"/>
      <c r="Q3086" s="39"/>
      <c r="R3086" s="306"/>
      <c r="S3086" s="305"/>
      <c r="T3086" s="474"/>
      <c r="U3086" s="474"/>
      <c r="V3086" s="298"/>
      <c r="W3086" s="298"/>
      <c r="X3086" s="298"/>
      <c r="Y3086" s="298"/>
    </row>
    <row r="3087" spans="1:25" ht="15" customHeight="1" x14ac:dyDescent="0.2">
      <c r="A3087" s="385"/>
      <c r="B3087" s="419"/>
      <c r="C3087" s="385"/>
      <c r="D3087" s="39"/>
      <c r="E3087" s="300"/>
      <c r="F3087" s="39"/>
      <c r="G3087" s="39"/>
      <c r="H3087" s="301"/>
      <c r="I3087" s="39"/>
      <c r="J3087" s="39"/>
      <c r="K3087" s="302"/>
      <c r="L3087" s="303"/>
      <c r="M3087" s="39"/>
      <c r="N3087" s="304"/>
      <c r="O3087" s="310"/>
      <c r="P3087" s="305"/>
      <c r="Q3087" s="39"/>
      <c r="R3087" s="306"/>
      <c r="S3087" s="305"/>
      <c r="T3087" s="474"/>
      <c r="U3087" s="474"/>
      <c r="V3087" s="298"/>
      <c r="W3087" s="298"/>
      <c r="X3087" s="298"/>
      <c r="Y3087" s="298"/>
    </row>
    <row r="3088" spans="1:25" ht="15" customHeight="1" x14ac:dyDescent="0.2">
      <c r="A3088" s="385"/>
      <c r="B3088" s="419"/>
      <c r="C3088" s="385"/>
      <c r="D3088" s="39"/>
      <c r="E3088" s="300"/>
      <c r="F3088" s="39"/>
      <c r="G3088" s="39"/>
      <c r="H3088" s="301"/>
      <c r="I3088" s="39"/>
      <c r="J3088" s="39"/>
      <c r="K3088" s="302"/>
      <c r="L3088" s="303"/>
      <c r="M3088" s="39"/>
      <c r="N3088" s="304"/>
      <c r="O3088" s="310"/>
      <c r="P3088" s="305"/>
      <c r="Q3088" s="39"/>
      <c r="R3088" s="306"/>
      <c r="S3088" s="305"/>
      <c r="T3088" s="474"/>
      <c r="U3088" s="474"/>
      <c r="V3088" s="298"/>
      <c r="W3088" s="298"/>
      <c r="X3088" s="298"/>
      <c r="Y3088" s="298"/>
    </row>
    <row r="3089" spans="1:25" ht="15" customHeight="1" x14ac:dyDescent="0.2">
      <c r="A3089" s="385"/>
      <c r="B3089" s="419"/>
      <c r="C3089" s="385"/>
      <c r="D3089" s="39"/>
      <c r="E3089" s="300"/>
      <c r="F3089" s="39"/>
      <c r="G3089" s="39"/>
      <c r="H3089" s="301"/>
      <c r="I3089" s="39"/>
      <c r="J3089" s="39"/>
      <c r="K3089" s="302"/>
      <c r="L3089" s="303"/>
      <c r="M3089" s="39"/>
      <c r="N3089" s="304"/>
      <c r="O3089" s="310"/>
      <c r="P3089" s="305"/>
      <c r="Q3089" s="39"/>
      <c r="R3089" s="306"/>
      <c r="S3089" s="305"/>
      <c r="T3089" s="474"/>
      <c r="U3089" s="474"/>
      <c r="V3089" s="298"/>
      <c r="W3089" s="298"/>
      <c r="X3089" s="298"/>
      <c r="Y3089" s="298"/>
    </row>
    <row r="3090" spans="1:25" ht="15" customHeight="1" x14ac:dyDescent="0.2">
      <c r="A3090" s="385"/>
      <c r="B3090" s="419"/>
      <c r="C3090" s="385"/>
      <c r="D3090" s="39"/>
      <c r="E3090" s="300"/>
      <c r="F3090" s="39"/>
      <c r="G3090" s="39"/>
      <c r="H3090" s="301"/>
      <c r="I3090" s="39"/>
      <c r="J3090" s="39"/>
      <c r="K3090" s="302"/>
      <c r="L3090" s="303"/>
      <c r="M3090" s="39"/>
      <c r="N3090" s="304"/>
      <c r="O3090" s="310"/>
      <c r="P3090" s="305"/>
      <c r="Q3090" s="39"/>
      <c r="R3090" s="306"/>
      <c r="S3090" s="305"/>
      <c r="T3090" s="474"/>
      <c r="U3090" s="474"/>
      <c r="V3090" s="298"/>
      <c r="W3090" s="298"/>
      <c r="X3090" s="298"/>
      <c r="Y3090" s="298"/>
    </row>
    <row r="3091" spans="1:25" ht="15" customHeight="1" x14ac:dyDescent="0.2">
      <c r="A3091" s="385"/>
      <c r="B3091" s="419"/>
      <c r="C3091" s="385"/>
      <c r="D3091" s="39"/>
      <c r="E3091" s="300"/>
      <c r="F3091" s="39"/>
      <c r="G3091" s="39"/>
      <c r="H3091" s="301"/>
      <c r="I3091" s="39"/>
      <c r="J3091" s="39"/>
      <c r="K3091" s="302"/>
      <c r="L3091" s="303"/>
      <c r="M3091" s="39"/>
      <c r="N3091" s="304"/>
      <c r="O3091" s="310"/>
      <c r="P3091" s="305"/>
      <c r="Q3091" s="39"/>
      <c r="R3091" s="306"/>
      <c r="S3091" s="305"/>
      <c r="T3091" s="474"/>
      <c r="U3091" s="474"/>
      <c r="V3091" s="298"/>
      <c r="W3091" s="298"/>
      <c r="X3091" s="298"/>
      <c r="Y3091" s="298"/>
    </row>
    <row r="3092" spans="1:25" ht="15" customHeight="1" x14ac:dyDescent="0.2">
      <c r="A3092" s="385"/>
      <c r="B3092" s="419"/>
      <c r="C3092" s="385"/>
      <c r="D3092" s="39"/>
      <c r="E3092" s="300"/>
      <c r="F3092" s="39"/>
      <c r="G3092" s="39"/>
      <c r="H3092" s="301"/>
      <c r="I3092" s="39"/>
      <c r="J3092" s="39"/>
      <c r="K3092" s="302"/>
      <c r="L3092" s="303"/>
      <c r="M3092" s="39"/>
      <c r="N3092" s="304"/>
      <c r="O3092" s="310"/>
      <c r="P3092" s="305"/>
      <c r="Q3092" s="39"/>
      <c r="R3092" s="306"/>
      <c r="S3092" s="305"/>
      <c r="T3092" s="474"/>
      <c r="U3092" s="474"/>
      <c r="V3092" s="298"/>
      <c r="W3092" s="298"/>
      <c r="X3092" s="298"/>
      <c r="Y3092" s="298"/>
    </row>
    <row r="3093" spans="1:25" ht="15" customHeight="1" x14ac:dyDescent="0.2">
      <c r="A3093" s="385"/>
      <c r="B3093" s="419"/>
      <c r="C3093" s="385"/>
      <c r="D3093" s="39"/>
      <c r="E3093" s="300"/>
      <c r="F3093" s="39"/>
      <c r="G3093" s="39"/>
      <c r="H3093" s="301"/>
      <c r="I3093" s="39"/>
      <c r="J3093" s="39"/>
      <c r="K3093" s="302"/>
      <c r="L3093" s="303"/>
      <c r="M3093" s="39"/>
      <c r="N3093" s="304"/>
      <c r="O3093" s="310"/>
      <c r="P3093" s="305"/>
      <c r="Q3093" s="39"/>
      <c r="R3093" s="306"/>
      <c r="S3093" s="305"/>
      <c r="T3093" s="474"/>
      <c r="U3093" s="474"/>
      <c r="V3093" s="298"/>
      <c r="W3093" s="298"/>
      <c r="X3093" s="298"/>
      <c r="Y3093" s="298"/>
    </row>
    <row r="3094" spans="1:25" ht="15" customHeight="1" x14ac:dyDescent="0.2">
      <c r="A3094" s="385"/>
      <c r="B3094" s="419"/>
      <c r="C3094" s="385"/>
      <c r="D3094" s="39"/>
      <c r="E3094" s="300"/>
      <c r="F3094" s="39"/>
      <c r="G3094" s="39"/>
      <c r="H3094" s="301"/>
      <c r="I3094" s="39"/>
      <c r="J3094" s="39"/>
      <c r="K3094" s="302"/>
      <c r="L3094" s="303"/>
      <c r="M3094" s="39"/>
      <c r="N3094" s="304"/>
      <c r="O3094" s="310"/>
      <c r="P3094" s="305"/>
      <c r="Q3094" s="39"/>
      <c r="R3094" s="306"/>
      <c r="S3094" s="305"/>
      <c r="T3094" s="474"/>
      <c r="U3094" s="474"/>
      <c r="V3094" s="298"/>
      <c r="W3094" s="298"/>
      <c r="X3094" s="298"/>
      <c r="Y3094" s="298"/>
    </row>
    <row r="3095" spans="1:25" ht="15" customHeight="1" x14ac:dyDescent="0.2">
      <c r="A3095" s="385"/>
      <c r="B3095" s="419"/>
      <c r="C3095" s="385"/>
      <c r="D3095" s="39"/>
      <c r="E3095" s="300"/>
      <c r="F3095" s="39"/>
      <c r="G3095" s="39"/>
      <c r="H3095" s="301"/>
      <c r="I3095" s="39"/>
      <c r="J3095" s="39"/>
      <c r="K3095" s="302"/>
      <c r="L3095" s="303"/>
      <c r="M3095" s="39"/>
      <c r="N3095" s="304"/>
      <c r="O3095" s="310"/>
      <c r="P3095" s="305"/>
      <c r="Q3095" s="39"/>
      <c r="R3095" s="306"/>
      <c r="S3095" s="305"/>
      <c r="T3095" s="474"/>
      <c r="U3095" s="474"/>
      <c r="V3095" s="298"/>
      <c r="W3095" s="298"/>
      <c r="X3095" s="298"/>
      <c r="Y3095" s="298"/>
    </row>
    <row r="3096" spans="1:25" ht="15" customHeight="1" x14ac:dyDescent="0.2">
      <c r="A3096" s="385"/>
      <c r="B3096" s="419"/>
      <c r="C3096" s="385"/>
      <c r="D3096" s="39"/>
      <c r="E3096" s="300"/>
      <c r="F3096" s="39"/>
      <c r="G3096" s="39"/>
      <c r="H3096" s="301"/>
      <c r="I3096" s="39"/>
      <c r="J3096" s="39"/>
      <c r="K3096" s="302"/>
      <c r="L3096" s="303"/>
      <c r="M3096" s="39"/>
      <c r="N3096" s="304"/>
      <c r="O3096" s="310"/>
      <c r="P3096" s="305"/>
      <c r="Q3096" s="39"/>
      <c r="R3096" s="306"/>
      <c r="S3096" s="305"/>
      <c r="T3096" s="474"/>
      <c r="U3096" s="474"/>
      <c r="V3096" s="298"/>
      <c r="W3096" s="298"/>
      <c r="X3096" s="298"/>
      <c r="Y3096" s="298"/>
    </row>
    <row r="3097" spans="1:25" ht="12.75" customHeight="1" x14ac:dyDescent="0.2">
      <c r="A3097" s="30"/>
      <c r="B3097" s="420"/>
      <c r="E3097" s="30"/>
      <c r="G3097" s="30"/>
      <c r="H3097" s="30"/>
      <c r="J3097" s="477"/>
      <c r="K3097" s="471"/>
      <c r="L3097" s="477"/>
      <c r="M3097" s="477"/>
      <c r="N3097" s="477"/>
      <c r="O3097" s="443"/>
      <c r="P3097" s="30"/>
      <c r="Q3097" s="30"/>
      <c r="R3097" s="30"/>
      <c r="S3097" s="289"/>
      <c r="T3097" s="475"/>
      <c r="U3097" s="475"/>
      <c r="V3097" s="299"/>
      <c r="W3097" s="424"/>
      <c r="X3097" s="299"/>
      <c r="Y3097" s="424"/>
    </row>
    <row r="3098" spans="1:25" x14ac:dyDescent="0.2">
      <c r="J3098" s="477"/>
      <c r="K3098" s="471"/>
      <c r="L3098" s="471"/>
      <c r="M3098" s="478"/>
      <c r="N3098" s="478"/>
      <c r="T3098" s="476"/>
      <c r="U3098" s="476"/>
    </row>
    <row r="3099" spans="1:25" x14ac:dyDescent="0.2">
      <c r="J3099" s="477"/>
      <c r="K3099" s="471"/>
      <c r="L3099" s="478"/>
      <c r="M3099" s="478"/>
      <c r="N3099" s="478"/>
      <c r="T3099" s="476"/>
      <c r="U3099" s="476"/>
    </row>
    <row r="3100" spans="1:25" x14ac:dyDescent="0.2">
      <c r="J3100" s="477"/>
      <c r="K3100" s="471"/>
      <c r="L3100" s="478"/>
      <c r="M3100" s="478"/>
      <c r="N3100" s="478"/>
      <c r="T3100" s="476"/>
      <c r="U3100" s="476"/>
    </row>
    <row r="3101" spans="1:25" x14ac:dyDescent="0.2">
      <c r="T3101" s="476"/>
      <c r="U3101" s="476"/>
    </row>
    <row r="3102" spans="1:25" x14ac:dyDescent="0.2">
      <c r="T3102" s="476"/>
      <c r="U3102" s="476"/>
    </row>
    <row r="3103" spans="1:25" x14ac:dyDescent="0.2">
      <c r="T3103" s="476"/>
      <c r="U3103" s="476"/>
    </row>
    <row r="3104" spans="1:25" x14ac:dyDescent="0.2">
      <c r="T3104" s="476"/>
      <c r="U3104" s="476"/>
    </row>
    <row r="3105" spans="20:21" x14ac:dyDescent="0.2">
      <c r="T3105" s="476"/>
      <c r="U3105" s="476"/>
    </row>
    <row r="3106" spans="20:21" x14ac:dyDescent="0.2">
      <c r="T3106" s="476"/>
      <c r="U3106" s="476"/>
    </row>
    <row r="3107" spans="20:21" x14ac:dyDescent="0.2">
      <c r="T3107" s="476"/>
      <c r="U3107" s="476"/>
    </row>
    <row r="3108" spans="20:21" x14ac:dyDescent="0.2">
      <c r="T3108" s="476"/>
      <c r="U3108" s="476"/>
    </row>
    <row r="3109" spans="20:21" x14ac:dyDescent="0.2">
      <c r="T3109" s="476"/>
      <c r="U3109" s="476"/>
    </row>
    <row r="3110" spans="20:21" x14ac:dyDescent="0.2">
      <c r="T3110" s="476"/>
      <c r="U3110" s="476"/>
    </row>
    <row r="3111" spans="20:21" x14ac:dyDescent="0.2">
      <c r="T3111" s="476"/>
      <c r="U3111" s="476"/>
    </row>
    <row r="3112" spans="20:21" x14ac:dyDescent="0.2">
      <c r="T3112" s="476"/>
      <c r="U3112" s="476"/>
    </row>
    <row r="3113" spans="20:21" x14ac:dyDescent="0.2">
      <c r="T3113" s="476"/>
      <c r="U3113" s="476"/>
    </row>
    <row r="3114" spans="20:21" x14ac:dyDescent="0.2">
      <c r="T3114" s="476"/>
      <c r="U3114" s="476"/>
    </row>
    <row r="3115" spans="20:21" x14ac:dyDescent="0.2">
      <c r="T3115" s="476"/>
      <c r="U3115" s="476"/>
    </row>
    <row r="3116" spans="20:21" x14ac:dyDescent="0.2">
      <c r="T3116" s="476"/>
      <c r="U3116" s="476"/>
    </row>
    <row r="3117" spans="20:21" x14ac:dyDescent="0.2">
      <c r="T3117" s="476"/>
      <c r="U3117" s="476"/>
    </row>
    <row r="3118" spans="20:21" x14ac:dyDescent="0.2">
      <c r="T3118" s="476"/>
      <c r="U3118" s="476"/>
    </row>
    <row r="3119" spans="20:21" x14ac:dyDescent="0.2">
      <c r="T3119" s="476"/>
      <c r="U3119" s="476"/>
    </row>
    <row r="3120" spans="20:21" x14ac:dyDescent="0.2">
      <c r="T3120" s="476"/>
      <c r="U3120" s="476"/>
    </row>
    <row r="3121" spans="20:21" x14ac:dyDescent="0.2">
      <c r="T3121" s="476"/>
      <c r="U3121" s="476"/>
    </row>
    <row r="3122" spans="20:21" x14ac:dyDescent="0.2">
      <c r="T3122" s="476"/>
      <c r="U3122" s="476"/>
    </row>
    <row r="3123" spans="20:21" x14ac:dyDescent="0.2">
      <c r="T3123" s="476"/>
      <c r="U3123" s="476"/>
    </row>
    <row r="3124" spans="20:21" x14ac:dyDescent="0.2">
      <c r="T3124" s="476"/>
      <c r="U3124" s="476"/>
    </row>
    <row r="3125" spans="20:21" x14ac:dyDescent="0.2">
      <c r="T3125" s="476"/>
      <c r="U3125" s="476"/>
    </row>
    <row r="3126" spans="20:21" x14ac:dyDescent="0.2">
      <c r="T3126" s="476"/>
      <c r="U3126" s="476"/>
    </row>
    <row r="3127" spans="20:21" x14ac:dyDescent="0.2">
      <c r="T3127" s="476"/>
      <c r="U3127" s="476"/>
    </row>
    <row r="3128" spans="20:21" x14ac:dyDescent="0.2">
      <c r="T3128" s="476"/>
      <c r="U3128" s="476"/>
    </row>
    <row r="3129" spans="20:21" x14ac:dyDescent="0.2">
      <c r="T3129" s="476"/>
      <c r="U3129" s="476"/>
    </row>
    <row r="3130" spans="20:21" x14ac:dyDescent="0.2">
      <c r="T3130" s="476"/>
      <c r="U3130" s="476"/>
    </row>
    <row r="3131" spans="20:21" x14ac:dyDescent="0.2">
      <c r="T3131" s="476"/>
      <c r="U3131" s="476"/>
    </row>
    <row r="3132" spans="20:21" x14ac:dyDescent="0.2">
      <c r="T3132" s="476"/>
      <c r="U3132" s="476"/>
    </row>
    <row r="3133" spans="20:21" x14ac:dyDescent="0.2">
      <c r="T3133" s="476"/>
      <c r="U3133" s="476"/>
    </row>
    <row r="3134" spans="20:21" x14ac:dyDescent="0.2">
      <c r="T3134" s="476"/>
      <c r="U3134" s="476"/>
    </row>
    <row r="3135" spans="20:21" x14ac:dyDescent="0.2">
      <c r="T3135" s="476"/>
      <c r="U3135" s="476"/>
    </row>
    <row r="3136" spans="20:21" x14ac:dyDescent="0.2">
      <c r="T3136" s="476"/>
      <c r="U3136" s="476"/>
    </row>
    <row r="3137" spans="20:21" x14ac:dyDescent="0.2">
      <c r="T3137" s="476"/>
      <c r="U3137" s="476"/>
    </row>
    <row r="3138" spans="20:21" x14ac:dyDescent="0.2">
      <c r="T3138" s="476"/>
      <c r="U3138" s="476"/>
    </row>
    <row r="3139" spans="20:21" x14ac:dyDescent="0.2">
      <c r="T3139" s="476"/>
      <c r="U3139" s="476"/>
    </row>
    <row r="3140" spans="20:21" x14ac:dyDescent="0.2">
      <c r="T3140" s="476"/>
      <c r="U3140" s="476"/>
    </row>
    <row r="3141" spans="20:21" x14ac:dyDescent="0.2">
      <c r="T3141" s="476"/>
      <c r="U3141" s="476"/>
    </row>
    <row r="3142" spans="20:21" x14ac:dyDescent="0.2">
      <c r="T3142" s="476"/>
      <c r="U3142" s="476"/>
    </row>
    <row r="3143" spans="20:21" x14ac:dyDescent="0.2">
      <c r="T3143" s="476"/>
      <c r="U3143" s="476"/>
    </row>
    <row r="3144" spans="20:21" x14ac:dyDescent="0.2">
      <c r="T3144" s="476"/>
      <c r="U3144" s="476"/>
    </row>
    <row r="3145" spans="20:21" x14ac:dyDescent="0.2">
      <c r="T3145" s="476"/>
      <c r="U3145" s="476"/>
    </row>
    <row r="3146" spans="20:21" x14ac:dyDescent="0.2">
      <c r="T3146" s="476"/>
      <c r="U3146" s="476"/>
    </row>
    <row r="3147" spans="20:21" x14ac:dyDescent="0.2">
      <c r="T3147" s="476"/>
      <c r="U3147" s="476"/>
    </row>
    <row r="3148" spans="20:21" x14ac:dyDescent="0.2">
      <c r="T3148" s="476"/>
      <c r="U3148" s="476"/>
    </row>
    <row r="3149" spans="20:21" x14ac:dyDescent="0.2">
      <c r="T3149" s="476"/>
      <c r="U3149" s="476"/>
    </row>
    <row r="3150" spans="20:21" x14ac:dyDescent="0.2">
      <c r="T3150" s="476"/>
      <c r="U3150" s="476"/>
    </row>
    <row r="3151" spans="20:21" x14ac:dyDescent="0.2">
      <c r="T3151" s="476"/>
      <c r="U3151" s="476"/>
    </row>
    <row r="3152" spans="20:21" x14ac:dyDescent="0.2">
      <c r="T3152" s="476"/>
      <c r="U3152" s="476"/>
    </row>
    <row r="3153" spans="20:21" x14ac:dyDescent="0.2">
      <c r="T3153" s="476"/>
      <c r="U3153" s="476"/>
    </row>
    <row r="3154" spans="20:21" x14ac:dyDescent="0.2">
      <c r="T3154" s="476"/>
      <c r="U3154" s="476"/>
    </row>
    <row r="3155" spans="20:21" x14ac:dyDescent="0.2">
      <c r="T3155" s="476"/>
      <c r="U3155" s="476"/>
    </row>
    <row r="3156" spans="20:21" x14ac:dyDescent="0.2">
      <c r="T3156" s="476"/>
      <c r="U3156" s="476"/>
    </row>
    <row r="3157" spans="20:21" x14ac:dyDescent="0.2">
      <c r="T3157" s="476"/>
      <c r="U3157" s="476"/>
    </row>
    <row r="3158" spans="20:21" x14ac:dyDescent="0.2">
      <c r="T3158" s="476"/>
      <c r="U3158" s="476"/>
    </row>
    <row r="3159" spans="20:21" x14ac:dyDescent="0.2">
      <c r="T3159" s="476"/>
      <c r="U3159" s="476"/>
    </row>
    <row r="3160" spans="20:21" x14ac:dyDescent="0.2">
      <c r="T3160" s="476"/>
      <c r="U3160" s="476"/>
    </row>
    <row r="3161" spans="20:21" x14ac:dyDescent="0.2">
      <c r="T3161" s="476"/>
      <c r="U3161" s="476"/>
    </row>
    <row r="3162" spans="20:21" x14ac:dyDescent="0.2">
      <c r="T3162" s="476"/>
      <c r="U3162" s="476"/>
    </row>
    <row r="3163" spans="20:21" x14ac:dyDescent="0.2">
      <c r="T3163" s="476"/>
      <c r="U3163" s="476"/>
    </row>
    <row r="3164" spans="20:21" x14ac:dyDescent="0.2">
      <c r="T3164" s="476"/>
      <c r="U3164" s="476"/>
    </row>
    <row r="3165" spans="20:21" x14ac:dyDescent="0.2">
      <c r="T3165" s="476"/>
      <c r="U3165" s="476"/>
    </row>
    <row r="3166" spans="20:21" x14ac:dyDescent="0.2">
      <c r="T3166" s="476"/>
      <c r="U3166" s="476"/>
    </row>
    <row r="3167" spans="20:21" x14ac:dyDescent="0.2">
      <c r="T3167" s="476"/>
      <c r="U3167" s="476"/>
    </row>
    <row r="3168" spans="20:21" x14ac:dyDescent="0.2">
      <c r="T3168" s="476"/>
      <c r="U3168" s="476"/>
    </row>
    <row r="3169" spans="20:21" x14ac:dyDescent="0.2">
      <c r="T3169" s="476"/>
      <c r="U3169" s="476"/>
    </row>
    <row r="3170" spans="20:21" x14ac:dyDescent="0.2">
      <c r="T3170" s="476"/>
      <c r="U3170" s="476"/>
    </row>
    <row r="3171" spans="20:21" x14ac:dyDescent="0.2">
      <c r="T3171" s="476"/>
      <c r="U3171" s="476"/>
    </row>
    <row r="3172" spans="20:21" x14ac:dyDescent="0.2">
      <c r="T3172" s="476"/>
      <c r="U3172" s="476"/>
    </row>
    <row r="3173" spans="20:21" x14ac:dyDescent="0.2">
      <c r="T3173" s="476"/>
      <c r="U3173" s="476"/>
    </row>
    <row r="3174" spans="20:21" x14ac:dyDescent="0.2">
      <c r="T3174" s="476"/>
      <c r="U3174" s="476"/>
    </row>
    <row r="3175" spans="20:21" x14ac:dyDescent="0.2">
      <c r="T3175" s="476"/>
      <c r="U3175" s="476"/>
    </row>
    <row r="3176" spans="20:21" x14ac:dyDescent="0.2">
      <c r="T3176" s="476"/>
      <c r="U3176" s="476"/>
    </row>
    <row r="3177" spans="20:21" x14ac:dyDescent="0.2">
      <c r="T3177" s="476"/>
      <c r="U3177" s="476"/>
    </row>
    <row r="3178" spans="20:21" x14ac:dyDescent="0.2">
      <c r="T3178" s="476"/>
      <c r="U3178" s="476"/>
    </row>
    <row r="3179" spans="20:21" x14ac:dyDescent="0.2">
      <c r="T3179" s="476"/>
      <c r="U3179" s="476"/>
    </row>
    <row r="3180" spans="20:21" x14ac:dyDescent="0.2">
      <c r="T3180" s="476"/>
      <c r="U3180" s="476"/>
    </row>
    <row r="3181" spans="20:21" x14ac:dyDescent="0.2">
      <c r="T3181" s="476"/>
      <c r="U3181" s="476"/>
    </row>
    <row r="3182" spans="20:21" x14ac:dyDescent="0.2">
      <c r="T3182" s="476"/>
      <c r="U3182" s="476"/>
    </row>
    <row r="3183" spans="20:21" x14ac:dyDescent="0.2">
      <c r="T3183" s="476"/>
      <c r="U3183" s="476"/>
    </row>
    <row r="3184" spans="20:21" x14ac:dyDescent="0.2">
      <c r="T3184" s="476"/>
      <c r="U3184" s="476"/>
    </row>
    <row r="3185" spans="20:21" x14ac:dyDescent="0.2">
      <c r="T3185" s="476"/>
      <c r="U3185" s="476"/>
    </row>
    <row r="3186" spans="20:21" x14ac:dyDescent="0.2">
      <c r="T3186" s="476"/>
      <c r="U3186" s="476"/>
    </row>
    <row r="3187" spans="20:21" x14ac:dyDescent="0.2">
      <c r="T3187" s="476"/>
      <c r="U3187" s="476"/>
    </row>
    <row r="3188" spans="20:21" x14ac:dyDescent="0.2">
      <c r="T3188" s="476"/>
      <c r="U3188" s="476"/>
    </row>
    <row r="3189" spans="20:21" x14ac:dyDescent="0.2">
      <c r="T3189" s="476"/>
      <c r="U3189" s="476"/>
    </row>
    <row r="3190" spans="20:21" x14ac:dyDescent="0.2">
      <c r="T3190" s="476"/>
      <c r="U3190" s="476"/>
    </row>
  </sheetData>
  <autoFilter ref="A12:V2985" xr:uid="{00000000-0009-0000-0000-000003000000}">
    <filterColumn colId="4">
      <filters>
        <filter val="CONTRAVANTUIRI"/>
      </filters>
    </filterColumn>
    <filterColumn colId="8">
      <filters>
        <filter val="D20 TIJA 975"/>
      </filters>
    </filterColumn>
  </autoFilter>
  <sortState xmlns:xlrd2="http://schemas.microsoft.com/office/spreadsheetml/2017/richdata2" ref="A13:R2985">
    <sortCondition sortBy="icon" ref="A13"/>
  </sortState>
  <mergeCells count="28">
    <mergeCell ref="N10:P10"/>
    <mergeCell ref="Q10:R10"/>
    <mergeCell ref="S10:U10"/>
    <mergeCell ref="N8:P8"/>
    <mergeCell ref="G9:L9"/>
    <mergeCell ref="Q8:R8"/>
    <mergeCell ref="S8:U8"/>
    <mergeCell ref="Q5:R5"/>
    <mergeCell ref="S5:U5"/>
    <mergeCell ref="N6:P6"/>
    <mergeCell ref="Q6:R6"/>
    <mergeCell ref="Q7:R7"/>
    <mergeCell ref="G2991:G2992"/>
    <mergeCell ref="G2993:G2995"/>
    <mergeCell ref="A10:F10"/>
    <mergeCell ref="G10:L10"/>
    <mergeCell ref="A1:G1"/>
    <mergeCell ref="G6:L6"/>
    <mergeCell ref="G7:L7"/>
    <mergeCell ref="A6:F6"/>
    <mergeCell ref="A7:F7"/>
    <mergeCell ref="L4:M4"/>
    <mergeCell ref="I3:O3"/>
    <mergeCell ref="N5:P5"/>
    <mergeCell ref="N7:P7"/>
    <mergeCell ref="A8:F8"/>
    <mergeCell ref="G8:L8"/>
    <mergeCell ref="A9:F9"/>
  </mergeCells>
  <phoneticPr fontId="4" type="noConversion"/>
  <conditionalFormatting sqref="I2986:I3096 V14:V2985 I2961:I2984 I804:I939 I941:I988 I990:I1103 I1105:I1185 I1785:I2290 I2292:I2959 I14:I209 I1727:I1783 I1187:I1371 I1373:I1725 I211:I802">
    <cfRule type="expression" dxfId="560" priority="8429" stopIfTrue="1">
      <formula>MID(G14,1,2)="BG"</formula>
    </cfRule>
  </conditionalFormatting>
  <conditionalFormatting sqref="J14:J209 J211:J802 J804:J939 J941:J988 J990:J1103 J1105:J1185 J1187:J1371 J1373:J1725 J1727:J1783 J1785:J2290 J2292:J2959 J2961:J2984 J2986:J3096">
    <cfRule type="expression" dxfId="559" priority="8406" stopIfTrue="1">
      <formula>MID(G14,1,2)="BG"</formula>
    </cfRule>
  </conditionalFormatting>
  <conditionalFormatting sqref="K2986:L3096 K14:M2985">
    <cfRule type="expression" dxfId="558" priority="8469" stopIfTrue="1">
      <formula>MID(G14,1,2)="BG"</formula>
    </cfRule>
  </conditionalFormatting>
  <conditionalFormatting sqref="M2986:N3096 N14:N2985">
    <cfRule type="expression" dxfId="557" priority="8467" stopIfTrue="1">
      <formula>MID(G14,1,2)="BG"</formula>
    </cfRule>
  </conditionalFormatting>
  <conditionalFormatting sqref="O14:O3096">
    <cfRule type="expression" dxfId="556" priority="8466" stopIfTrue="1">
      <formula>MID(G14,1,2)="BG"</formula>
    </cfRule>
  </conditionalFormatting>
  <conditionalFormatting sqref="P14:P3096">
    <cfRule type="expression" dxfId="555" priority="8464" stopIfTrue="1">
      <formula>MID(G14,1,2)="BG"</formula>
    </cfRule>
  </conditionalFormatting>
  <conditionalFormatting sqref="H990">
    <cfRule type="expression" dxfId="554" priority="1" stopIfTrue="1">
      <formula>MID(F990,1,2)="BG"</formula>
    </cfRule>
  </conditionalFormatting>
  <pageMargins left="0.196850393700787" right="0.196850393700787" top="0.59055118110236204" bottom="0.39370078740157499" header="0.39370078740157499" footer="0.118110236220472"/>
  <pageSetup paperSize="9" scale="85" orientation="landscape" horizontalDpi="300" verticalDpi="300" r:id="rId1"/>
  <headerFooter alignWithMargins="0">
    <oddHeader>&amp;R&amp;D</oddHeader>
    <oddFooter>&amp;LÎntocmit: Ing. Radusean Codru&amp;C&amp;P/&amp;N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N3606"/>
  <sheetViews>
    <sheetView view="pageLayout" topLeftCell="A4" zoomScale="145" zoomScaleNormal="100" zoomScalePageLayoutView="145" workbookViewId="0">
      <selection activeCell="B25" sqref="B25"/>
    </sheetView>
  </sheetViews>
  <sheetFormatPr defaultRowHeight="12.75" x14ac:dyDescent="0.2"/>
  <cols>
    <col min="1" max="1" width="13.140625" style="39" customWidth="1"/>
    <col min="2" max="2" width="22.140625" style="39" customWidth="1"/>
    <col min="3" max="3" width="7.28515625" customWidth="1"/>
    <col min="4" max="4" width="10.85546875" customWidth="1"/>
    <col min="5" max="5" width="10.85546875" style="8" customWidth="1"/>
    <col min="6" max="6" width="14" hidden="1" customWidth="1"/>
    <col min="7" max="7" width="9.7109375" hidden="1" customWidth="1"/>
    <col min="8" max="8" width="14.5703125" hidden="1" customWidth="1"/>
    <col min="9" max="9" width="13.28515625" hidden="1" customWidth="1"/>
    <col min="10" max="10" width="13.28515625" customWidth="1"/>
    <col min="11" max="11" width="21.140625" customWidth="1"/>
    <col min="12" max="18" width="13.28515625" customWidth="1"/>
  </cols>
  <sheetData>
    <row r="1" spans="1:14" s="5" customFormat="1" x14ac:dyDescent="0.2">
      <c r="A1" s="292"/>
      <c r="B1" s="292"/>
      <c r="E1" s="290"/>
    </row>
    <row r="2" spans="1:14" s="5" customFormat="1" x14ac:dyDescent="0.2">
      <c r="A2" s="292"/>
      <c r="B2" s="292"/>
      <c r="E2" s="290"/>
    </row>
    <row r="3" spans="1:14" s="5" customFormat="1" x14ac:dyDescent="0.2">
      <c r="A3" s="292"/>
      <c r="B3" s="292"/>
      <c r="C3" s="590"/>
      <c r="D3" s="590"/>
      <c r="E3" s="590"/>
      <c r="F3" s="590"/>
    </row>
    <row r="4" spans="1:14" s="5" customFormat="1" ht="13.5" thickBot="1" x14ac:dyDescent="0.25">
      <c r="A4" s="292"/>
      <c r="B4" s="292"/>
      <c r="E4" s="290"/>
      <c r="I4" s="27"/>
      <c r="J4" s="27"/>
      <c r="K4" s="27"/>
      <c r="L4" s="27"/>
      <c r="M4" s="27"/>
      <c r="N4" s="27"/>
    </row>
    <row r="5" spans="1:14" s="5" customFormat="1" x14ac:dyDescent="0.2">
      <c r="A5" s="591" t="s">
        <v>26</v>
      </c>
      <c r="B5" s="592"/>
      <c r="C5" s="593"/>
      <c r="D5" s="594" t="str">
        <f>CENTR!G6</f>
        <v>CON-A</v>
      </c>
      <c r="E5" s="594"/>
      <c r="F5" s="594"/>
      <c r="G5" s="594"/>
      <c r="H5" s="595"/>
      <c r="I5" s="10"/>
      <c r="J5" s="10"/>
      <c r="K5" s="27"/>
      <c r="L5" s="10"/>
      <c r="M5" s="10"/>
      <c r="N5" s="10"/>
    </row>
    <row r="6" spans="1:14" s="5" customFormat="1" ht="12.75" customHeight="1" x14ac:dyDescent="0.2">
      <c r="A6" s="579" t="s">
        <v>54</v>
      </c>
      <c r="B6" s="580"/>
      <c r="C6" s="581"/>
      <c r="D6" s="596" t="str">
        <f>CENTR!G7</f>
        <v>Honeywell</v>
      </c>
      <c r="E6" s="596"/>
      <c r="F6" s="596"/>
      <c r="G6" s="596"/>
      <c r="H6" s="597"/>
      <c r="I6" s="27"/>
      <c r="J6" s="291"/>
      <c r="L6" s="292"/>
      <c r="M6" s="293"/>
      <c r="N6" s="293"/>
    </row>
    <row r="7" spans="1:14" s="5" customFormat="1" x14ac:dyDescent="0.2">
      <c r="A7" s="579" t="s">
        <v>64</v>
      </c>
      <c r="B7" s="580"/>
      <c r="C7" s="581"/>
      <c r="D7" s="598" t="str">
        <f>CENTR!G8</f>
        <v>103522.23 kg (inclusiv adaos 3%)</v>
      </c>
      <c r="E7" s="596"/>
      <c r="F7" s="596"/>
      <c r="G7" s="596"/>
      <c r="H7" s="597"/>
      <c r="I7" s="27"/>
      <c r="J7" s="291"/>
      <c r="K7" s="27"/>
      <c r="L7" s="259"/>
      <c r="M7" s="294"/>
      <c r="N7" s="294"/>
    </row>
    <row r="8" spans="1:14" s="5" customFormat="1" x14ac:dyDescent="0.2">
      <c r="A8" s="579" t="s">
        <v>547</v>
      </c>
      <c r="B8" s="580"/>
      <c r="C8" s="581"/>
      <c r="D8" s="582" t="e">
        <f>CENTR!#REF!/1000</f>
        <v>#REF!</v>
      </c>
      <c r="E8" s="582"/>
      <c r="F8" s="582"/>
      <c r="G8" s="582"/>
      <c r="H8" s="583"/>
      <c r="I8" s="27"/>
      <c r="J8" s="291"/>
      <c r="L8" s="292"/>
      <c r="M8" s="293"/>
      <c r="N8" s="293"/>
    </row>
    <row r="9" spans="1:14" s="5" customFormat="1" ht="13.5" thickBot="1" x14ac:dyDescent="0.25">
      <c r="A9" s="584"/>
      <c r="B9" s="585"/>
      <c r="C9" s="586"/>
      <c r="D9" s="587" t="str">
        <f>CENTR!G10</f>
        <v>614</v>
      </c>
      <c r="E9" s="588"/>
      <c r="F9" s="588"/>
      <c r="G9" s="588"/>
      <c r="H9" s="589"/>
      <c r="I9" s="27"/>
      <c r="J9" s="291"/>
      <c r="L9" s="292"/>
      <c r="M9" s="293"/>
      <c r="N9" s="293"/>
    </row>
    <row r="10" spans="1:14" s="5" customFormat="1" x14ac:dyDescent="0.2">
      <c r="A10" s="259"/>
      <c r="B10" s="259"/>
      <c r="E10" s="290"/>
      <c r="I10" s="27"/>
      <c r="J10" s="291"/>
      <c r="K10" s="27"/>
      <c r="L10" s="259"/>
      <c r="M10" s="294"/>
      <c r="N10" s="294"/>
    </row>
    <row r="11" spans="1:14" s="5" customFormat="1" x14ac:dyDescent="0.2">
      <c r="A11" s="438" t="s">
        <v>69</v>
      </c>
      <c r="B11" s="438"/>
      <c r="C11" s="438"/>
      <c r="D11" s="438"/>
      <c r="E11" s="437"/>
      <c r="F11"/>
      <c r="G11"/>
      <c r="H11"/>
      <c r="I11"/>
      <c r="J11"/>
      <c r="L11" s="292"/>
      <c r="M11" s="293"/>
      <c r="N11" s="293"/>
    </row>
    <row r="12" spans="1:14" s="5" customFormat="1" ht="51" x14ac:dyDescent="0.2">
      <c r="A12" s="488" t="s">
        <v>70</v>
      </c>
      <c r="B12" s="442" t="s">
        <v>543</v>
      </c>
      <c r="C12" s="439" t="s">
        <v>11</v>
      </c>
      <c r="D12" s="497" t="s">
        <v>225</v>
      </c>
      <c r="E12" s="436" t="s">
        <v>542</v>
      </c>
      <c r="F12"/>
      <c r="G12"/>
      <c r="H12"/>
      <c r="I12"/>
      <c r="J12"/>
      <c r="L12" s="259"/>
      <c r="M12" s="294"/>
      <c r="N12" s="294"/>
    </row>
    <row r="13" spans="1:14" s="5" customFormat="1" x14ac:dyDescent="0.2">
      <c r="A13" s="484" t="s">
        <v>1562</v>
      </c>
      <c r="B13" s="436">
        <v>15</v>
      </c>
      <c r="C13" s="445">
        <v>4.59</v>
      </c>
      <c r="D13" s="436" t="s">
        <v>1678</v>
      </c>
      <c r="E13" s="440">
        <v>2</v>
      </c>
      <c r="F13"/>
      <c r="G13"/>
      <c r="H13"/>
      <c r="I13"/>
      <c r="J13"/>
      <c r="L13" s="292"/>
      <c r="M13" s="293"/>
      <c r="N13" s="293"/>
    </row>
    <row r="14" spans="1:14" s="5" customFormat="1" x14ac:dyDescent="0.2">
      <c r="A14" s="484" t="s">
        <v>1552</v>
      </c>
      <c r="B14" s="436">
        <v>15</v>
      </c>
      <c r="C14" s="445">
        <v>4.0199999999999996</v>
      </c>
      <c r="D14" s="436" t="s">
        <v>1678</v>
      </c>
      <c r="E14" s="440">
        <v>1</v>
      </c>
      <c r="F14"/>
      <c r="G14"/>
      <c r="H14"/>
      <c r="I14"/>
      <c r="J14"/>
      <c r="L14" s="259"/>
      <c r="M14" s="294"/>
      <c r="N14" s="294"/>
    </row>
    <row r="15" spans="1:14" s="5" customFormat="1" x14ac:dyDescent="0.2">
      <c r="A15" s="484" t="s">
        <v>1731</v>
      </c>
      <c r="B15" s="436">
        <v>15</v>
      </c>
      <c r="C15" s="445">
        <v>23.76</v>
      </c>
      <c r="D15" s="436" t="s">
        <v>1678</v>
      </c>
      <c r="E15" s="440">
        <v>9</v>
      </c>
      <c r="F15"/>
      <c r="G15"/>
      <c r="H15"/>
      <c r="I15"/>
      <c r="J15"/>
      <c r="L15" s="292"/>
      <c r="M15" s="293"/>
      <c r="N15" s="293"/>
    </row>
    <row r="16" spans="1:14" s="5" customFormat="1" x14ac:dyDescent="0.2">
      <c r="A16" s="436"/>
      <c r="B16" s="436"/>
      <c r="C16" s="445">
        <v>23.77</v>
      </c>
      <c r="D16" s="436" t="s">
        <v>1678</v>
      </c>
      <c r="E16" s="440">
        <v>1</v>
      </c>
      <c r="F16"/>
      <c r="G16"/>
      <c r="H16"/>
      <c r="I16"/>
      <c r="J16"/>
      <c r="L16" s="259"/>
      <c r="M16" s="294"/>
      <c r="N16" s="294"/>
    </row>
    <row r="17" spans="1:14" s="5" customFormat="1" x14ac:dyDescent="0.2">
      <c r="A17" s="484" t="s">
        <v>1876</v>
      </c>
      <c r="B17" s="436">
        <v>15</v>
      </c>
      <c r="C17" s="445">
        <v>38.770000000000003</v>
      </c>
      <c r="D17" s="436" t="s">
        <v>1678</v>
      </c>
      <c r="E17" s="440">
        <v>1</v>
      </c>
      <c r="F17"/>
      <c r="G17"/>
      <c r="H17"/>
      <c r="I17"/>
      <c r="J17"/>
      <c r="L17" s="292"/>
      <c r="M17" s="293"/>
      <c r="N17" s="293"/>
    </row>
    <row r="18" spans="1:14" s="5" customFormat="1" x14ac:dyDescent="0.2">
      <c r="A18" s="484" t="s">
        <v>1877</v>
      </c>
      <c r="B18" s="436">
        <v>15</v>
      </c>
      <c r="C18" s="445">
        <v>40.06</v>
      </c>
      <c r="D18" s="436" t="s">
        <v>1678</v>
      </c>
      <c r="E18" s="440">
        <v>1</v>
      </c>
      <c r="F18"/>
      <c r="G18"/>
      <c r="H18"/>
      <c r="I18"/>
      <c r="J18"/>
      <c r="L18" s="259"/>
      <c r="M18" s="294"/>
      <c r="N18" s="294"/>
    </row>
    <row r="19" spans="1:14" s="5" customFormat="1" x14ac:dyDescent="0.2">
      <c r="A19" s="484" t="s">
        <v>1801</v>
      </c>
      <c r="B19" s="436">
        <v>15</v>
      </c>
      <c r="C19" s="445">
        <v>51.69</v>
      </c>
      <c r="D19" s="436" t="s">
        <v>1678</v>
      </c>
      <c r="E19" s="440">
        <v>4</v>
      </c>
      <c r="F19"/>
      <c r="G19"/>
      <c r="H19"/>
      <c r="I19"/>
      <c r="J19"/>
      <c r="L19" s="292"/>
      <c r="M19" s="293"/>
      <c r="N19" s="293"/>
    </row>
    <row r="20" spans="1:14" s="5" customFormat="1" x14ac:dyDescent="0.2">
      <c r="A20" s="484" t="s">
        <v>1879</v>
      </c>
      <c r="B20" s="436">
        <v>15</v>
      </c>
      <c r="C20" s="445">
        <v>52.99</v>
      </c>
      <c r="D20" s="436" t="s">
        <v>1678</v>
      </c>
      <c r="E20" s="440">
        <v>1</v>
      </c>
      <c r="F20"/>
      <c r="G20"/>
      <c r="H20"/>
      <c r="I20"/>
      <c r="J20"/>
      <c r="L20" s="259"/>
      <c r="M20" s="294"/>
      <c r="N20" s="294"/>
    </row>
    <row r="21" spans="1:14" x14ac:dyDescent="0.2">
      <c r="A21" s="484" t="s">
        <v>1701</v>
      </c>
      <c r="B21" s="436">
        <v>15</v>
      </c>
      <c r="C21" s="445">
        <v>5.6</v>
      </c>
      <c r="D21" s="436" t="s">
        <v>1678</v>
      </c>
      <c r="E21" s="440">
        <v>18</v>
      </c>
      <c r="L21" s="39"/>
      <c r="M21" s="1"/>
      <c r="N21" s="1"/>
    </row>
    <row r="22" spans="1:14" x14ac:dyDescent="0.2">
      <c r="A22" s="484" t="s">
        <v>1718</v>
      </c>
      <c r="B22" s="436">
        <v>15</v>
      </c>
      <c r="C22" s="445">
        <v>4.8</v>
      </c>
      <c r="D22" s="436" t="s">
        <v>1678</v>
      </c>
      <c r="E22" s="440">
        <v>2</v>
      </c>
      <c r="L22" s="287"/>
      <c r="M22" s="288"/>
      <c r="N22" s="288"/>
    </row>
    <row r="23" spans="1:14" x14ac:dyDescent="0.2">
      <c r="A23" s="511" t="s">
        <v>1752</v>
      </c>
      <c r="B23" s="274">
        <v>15</v>
      </c>
      <c r="C23" s="275">
        <v>4.62</v>
      </c>
      <c r="D23" s="274" t="s">
        <v>1678</v>
      </c>
      <c r="E23" s="512">
        <v>22</v>
      </c>
      <c r="J23" t="s">
        <v>3595</v>
      </c>
      <c r="L23" s="39"/>
      <c r="M23" s="1"/>
      <c r="N23" s="1"/>
    </row>
    <row r="24" spans="1:14" x14ac:dyDescent="0.2">
      <c r="A24" s="484" t="s">
        <v>1871</v>
      </c>
      <c r="B24" s="436">
        <v>15</v>
      </c>
      <c r="C24" s="445">
        <v>40.299999999999997</v>
      </c>
      <c r="D24" s="436" t="s">
        <v>1678</v>
      </c>
      <c r="E24" s="440">
        <v>4</v>
      </c>
      <c r="L24" s="287"/>
      <c r="M24" s="288"/>
      <c r="N24" s="288"/>
    </row>
    <row r="25" spans="1:14" x14ac:dyDescent="0.2">
      <c r="A25" s="484" t="s">
        <v>1872</v>
      </c>
      <c r="B25" s="436">
        <v>15</v>
      </c>
      <c r="C25" s="445">
        <v>27.2</v>
      </c>
      <c r="D25" s="436" t="s">
        <v>1678</v>
      </c>
      <c r="E25" s="440">
        <v>4</v>
      </c>
      <c r="L25" s="39"/>
      <c r="M25" s="1"/>
      <c r="N25" s="1"/>
    </row>
    <row r="26" spans="1:14" x14ac:dyDescent="0.2">
      <c r="A26" s="484" t="s">
        <v>1869</v>
      </c>
      <c r="B26" s="436">
        <v>15</v>
      </c>
      <c r="C26" s="445">
        <v>51.46</v>
      </c>
      <c r="D26" s="436" t="s">
        <v>1678</v>
      </c>
      <c r="E26" s="440">
        <v>1</v>
      </c>
      <c r="L26" s="287"/>
      <c r="M26" s="288"/>
      <c r="N26" s="288"/>
    </row>
    <row r="27" spans="1:14" x14ac:dyDescent="0.2">
      <c r="A27" s="484" t="s">
        <v>1870</v>
      </c>
      <c r="B27" s="436">
        <v>15</v>
      </c>
      <c r="C27" s="445">
        <v>34.729999999999997</v>
      </c>
      <c r="D27" s="436" t="s">
        <v>1678</v>
      </c>
      <c r="E27" s="440">
        <v>1</v>
      </c>
      <c r="L27" s="39"/>
      <c r="M27" s="1"/>
      <c r="N27" s="1"/>
    </row>
    <row r="28" spans="1:14" x14ac:dyDescent="0.2">
      <c r="A28" s="484" t="s">
        <v>1773</v>
      </c>
      <c r="B28" s="436">
        <v>15</v>
      </c>
      <c r="C28" s="445">
        <v>42.6</v>
      </c>
      <c r="D28" s="436" t="s">
        <v>1678</v>
      </c>
      <c r="E28" s="440">
        <v>3</v>
      </c>
      <c r="L28" s="287"/>
      <c r="M28" s="288"/>
      <c r="N28" s="288"/>
    </row>
    <row r="29" spans="1:14" x14ac:dyDescent="0.2">
      <c r="A29" s="484" t="s">
        <v>1774</v>
      </c>
      <c r="B29" s="436">
        <v>15</v>
      </c>
      <c r="C29" s="445">
        <v>31.95</v>
      </c>
      <c r="D29" s="436" t="s">
        <v>1678</v>
      </c>
      <c r="E29" s="440">
        <v>3</v>
      </c>
      <c r="L29" s="39"/>
      <c r="M29" s="1"/>
      <c r="N29" s="1"/>
    </row>
    <row r="30" spans="1:14" x14ac:dyDescent="0.2">
      <c r="A30" s="484" t="s">
        <v>1765</v>
      </c>
      <c r="B30" s="436">
        <v>15</v>
      </c>
      <c r="C30" s="445">
        <v>41.54</v>
      </c>
      <c r="D30" s="436" t="s">
        <v>1678</v>
      </c>
      <c r="E30" s="440">
        <v>1</v>
      </c>
      <c r="L30" s="287"/>
      <c r="M30" s="288"/>
      <c r="N30" s="288"/>
    </row>
    <row r="31" spans="1:14" x14ac:dyDescent="0.2">
      <c r="A31" s="484" t="s">
        <v>1766</v>
      </c>
      <c r="B31" s="436">
        <v>15</v>
      </c>
      <c r="C31" s="445">
        <v>31.16</v>
      </c>
      <c r="D31" s="436" t="s">
        <v>1678</v>
      </c>
      <c r="E31" s="440">
        <v>1</v>
      </c>
      <c r="L31" s="39"/>
      <c r="M31" s="1"/>
      <c r="N31" s="1"/>
    </row>
    <row r="32" spans="1:14" x14ac:dyDescent="0.2">
      <c r="A32" s="484" t="s">
        <v>1888</v>
      </c>
      <c r="B32" s="436">
        <v>15</v>
      </c>
      <c r="C32" s="445">
        <v>36.06</v>
      </c>
      <c r="D32" s="436" t="s">
        <v>1678</v>
      </c>
      <c r="E32" s="440">
        <v>1</v>
      </c>
      <c r="L32" s="287"/>
      <c r="M32" s="288"/>
      <c r="N32" s="288"/>
    </row>
    <row r="33" spans="1:14" x14ac:dyDescent="0.2">
      <c r="A33" s="484" t="s">
        <v>1889</v>
      </c>
      <c r="B33" s="436">
        <v>15</v>
      </c>
      <c r="C33" s="445">
        <v>27.04</v>
      </c>
      <c r="D33" s="436" t="s">
        <v>1678</v>
      </c>
      <c r="E33" s="440">
        <v>1</v>
      </c>
      <c r="L33" s="39"/>
      <c r="M33" s="1"/>
      <c r="N33" s="1"/>
    </row>
    <row r="34" spans="1:14" x14ac:dyDescent="0.2">
      <c r="A34" s="484" t="s">
        <v>1756</v>
      </c>
      <c r="B34" s="436">
        <v>15</v>
      </c>
      <c r="C34" s="445">
        <v>29.57</v>
      </c>
      <c r="D34" s="436" t="s">
        <v>1678</v>
      </c>
      <c r="E34" s="440">
        <v>1</v>
      </c>
      <c r="L34" s="287"/>
      <c r="M34" s="288"/>
      <c r="N34" s="288"/>
    </row>
    <row r="35" spans="1:14" x14ac:dyDescent="0.2">
      <c r="A35" s="484" t="s">
        <v>1757</v>
      </c>
      <c r="B35" s="436">
        <v>15</v>
      </c>
      <c r="C35" s="445">
        <v>22.18</v>
      </c>
      <c r="D35" s="436" t="s">
        <v>1678</v>
      </c>
      <c r="E35" s="440">
        <v>1</v>
      </c>
      <c r="L35" s="39"/>
      <c r="M35" s="1"/>
      <c r="N35" s="1"/>
    </row>
    <row r="36" spans="1:14" x14ac:dyDescent="0.2">
      <c r="A36" s="484" t="s">
        <v>1846</v>
      </c>
      <c r="B36" s="436">
        <v>15</v>
      </c>
      <c r="C36" s="445">
        <v>22.04</v>
      </c>
      <c r="D36" s="436" t="s">
        <v>1678</v>
      </c>
      <c r="E36" s="440">
        <v>1</v>
      </c>
      <c r="L36" s="287"/>
      <c r="M36" s="288"/>
      <c r="N36" s="288"/>
    </row>
    <row r="37" spans="1:14" x14ac:dyDescent="0.2">
      <c r="A37" s="484" t="s">
        <v>1847</v>
      </c>
      <c r="B37" s="436">
        <v>15</v>
      </c>
      <c r="C37" s="445">
        <v>23.88</v>
      </c>
      <c r="D37" s="436" t="s">
        <v>1678</v>
      </c>
      <c r="E37" s="440">
        <v>1</v>
      </c>
      <c r="L37" s="39"/>
      <c r="M37" s="1"/>
      <c r="N37" s="1"/>
    </row>
    <row r="38" spans="1:14" x14ac:dyDescent="0.2">
      <c r="A38" s="484" t="s">
        <v>1893</v>
      </c>
      <c r="B38" s="436">
        <v>15</v>
      </c>
      <c r="C38" s="445">
        <v>36.6</v>
      </c>
      <c r="D38" s="436" t="s">
        <v>1678</v>
      </c>
      <c r="E38" s="440">
        <v>1</v>
      </c>
      <c r="L38" s="287"/>
      <c r="M38" s="288"/>
      <c r="N38" s="288"/>
    </row>
    <row r="39" spans="1:14" x14ac:dyDescent="0.2">
      <c r="A39" s="484" t="s">
        <v>1894</v>
      </c>
      <c r="B39" s="436">
        <v>15</v>
      </c>
      <c r="C39" s="445">
        <v>27.45</v>
      </c>
      <c r="D39" s="436" t="s">
        <v>1678</v>
      </c>
      <c r="E39" s="440">
        <v>1</v>
      </c>
      <c r="L39" s="39"/>
      <c r="M39" s="1"/>
      <c r="N39" s="1"/>
    </row>
    <row r="40" spans="1:14" x14ac:dyDescent="0.2">
      <c r="A40" s="484" t="s">
        <v>1815</v>
      </c>
      <c r="B40" s="436">
        <v>15</v>
      </c>
      <c r="C40" s="445">
        <v>4.1399999999999997</v>
      </c>
      <c r="D40" s="436" t="s">
        <v>1678</v>
      </c>
      <c r="E40" s="440">
        <v>2</v>
      </c>
      <c r="L40" s="287"/>
      <c r="M40" s="288"/>
      <c r="N40" s="288"/>
    </row>
    <row r="41" spans="1:14" x14ac:dyDescent="0.2">
      <c r="A41" s="484" t="s">
        <v>1816</v>
      </c>
      <c r="B41" s="436">
        <v>15</v>
      </c>
      <c r="C41" s="445">
        <v>40.840000000000003</v>
      </c>
      <c r="D41" s="436" t="s">
        <v>1678</v>
      </c>
      <c r="E41" s="440">
        <v>1</v>
      </c>
      <c r="L41" s="39"/>
      <c r="M41" s="1"/>
      <c r="N41" s="1"/>
    </row>
    <row r="42" spans="1:14" x14ac:dyDescent="0.2">
      <c r="A42" s="484" t="s">
        <v>1817</v>
      </c>
      <c r="B42" s="436">
        <v>15</v>
      </c>
      <c r="C42" s="445">
        <v>30.63</v>
      </c>
      <c r="D42" s="436" t="s">
        <v>1678</v>
      </c>
      <c r="E42" s="440">
        <v>1</v>
      </c>
      <c r="L42" s="287"/>
      <c r="M42" s="288"/>
      <c r="N42" s="288"/>
    </row>
    <row r="43" spans="1:14" x14ac:dyDescent="0.2">
      <c r="A43" s="484" t="s">
        <v>1745</v>
      </c>
      <c r="B43" s="436">
        <v>15</v>
      </c>
      <c r="C43" s="445">
        <v>5.37</v>
      </c>
      <c r="D43" s="436" t="s">
        <v>1678</v>
      </c>
      <c r="E43" s="440">
        <v>6</v>
      </c>
      <c r="L43" s="39"/>
      <c r="M43" s="1"/>
      <c r="N43" s="1"/>
    </row>
    <row r="44" spans="1:14" x14ac:dyDescent="0.2">
      <c r="A44" s="484" t="s">
        <v>1685</v>
      </c>
      <c r="B44" s="436">
        <v>15</v>
      </c>
      <c r="C44" s="445">
        <v>2.12</v>
      </c>
      <c r="D44" s="436" t="s">
        <v>1678</v>
      </c>
      <c r="E44" s="440">
        <v>6</v>
      </c>
      <c r="L44" s="287"/>
      <c r="M44" s="288"/>
      <c r="N44" s="288"/>
    </row>
    <row r="45" spans="1:14" x14ac:dyDescent="0.2">
      <c r="A45" s="484" t="s">
        <v>1694</v>
      </c>
      <c r="B45" s="436">
        <v>15</v>
      </c>
      <c r="C45" s="445">
        <v>4.29</v>
      </c>
      <c r="D45" s="436" t="s">
        <v>1678</v>
      </c>
      <c r="E45" s="440">
        <v>1</v>
      </c>
      <c r="L45" s="39"/>
      <c r="M45" s="1"/>
      <c r="N45" s="1"/>
    </row>
    <row r="46" spans="1:14" x14ac:dyDescent="0.2">
      <c r="A46" s="484" t="s">
        <v>1695</v>
      </c>
      <c r="B46" s="436">
        <v>15</v>
      </c>
      <c r="C46" s="445">
        <v>6.39</v>
      </c>
      <c r="D46" s="436" t="s">
        <v>1678</v>
      </c>
      <c r="E46" s="440">
        <v>1</v>
      </c>
      <c r="L46" s="287"/>
      <c r="M46" s="288"/>
      <c r="N46" s="288"/>
    </row>
    <row r="47" spans="1:14" x14ac:dyDescent="0.2">
      <c r="A47" s="484" t="s">
        <v>1828</v>
      </c>
      <c r="B47" s="436">
        <v>15</v>
      </c>
      <c r="C47" s="445">
        <v>37.659999999999997</v>
      </c>
      <c r="D47" s="436" t="s">
        <v>1678</v>
      </c>
      <c r="E47" s="440">
        <v>7</v>
      </c>
      <c r="L47" s="39"/>
      <c r="M47" s="1"/>
      <c r="N47" s="1"/>
    </row>
    <row r="48" spans="1:14" x14ac:dyDescent="0.2">
      <c r="A48" s="484" t="s">
        <v>1829</v>
      </c>
      <c r="B48" s="436">
        <v>15</v>
      </c>
      <c r="C48" s="445">
        <v>28.25</v>
      </c>
      <c r="D48" s="436" t="s">
        <v>1678</v>
      </c>
      <c r="E48" s="440">
        <v>7</v>
      </c>
      <c r="L48" s="287"/>
      <c r="M48" s="288"/>
      <c r="N48" s="288"/>
    </row>
    <row r="49" spans="1:14" x14ac:dyDescent="0.2">
      <c r="A49" s="484" t="s">
        <v>1896</v>
      </c>
      <c r="B49" s="436">
        <v>15</v>
      </c>
      <c r="C49" s="445">
        <v>41.9</v>
      </c>
      <c r="D49" s="436" t="s">
        <v>1678</v>
      </c>
      <c r="E49" s="440">
        <v>1</v>
      </c>
      <c r="L49" s="39"/>
      <c r="M49" s="1"/>
      <c r="N49" s="1"/>
    </row>
    <row r="50" spans="1:14" x14ac:dyDescent="0.2">
      <c r="A50" s="484" t="s">
        <v>1897</v>
      </c>
      <c r="B50" s="436">
        <v>15</v>
      </c>
      <c r="C50" s="445">
        <v>31.43</v>
      </c>
      <c r="D50" s="436" t="s">
        <v>1678</v>
      </c>
      <c r="E50" s="440">
        <v>1</v>
      </c>
      <c r="L50" s="287"/>
      <c r="M50" s="288"/>
      <c r="N50" s="288"/>
    </row>
    <row r="51" spans="1:14" x14ac:dyDescent="0.2">
      <c r="A51" s="484" t="s">
        <v>1838</v>
      </c>
      <c r="B51" s="436">
        <v>15</v>
      </c>
      <c r="C51" s="445">
        <v>39.78</v>
      </c>
      <c r="D51" s="436" t="s">
        <v>1678</v>
      </c>
      <c r="E51" s="440">
        <v>1</v>
      </c>
      <c r="L51" s="39"/>
      <c r="M51" s="1"/>
      <c r="N51" s="1"/>
    </row>
    <row r="52" spans="1:14" x14ac:dyDescent="0.2">
      <c r="A52" s="484" t="s">
        <v>1839</v>
      </c>
      <c r="B52" s="436">
        <v>15</v>
      </c>
      <c r="C52" s="445">
        <v>29.84</v>
      </c>
      <c r="D52" s="436" t="s">
        <v>1678</v>
      </c>
      <c r="E52" s="440">
        <v>1</v>
      </c>
      <c r="L52" s="287"/>
      <c r="M52" s="288"/>
      <c r="N52" s="288"/>
    </row>
    <row r="53" spans="1:14" x14ac:dyDescent="0.2">
      <c r="A53" s="484" t="s">
        <v>1750</v>
      </c>
      <c r="B53" s="436">
        <v>15</v>
      </c>
      <c r="C53" s="445">
        <v>4.62</v>
      </c>
      <c r="D53" s="436" t="s">
        <v>1678</v>
      </c>
      <c r="E53" s="440">
        <v>6</v>
      </c>
      <c r="L53" s="39"/>
      <c r="M53" s="1"/>
      <c r="N53" s="1"/>
    </row>
    <row r="54" spans="1:14" x14ac:dyDescent="0.2">
      <c r="A54" s="484" t="s">
        <v>1861</v>
      </c>
      <c r="B54" s="436">
        <v>15</v>
      </c>
      <c r="C54" s="445">
        <v>38.83</v>
      </c>
      <c r="D54" s="436" t="s">
        <v>1678</v>
      </c>
      <c r="E54" s="440">
        <v>3</v>
      </c>
      <c r="L54" s="287"/>
      <c r="M54" s="288"/>
      <c r="N54" s="288"/>
    </row>
    <row r="55" spans="1:14" x14ac:dyDescent="0.2">
      <c r="A55" s="484" t="s">
        <v>1862</v>
      </c>
      <c r="B55" s="436">
        <v>15</v>
      </c>
      <c r="C55" s="445">
        <v>29.12</v>
      </c>
      <c r="D55" s="436" t="s">
        <v>1678</v>
      </c>
      <c r="E55" s="440">
        <v>3</v>
      </c>
      <c r="L55" s="39"/>
      <c r="M55" s="1"/>
      <c r="N55" s="1"/>
    </row>
    <row r="56" spans="1:14" x14ac:dyDescent="0.2">
      <c r="A56" s="484" t="s">
        <v>1883</v>
      </c>
      <c r="B56" s="436">
        <v>15</v>
      </c>
      <c r="C56" s="445">
        <v>3.96</v>
      </c>
      <c r="D56" s="436" t="s">
        <v>1678</v>
      </c>
      <c r="E56" s="440">
        <v>2</v>
      </c>
      <c r="L56" s="287"/>
      <c r="M56" s="288"/>
      <c r="N56" s="288"/>
    </row>
    <row r="57" spans="1:14" x14ac:dyDescent="0.2">
      <c r="A57" s="484" t="s">
        <v>1682</v>
      </c>
      <c r="B57" s="436">
        <v>15</v>
      </c>
      <c r="C57" s="445">
        <v>6.36</v>
      </c>
      <c r="D57" s="436" t="s">
        <v>1678</v>
      </c>
      <c r="E57" s="440">
        <v>16</v>
      </c>
      <c r="L57" s="39"/>
      <c r="M57" s="1"/>
      <c r="N57" s="1"/>
    </row>
    <row r="58" spans="1:14" x14ac:dyDescent="0.2">
      <c r="A58" s="484" t="s">
        <v>1848</v>
      </c>
      <c r="B58" s="436">
        <v>15</v>
      </c>
      <c r="C58" s="445">
        <v>7.07</v>
      </c>
      <c r="D58" s="436" t="s">
        <v>1678</v>
      </c>
      <c r="E58" s="440">
        <v>1</v>
      </c>
      <c r="L58" s="287"/>
      <c r="M58" s="288"/>
      <c r="N58" s="288"/>
    </row>
    <row r="59" spans="1:14" x14ac:dyDescent="0.2">
      <c r="A59" s="484" t="s">
        <v>1769</v>
      </c>
      <c r="B59" s="436">
        <v>15</v>
      </c>
      <c r="C59" s="445">
        <v>34.340000000000003</v>
      </c>
      <c r="D59" s="436" t="s">
        <v>1678</v>
      </c>
      <c r="E59" s="440">
        <v>5</v>
      </c>
      <c r="L59" s="39"/>
      <c r="M59" s="1"/>
      <c r="N59" s="1"/>
    </row>
    <row r="60" spans="1:14" x14ac:dyDescent="0.2">
      <c r="A60" s="484" t="s">
        <v>1785</v>
      </c>
      <c r="B60" s="436">
        <v>15</v>
      </c>
      <c r="C60" s="445">
        <v>25.75</v>
      </c>
      <c r="D60" s="436" t="s">
        <v>1678</v>
      </c>
      <c r="E60" s="440">
        <v>6</v>
      </c>
      <c r="L60" s="287"/>
      <c r="M60" s="288"/>
      <c r="N60" s="288"/>
    </row>
    <row r="61" spans="1:14" x14ac:dyDescent="0.2">
      <c r="A61" s="484" t="s">
        <v>1901</v>
      </c>
      <c r="B61" s="436">
        <v>15</v>
      </c>
      <c r="C61" s="445">
        <v>11.02</v>
      </c>
      <c r="D61" s="436" t="s">
        <v>1678</v>
      </c>
      <c r="E61" s="440">
        <v>1</v>
      </c>
      <c r="L61" s="39"/>
      <c r="M61" s="1"/>
      <c r="N61" s="1"/>
    </row>
    <row r="62" spans="1:14" x14ac:dyDescent="0.2">
      <c r="A62" s="484" t="s">
        <v>1884</v>
      </c>
      <c r="B62" s="436">
        <v>15</v>
      </c>
      <c r="C62" s="445">
        <v>3.67</v>
      </c>
      <c r="D62" s="436" t="s">
        <v>1678</v>
      </c>
      <c r="E62" s="440">
        <v>2</v>
      </c>
      <c r="L62" s="287"/>
      <c r="M62" s="288"/>
      <c r="N62" s="288"/>
    </row>
    <row r="63" spans="1:14" x14ac:dyDescent="0.2">
      <c r="A63" s="484" t="s">
        <v>1899</v>
      </c>
      <c r="B63" s="436">
        <v>15</v>
      </c>
      <c r="C63" s="445">
        <v>12.25</v>
      </c>
      <c r="D63" s="436" t="s">
        <v>1678</v>
      </c>
      <c r="E63" s="440">
        <v>1</v>
      </c>
      <c r="L63" s="39"/>
      <c r="M63" s="1"/>
      <c r="N63" s="1"/>
    </row>
    <row r="64" spans="1:14" x14ac:dyDescent="0.2">
      <c r="A64" s="484" t="s">
        <v>1707</v>
      </c>
      <c r="B64" s="436">
        <v>15</v>
      </c>
      <c r="C64" s="445">
        <v>2.85</v>
      </c>
      <c r="D64" s="436" t="s">
        <v>1678</v>
      </c>
      <c r="E64" s="440">
        <v>1</v>
      </c>
      <c r="L64" s="287"/>
      <c r="M64" s="288"/>
      <c r="N64" s="288"/>
    </row>
    <row r="65" spans="1:14" x14ac:dyDescent="0.2">
      <c r="A65" s="484" t="s">
        <v>1708</v>
      </c>
      <c r="B65" s="436">
        <v>15</v>
      </c>
      <c r="C65" s="445">
        <v>4.59</v>
      </c>
      <c r="D65" s="436" t="s">
        <v>1678</v>
      </c>
      <c r="E65" s="440">
        <v>1</v>
      </c>
      <c r="L65" s="39"/>
      <c r="M65" s="1"/>
      <c r="N65" s="1"/>
    </row>
    <row r="66" spans="1:14" x14ac:dyDescent="0.2">
      <c r="A66" s="484" t="s">
        <v>1800</v>
      </c>
      <c r="B66" s="436">
        <v>15</v>
      </c>
      <c r="C66" s="445">
        <v>28.15</v>
      </c>
      <c r="D66" s="436" t="s">
        <v>1678</v>
      </c>
      <c r="E66" s="440">
        <v>1</v>
      </c>
      <c r="L66" s="287"/>
      <c r="M66" s="288"/>
      <c r="N66" s="288"/>
    </row>
    <row r="67" spans="1:14" x14ac:dyDescent="0.2">
      <c r="A67" s="484" t="s">
        <v>1802</v>
      </c>
      <c r="B67" s="436">
        <v>15</v>
      </c>
      <c r="C67" s="445">
        <v>34.89</v>
      </c>
      <c r="D67" s="436" t="s">
        <v>1678</v>
      </c>
      <c r="E67" s="440">
        <v>3</v>
      </c>
      <c r="L67" s="39"/>
      <c r="M67" s="1"/>
      <c r="N67" s="1"/>
    </row>
    <row r="68" spans="1:14" x14ac:dyDescent="0.2">
      <c r="A68" s="484" t="s">
        <v>1798</v>
      </c>
      <c r="B68" s="436">
        <v>15</v>
      </c>
      <c r="C68" s="445">
        <v>33.94</v>
      </c>
      <c r="D68" s="436" t="s">
        <v>1678</v>
      </c>
      <c r="E68" s="440">
        <v>2</v>
      </c>
      <c r="L68" s="287"/>
      <c r="M68" s="288"/>
      <c r="N68" s="288"/>
    </row>
    <row r="69" spans="1:14" x14ac:dyDescent="0.2">
      <c r="A69" s="484" t="s">
        <v>1721</v>
      </c>
      <c r="B69" s="436">
        <v>15</v>
      </c>
      <c r="C69" s="445">
        <v>25.45</v>
      </c>
      <c r="D69" s="436" t="s">
        <v>1678</v>
      </c>
      <c r="E69" s="440">
        <v>5</v>
      </c>
      <c r="L69" s="39"/>
      <c r="M69" s="1"/>
      <c r="N69" s="1"/>
    </row>
    <row r="70" spans="1:14" x14ac:dyDescent="0.2">
      <c r="A70" s="484" t="s">
        <v>1799</v>
      </c>
      <c r="B70" s="436">
        <v>15</v>
      </c>
      <c r="C70" s="445">
        <v>41.71</v>
      </c>
      <c r="D70" s="436" t="s">
        <v>1678</v>
      </c>
      <c r="E70" s="440">
        <v>1</v>
      </c>
      <c r="L70" s="287"/>
      <c r="M70" s="288"/>
      <c r="N70" s="288"/>
    </row>
    <row r="71" spans="1:14" x14ac:dyDescent="0.2">
      <c r="A71" s="484" t="s">
        <v>1797</v>
      </c>
      <c r="B71" s="436">
        <v>15</v>
      </c>
      <c r="C71" s="445">
        <v>50.28</v>
      </c>
      <c r="D71" s="436" t="s">
        <v>1678</v>
      </c>
      <c r="E71" s="440">
        <v>4</v>
      </c>
      <c r="L71" s="39"/>
      <c r="M71" s="1"/>
      <c r="N71" s="1"/>
    </row>
    <row r="72" spans="1:14" x14ac:dyDescent="0.2">
      <c r="A72" s="484" t="s">
        <v>1770</v>
      </c>
      <c r="B72" s="436">
        <v>15</v>
      </c>
      <c r="C72" s="445">
        <v>45.78</v>
      </c>
      <c r="D72" s="436" t="s">
        <v>1678</v>
      </c>
      <c r="E72" s="440">
        <v>5</v>
      </c>
      <c r="L72" s="287"/>
      <c r="M72" s="288"/>
      <c r="N72" s="288"/>
    </row>
    <row r="73" spans="1:14" x14ac:dyDescent="0.2">
      <c r="A73" s="484" t="s">
        <v>1789</v>
      </c>
      <c r="B73" s="436">
        <v>15</v>
      </c>
      <c r="C73" s="445">
        <v>34.340000000000003</v>
      </c>
      <c r="D73" s="436" t="s">
        <v>1678</v>
      </c>
      <c r="E73" s="440">
        <v>6</v>
      </c>
      <c r="L73" s="39"/>
      <c r="M73" s="1"/>
      <c r="N73" s="1"/>
    </row>
    <row r="74" spans="1:14" x14ac:dyDescent="0.2">
      <c r="A74" s="484" t="s">
        <v>1724</v>
      </c>
      <c r="B74" s="436">
        <v>15</v>
      </c>
      <c r="C74" s="445">
        <v>33.94</v>
      </c>
      <c r="D74" s="436" t="s">
        <v>1678</v>
      </c>
      <c r="E74" s="440">
        <v>3</v>
      </c>
      <c r="L74" s="287"/>
      <c r="M74" s="288"/>
      <c r="N74" s="288"/>
    </row>
    <row r="75" spans="1:14" x14ac:dyDescent="0.2">
      <c r="A75" s="436"/>
      <c r="B75" s="436"/>
      <c r="C75" s="445">
        <v>33.93</v>
      </c>
      <c r="D75" s="436" t="s">
        <v>1678</v>
      </c>
      <c r="E75" s="440">
        <v>2</v>
      </c>
      <c r="L75" s="39"/>
      <c r="M75" s="1"/>
      <c r="N75" s="1"/>
    </row>
    <row r="76" spans="1:14" x14ac:dyDescent="0.2">
      <c r="A76" s="484" t="s">
        <v>1692</v>
      </c>
      <c r="B76" s="436">
        <v>15</v>
      </c>
      <c r="C76" s="445">
        <v>4.45</v>
      </c>
      <c r="D76" s="436" t="s">
        <v>1678</v>
      </c>
      <c r="E76" s="440">
        <v>2</v>
      </c>
      <c r="L76" s="287"/>
      <c r="M76" s="288"/>
      <c r="N76" s="288"/>
    </row>
    <row r="77" spans="1:14" x14ac:dyDescent="0.2">
      <c r="A77" s="484" t="s">
        <v>1730</v>
      </c>
      <c r="B77" s="436">
        <v>15</v>
      </c>
      <c r="C77" s="445">
        <v>31.69</v>
      </c>
      <c r="D77" s="436" t="s">
        <v>1678</v>
      </c>
      <c r="E77" s="440">
        <v>10</v>
      </c>
      <c r="L77" s="39"/>
      <c r="M77" s="1"/>
      <c r="N77" s="1"/>
    </row>
    <row r="78" spans="1:14" x14ac:dyDescent="0.2">
      <c r="A78" s="441" t="s">
        <v>8</v>
      </c>
      <c r="B78" s="442"/>
      <c r="C78" s="442"/>
      <c r="D78" s="442"/>
      <c r="E78" s="440">
        <v>216</v>
      </c>
      <c r="L78" s="287"/>
      <c r="M78" s="288"/>
      <c r="N78" s="288"/>
    </row>
    <row r="79" spans="1:14" x14ac:dyDescent="0.2">
      <c r="A79"/>
      <c r="B79"/>
      <c r="E79"/>
      <c r="L79" s="39"/>
      <c r="M79" s="1"/>
      <c r="N79" s="1"/>
    </row>
    <row r="80" spans="1:14" x14ac:dyDescent="0.2">
      <c r="A80"/>
      <c r="B80"/>
      <c r="E80"/>
      <c r="L80" s="287"/>
      <c r="M80" s="288"/>
      <c r="N80" s="288"/>
    </row>
    <row r="81" spans="1:14" x14ac:dyDescent="0.2">
      <c r="A81"/>
      <c r="B81"/>
      <c r="E81"/>
      <c r="L81" s="39"/>
      <c r="M81" s="1"/>
      <c r="N81" s="1"/>
    </row>
    <row r="82" spans="1:14" x14ac:dyDescent="0.2">
      <c r="A82"/>
      <c r="B82"/>
      <c r="E82"/>
      <c r="L82" s="287"/>
      <c r="M82" s="288"/>
      <c r="N82" s="288"/>
    </row>
    <row r="83" spans="1:14" x14ac:dyDescent="0.2">
      <c r="A83"/>
      <c r="B83"/>
      <c r="E83"/>
      <c r="L83" s="39"/>
      <c r="M83" s="1"/>
      <c r="N83" s="1"/>
    </row>
    <row r="84" spans="1:14" x14ac:dyDescent="0.2">
      <c r="A84"/>
      <c r="B84"/>
      <c r="E84"/>
      <c r="L84" s="287"/>
      <c r="M84" s="288"/>
      <c r="N84" s="288"/>
    </row>
    <row r="85" spans="1:14" x14ac:dyDescent="0.2">
      <c r="A85"/>
      <c r="B85"/>
      <c r="E85"/>
      <c r="L85" s="39"/>
      <c r="M85" s="1"/>
      <c r="N85" s="1"/>
    </row>
    <row r="86" spans="1:14" x14ac:dyDescent="0.2">
      <c r="A86"/>
      <c r="B86"/>
      <c r="E86"/>
      <c r="L86" s="287"/>
      <c r="M86" s="288"/>
      <c r="N86" s="288"/>
    </row>
    <row r="87" spans="1:14" x14ac:dyDescent="0.2">
      <c r="A87"/>
      <c r="B87"/>
      <c r="E87"/>
      <c r="L87" s="39"/>
      <c r="M87" s="1"/>
      <c r="N87" s="1"/>
    </row>
    <row r="88" spans="1:14" x14ac:dyDescent="0.2">
      <c r="A88"/>
      <c r="B88"/>
      <c r="E88"/>
      <c r="L88" s="287"/>
      <c r="M88" s="288"/>
      <c r="N88" s="288"/>
    </row>
    <row r="89" spans="1:14" x14ac:dyDescent="0.2">
      <c r="A89"/>
      <c r="B89"/>
      <c r="E89"/>
      <c r="L89" s="39"/>
      <c r="M89" s="1"/>
      <c r="N89" s="1"/>
    </row>
    <row r="90" spans="1:14" x14ac:dyDescent="0.2">
      <c r="A90"/>
      <c r="B90"/>
      <c r="E90"/>
      <c r="L90" s="287"/>
      <c r="M90" s="288"/>
      <c r="N90" s="288"/>
    </row>
    <row r="91" spans="1:14" x14ac:dyDescent="0.2">
      <c r="A91"/>
      <c r="B91"/>
      <c r="E91"/>
      <c r="L91" s="39"/>
      <c r="M91" s="1"/>
      <c r="N91" s="1"/>
    </row>
    <row r="92" spans="1:14" x14ac:dyDescent="0.2">
      <c r="A92"/>
      <c r="B92"/>
      <c r="E92"/>
      <c r="L92" s="287"/>
      <c r="M92" s="288"/>
      <c r="N92" s="288"/>
    </row>
    <row r="93" spans="1:14" x14ac:dyDescent="0.2">
      <c r="A93"/>
      <c r="B93"/>
      <c r="E93"/>
      <c r="L93" s="39"/>
      <c r="M93" s="1"/>
      <c r="N93" s="1"/>
    </row>
    <row r="94" spans="1:14" x14ac:dyDescent="0.2">
      <c r="A94"/>
      <c r="B94"/>
      <c r="E94"/>
      <c r="L94" s="287"/>
      <c r="M94" s="288"/>
      <c r="N94" s="288"/>
    </row>
    <row r="95" spans="1:14" x14ac:dyDescent="0.2">
      <c r="A95"/>
      <c r="B95"/>
      <c r="E95"/>
      <c r="L95" s="39"/>
      <c r="M95" s="1"/>
      <c r="N95" s="1"/>
    </row>
    <row r="96" spans="1:14" x14ac:dyDescent="0.2">
      <c r="A96"/>
      <c r="B96"/>
      <c r="E96"/>
      <c r="L96" s="287"/>
      <c r="M96" s="288"/>
      <c r="N96" s="288"/>
    </row>
    <row r="97" spans="1:14" x14ac:dyDescent="0.2">
      <c r="A97"/>
      <c r="B97"/>
      <c r="E97"/>
      <c r="L97" s="39"/>
      <c r="M97" s="1"/>
      <c r="N97" s="1"/>
    </row>
    <row r="98" spans="1:14" x14ac:dyDescent="0.2">
      <c r="A98"/>
      <c r="B98"/>
      <c r="E98"/>
      <c r="L98" s="287"/>
      <c r="M98" s="288"/>
      <c r="N98" s="288"/>
    </row>
    <row r="99" spans="1:14" x14ac:dyDescent="0.2">
      <c r="A99"/>
      <c r="B99"/>
      <c r="E99"/>
      <c r="L99" s="39"/>
      <c r="M99" s="1"/>
      <c r="N99" s="1"/>
    </row>
    <row r="100" spans="1:14" x14ac:dyDescent="0.2">
      <c r="A100"/>
      <c r="B100"/>
      <c r="E100"/>
      <c r="L100" s="287"/>
      <c r="M100" s="288"/>
      <c r="N100" s="288"/>
    </row>
    <row r="101" spans="1:14" x14ac:dyDescent="0.2">
      <c r="A101"/>
      <c r="B101"/>
      <c r="E101"/>
      <c r="L101" s="39"/>
      <c r="M101" s="1"/>
      <c r="N101" s="1"/>
    </row>
    <row r="102" spans="1:14" x14ac:dyDescent="0.2">
      <c r="A102"/>
      <c r="B102"/>
      <c r="E102"/>
      <c r="L102" s="287"/>
      <c r="M102" s="288"/>
      <c r="N102" s="288"/>
    </row>
    <row r="103" spans="1:14" x14ac:dyDescent="0.2">
      <c r="A103"/>
      <c r="B103"/>
      <c r="E103"/>
      <c r="L103" s="39"/>
      <c r="M103" s="1"/>
      <c r="N103" s="1"/>
    </row>
    <row r="104" spans="1:14" x14ac:dyDescent="0.2">
      <c r="A104"/>
      <c r="B104"/>
      <c r="E104"/>
      <c r="L104" s="287"/>
      <c r="M104" s="288"/>
      <c r="N104" s="288"/>
    </row>
    <row r="105" spans="1:14" x14ac:dyDescent="0.2">
      <c r="A105"/>
      <c r="B105"/>
      <c r="E105"/>
      <c r="L105" s="39"/>
      <c r="M105" s="1"/>
      <c r="N105" s="1"/>
    </row>
    <row r="106" spans="1:14" x14ac:dyDescent="0.2">
      <c r="A106"/>
      <c r="B106"/>
      <c r="E106"/>
      <c r="L106" s="287"/>
      <c r="M106" s="288"/>
      <c r="N106" s="288"/>
    </row>
    <row r="107" spans="1:14" x14ac:dyDescent="0.2">
      <c r="A107"/>
      <c r="B107"/>
      <c r="E107"/>
      <c r="L107" s="39"/>
      <c r="M107" s="1"/>
      <c r="N107" s="1"/>
    </row>
    <row r="108" spans="1:14" x14ac:dyDescent="0.2">
      <c r="A108"/>
      <c r="B108"/>
      <c r="E108"/>
      <c r="L108" s="287"/>
      <c r="M108" s="288"/>
      <c r="N108" s="288"/>
    </row>
    <row r="109" spans="1:14" x14ac:dyDescent="0.2">
      <c r="A109"/>
      <c r="B109"/>
      <c r="E109"/>
      <c r="L109" s="39"/>
      <c r="M109" s="1"/>
      <c r="N109" s="1"/>
    </row>
    <row r="110" spans="1:14" x14ac:dyDescent="0.2">
      <c r="A110"/>
      <c r="B110"/>
      <c r="E110"/>
      <c r="L110" s="287"/>
      <c r="M110" s="288"/>
      <c r="N110" s="288"/>
    </row>
    <row r="111" spans="1:14" x14ac:dyDescent="0.2">
      <c r="A111"/>
      <c r="B111"/>
      <c r="E111"/>
      <c r="L111" s="39"/>
      <c r="M111" s="1"/>
      <c r="N111" s="1"/>
    </row>
    <row r="112" spans="1:14" x14ac:dyDescent="0.2">
      <c r="A112"/>
      <c r="B112"/>
      <c r="E112"/>
      <c r="L112" s="287"/>
      <c r="M112" s="288"/>
      <c r="N112" s="288"/>
    </row>
    <row r="113" spans="1:14" x14ac:dyDescent="0.2">
      <c r="A113"/>
      <c r="B113"/>
      <c r="E113"/>
      <c r="L113" s="39"/>
      <c r="M113" s="1"/>
      <c r="N113" s="1"/>
    </row>
    <row r="114" spans="1:14" x14ac:dyDescent="0.2">
      <c r="A114"/>
      <c r="B114"/>
      <c r="E114"/>
      <c r="L114" s="287"/>
      <c r="M114" s="288"/>
      <c r="N114" s="288"/>
    </row>
    <row r="115" spans="1:14" x14ac:dyDescent="0.2">
      <c r="A115"/>
      <c r="B115"/>
      <c r="E115"/>
      <c r="L115" s="39"/>
      <c r="M115" s="1"/>
      <c r="N115" s="1"/>
    </row>
    <row r="116" spans="1:14" x14ac:dyDescent="0.2">
      <c r="A116"/>
      <c r="B116"/>
      <c r="E116"/>
      <c r="L116" s="287"/>
      <c r="M116" s="288"/>
      <c r="N116" s="288"/>
    </row>
    <row r="117" spans="1:14" x14ac:dyDescent="0.2">
      <c r="A117"/>
      <c r="B117"/>
      <c r="E117"/>
      <c r="L117" s="39"/>
      <c r="M117" s="1"/>
      <c r="N117" s="1"/>
    </row>
    <row r="118" spans="1:14" x14ac:dyDescent="0.2">
      <c r="A118"/>
      <c r="B118"/>
      <c r="E118"/>
      <c r="L118" s="287"/>
      <c r="M118" s="288"/>
      <c r="N118" s="288"/>
    </row>
    <row r="119" spans="1:14" x14ac:dyDescent="0.2">
      <c r="A119"/>
      <c r="B119"/>
      <c r="E119"/>
      <c r="L119" s="39"/>
      <c r="M119" s="1"/>
      <c r="N119" s="1"/>
    </row>
    <row r="120" spans="1:14" x14ac:dyDescent="0.2">
      <c r="A120"/>
      <c r="B120"/>
      <c r="E120"/>
      <c r="L120" s="287"/>
      <c r="M120" s="288"/>
      <c r="N120" s="288"/>
    </row>
    <row r="121" spans="1:14" x14ac:dyDescent="0.2">
      <c r="A121"/>
      <c r="B121"/>
      <c r="E121"/>
      <c r="L121" s="39"/>
      <c r="M121" s="1"/>
      <c r="N121" s="1"/>
    </row>
    <row r="122" spans="1:14" x14ac:dyDescent="0.2">
      <c r="A122"/>
      <c r="B122"/>
      <c r="E122"/>
      <c r="L122" s="287"/>
      <c r="M122" s="288"/>
      <c r="N122" s="288"/>
    </row>
    <row r="123" spans="1:14" x14ac:dyDescent="0.2">
      <c r="A123"/>
      <c r="B123"/>
      <c r="E123"/>
      <c r="L123" s="39"/>
      <c r="M123" s="1"/>
      <c r="N123" s="1"/>
    </row>
    <row r="124" spans="1:14" x14ac:dyDescent="0.2">
      <c r="A124"/>
      <c r="B124"/>
      <c r="E124"/>
      <c r="L124" s="287"/>
      <c r="M124" s="288"/>
      <c r="N124" s="288"/>
    </row>
    <row r="125" spans="1:14" x14ac:dyDescent="0.2">
      <c r="A125"/>
      <c r="B125"/>
      <c r="E125"/>
      <c r="L125" s="39"/>
      <c r="M125" s="1"/>
      <c r="N125" s="1"/>
    </row>
    <row r="126" spans="1:14" x14ac:dyDescent="0.2">
      <c r="A126"/>
      <c r="B126"/>
      <c r="E126"/>
      <c r="L126" s="287"/>
      <c r="M126" s="288"/>
      <c r="N126" s="288"/>
    </row>
    <row r="127" spans="1:14" x14ac:dyDescent="0.2">
      <c r="A127"/>
      <c r="B127"/>
      <c r="E127"/>
      <c r="L127" s="39"/>
      <c r="M127" s="1"/>
      <c r="N127" s="1"/>
    </row>
    <row r="128" spans="1:14" x14ac:dyDescent="0.2">
      <c r="A128"/>
      <c r="B128"/>
      <c r="E128"/>
      <c r="L128" s="287"/>
      <c r="M128" s="288"/>
      <c r="N128" s="288"/>
    </row>
    <row r="129" spans="1:14" x14ac:dyDescent="0.2">
      <c r="A129"/>
      <c r="B129"/>
      <c r="E129"/>
      <c r="L129" s="287"/>
      <c r="M129" s="288"/>
      <c r="N129" s="288"/>
    </row>
    <row r="130" spans="1:14" x14ac:dyDescent="0.2">
      <c r="A130"/>
      <c r="B130"/>
      <c r="E130"/>
      <c r="L130" s="39"/>
      <c r="M130" s="1"/>
      <c r="N130" s="1"/>
    </row>
    <row r="131" spans="1:14" x14ac:dyDescent="0.2">
      <c r="A131"/>
      <c r="B131"/>
      <c r="E131"/>
      <c r="L131" s="287"/>
      <c r="M131" s="288"/>
      <c r="N131" s="288"/>
    </row>
    <row r="132" spans="1:14" x14ac:dyDescent="0.2">
      <c r="A132"/>
      <c r="B132"/>
      <c r="E132"/>
      <c r="L132" s="39"/>
      <c r="M132" s="1"/>
      <c r="N132" s="1"/>
    </row>
    <row r="133" spans="1:14" x14ac:dyDescent="0.2">
      <c r="A133"/>
      <c r="B133"/>
      <c r="E133"/>
      <c r="L133" s="287"/>
      <c r="M133" s="288"/>
      <c r="N133" s="288"/>
    </row>
    <row r="134" spans="1:14" x14ac:dyDescent="0.2">
      <c r="A134"/>
      <c r="B134"/>
      <c r="E134"/>
      <c r="L134" s="39"/>
      <c r="M134" s="1"/>
      <c r="N134" s="1"/>
    </row>
    <row r="135" spans="1:14" x14ac:dyDescent="0.2">
      <c r="A135"/>
      <c r="B135"/>
      <c r="E135"/>
      <c r="L135" s="287"/>
      <c r="M135" s="288"/>
      <c r="N135" s="288"/>
    </row>
    <row r="136" spans="1:14" x14ac:dyDescent="0.2">
      <c r="A136"/>
      <c r="B136"/>
      <c r="E136"/>
      <c r="L136" s="39"/>
      <c r="M136" s="1"/>
      <c r="N136" s="1"/>
    </row>
    <row r="137" spans="1:14" x14ac:dyDescent="0.2">
      <c r="A137"/>
      <c r="B137"/>
      <c r="E137"/>
      <c r="L137" s="287"/>
      <c r="M137" s="288"/>
      <c r="N137" s="288"/>
    </row>
    <row r="138" spans="1:14" x14ac:dyDescent="0.2">
      <c r="A138"/>
      <c r="B138"/>
      <c r="E138"/>
      <c r="L138" s="39"/>
      <c r="M138" s="1"/>
      <c r="N138" s="1"/>
    </row>
    <row r="139" spans="1:14" x14ac:dyDescent="0.2">
      <c r="A139"/>
      <c r="B139"/>
      <c r="E139"/>
      <c r="L139" s="287"/>
      <c r="M139" s="288"/>
      <c r="N139" s="288"/>
    </row>
    <row r="140" spans="1:14" x14ac:dyDescent="0.2">
      <c r="A140"/>
      <c r="B140"/>
      <c r="E140"/>
      <c r="L140" s="287"/>
      <c r="M140" s="288"/>
      <c r="N140" s="288"/>
    </row>
    <row r="141" spans="1:14" x14ac:dyDescent="0.2">
      <c r="A141"/>
      <c r="B141"/>
      <c r="E141"/>
      <c r="L141" s="39"/>
      <c r="M141" s="1"/>
      <c r="N141" s="1"/>
    </row>
    <row r="142" spans="1:14" x14ac:dyDescent="0.2">
      <c r="A142"/>
      <c r="B142"/>
      <c r="E142"/>
      <c r="L142" s="287"/>
      <c r="M142" s="288"/>
      <c r="N142" s="288"/>
    </row>
    <row r="143" spans="1:14" x14ac:dyDescent="0.2">
      <c r="A143"/>
      <c r="B143"/>
      <c r="E143"/>
      <c r="L143" s="39"/>
      <c r="M143" s="1"/>
      <c r="N143" s="1"/>
    </row>
    <row r="144" spans="1:14" x14ac:dyDescent="0.2">
      <c r="A144"/>
      <c r="B144"/>
      <c r="E144"/>
      <c r="L144" s="39"/>
      <c r="M144" s="1"/>
      <c r="N144" s="1"/>
    </row>
    <row r="145" spans="1:14" x14ac:dyDescent="0.2">
      <c r="A145"/>
      <c r="B145"/>
      <c r="E145"/>
      <c r="L145" s="287"/>
      <c r="M145" s="288"/>
      <c r="N145" s="288"/>
    </row>
    <row r="146" spans="1:14" x14ac:dyDescent="0.2">
      <c r="A146"/>
      <c r="B146"/>
      <c r="E146"/>
      <c r="L146" s="39"/>
      <c r="M146" s="1"/>
      <c r="N146" s="1"/>
    </row>
    <row r="147" spans="1:14" x14ac:dyDescent="0.2">
      <c r="A147"/>
      <c r="B147"/>
      <c r="E147"/>
      <c r="L147" s="287"/>
      <c r="M147" s="288"/>
      <c r="N147" s="288"/>
    </row>
    <row r="148" spans="1:14" x14ac:dyDescent="0.2">
      <c r="A148"/>
      <c r="B148"/>
      <c r="E148"/>
      <c r="L148" s="39"/>
      <c r="M148" s="1"/>
      <c r="N148" s="1"/>
    </row>
    <row r="149" spans="1:14" x14ac:dyDescent="0.2">
      <c r="A149"/>
      <c r="B149"/>
      <c r="E149"/>
      <c r="L149" s="287"/>
      <c r="M149" s="288"/>
      <c r="N149" s="288"/>
    </row>
    <row r="150" spans="1:14" x14ac:dyDescent="0.2">
      <c r="A150"/>
      <c r="B150"/>
      <c r="E150"/>
      <c r="L150" s="287"/>
      <c r="M150" s="288"/>
      <c r="N150" s="288"/>
    </row>
    <row r="151" spans="1:14" x14ac:dyDescent="0.2">
      <c r="A151"/>
      <c r="B151"/>
      <c r="E151"/>
      <c r="L151" s="39"/>
      <c r="M151" s="1"/>
      <c r="N151" s="1"/>
    </row>
    <row r="152" spans="1:14" x14ac:dyDescent="0.2">
      <c r="A152"/>
      <c r="B152"/>
      <c r="E152"/>
      <c r="L152" s="287"/>
      <c r="M152" s="288"/>
      <c r="N152" s="288"/>
    </row>
    <row r="153" spans="1:14" x14ac:dyDescent="0.2">
      <c r="A153"/>
      <c r="B153"/>
      <c r="E153"/>
      <c r="L153" s="39"/>
      <c r="M153" s="1"/>
      <c r="N153" s="1"/>
    </row>
    <row r="154" spans="1:14" x14ac:dyDescent="0.2">
      <c r="A154"/>
      <c r="B154"/>
      <c r="E154"/>
      <c r="L154" s="287"/>
      <c r="M154" s="288"/>
      <c r="N154" s="288"/>
    </row>
    <row r="155" spans="1:14" x14ac:dyDescent="0.2">
      <c r="A155"/>
      <c r="B155"/>
      <c r="E155"/>
      <c r="L155" s="287"/>
      <c r="M155" s="288"/>
      <c r="N155" s="288"/>
    </row>
    <row r="156" spans="1:14" x14ac:dyDescent="0.2">
      <c r="A156"/>
      <c r="B156"/>
      <c r="E156"/>
      <c r="L156" s="39"/>
      <c r="M156" s="1"/>
      <c r="N156" s="1"/>
    </row>
    <row r="157" spans="1:14" x14ac:dyDescent="0.2">
      <c r="A157"/>
      <c r="B157"/>
      <c r="E157"/>
      <c r="L157" s="287"/>
      <c r="M157" s="288"/>
      <c r="N157" s="288"/>
    </row>
    <row r="158" spans="1:14" x14ac:dyDescent="0.2">
      <c r="A158"/>
      <c r="B158"/>
      <c r="E158"/>
      <c r="L158" s="39"/>
      <c r="M158" s="1"/>
      <c r="N158" s="1"/>
    </row>
    <row r="159" spans="1:14" x14ac:dyDescent="0.2">
      <c r="A159"/>
      <c r="B159"/>
      <c r="E159"/>
      <c r="L159" s="287"/>
      <c r="M159" s="288"/>
      <c r="N159" s="288"/>
    </row>
    <row r="160" spans="1:14" x14ac:dyDescent="0.2">
      <c r="A160"/>
      <c r="B160"/>
      <c r="E160"/>
      <c r="L160" s="39"/>
      <c r="M160" s="1"/>
      <c r="N160" s="1"/>
    </row>
    <row r="161" spans="1:14" x14ac:dyDescent="0.2">
      <c r="A161"/>
      <c r="B161"/>
      <c r="E161"/>
      <c r="L161" s="287"/>
      <c r="M161" s="288"/>
      <c r="N161" s="288"/>
    </row>
    <row r="162" spans="1:14" x14ac:dyDescent="0.2">
      <c r="A162"/>
      <c r="B162"/>
      <c r="E162"/>
      <c r="L162" s="287"/>
      <c r="M162" s="288"/>
      <c r="N162" s="288"/>
    </row>
    <row r="163" spans="1:14" x14ac:dyDescent="0.2">
      <c r="A163"/>
      <c r="B163"/>
      <c r="E163"/>
      <c r="L163" s="39"/>
      <c r="M163" s="1"/>
      <c r="N163" s="1"/>
    </row>
    <row r="164" spans="1:14" x14ac:dyDescent="0.2">
      <c r="A164"/>
      <c r="B164"/>
      <c r="E164"/>
      <c r="L164" s="287"/>
      <c r="M164" s="288"/>
      <c r="N164" s="288"/>
    </row>
    <row r="165" spans="1:14" x14ac:dyDescent="0.2">
      <c r="A165"/>
      <c r="B165"/>
      <c r="E165"/>
      <c r="L165" s="287"/>
      <c r="M165" s="288"/>
      <c r="N165" s="288"/>
    </row>
    <row r="166" spans="1:14" x14ac:dyDescent="0.2">
      <c r="A166"/>
      <c r="B166"/>
      <c r="E166"/>
      <c r="L166" s="39"/>
      <c r="M166" s="1"/>
      <c r="N166" s="1"/>
    </row>
    <row r="167" spans="1:14" x14ac:dyDescent="0.2">
      <c r="A167"/>
      <c r="B167"/>
      <c r="E167"/>
      <c r="L167" s="287"/>
      <c r="M167" s="288"/>
      <c r="N167" s="288"/>
    </row>
    <row r="168" spans="1:14" x14ac:dyDescent="0.2">
      <c r="A168"/>
      <c r="B168"/>
      <c r="E168"/>
      <c r="L168" s="39"/>
      <c r="M168" s="1"/>
      <c r="N168" s="1"/>
    </row>
    <row r="169" spans="1:14" x14ac:dyDescent="0.2">
      <c r="A169"/>
      <c r="B169"/>
      <c r="E169"/>
      <c r="L169" s="287"/>
      <c r="M169" s="288"/>
      <c r="N169" s="288"/>
    </row>
    <row r="170" spans="1:14" x14ac:dyDescent="0.2">
      <c r="A170"/>
      <c r="B170"/>
      <c r="E170"/>
      <c r="L170" s="287"/>
      <c r="M170" s="288"/>
      <c r="N170" s="288"/>
    </row>
    <row r="171" spans="1:14" x14ac:dyDescent="0.2">
      <c r="A171"/>
      <c r="B171"/>
      <c r="E171"/>
      <c r="L171" s="39"/>
      <c r="M171" s="1"/>
      <c r="N171" s="1"/>
    </row>
    <row r="172" spans="1:14" x14ac:dyDescent="0.2">
      <c r="A172"/>
      <c r="B172"/>
      <c r="E172"/>
      <c r="L172" s="287"/>
      <c r="M172" s="288"/>
      <c r="N172" s="288"/>
    </row>
    <row r="173" spans="1:14" x14ac:dyDescent="0.2">
      <c r="A173"/>
      <c r="B173"/>
      <c r="E173"/>
      <c r="L173" s="287"/>
      <c r="M173" s="288"/>
      <c r="N173" s="288"/>
    </row>
    <row r="174" spans="1:14" x14ac:dyDescent="0.2">
      <c r="A174"/>
      <c r="B174"/>
      <c r="E174"/>
    </row>
    <row r="175" spans="1:14" x14ac:dyDescent="0.2">
      <c r="A175"/>
      <c r="B175"/>
      <c r="E175"/>
    </row>
    <row r="176" spans="1:14" x14ac:dyDescent="0.2">
      <c r="A176"/>
      <c r="B176"/>
      <c r="E176"/>
    </row>
    <row r="177" spans="1:5" x14ac:dyDescent="0.2">
      <c r="A177"/>
      <c r="B177"/>
      <c r="E177"/>
    </row>
    <row r="178" spans="1:5" x14ac:dyDescent="0.2">
      <c r="A178"/>
      <c r="B178"/>
      <c r="E178"/>
    </row>
    <row r="179" spans="1:5" x14ac:dyDescent="0.2">
      <c r="A179"/>
      <c r="B179"/>
      <c r="E179"/>
    </row>
    <row r="180" spans="1:5" x14ac:dyDescent="0.2">
      <c r="A180"/>
      <c r="B180"/>
      <c r="E180"/>
    </row>
    <row r="181" spans="1:5" x14ac:dyDescent="0.2">
      <c r="A181"/>
      <c r="B181"/>
      <c r="E181"/>
    </row>
    <row r="182" spans="1:5" x14ac:dyDescent="0.2">
      <c r="A182"/>
      <c r="B182"/>
      <c r="E182"/>
    </row>
    <row r="183" spans="1:5" x14ac:dyDescent="0.2">
      <c r="A183"/>
      <c r="B183"/>
      <c r="E183"/>
    </row>
    <row r="184" spans="1:5" x14ac:dyDescent="0.2">
      <c r="A184"/>
      <c r="B184"/>
      <c r="E184"/>
    </row>
    <row r="185" spans="1:5" x14ac:dyDescent="0.2">
      <c r="A185"/>
      <c r="B185"/>
      <c r="E185"/>
    </row>
    <row r="186" spans="1:5" x14ac:dyDescent="0.2">
      <c r="A186"/>
      <c r="B186"/>
      <c r="E186"/>
    </row>
    <row r="187" spans="1:5" x14ac:dyDescent="0.2">
      <c r="A187"/>
      <c r="B187"/>
      <c r="E187"/>
    </row>
    <row r="188" spans="1:5" x14ac:dyDescent="0.2">
      <c r="A188"/>
      <c r="B188"/>
      <c r="E188"/>
    </row>
    <row r="189" spans="1:5" x14ac:dyDescent="0.2">
      <c r="A189"/>
      <c r="B189"/>
      <c r="E189"/>
    </row>
    <row r="190" spans="1:5" x14ac:dyDescent="0.2">
      <c r="A190"/>
      <c r="B190"/>
      <c r="E190"/>
    </row>
    <row r="191" spans="1:5" x14ac:dyDescent="0.2">
      <c r="A191"/>
      <c r="B191"/>
      <c r="E191"/>
    </row>
    <row r="192" spans="1:5" x14ac:dyDescent="0.2">
      <c r="A192"/>
      <c r="B192"/>
      <c r="E192"/>
    </row>
    <row r="193" spans="1:5" x14ac:dyDescent="0.2">
      <c r="A193"/>
      <c r="B193"/>
      <c r="E193"/>
    </row>
    <row r="194" spans="1:5" x14ac:dyDescent="0.2">
      <c r="A194"/>
      <c r="B194"/>
      <c r="E194"/>
    </row>
    <row r="195" spans="1:5" x14ac:dyDescent="0.2">
      <c r="A195"/>
      <c r="B195"/>
      <c r="E195"/>
    </row>
    <row r="196" spans="1:5" x14ac:dyDescent="0.2">
      <c r="A196"/>
      <c r="B196"/>
      <c r="E196"/>
    </row>
    <row r="197" spans="1:5" x14ac:dyDescent="0.2">
      <c r="A197"/>
      <c r="B197"/>
      <c r="E197"/>
    </row>
    <row r="198" spans="1:5" x14ac:dyDescent="0.2">
      <c r="A198"/>
      <c r="B198"/>
      <c r="E198"/>
    </row>
    <row r="199" spans="1:5" x14ac:dyDescent="0.2">
      <c r="A199"/>
      <c r="B199"/>
      <c r="E199"/>
    </row>
    <row r="200" spans="1:5" x14ac:dyDescent="0.2">
      <c r="A200"/>
      <c r="B200"/>
      <c r="E200"/>
    </row>
    <row r="201" spans="1:5" x14ac:dyDescent="0.2">
      <c r="A201"/>
      <c r="B201"/>
      <c r="E201"/>
    </row>
    <row r="202" spans="1:5" x14ac:dyDescent="0.2">
      <c r="A202"/>
      <c r="B202"/>
      <c r="E202"/>
    </row>
    <row r="203" spans="1:5" x14ac:dyDescent="0.2">
      <c r="A203"/>
      <c r="B203"/>
      <c r="E203"/>
    </row>
    <row r="204" spans="1:5" x14ac:dyDescent="0.2">
      <c r="A204"/>
      <c r="B204"/>
      <c r="E204"/>
    </row>
    <row r="205" spans="1:5" x14ac:dyDescent="0.2">
      <c r="A205"/>
      <c r="B205"/>
      <c r="E205"/>
    </row>
    <row r="206" spans="1:5" x14ac:dyDescent="0.2">
      <c r="A206"/>
      <c r="B206"/>
      <c r="E206"/>
    </row>
    <row r="207" spans="1:5" x14ac:dyDescent="0.2">
      <c r="A207"/>
      <c r="B207"/>
      <c r="E207"/>
    </row>
    <row r="208" spans="1:5" x14ac:dyDescent="0.2">
      <c r="A208"/>
      <c r="B208"/>
      <c r="E208"/>
    </row>
    <row r="209" spans="1:5" x14ac:dyDescent="0.2">
      <c r="A209"/>
      <c r="B209"/>
      <c r="E209"/>
    </row>
    <row r="210" spans="1:5" x14ac:dyDescent="0.2">
      <c r="A210"/>
      <c r="B210"/>
      <c r="E210"/>
    </row>
    <row r="211" spans="1:5" x14ac:dyDescent="0.2">
      <c r="A211"/>
      <c r="B211"/>
      <c r="E211"/>
    </row>
    <row r="212" spans="1:5" x14ac:dyDescent="0.2">
      <c r="A212"/>
      <c r="B212"/>
      <c r="E212"/>
    </row>
    <row r="213" spans="1:5" x14ac:dyDescent="0.2">
      <c r="A213"/>
      <c r="B213"/>
      <c r="E213"/>
    </row>
    <row r="214" spans="1:5" x14ac:dyDescent="0.2">
      <c r="A214"/>
      <c r="B214"/>
      <c r="E214"/>
    </row>
    <row r="215" spans="1:5" x14ac:dyDescent="0.2">
      <c r="A215"/>
      <c r="B215"/>
      <c r="E215"/>
    </row>
    <row r="216" spans="1:5" x14ac:dyDescent="0.2">
      <c r="A216"/>
      <c r="B216"/>
      <c r="E216"/>
    </row>
    <row r="217" spans="1:5" x14ac:dyDescent="0.2">
      <c r="A217"/>
      <c r="B217"/>
      <c r="E217"/>
    </row>
    <row r="218" spans="1:5" x14ac:dyDescent="0.2">
      <c r="A218"/>
      <c r="B218"/>
      <c r="E218"/>
    </row>
    <row r="219" spans="1:5" x14ac:dyDescent="0.2">
      <c r="A219"/>
      <c r="B219"/>
      <c r="E219"/>
    </row>
    <row r="220" spans="1:5" x14ac:dyDescent="0.2">
      <c r="A220"/>
      <c r="B220"/>
      <c r="E220"/>
    </row>
    <row r="221" spans="1:5" x14ac:dyDescent="0.2">
      <c r="A221"/>
      <c r="B221"/>
      <c r="E221"/>
    </row>
    <row r="222" spans="1:5" x14ac:dyDescent="0.2">
      <c r="A222"/>
      <c r="B222"/>
      <c r="E222"/>
    </row>
    <row r="223" spans="1:5" x14ac:dyDescent="0.2">
      <c r="A223"/>
      <c r="B223"/>
      <c r="E223"/>
    </row>
    <row r="224" spans="1:5" x14ac:dyDescent="0.2">
      <c r="A224"/>
      <c r="B224"/>
      <c r="E224"/>
    </row>
    <row r="225" spans="1:5" x14ac:dyDescent="0.2">
      <c r="A225"/>
      <c r="B225"/>
      <c r="E225"/>
    </row>
    <row r="226" spans="1:5" x14ac:dyDescent="0.2">
      <c r="A226"/>
      <c r="B226"/>
      <c r="E226"/>
    </row>
    <row r="227" spans="1:5" x14ac:dyDescent="0.2">
      <c r="A227"/>
      <c r="B227"/>
      <c r="E227"/>
    </row>
    <row r="228" spans="1:5" x14ac:dyDescent="0.2">
      <c r="A228"/>
      <c r="B228"/>
      <c r="E228"/>
    </row>
    <row r="229" spans="1:5" x14ac:dyDescent="0.2">
      <c r="A229"/>
      <c r="B229"/>
      <c r="E229"/>
    </row>
    <row r="230" spans="1:5" x14ac:dyDescent="0.2">
      <c r="A230"/>
      <c r="B230"/>
      <c r="E230"/>
    </row>
    <row r="231" spans="1:5" x14ac:dyDescent="0.2">
      <c r="A231"/>
      <c r="B231"/>
      <c r="E231"/>
    </row>
    <row r="232" spans="1:5" x14ac:dyDescent="0.2">
      <c r="A232"/>
      <c r="B232"/>
      <c r="E232"/>
    </row>
    <row r="233" spans="1:5" x14ac:dyDescent="0.2">
      <c r="A233"/>
      <c r="B233"/>
      <c r="E233"/>
    </row>
    <row r="234" spans="1:5" x14ac:dyDescent="0.2">
      <c r="A234"/>
      <c r="B234"/>
      <c r="E234"/>
    </row>
    <row r="235" spans="1:5" x14ac:dyDescent="0.2">
      <c r="A235"/>
      <c r="B235"/>
      <c r="E235"/>
    </row>
    <row r="236" spans="1:5" x14ac:dyDescent="0.2">
      <c r="A236"/>
      <c r="B236"/>
      <c r="E236"/>
    </row>
    <row r="237" spans="1:5" x14ac:dyDescent="0.2">
      <c r="A237"/>
      <c r="B237"/>
      <c r="E237"/>
    </row>
    <row r="238" spans="1:5" x14ac:dyDescent="0.2">
      <c r="A238"/>
      <c r="B238"/>
      <c r="E238"/>
    </row>
    <row r="239" spans="1:5" x14ac:dyDescent="0.2">
      <c r="A239"/>
      <c r="B239"/>
      <c r="E239"/>
    </row>
    <row r="240" spans="1:5" x14ac:dyDescent="0.2">
      <c r="A240"/>
      <c r="B240"/>
      <c r="E240"/>
    </row>
    <row r="241" spans="1:5" x14ac:dyDescent="0.2">
      <c r="A241"/>
      <c r="B241"/>
      <c r="E241"/>
    </row>
    <row r="242" spans="1:5" x14ac:dyDescent="0.2">
      <c r="A242"/>
      <c r="B242"/>
      <c r="E242"/>
    </row>
    <row r="243" spans="1:5" x14ac:dyDescent="0.2">
      <c r="A243"/>
      <c r="B243"/>
      <c r="E243"/>
    </row>
    <row r="244" spans="1:5" x14ac:dyDescent="0.2">
      <c r="A244"/>
      <c r="B244"/>
      <c r="E244"/>
    </row>
    <row r="245" spans="1:5" x14ac:dyDescent="0.2">
      <c r="A245"/>
      <c r="B245"/>
      <c r="E245"/>
    </row>
    <row r="246" spans="1:5" x14ac:dyDescent="0.2">
      <c r="A246"/>
      <c r="B246"/>
      <c r="E246"/>
    </row>
    <row r="247" spans="1:5" x14ac:dyDescent="0.2">
      <c r="A247"/>
      <c r="B247"/>
      <c r="E247"/>
    </row>
    <row r="248" spans="1:5" x14ac:dyDescent="0.2">
      <c r="A248"/>
      <c r="B248"/>
      <c r="E248"/>
    </row>
    <row r="249" spans="1:5" x14ac:dyDescent="0.2">
      <c r="A249"/>
      <c r="B249"/>
      <c r="E249"/>
    </row>
    <row r="250" spans="1:5" x14ac:dyDescent="0.2">
      <c r="A250"/>
      <c r="B250"/>
      <c r="E250"/>
    </row>
    <row r="251" spans="1:5" x14ac:dyDescent="0.2">
      <c r="A251"/>
      <c r="B251"/>
      <c r="E251"/>
    </row>
    <row r="252" spans="1:5" x14ac:dyDescent="0.2">
      <c r="A252"/>
      <c r="B252"/>
      <c r="E252"/>
    </row>
    <row r="253" spans="1:5" x14ac:dyDescent="0.2">
      <c r="A253"/>
      <c r="B253"/>
      <c r="E253"/>
    </row>
    <row r="254" spans="1:5" x14ac:dyDescent="0.2">
      <c r="A254"/>
      <c r="B254"/>
      <c r="E254"/>
    </row>
    <row r="255" spans="1:5" x14ac:dyDescent="0.2">
      <c r="A255"/>
      <c r="B255"/>
      <c r="E255"/>
    </row>
    <row r="256" spans="1:5" x14ac:dyDescent="0.2">
      <c r="A256"/>
      <c r="B256"/>
      <c r="E256"/>
    </row>
    <row r="257" spans="1:5" x14ac:dyDescent="0.2">
      <c r="A257"/>
      <c r="B257"/>
      <c r="E257"/>
    </row>
    <row r="258" spans="1:5" x14ac:dyDescent="0.2">
      <c r="A258"/>
      <c r="B258"/>
      <c r="E258"/>
    </row>
    <row r="259" spans="1:5" x14ac:dyDescent="0.2">
      <c r="A259"/>
      <c r="B259"/>
      <c r="E259"/>
    </row>
    <row r="260" spans="1:5" x14ac:dyDescent="0.2">
      <c r="A260"/>
      <c r="B260"/>
      <c r="E260"/>
    </row>
    <row r="261" spans="1:5" x14ac:dyDescent="0.2">
      <c r="A261"/>
      <c r="B261"/>
      <c r="E261"/>
    </row>
    <row r="262" spans="1:5" x14ac:dyDescent="0.2">
      <c r="A262"/>
      <c r="B262"/>
      <c r="E262"/>
    </row>
    <row r="263" spans="1:5" x14ac:dyDescent="0.2">
      <c r="A263"/>
      <c r="B263"/>
      <c r="E263"/>
    </row>
    <row r="264" spans="1:5" x14ac:dyDescent="0.2">
      <c r="A264"/>
      <c r="B264"/>
      <c r="E264"/>
    </row>
    <row r="265" spans="1:5" x14ac:dyDescent="0.2">
      <c r="A265"/>
      <c r="B265"/>
      <c r="E265"/>
    </row>
    <row r="266" spans="1:5" x14ac:dyDescent="0.2">
      <c r="A266"/>
      <c r="B266"/>
      <c r="E266"/>
    </row>
    <row r="267" spans="1:5" x14ac:dyDescent="0.2">
      <c r="A267"/>
      <c r="B267"/>
      <c r="E267"/>
    </row>
    <row r="268" spans="1:5" x14ac:dyDescent="0.2">
      <c r="A268"/>
      <c r="B268"/>
      <c r="E268"/>
    </row>
    <row r="269" spans="1:5" x14ac:dyDescent="0.2">
      <c r="A269"/>
      <c r="B269"/>
      <c r="E269"/>
    </row>
    <row r="270" spans="1:5" x14ac:dyDescent="0.2">
      <c r="A270"/>
      <c r="B270"/>
      <c r="E270"/>
    </row>
    <row r="271" spans="1:5" x14ac:dyDescent="0.2">
      <c r="A271"/>
      <c r="B271"/>
      <c r="E271"/>
    </row>
    <row r="272" spans="1:5" x14ac:dyDescent="0.2">
      <c r="A272"/>
      <c r="B272"/>
      <c r="E272"/>
    </row>
    <row r="273" spans="1:5" x14ac:dyDescent="0.2">
      <c r="A273"/>
      <c r="B273"/>
      <c r="E273"/>
    </row>
    <row r="274" spans="1:5" x14ac:dyDescent="0.2">
      <c r="A274"/>
      <c r="B274"/>
      <c r="E274"/>
    </row>
    <row r="275" spans="1:5" x14ac:dyDescent="0.2">
      <c r="A275"/>
      <c r="B275"/>
      <c r="E275"/>
    </row>
    <row r="276" spans="1:5" x14ac:dyDescent="0.2">
      <c r="A276"/>
      <c r="B276"/>
      <c r="E276"/>
    </row>
    <row r="277" spans="1:5" x14ac:dyDescent="0.2">
      <c r="A277"/>
      <c r="B277"/>
      <c r="E277"/>
    </row>
    <row r="278" spans="1:5" x14ac:dyDescent="0.2">
      <c r="A278"/>
      <c r="B278"/>
      <c r="E278"/>
    </row>
    <row r="279" spans="1:5" x14ac:dyDescent="0.2">
      <c r="A279"/>
      <c r="B279"/>
      <c r="E279"/>
    </row>
    <row r="280" spans="1:5" x14ac:dyDescent="0.2">
      <c r="A280"/>
      <c r="B280"/>
      <c r="E280"/>
    </row>
    <row r="281" spans="1:5" x14ac:dyDescent="0.2">
      <c r="A281"/>
      <c r="B281"/>
      <c r="E281"/>
    </row>
    <row r="282" spans="1:5" x14ac:dyDescent="0.2">
      <c r="A282"/>
      <c r="B282"/>
      <c r="E282"/>
    </row>
    <row r="283" spans="1:5" x14ac:dyDescent="0.2">
      <c r="A283"/>
      <c r="B283"/>
      <c r="E283"/>
    </row>
    <row r="284" spans="1:5" x14ac:dyDescent="0.2">
      <c r="A284"/>
      <c r="B284"/>
      <c r="E284"/>
    </row>
    <row r="285" spans="1:5" x14ac:dyDescent="0.2">
      <c r="A285"/>
      <c r="B285"/>
      <c r="E285"/>
    </row>
    <row r="286" spans="1:5" x14ac:dyDescent="0.2">
      <c r="A286"/>
      <c r="B286"/>
      <c r="E286"/>
    </row>
    <row r="287" spans="1:5" x14ac:dyDescent="0.2">
      <c r="A287"/>
      <c r="B287"/>
      <c r="E287"/>
    </row>
    <row r="288" spans="1:5" x14ac:dyDescent="0.2">
      <c r="A288"/>
      <c r="B288"/>
      <c r="E288"/>
    </row>
    <row r="289" spans="1:5" x14ac:dyDescent="0.2">
      <c r="A289"/>
      <c r="B289"/>
      <c r="E289"/>
    </row>
    <row r="290" spans="1:5" x14ac:dyDescent="0.2">
      <c r="A290"/>
      <c r="B290"/>
      <c r="E290"/>
    </row>
    <row r="291" spans="1:5" x14ac:dyDescent="0.2">
      <c r="A291"/>
      <c r="B291"/>
      <c r="E291"/>
    </row>
    <row r="292" spans="1:5" x14ac:dyDescent="0.2">
      <c r="A292"/>
      <c r="B292"/>
      <c r="E292"/>
    </row>
    <row r="293" spans="1:5" x14ac:dyDescent="0.2">
      <c r="A293"/>
      <c r="B293"/>
      <c r="E293"/>
    </row>
    <row r="294" spans="1:5" x14ac:dyDescent="0.2">
      <c r="A294"/>
      <c r="B294"/>
      <c r="E294"/>
    </row>
    <row r="295" spans="1:5" x14ac:dyDescent="0.2">
      <c r="A295"/>
      <c r="B295"/>
      <c r="E295"/>
    </row>
    <row r="296" spans="1:5" x14ac:dyDescent="0.2">
      <c r="A296"/>
      <c r="B296"/>
      <c r="E296"/>
    </row>
    <row r="297" spans="1:5" x14ac:dyDescent="0.2">
      <c r="A297"/>
      <c r="B297"/>
      <c r="E297"/>
    </row>
    <row r="298" spans="1:5" x14ac:dyDescent="0.2">
      <c r="A298"/>
      <c r="B298"/>
      <c r="E298"/>
    </row>
    <row r="299" spans="1:5" x14ac:dyDescent="0.2">
      <c r="A299"/>
      <c r="B299"/>
      <c r="E299"/>
    </row>
    <row r="300" spans="1:5" x14ac:dyDescent="0.2">
      <c r="A300"/>
      <c r="B300"/>
      <c r="E300"/>
    </row>
    <row r="301" spans="1:5" x14ac:dyDescent="0.2">
      <c r="A301"/>
      <c r="B301"/>
      <c r="E301"/>
    </row>
    <row r="302" spans="1:5" x14ac:dyDescent="0.2">
      <c r="A302"/>
      <c r="B302"/>
      <c r="E302"/>
    </row>
    <row r="303" spans="1:5" x14ac:dyDescent="0.2">
      <c r="A303"/>
      <c r="B303"/>
      <c r="E303"/>
    </row>
    <row r="304" spans="1:5" x14ac:dyDescent="0.2">
      <c r="A304"/>
      <c r="B304"/>
      <c r="E304"/>
    </row>
    <row r="305" spans="1:5" x14ac:dyDescent="0.2">
      <c r="A305"/>
      <c r="B305"/>
      <c r="E305"/>
    </row>
    <row r="306" spans="1:5" x14ac:dyDescent="0.2">
      <c r="A306"/>
      <c r="B306"/>
      <c r="E306"/>
    </row>
    <row r="307" spans="1:5" x14ac:dyDescent="0.2">
      <c r="A307"/>
      <c r="B307"/>
      <c r="E307"/>
    </row>
    <row r="308" spans="1:5" x14ac:dyDescent="0.2">
      <c r="A308"/>
      <c r="B308"/>
      <c r="E308"/>
    </row>
    <row r="309" spans="1:5" x14ac:dyDescent="0.2">
      <c r="A309"/>
      <c r="B309"/>
      <c r="E309"/>
    </row>
    <row r="310" spans="1:5" x14ac:dyDescent="0.2">
      <c r="A310"/>
      <c r="B310"/>
      <c r="E310"/>
    </row>
    <row r="311" spans="1:5" x14ac:dyDescent="0.2">
      <c r="A311"/>
      <c r="B311"/>
      <c r="E311"/>
    </row>
    <row r="312" spans="1:5" x14ac:dyDescent="0.2">
      <c r="A312"/>
      <c r="B312"/>
      <c r="E312"/>
    </row>
    <row r="313" spans="1:5" x14ac:dyDescent="0.2">
      <c r="A313"/>
      <c r="B313"/>
      <c r="E313"/>
    </row>
    <row r="314" spans="1:5" x14ac:dyDescent="0.2">
      <c r="A314"/>
      <c r="B314"/>
      <c r="E314"/>
    </row>
    <row r="315" spans="1:5" x14ac:dyDescent="0.2">
      <c r="A315"/>
      <c r="B315"/>
      <c r="E315"/>
    </row>
    <row r="316" spans="1:5" x14ac:dyDescent="0.2">
      <c r="A316"/>
      <c r="B316"/>
      <c r="E316"/>
    </row>
    <row r="317" spans="1:5" x14ac:dyDescent="0.2">
      <c r="A317"/>
      <c r="B317"/>
      <c r="E317"/>
    </row>
    <row r="318" spans="1:5" x14ac:dyDescent="0.2">
      <c r="A318"/>
      <c r="B318"/>
      <c r="E318"/>
    </row>
    <row r="319" spans="1:5" x14ac:dyDescent="0.2">
      <c r="A319"/>
      <c r="B319"/>
      <c r="E319"/>
    </row>
    <row r="320" spans="1:5" x14ac:dyDescent="0.2">
      <c r="A320"/>
      <c r="B320"/>
      <c r="E320"/>
    </row>
    <row r="321" spans="1:5" x14ac:dyDescent="0.2">
      <c r="A321"/>
      <c r="B321"/>
      <c r="E321"/>
    </row>
    <row r="322" spans="1:5" x14ac:dyDescent="0.2">
      <c r="A322"/>
      <c r="B322"/>
      <c r="E322"/>
    </row>
    <row r="323" spans="1:5" x14ac:dyDescent="0.2">
      <c r="A323"/>
      <c r="B323"/>
      <c r="E323"/>
    </row>
    <row r="324" spans="1:5" x14ac:dyDescent="0.2">
      <c r="A324"/>
      <c r="B324"/>
      <c r="E324"/>
    </row>
    <row r="325" spans="1:5" x14ac:dyDescent="0.2">
      <c r="A325"/>
      <c r="B325"/>
      <c r="E325"/>
    </row>
    <row r="326" spans="1:5" x14ac:dyDescent="0.2">
      <c r="A326"/>
      <c r="B326"/>
      <c r="E326"/>
    </row>
    <row r="327" spans="1:5" x14ac:dyDescent="0.2">
      <c r="A327"/>
      <c r="B327"/>
      <c r="E327"/>
    </row>
    <row r="328" spans="1:5" x14ac:dyDescent="0.2">
      <c r="A328"/>
      <c r="B328"/>
      <c r="E328"/>
    </row>
    <row r="329" spans="1:5" x14ac:dyDescent="0.2">
      <c r="A329"/>
      <c r="B329"/>
      <c r="E329"/>
    </row>
    <row r="330" spans="1:5" x14ac:dyDescent="0.2">
      <c r="A330"/>
      <c r="B330"/>
      <c r="E330"/>
    </row>
    <row r="331" spans="1:5" x14ac:dyDescent="0.2">
      <c r="A331"/>
      <c r="B331"/>
      <c r="E331"/>
    </row>
    <row r="332" spans="1:5" x14ac:dyDescent="0.2">
      <c r="A332"/>
      <c r="B332"/>
      <c r="E332"/>
    </row>
    <row r="333" spans="1:5" x14ac:dyDescent="0.2">
      <c r="A333"/>
      <c r="B333"/>
      <c r="E333"/>
    </row>
    <row r="334" spans="1:5" x14ac:dyDescent="0.2">
      <c r="A334"/>
      <c r="B334"/>
      <c r="E334"/>
    </row>
    <row r="335" spans="1:5" x14ac:dyDescent="0.2">
      <c r="A335"/>
      <c r="B335"/>
      <c r="E335"/>
    </row>
    <row r="336" spans="1:5" x14ac:dyDescent="0.2">
      <c r="A336"/>
      <c r="B336"/>
      <c r="E336"/>
    </row>
    <row r="337" spans="1:5" x14ac:dyDescent="0.2">
      <c r="A337"/>
      <c r="B337"/>
      <c r="E337"/>
    </row>
    <row r="338" spans="1:5" x14ac:dyDescent="0.2">
      <c r="A338"/>
      <c r="B338"/>
      <c r="E338"/>
    </row>
    <row r="339" spans="1:5" x14ac:dyDescent="0.2">
      <c r="A339"/>
      <c r="B339"/>
      <c r="E339"/>
    </row>
    <row r="340" spans="1:5" x14ac:dyDescent="0.2">
      <c r="A340"/>
      <c r="B340"/>
      <c r="E340"/>
    </row>
    <row r="341" spans="1:5" x14ac:dyDescent="0.2">
      <c r="A341"/>
      <c r="B341"/>
      <c r="E341"/>
    </row>
    <row r="342" spans="1:5" x14ac:dyDescent="0.2">
      <c r="A342"/>
      <c r="B342"/>
      <c r="E342"/>
    </row>
    <row r="343" spans="1:5" x14ac:dyDescent="0.2">
      <c r="A343"/>
      <c r="B343"/>
      <c r="E343"/>
    </row>
    <row r="344" spans="1:5" x14ac:dyDescent="0.2">
      <c r="A344"/>
      <c r="B344"/>
      <c r="E344"/>
    </row>
    <row r="345" spans="1:5" x14ac:dyDescent="0.2">
      <c r="A345"/>
      <c r="B345"/>
      <c r="E345"/>
    </row>
    <row r="346" spans="1:5" x14ac:dyDescent="0.2">
      <c r="A346"/>
      <c r="B346"/>
      <c r="E346"/>
    </row>
    <row r="347" spans="1:5" x14ac:dyDescent="0.2">
      <c r="A347"/>
      <c r="B347"/>
      <c r="E347"/>
    </row>
    <row r="348" spans="1:5" x14ac:dyDescent="0.2">
      <c r="A348"/>
      <c r="B348"/>
      <c r="E348"/>
    </row>
    <row r="349" spans="1:5" x14ac:dyDescent="0.2">
      <c r="A349"/>
      <c r="B349"/>
      <c r="E349"/>
    </row>
    <row r="350" spans="1:5" x14ac:dyDescent="0.2">
      <c r="A350"/>
      <c r="B350"/>
      <c r="E350"/>
    </row>
    <row r="351" spans="1:5" x14ac:dyDescent="0.2">
      <c r="A351"/>
      <c r="B351"/>
      <c r="E351"/>
    </row>
    <row r="352" spans="1:5" x14ac:dyDescent="0.2">
      <c r="A352"/>
      <c r="B352"/>
      <c r="E352"/>
    </row>
    <row r="353" spans="1:5" x14ac:dyDescent="0.2">
      <c r="A353"/>
      <c r="B353"/>
      <c r="E353"/>
    </row>
    <row r="354" spans="1:5" x14ac:dyDescent="0.2">
      <c r="A354"/>
      <c r="B354"/>
      <c r="E354"/>
    </row>
    <row r="355" spans="1:5" x14ac:dyDescent="0.2">
      <c r="A355"/>
      <c r="B355"/>
      <c r="E355"/>
    </row>
    <row r="356" spans="1:5" x14ac:dyDescent="0.2">
      <c r="A356"/>
      <c r="B356"/>
      <c r="E356"/>
    </row>
    <row r="357" spans="1:5" x14ac:dyDescent="0.2">
      <c r="A357"/>
      <c r="B357"/>
      <c r="E357"/>
    </row>
    <row r="358" spans="1:5" x14ac:dyDescent="0.2">
      <c r="A358"/>
      <c r="B358"/>
      <c r="E358"/>
    </row>
    <row r="359" spans="1:5" x14ac:dyDescent="0.2">
      <c r="A359"/>
      <c r="B359"/>
      <c r="E359"/>
    </row>
    <row r="360" spans="1:5" x14ac:dyDescent="0.2">
      <c r="A360"/>
      <c r="B360"/>
      <c r="E360"/>
    </row>
    <row r="361" spans="1:5" x14ac:dyDescent="0.2">
      <c r="A361"/>
      <c r="B361"/>
      <c r="E361"/>
    </row>
    <row r="362" spans="1:5" x14ac:dyDescent="0.2">
      <c r="A362"/>
      <c r="B362"/>
      <c r="E362"/>
    </row>
    <row r="363" spans="1:5" x14ac:dyDescent="0.2">
      <c r="A363"/>
      <c r="B363"/>
      <c r="E363"/>
    </row>
    <row r="364" spans="1:5" x14ac:dyDescent="0.2">
      <c r="A364"/>
      <c r="B364"/>
      <c r="E364"/>
    </row>
    <row r="365" spans="1:5" x14ac:dyDescent="0.2">
      <c r="A365"/>
      <c r="B365"/>
      <c r="E365"/>
    </row>
    <row r="366" spans="1:5" x14ac:dyDescent="0.2">
      <c r="A366"/>
      <c r="B366"/>
      <c r="E366"/>
    </row>
    <row r="367" spans="1:5" x14ac:dyDescent="0.2">
      <c r="A367"/>
      <c r="B367"/>
      <c r="E367"/>
    </row>
    <row r="368" spans="1:5" x14ac:dyDescent="0.2">
      <c r="A368"/>
      <c r="B368"/>
      <c r="E368"/>
    </row>
    <row r="369" spans="1:5" x14ac:dyDescent="0.2">
      <c r="A369"/>
      <c r="B369"/>
      <c r="E369"/>
    </row>
    <row r="370" spans="1:5" x14ac:dyDescent="0.2">
      <c r="A370"/>
      <c r="B370"/>
      <c r="E370"/>
    </row>
    <row r="371" spans="1:5" x14ac:dyDescent="0.2">
      <c r="A371"/>
      <c r="B371"/>
      <c r="E371"/>
    </row>
    <row r="372" spans="1:5" x14ac:dyDescent="0.2">
      <c r="A372"/>
      <c r="B372"/>
      <c r="E372"/>
    </row>
    <row r="373" spans="1:5" x14ac:dyDescent="0.2">
      <c r="A373"/>
      <c r="B373"/>
      <c r="E373"/>
    </row>
    <row r="374" spans="1:5" x14ac:dyDescent="0.2">
      <c r="A374"/>
      <c r="B374"/>
      <c r="E374"/>
    </row>
    <row r="375" spans="1:5" x14ac:dyDescent="0.2">
      <c r="A375"/>
      <c r="B375"/>
      <c r="E375"/>
    </row>
    <row r="376" spans="1:5" x14ac:dyDescent="0.2">
      <c r="A376"/>
      <c r="B376"/>
      <c r="E376"/>
    </row>
    <row r="377" spans="1:5" x14ac:dyDescent="0.2">
      <c r="A377"/>
      <c r="B377"/>
      <c r="E377"/>
    </row>
    <row r="378" spans="1:5" x14ac:dyDescent="0.2">
      <c r="A378"/>
      <c r="B378"/>
      <c r="E378"/>
    </row>
    <row r="379" spans="1:5" x14ac:dyDescent="0.2">
      <c r="A379"/>
      <c r="B379"/>
      <c r="E379"/>
    </row>
    <row r="380" spans="1:5" x14ac:dyDescent="0.2">
      <c r="A380"/>
      <c r="B380"/>
      <c r="E380"/>
    </row>
    <row r="381" spans="1:5" x14ac:dyDescent="0.2">
      <c r="A381"/>
      <c r="B381"/>
      <c r="E381"/>
    </row>
    <row r="382" spans="1:5" x14ac:dyDescent="0.2">
      <c r="A382"/>
      <c r="B382"/>
      <c r="E382"/>
    </row>
    <row r="383" spans="1:5" x14ac:dyDescent="0.2">
      <c r="A383"/>
      <c r="B383"/>
      <c r="E383"/>
    </row>
    <row r="384" spans="1:5" x14ac:dyDescent="0.2">
      <c r="A384"/>
      <c r="B384"/>
      <c r="E384"/>
    </row>
    <row r="385" spans="1:5" x14ac:dyDescent="0.2">
      <c r="A385"/>
      <c r="B385"/>
      <c r="E385"/>
    </row>
    <row r="386" spans="1:5" x14ac:dyDescent="0.2">
      <c r="A386"/>
      <c r="B386"/>
      <c r="E386"/>
    </row>
    <row r="387" spans="1:5" x14ac:dyDescent="0.2">
      <c r="A387"/>
      <c r="B387"/>
      <c r="E387"/>
    </row>
    <row r="388" spans="1:5" x14ac:dyDescent="0.2">
      <c r="A388"/>
      <c r="B388"/>
      <c r="E388"/>
    </row>
    <row r="389" spans="1:5" x14ac:dyDescent="0.2">
      <c r="A389"/>
      <c r="B389"/>
      <c r="E389"/>
    </row>
    <row r="390" spans="1:5" x14ac:dyDescent="0.2">
      <c r="A390"/>
      <c r="B390"/>
      <c r="E390"/>
    </row>
    <row r="391" spans="1:5" x14ac:dyDescent="0.2">
      <c r="A391"/>
      <c r="B391"/>
      <c r="E391"/>
    </row>
    <row r="392" spans="1:5" x14ac:dyDescent="0.2">
      <c r="A392"/>
      <c r="B392"/>
      <c r="E392"/>
    </row>
    <row r="393" spans="1:5" x14ac:dyDescent="0.2">
      <c r="A393"/>
      <c r="B393"/>
      <c r="E393"/>
    </row>
    <row r="394" spans="1:5" x14ac:dyDescent="0.2">
      <c r="A394"/>
      <c r="B394"/>
      <c r="E394"/>
    </row>
    <row r="395" spans="1:5" x14ac:dyDescent="0.2">
      <c r="A395"/>
      <c r="B395"/>
      <c r="E395"/>
    </row>
    <row r="396" spans="1:5" x14ac:dyDescent="0.2">
      <c r="A396"/>
      <c r="B396"/>
      <c r="E396"/>
    </row>
    <row r="397" spans="1:5" x14ac:dyDescent="0.2">
      <c r="A397"/>
      <c r="B397"/>
      <c r="E397"/>
    </row>
    <row r="398" spans="1:5" x14ac:dyDescent="0.2">
      <c r="A398"/>
      <c r="B398"/>
      <c r="E398"/>
    </row>
    <row r="399" spans="1:5" x14ac:dyDescent="0.2">
      <c r="A399"/>
      <c r="B399"/>
      <c r="E399"/>
    </row>
    <row r="400" spans="1:5" x14ac:dyDescent="0.2">
      <c r="A400"/>
      <c r="B400"/>
      <c r="E400"/>
    </row>
    <row r="401" spans="1:5" x14ac:dyDescent="0.2">
      <c r="A401"/>
      <c r="B401"/>
      <c r="E401"/>
    </row>
    <row r="402" spans="1:5" x14ac:dyDescent="0.2">
      <c r="A402"/>
      <c r="B402"/>
      <c r="E402"/>
    </row>
    <row r="403" spans="1:5" x14ac:dyDescent="0.2">
      <c r="A403"/>
      <c r="B403"/>
      <c r="E403"/>
    </row>
    <row r="404" spans="1:5" x14ac:dyDescent="0.2">
      <c r="A404"/>
      <c r="B404"/>
      <c r="E404"/>
    </row>
    <row r="405" spans="1:5" x14ac:dyDescent="0.2">
      <c r="A405"/>
      <c r="B405"/>
      <c r="E405"/>
    </row>
    <row r="406" spans="1:5" x14ac:dyDescent="0.2">
      <c r="A406"/>
      <c r="B406"/>
      <c r="E406"/>
    </row>
    <row r="407" spans="1:5" x14ac:dyDescent="0.2">
      <c r="A407"/>
      <c r="B407"/>
      <c r="E407"/>
    </row>
    <row r="408" spans="1:5" x14ac:dyDescent="0.2">
      <c r="A408"/>
      <c r="B408"/>
      <c r="E408"/>
    </row>
    <row r="409" spans="1:5" x14ac:dyDescent="0.2">
      <c r="A409"/>
      <c r="B409"/>
      <c r="E409"/>
    </row>
    <row r="410" spans="1:5" x14ac:dyDescent="0.2">
      <c r="A410"/>
      <c r="B410"/>
      <c r="E410"/>
    </row>
    <row r="411" spans="1:5" x14ac:dyDescent="0.2">
      <c r="A411"/>
      <c r="B411"/>
      <c r="E411"/>
    </row>
    <row r="412" spans="1:5" x14ac:dyDescent="0.2">
      <c r="A412"/>
      <c r="B412"/>
      <c r="E412"/>
    </row>
    <row r="413" spans="1:5" x14ac:dyDescent="0.2">
      <c r="A413"/>
      <c r="B413"/>
      <c r="E413"/>
    </row>
    <row r="414" spans="1:5" x14ac:dyDescent="0.2">
      <c r="A414"/>
      <c r="B414"/>
      <c r="E414"/>
    </row>
    <row r="415" spans="1:5" x14ac:dyDescent="0.2">
      <c r="A415"/>
      <c r="B415"/>
      <c r="E415"/>
    </row>
    <row r="416" spans="1:5" x14ac:dyDescent="0.2">
      <c r="A416"/>
      <c r="B416"/>
      <c r="E416"/>
    </row>
    <row r="417" spans="1:5" x14ac:dyDescent="0.2">
      <c r="A417"/>
      <c r="B417"/>
      <c r="E417"/>
    </row>
    <row r="418" spans="1:5" x14ac:dyDescent="0.2">
      <c r="A418"/>
      <c r="B418"/>
      <c r="E418"/>
    </row>
    <row r="419" spans="1:5" x14ac:dyDescent="0.2">
      <c r="A419"/>
      <c r="B419"/>
      <c r="E419"/>
    </row>
    <row r="420" spans="1:5" x14ac:dyDescent="0.2">
      <c r="A420"/>
      <c r="B420"/>
      <c r="E420"/>
    </row>
    <row r="421" spans="1:5" x14ac:dyDescent="0.2">
      <c r="A421"/>
      <c r="B421"/>
      <c r="E421"/>
    </row>
    <row r="422" spans="1:5" x14ac:dyDescent="0.2">
      <c r="A422"/>
      <c r="B422"/>
      <c r="E422"/>
    </row>
    <row r="423" spans="1:5" x14ac:dyDescent="0.2">
      <c r="A423"/>
      <c r="B423"/>
      <c r="E423"/>
    </row>
    <row r="424" spans="1:5" x14ac:dyDescent="0.2">
      <c r="A424"/>
      <c r="B424"/>
      <c r="E424"/>
    </row>
    <row r="425" spans="1:5" x14ac:dyDescent="0.2">
      <c r="A425"/>
      <c r="B425"/>
      <c r="E425"/>
    </row>
    <row r="426" spans="1:5" x14ac:dyDescent="0.2">
      <c r="A426"/>
      <c r="B426"/>
      <c r="E426"/>
    </row>
    <row r="427" spans="1:5" x14ac:dyDescent="0.2">
      <c r="A427"/>
      <c r="B427"/>
      <c r="E427"/>
    </row>
    <row r="428" spans="1:5" x14ac:dyDescent="0.2">
      <c r="A428"/>
      <c r="B428"/>
      <c r="E428"/>
    </row>
    <row r="429" spans="1:5" x14ac:dyDescent="0.2">
      <c r="A429"/>
      <c r="B429"/>
      <c r="E429"/>
    </row>
    <row r="430" spans="1:5" x14ac:dyDescent="0.2">
      <c r="A430"/>
      <c r="B430"/>
      <c r="E430"/>
    </row>
    <row r="431" spans="1:5" x14ac:dyDescent="0.2">
      <c r="A431"/>
      <c r="B431"/>
      <c r="E431"/>
    </row>
    <row r="432" spans="1:5" x14ac:dyDescent="0.2">
      <c r="A432"/>
      <c r="B432"/>
      <c r="E432"/>
    </row>
    <row r="433" spans="1:5" x14ac:dyDescent="0.2">
      <c r="A433"/>
      <c r="B433"/>
      <c r="E433"/>
    </row>
    <row r="434" spans="1:5" x14ac:dyDescent="0.2">
      <c r="A434"/>
      <c r="B434"/>
      <c r="E434"/>
    </row>
    <row r="435" spans="1:5" x14ac:dyDescent="0.2">
      <c r="A435"/>
      <c r="B435"/>
      <c r="E435"/>
    </row>
    <row r="436" spans="1:5" x14ac:dyDescent="0.2">
      <c r="A436"/>
      <c r="B436"/>
      <c r="E436"/>
    </row>
    <row r="437" spans="1:5" x14ac:dyDescent="0.2">
      <c r="A437"/>
      <c r="B437"/>
      <c r="E437"/>
    </row>
    <row r="438" spans="1:5" x14ac:dyDescent="0.2">
      <c r="A438"/>
      <c r="B438"/>
      <c r="E438"/>
    </row>
    <row r="439" spans="1:5" x14ac:dyDescent="0.2">
      <c r="A439"/>
      <c r="B439"/>
      <c r="E439"/>
    </row>
    <row r="440" spans="1:5" x14ac:dyDescent="0.2">
      <c r="A440"/>
      <c r="B440"/>
      <c r="E440"/>
    </row>
    <row r="441" spans="1:5" x14ac:dyDescent="0.2">
      <c r="A441"/>
      <c r="B441"/>
      <c r="E441"/>
    </row>
    <row r="442" spans="1:5" x14ac:dyDescent="0.2">
      <c r="A442"/>
      <c r="B442"/>
      <c r="E442"/>
    </row>
    <row r="443" spans="1:5" x14ac:dyDescent="0.2">
      <c r="A443"/>
      <c r="B443"/>
      <c r="E443"/>
    </row>
    <row r="444" spans="1:5" x14ac:dyDescent="0.2">
      <c r="A444"/>
      <c r="B444"/>
      <c r="E444"/>
    </row>
    <row r="445" spans="1:5" x14ac:dyDescent="0.2">
      <c r="A445"/>
      <c r="B445"/>
      <c r="E445"/>
    </row>
    <row r="446" spans="1:5" x14ac:dyDescent="0.2">
      <c r="A446"/>
      <c r="B446"/>
      <c r="E446"/>
    </row>
    <row r="447" spans="1:5" x14ac:dyDescent="0.2">
      <c r="A447"/>
      <c r="B447"/>
      <c r="E447"/>
    </row>
    <row r="448" spans="1:5" x14ac:dyDescent="0.2">
      <c r="A448"/>
      <c r="B448"/>
      <c r="E448"/>
    </row>
    <row r="449" spans="1:5" x14ac:dyDescent="0.2">
      <c r="A449"/>
      <c r="B449"/>
      <c r="E449"/>
    </row>
    <row r="450" spans="1:5" x14ac:dyDescent="0.2">
      <c r="A450"/>
      <c r="B450"/>
      <c r="E450"/>
    </row>
    <row r="451" spans="1:5" x14ac:dyDescent="0.2">
      <c r="A451"/>
      <c r="B451"/>
      <c r="E451"/>
    </row>
    <row r="452" spans="1:5" x14ac:dyDescent="0.2">
      <c r="A452"/>
      <c r="B452"/>
      <c r="E452"/>
    </row>
    <row r="453" spans="1:5" x14ac:dyDescent="0.2">
      <c r="A453"/>
      <c r="B453"/>
      <c r="E453"/>
    </row>
    <row r="454" spans="1:5" x14ac:dyDescent="0.2">
      <c r="A454"/>
      <c r="B454"/>
      <c r="E454"/>
    </row>
    <row r="455" spans="1:5" x14ac:dyDescent="0.2">
      <c r="A455"/>
      <c r="B455"/>
      <c r="E455"/>
    </row>
    <row r="456" spans="1:5" x14ac:dyDescent="0.2">
      <c r="A456"/>
      <c r="B456"/>
      <c r="E456"/>
    </row>
    <row r="457" spans="1:5" x14ac:dyDescent="0.2">
      <c r="A457"/>
      <c r="B457"/>
      <c r="E457"/>
    </row>
    <row r="458" spans="1:5" x14ac:dyDescent="0.2">
      <c r="A458"/>
      <c r="B458"/>
      <c r="E458"/>
    </row>
    <row r="459" spans="1:5" x14ac:dyDescent="0.2">
      <c r="A459"/>
      <c r="B459"/>
      <c r="E459"/>
    </row>
    <row r="460" spans="1:5" x14ac:dyDescent="0.2">
      <c r="A460"/>
      <c r="B460"/>
      <c r="E460"/>
    </row>
    <row r="461" spans="1:5" x14ac:dyDescent="0.2">
      <c r="A461"/>
      <c r="B461"/>
      <c r="E461"/>
    </row>
    <row r="462" spans="1:5" x14ac:dyDescent="0.2">
      <c r="A462"/>
      <c r="B462"/>
      <c r="E462"/>
    </row>
    <row r="463" spans="1:5" x14ac:dyDescent="0.2">
      <c r="A463"/>
      <c r="B463"/>
      <c r="E463"/>
    </row>
    <row r="464" spans="1:5" x14ac:dyDescent="0.2">
      <c r="A464"/>
      <c r="B464"/>
      <c r="E464"/>
    </row>
    <row r="465" spans="1:5" x14ac:dyDescent="0.2">
      <c r="A465"/>
      <c r="B465"/>
      <c r="E465"/>
    </row>
    <row r="466" spans="1:5" x14ac:dyDescent="0.2">
      <c r="A466"/>
      <c r="B466"/>
      <c r="E466"/>
    </row>
    <row r="467" spans="1:5" x14ac:dyDescent="0.2">
      <c r="A467"/>
      <c r="B467"/>
      <c r="E467"/>
    </row>
    <row r="468" spans="1:5" x14ac:dyDescent="0.2">
      <c r="A468"/>
      <c r="B468"/>
      <c r="E468"/>
    </row>
    <row r="469" spans="1:5" x14ac:dyDescent="0.2">
      <c r="A469"/>
      <c r="B469"/>
      <c r="E469"/>
    </row>
    <row r="470" spans="1:5" x14ac:dyDescent="0.2">
      <c r="A470"/>
      <c r="B470"/>
      <c r="E470"/>
    </row>
    <row r="471" spans="1:5" x14ac:dyDescent="0.2">
      <c r="A471"/>
      <c r="B471"/>
      <c r="E471"/>
    </row>
    <row r="472" spans="1:5" x14ac:dyDescent="0.2">
      <c r="A472"/>
      <c r="B472"/>
      <c r="E472"/>
    </row>
    <row r="473" spans="1:5" x14ac:dyDescent="0.2">
      <c r="A473"/>
      <c r="B473"/>
      <c r="E473"/>
    </row>
    <row r="474" spans="1:5" x14ac:dyDescent="0.2">
      <c r="A474"/>
      <c r="B474"/>
      <c r="E474"/>
    </row>
    <row r="475" spans="1:5" x14ac:dyDescent="0.2">
      <c r="A475"/>
      <c r="B475"/>
      <c r="E475"/>
    </row>
    <row r="476" spans="1:5" x14ac:dyDescent="0.2">
      <c r="A476"/>
      <c r="B476"/>
      <c r="E476"/>
    </row>
    <row r="477" spans="1:5" x14ac:dyDescent="0.2">
      <c r="A477"/>
      <c r="B477"/>
      <c r="E477"/>
    </row>
    <row r="478" spans="1:5" x14ac:dyDescent="0.2">
      <c r="A478"/>
      <c r="B478"/>
      <c r="E478"/>
    </row>
    <row r="479" spans="1:5" x14ac:dyDescent="0.2">
      <c r="A479"/>
      <c r="B479"/>
      <c r="E479"/>
    </row>
    <row r="480" spans="1:5" x14ac:dyDescent="0.2">
      <c r="A480"/>
      <c r="B480"/>
      <c r="E480"/>
    </row>
    <row r="481" spans="1:5" x14ac:dyDescent="0.2">
      <c r="A481"/>
      <c r="B481"/>
      <c r="E481"/>
    </row>
    <row r="482" spans="1:5" x14ac:dyDescent="0.2">
      <c r="A482"/>
      <c r="B482"/>
      <c r="E482"/>
    </row>
    <row r="483" spans="1:5" x14ac:dyDescent="0.2">
      <c r="A483"/>
      <c r="B483"/>
      <c r="E483"/>
    </row>
    <row r="484" spans="1:5" x14ac:dyDescent="0.2">
      <c r="A484"/>
      <c r="B484"/>
      <c r="E484"/>
    </row>
    <row r="485" spans="1:5" x14ac:dyDescent="0.2">
      <c r="A485"/>
      <c r="B485"/>
      <c r="E485"/>
    </row>
    <row r="486" spans="1:5" x14ac:dyDescent="0.2">
      <c r="A486"/>
      <c r="B486"/>
      <c r="E486"/>
    </row>
    <row r="487" spans="1:5" x14ac:dyDescent="0.2">
      <c r="A487"/>
      <c r="B487"/>
      <c r="E487"/>
    </row>
    <row r="488" spans="1:5" x14ac:dyDescent="0.2">
      <c r="A488"/>
      <c r="B488"/>
      <c r="E488"/>
    </row>
    <row r="489" spans="1:5" x14ac:dyDescent="0.2">
      <c r="A489"/>
      <c r="B489"/>
      <c r="E489"/>
    </row>
    <row r="490" spans="1:5" x14ac:dyDescent="0.2">
      <c r="A490"/>
      <c r="B490"/>
      <c r="E490"/>
    </row>
    <row r="491" spans="1:5" x14ac:dyDescent="0.2">
      <c r="A491"/>
      <c r="B491"/>
      <c r="E491"/>
    </row>
    <row r="492" spans="1:5" x14ac:dyDescent="0.2">
      <c r="A492"/>
      <c r="B492"/>
      <c r="E492"/>
    </row>
    <row r="493" spans="1:5" x14ac:dyDescent="0.2">
      <c r="A493"/>
      <c r="B493"/>
      <c r="E493"/>
    </row>
    <row r="494" spans="1:5" x14ac:dyDescent="0.2">
      <c r="A494"/>
      <c r="B494"/>
      <c r="E494"/>
    </row>
    <row r="495" spans="1:5" x14ac:dyDescent="0.2">
      <c r="A495"/>
      <c r="B495"/>
      <c r="E495"/>
    </row>
    <row r="496" spans="1:5" x14ac:dyDescent="0.2">
      <c r="A496"/>
      <c r="B496"/>
      <c r="E496"/>
    </row>
    <row r="497" spans="1:5" x14ac:dyDescent="0.2">
      <c r="A497"/>
      <c r="B497"/>
      <c r="E497"/>
    </row>
    <row r="498" spans="1:5" x14ac:dyDescent="0.2">
      <c r="A498"/>
      <c r="B498"/>
      <c r="E498"/>
    </row>
    <row r="499" spans="1:5" x14ac:dyDescent="0.2">
      <c r="A499"/>
      <c r="B499"/>
      <c r="E499"/>
    </row>
    <row r="500" spans="1:5" x14ac:dyDescent="0.2">
      <c r="A500"/>
      <c r="B500"/>
      <c r="E500"/>
    </row>
    <row r="501" spans="1:5" x14ac:dyDescent="0.2">
      <c r="A501"/>
      <c r="B501"/>
      <c r="E501"/>
    </row>
    <row r="502" spans="1:5" x14ac:dyDescent="0.2">
      <c r="A502"/>
      <c r="B502"/>
      <c r="E502"/>
    </row>
    <row r="503" spans="1:5" x14ac:dyDescent="0.2">
      <c r="A503"/>
      <c r="B503"/>
      <c r="E503"/>
    </row>
    <row r="504" spans="1:5" x14ac:dyDescent="0.2">
      <c r="A504"/>
      <c r="B504"/>
      <c r="E504"/>
    </row>
    <row r="505" spans="1:5" x14ac:dyDescent="0.2">
      <c r="A505"/>
      <c r="B505"/>
      <c r="E505"/>
    </row>
    <row r="506" spans="1:5" x14ac:dyDescent="0.2">
      <c r="A506"/>
      <c r="B506"/>
      <c r="E506"/>
    </row>
    <row r="507" spans="1:5" x14ac:dyDescent="0.2">
      <c r="A507"/>
      <c r="B507"/>
      <c r="E507"/>
    </row>
    <row r="508" spans="1:5" x14ac:dyDescent="0.2">
      <c r="A508"/>
      <c r="B508"/>
      <c r="E508"/>
    </row>
    <row r="509" spans="1:5" x14ac:dyDescent="0.2">
      <c r="A509"/>
      <c r="B509"/>
      <c r="E509"/>
    </row>
    <row r="510" spans="1:5" x14ac:dyDescent="0.2">
      <c r="A510"/>
      <c r="B510"/>
      <c r="E510"/>
    </row>
    <row r="511" spans="1:5" x14ac:dyDescent="0.2">
      <c r="A511"/>
      <c r="B511"/>
      <c r="E511"/>
    </row>
    <row r="512" spans="1:5" x14ac:dyDescent="0.2">
      <c r="A512"/>
      <c r="B512"/>
      <c r="E512"/>
    </row>
    <row r="513" spans="1:5" x14ac:dyDescent="0.2">
      <c r="A513"/>
      <c r="B513"/>
      <c r="E513"/>
    </row>
    <row r="514" spans="1:5" x14ac:dyDescent="0.2">
      <c r="A514"/>
      <c r="B514"/>
      <c r="E514"/>
    </row>
    <row r="515" spans="1:5" x14ac:dyDescent="0.2">
      <c r="A515"/>
      <c r="B515"/>
      <c r="E515"/>
    </row>
    <row r="516" spans="1:5" x14ac:dyDescent="0.2">
      <c r="A516"/>
      <c r="B516"/>
      <c r="E516"/>
    </row>
    <row r="517" spans="1:5" x14ac:dyDescent="0.2">
      <c r="A517"/>
      <c r="B517"/>
      <c r="E517"/>
    </row>
    <row r="518" spans="1:5" x14ac:dyDescent="0.2">
      <c r="A518"/>
      <c r="B518"/>
      <c r="E518"/>
    </row>
    <row r="519" spans="1:5" x14ac:dyDescent="0.2">
      <c r="A519"/>
      <c r="B519"/>
      <c r="E519"/>
    </row>
    <row r="520" spans="1:5" x14ac:dyDescent="0.2">
      <c r="A520"/>
      <c r="B520"/>
      <c r="E520"/>
    </row>
    <row r="521" spans="1:5" x14ac:dyDescent="0.2">
      <c r="A521"/>
      <c r="B521"/>
      <c r="E521"/>
    </row>
    <row r="522" spans="1:5" x14ac:dyDescent="0.2">
      <c r="A522"/>
      <c r="B522"/>
      <c r="E522"/>
    </row>
    <row r="523" spans="1:5" x14ac:dyDescent="0.2">
      <c r="A523"/>
      <c r="B523"/>
      <c r="E523"/>
    </row>
    <row r="524" spans="1:5" x14ac:dyDescent="0.2">
      <c r="A524"/>
      <c r="B524"/>
      <c r="E524"/>
    </row>
    <row r="525" spans="1:5" x14ac:dyDescent="0.2">
      <c r="A525"/>
      <c r="B525"/>
      <c r="E525"/>
    </row>
    <row r="526" spans="1:5" x14ac:dyDescent="0.2">
      <c r="A526"/>
      <c r="B526"/>
      <c r="E526"/>
    </row>
    <row r="527" spans="1:5" x14ac:dyDescent="0.2">
      <c r="A527"/>
      <c r="B527"/>
      <c r="E527"/>
    </row>
    <row r="528" spans="1:5" x14ac:dyDescent="0.2">
      <c r="A528"/>
      <c r="B528"/>
      <c r="E528"/>
    </row>
    <row r="529" spans="1:5" x14ac:dyDescent="0.2">
      <c r="A529"/>
      <c r="B529"/>
      <c r="E529"/>
    </row>
    <row r="530" spans="1:5" x14ac:dyDescent="0.2">
      <c r="A530"/>
      <c r="B530"/>
      <c r="E530"/>
    </row>
    <row r="531" spans="1:5" x14ac:dyDescent="0.2">
      <c r="A531"/>
      <c r="B531"/>
      <c r="E531"/>
    </row>
    <row r="532" spans="1:5" x14ac:dyDescent="0.2">
      <c r="A532"/>
      <c r="B532"/>
      <c r="E532"/>
    </row>
    <row r="533" spans="1:5" x14ac:dyDescent="0.2">
      <c r="A533"/>
      <c r="B533"/>
      <c r="E533"/>
    </row>
    <row r="534" spans="1:5" x14ac:dyDescent="0.2">
      <c r="A534"/>
      <c r="B534"/>
      <c r="E534"/>
    </row>
    <row r="535" spans="1:5" x14ac:dyDescent="0.2">
      <c r="A535"/>
      <c r="B535"/>
      <c r="E535"/>
    </row>
    <row r="536" spans="1:5" x14ac:dyDescent="0.2">
      <c r="A536"/>
      <c r="B536"/>
      <c r="E536"/>
    </row>
    <row r="537" spans="1:5" x14ac:dyDescent="0.2">
      <c r="A537"/>
      <c r="B537"/>
      <c r="E537"/>
    </row>
    <row r="538" spans="1:5" x14ac:dyDescent="0.2">
      <c r="A538"/>
      <c r="B538"/>
      <c r="E538"/>
    </row>
    <row r="539" spans="1:5" x14ac:dyDescent="0.2">
      <c r="A539"/>
      <c r="B539"/>
      <c r="E539"/>
    </row>
    <row r="540" spans="1:5" x14ac:dyDescent="0.2">
      <c r="A540"/>
      <c r="B540"/>
      <c r="E540"/>
    </row>
    <row r="541" spans="1:5" x14ac:dyDescent="0.2">
      <c r="A541"/>
      <c r="B541"/>
      <c r="E541"/>
    </row>
    <row r="542" spans="1:5" x14ac:dyDescent="0.2">
      <c r="A542"/>
      <c r="B542"/>
      <c r="E542"/>
    </row>
    <row r="543" spans="1:5" x14ac:dyDescent="0.2">
      <c r="A543"/>
      <c r="B543"/>
      <c r="E543"/>
    </row>
    <row r="544" spans="1:5" x14ac:dyDescent="0.2">
      <c r="A544"/>
      <c r="B544"/>
      <c r="E544"/>
    </row>
    <row r="545" spans="1:5" x14ac:dyDescent="0.2">
      <c r="A545"/>
      <c r="B545"/>
      <c r="E545"/>
    </row>
    <row r="546" spans="1:5" x14ac:dyDescent="0.2">
      <c r="A546"/>
      <c r="B546"/>
      <c r="E546"/>
    </row>
    <row r="547" spans="1:5" x14ac:dyDescent="0.2">
      <c r="A547"/>
      <c r="B547"/>
      <c r="E547"/>
    </row>
    <row r="548" spans="1:5" x14ac:dyDescent="0.2">
      <c r="A548"/>
      <c r="B548"/>
      <c r="E548"/>
    </row>
    <row r="549" spans="1:5" x14ac:dyDescent="0.2">
      <c r="A549"/>
      <c r="B549"/>
      <c r="E549"/>
    </row>
    <row r="550" spans="1:5" x14ac:dyDescent="0.2">
      <c r="A550"/>
      <c r="B550"/>
      <c r="E550"/>
    </row>
    <row r="551" spans="1:5" x14ac:dyDescent="0.2">
      <c r="A551"/>
      <c r="B551"/>
      <c r="E551"/>
    </row>
    <row r="552" spans="1:5" x14ac:dyDescent="0.2">
      <c r="A552"/>
      <c r="B552"/>
      <c r="E552"/>
    </row>
    <row r="553" spans="1:5" x14ac:dyDescent="0.2">
      <c r="A553"/>
      <c r="B553"/>
      <c r="E553"/>
    </row>
    <row r="554" spans="1:5" x14ac:dyDescent="0.2">
      <c r="A554"/>
      <c r="B554"/>
      <c r="E554"/>
    </row>
    <row r="555" spans="1:5" x14ac:dyDescent="0.2">
      <c r="A555"/>
      <c r="B555"/>
      <c r="E555"/>
    </row>
    <row r="556" spans="1:5" x14ac:dyDescent="0.2">
      <c r="A556"/>
      <c r="B556"/>
      <c r="E556"/>
    </row>
    <row r="557" spans="1:5" x14ac:dyDescent="0.2">
      <c r="A557"/>
      <c r="B557"/>
      <c r="E557"/>
    </row>
    <row r="558" spans="1:5" x14ac:dyDescent="0.2">
      <c r="A558"/>
      <c r="B558"/>
      <c r="E558"/>
    </row>
    <row r="559" spans="1:5" x14ac:dyDescent="0.2">
      <c r="A559"/>
      <c r="B559"/>
      <c r="E559"/>
    </row>
    <row r="560" spans="1:5" x14ac:dyDescent="0.2">
      <c r="A560"/>
      <c r="B560"/>
      <c r="E560"/>
    </row>
    <row r="561" spans="1:5" x14ac:dyDescent="0.2">
      <c r="A561"/>
      <c r="B561"/>
      <c r="E561"/>
    </row>
    <row r="562" spans="1:5" x14ac:dyDescent="0.2">
      <c r="A562"/>
      <c r="B562"/>
      <c r="E562"/>
    </row>
    <row r="563" spans="1:5" x14ac:dyDescent="0.2">
      <c r="A563"/>
      <c r="B563"/>
      <c r="E563"/>
    </row>
    <row r="564" spans="1:5" x14ac:dyDescent="0.2">
      <c r="A564"/>
      <c r="B564"/>
      <c r="E564"/>
    </row>
    <row r="565" spans="1:5" x14ac:dyDescent="0.2">
      <c r="A565"/>
      <c r="B565"/>
      <c r="E565"/>
    </row>
    <row r="566" spans="1:5" x14ac:dyDescent="0.2">
      <c r="A566"/>
      <c r="B566"/>
      <c r="E566"/>
    </row>
    <row r="567" spans="1:5" x14ac:dyDescent="0.2">
      <c r="A567"/>
      <c r="B567"/>
      <c r="E567"/>
    </row>
    <row r="568" spans="1:5" x14ac:dyDescent="0.2">
      <c r="A568"/>
      <c r="B568"/>
      <c r="E568"/>
    </row>
    <row r="569" spans="1:5" x14ac:dyDescent="0.2">
      <c r="A569"/>
      <c r="B569"/>
      <c r="E569"/>
    </row>
    <row r="570" spans="1:5" x14ac:dyDescent="0.2">
      <c r="A570"/>
      <c r="B570"/>
      <c r="E570"/>
    </row>
    <row r="571" spans="1:5" x14ac:dyDescent="0.2">
      <c r="A571"/>
      <c r="B571"/>
      <c r="E571"/>
    </row>
    <row r="572" spans="1:5" x14ac:dyDescent="0.2">
      <c r="A572"/>
      <c r="B572"/>
      <c r="E572"/>
    </row>
    <row r="573" spans="1:5" x14ac:dyDescent="0.2">
      <c r="A573"/>
      <c r="B573"/>
      <c r="E573"/>
    </row>
    <row r="574" spans="1:5" x14ac:dyDescent="0.2">
      <c r="A574"/>
      <c r="B574"/>
      <c r="E574"/>
    </row>
    <row r="575" spans="1:5" x14ac:dyDescent="0.2">
      <c r="A575"/>
      <c r="B575"/>
      <c r="E575"/>
    </row>
    <row r="576" spans="1:5" x14ac:dyDescent="0.2">
      <c r="A576"/>
      <c r="B576"/>
      <c r="E576"/>
    </row>
    <row r="577" spans="1:5" x14ac:dyDescent="0.2">
      <c r="A577"/>
      <c r="B577"/>
      <c r="E577"/>
    </row>
    <row r="578" spans="1:5" x14ac:dyDescent="0.2">
      <c r="A578"/>
      <c r="B578"/>
      <c r="E578"/>
    </row>
    <row r="579" spans="1:5" x14ac:dyDescent="0.2">
      <c r="A579"/>
      <c r="B579"/>
      <c r="E579"/>
    </row>
    <row r="580" spans="1:5" x14ac:dyDescent="0.2">
      <c r="A580"/>
      <c r="B580"/>
      <c r="E580"/>
    </row>
    <row r="581" spans="1:5" x14ac:dyDescent="0.2">
      <c r="A581"/>
      <c r="B581"/>
      <c r="E581"/>
    </row>
    <row r="582" spans="1:5" x14ac:dyDescent="0.2">
      <c r="A582"/>
      <c r="B582"/>
      <c r="E582"/>
    </row>
    <row r="583" spans="1:5" x14ac:dyDescent="0.2">
      <c r="A583"/>
      <c r="B583"/>
      <c r="E583"/>
    </row>
    <row r="584" spans="1:5" x14ac:dyDescent="0.2">
      <c r="A584"/>
      <c r="B584"/>
      <c r="E584"/>
    </row>
    <row r="585" spans="1:5" x14ac:dyDescent="0.2">
      <c r="A585"/>
      <c r="B585"/>
      <c r="E585"/>
    </row>
    <row r="586" spans="1:5" x14ac:dyDescent="0.2">
      <c r="A586"/>
      <c r="B586"/>
      <c r="E586"/>
    </row>
    <row r="587" spans="1:5" x14ac:dyDescent="0.2">
      <c r="A587"/>
      <c r="B587"/>
      <c r="E587"/>
    </row>
    <row r="588" spans="1:5" x14ac:dyDescent="0.2">
      <c r="A588"/>
      <c r="B588"/>
      <c r="E588"/>
    </row>
    <row r="589" spans="1:5" x14ac:dyDescent="0.2">
      <c r="A589"/>
      <c r="B589"/>
      <c r="E589"/>
    </row>
    <row r="590" spans="1:5" x14ac:dyDescent="0.2">
      <c r="A590"/>
      <c r="B590"/>
      <c r="E590"/>
    </row>
    <row r="591" spans="1:5" x14ac:dyDescent="0.2">
      <c r="A591"/>
      <c r="B591"/>
      <c r="E591"/>
    </row>
    <row r="592" spans="1:5" x14ac:dyDescent="0.2">
      <c r="A592"/>
      <c r="B592"/>
      <c r="E592"/>
    </row>
    <row r="593" spans="1:5" x14ac:dyDescent="0.2">
      <c r="A593"/>
      <c r="B593"/>
      <c r="E593"/>
    </row>
    <row r="594" spans="1:5" x14ac:dyDescent="0.2">
      <c r="A594"/>
      <c r="B594"/>
      <c r="E594"/>
    </row>
    <row r="595" spans="1:5" x14ac:dyDescent="0.2">
      <c r="A595"/>
      <c r="B595"/>
      <c r="E595"/>
    </row>
    <row r="596" spans="1:5" x14ac:dyDescent="0.2">
      <c r="A596"/>
      <c r="B596"/>
      <c r="E596"/>
    </row>
    <row r="597" spans="1:5" x14ac:dyDescent="0.2">
      <c r="A597"/>
      <c r="B597"/>
      <c r="E597"/>
    </row>
    <row r="598" spans="1:5" x14ac:dyDescent="0.2">
      <c r="A598"/>
      <c r="B598"/>
      <c r="E598"/>
    </row>
    <row r="599" spans="1:5" x14ac:dyDescent="0.2">
      <c r="A599"/>
      <c r="B599"/>
      <c r="E599"/>
    </row>
    <row r="600" spans="1:5" x14ac:dyDescent="0.2">
      <c r="A600"/>
      <c r="B600"/>
      <c r="E600"/>
    </row>
    <row r="601" spans="1:5" x14ac:dyDescent="0.2">
      <c r="A601"/>
      <c r="B601"/>
      <c r="E601"/>
    </row>
    <row r="602" spans="1:5" x14ac:dyDescent="0.2">
      <c r="A602"/>
      <c r="B602"/>
      <c r="E602"/>
    </row>
    <row r="603" spans="1:5" x14ac:dyDescent="0.2">
      <c r="A603"/>
      <c r="B603"/>
      <c r="E603"/>
    </row>
    <row r="604" spans="1:5" x14ac:dyDescent="0.2">
      <c r="A604"/>
      <c r="B604"/>
      <c r="E604"/>
    </row>
    <row r="605" spans="1:5" x14ac:dyDescent="0.2">
      <c r="A605"/>
      <c r="B605"/>
      <c r="E605"/>
    </row>
    <row r="606" spans="1:5" x14ac:dyDescent="0.2">
      <c r="A606"/>
      <c r="B606"/>
      <c r="E606"/>
    </row>
    <row r="607" spans="1:5" x14ac:dyDescent="0.2">
      <c r="A607"/>
      <c r="B607"/>
      <c r="E607"/>
    </row>
    <row r="608" spans="1:5" x14ac:dyDescent="0.2">
      <c r="A608"/>
      <c r="B608"/>
      <c r="E608"/>
    </row>
    <row r="609" spans="1:5" x14ac:dyDescent="0.2">
      <c r="A609"/>
      <c r="B609"/>
      <c r="E609"/>
    </row>
    <row r="610" spans="1:5" x14ac:dyDescent="0.2">
      <c r="A610"/>
      <c r="B610"/>
      <c r="E610"/>
    </row>
    <row r="611" spans="1:5" x14ac:dyDescent="0.2">
      <c r="A611"/>
      <c r="B611"/>
      <c r="E611"/>
    </row>
    <row r="612" spans="1:5" x14ac:dyDescent="0.2">
      <c r="A612"/>
      <c r="B612"/>
      <c r="E612"/>
    </row>
    <row r="613" spans="1:5" x14ac:dyDescent="0.2">
      <c r="A613"/>
      <c r="B613"/>
      <c r="E613"/>
    </row>
    <row r="614" spans="1:5" x14ac:dyDescent="0.2">
      <c r="A614"/>
      <c r="B614"/>
      <c r="E614"/>
    </row>
    <row r="615" spans="1:5" x14ac:dyDescent="0.2">
      <c r="A615"/>
      <c r="B615"/>
      <c r="E615"/>
    </row>
    <row r="616" spans="1:5" x14ac:dyDescent="0.2">
      <c r="A616"/>
      <c r="B616"/>
      <c r="E616"/>
    </row>
    <row r="617" spans="1:5" x14ac:dyDescent="0.2">
      <c r="A617"/>
      <c r="B617"/>
      <c r="E617"/>
    </row>
    <row r="618" spans="1:5" x14ac:dyDescent="0.2">
      <c r="A618"/>
      <c r="B618"/>
      <c r="E618"/>
    </row>
    <row r="619" spans="1:5" x14ac:dyDescent="0.2">
      <c r="A619"/>
      <c r="B619"/>
      <c r="E619"/>
    </row>
    <row r="620" spans="1:5" x14ac:dyDescent="0.2">
      <c r="A620"/>
      <c r="B620"/>
      <c r="E620"/>
    </row>
    <row r="621" spans="1:5" x14ac:dyDescent="0.2">
      <c r="A621"/>
      <c r="B621"/>
      <c r="E621"/>
    </row>
    <row r="622" spans="1:5" x14ac:dyDescent="0.2">
      <c r="A622"/>
      <c r="B622"/>
      <c r="E622"/>
    </row>
    <row r="623" spans="1:5" x14ac:dyDescent="0.2">
      <c r="A623"/>
      <c r="B623"/>
      <c r="E623"/>
    </row>
    <row r="624" spans="1:5" x14ac:dyDescent="0.2">
      <c r="A624"/>
      <c r="B624"/>
      <c r="E624"/>
    </row>
    <row r="625" spans="1:5" x14ac:dyDescent="0.2">
      <c r="A625"/>
      <c r="B625"/>
      <c r="E625"/>
    </row>
    <row r="626" spans="1:5" x14ac:dyDescent="0.2">
      <c r="A626"/>
      <c r="B626"/>
      <c r="E626"/>
    </row>
    <row r="627" spans="1:5" x14ac:dyDescent="0.2">
      <c r="A627"/>
      <c r="B627"/>
      <c r="E627"/>
    </row>
    <row r="628" spans="1:5" x14ac:dyDescent="0.2">
      <c r="A628"/>
      <c r="B628"/>
      <c r="E628"/>
    </row>
    <row r="629" spans="1:5" x14ac:dyDescent="0.2">
      <c r="A629"/>
      <c r="B629"/>
      <c r="E629"/>
    </row>
    <row r="630" spans="1:5" x14ac:dyDescent="0.2">
      <c r="A630"/>
      <c r="B630"/>
      <c r="E630"/>
    </row>
    <row r="631" spans="1:5" x14ac:dyDescent="0.2">
      <c r="A631"/>
      <c r="B631"/>
      <c r="E631"/>
    </row>
    <row r="632" spans="1:5" x14ac:dyDescent="0.2">
      <c r="A632"/>
      <c r="B632"/>
      <c r="E632"/>
    </row>
    <row r="633" spans="1:5" x14ac:dyDescent="0.2">
      <c r="A633"/>
      <c r="B633"/>
      <c r="E633"/>
    </row>
    <row r="634" spans="1:5" x14ac:dyDescent="0.2">
      <c r="A634"/>
      <c r="B634"/>
      <c r="E634"/>
    </row>
    <row r="635" spans="1:5" x14ac:dyDescent="0.2">
      <c r="A635"/>
      <c r="B635"/>
      <c r="E635"/>
    </row>
    <row r="636" spans="1:5" x14ac:dyDescent="0.2">
      <c r="A636"/>
      <c r="B636"/>
      <c r="E636"/>
    </row>
    <row r="637" spans="1:5" x14ac:dyDescent="0.2">
      <c r="A637"/>
      <c r="B637"/>
      <c r="E637"/>
    </row>
    <row r="638" spans="1:5" x14ac:dyDescent="0.2">
      <c r="A638"/>
      <c r="B638"/>
      <c r="E638"/>
    </row>
    <row r="639" spans="1:5" x14ac:dyDescent="0.2">
      <c r="A639"/>
      <c r="B639"/>
      <c r="E639"/>
    </row>
    <row r="640" spans="1:5" x14ac:dyDescent="0.2">
      <c r="A640"/>
      <c r="B640"/>
      <c r="E640"/>
    </row>
    <row r="641" spans="1:5" x14ac:dyDescent="0.2">
      <c r="A641"/>
      <c r="B641"/>
      <c r="E641"/>
    </row>
    <row r="642" spans="1:5" x14ac:dyDescent="0.2">
      <c r="A642"/>
      <c r="B642"/>
      <c r="E642"/>
    </row>
    <row r="643" spans="1:5" x14ac:dyDescent="0.2">
      <c r="A643"/>
      <c r="B643"/>
      <c r="E643"/>
    </row>
    <row r="644" spans="1:5" x14ac:dyDescent="0.2">
      <c r="A644"/>
      <c r="B644"/>
      <c r="E644"/>
    </row>
    <row r="645" spans="1:5" x14ac:dyDescent="0.2">
      <c r="A645"/>
      <c r="B645"/>
      <c r="E645"/>
    </row>
    <row r="646" spans="1:5" x14ac:dyDescent="0.2">
      <c r="A646"/>
      <c r="B646"/>
      <c r="E646"/>
    </row>
    <row r="647" spans="1:5" x14ac:dyDescent="0.2">
      <c r="A647"/>
      <c r="B647"/>
      <c r="E647"/>
    </row>
    <row r="648" spans="1:5" x14ac:dyDescent="0.2">
      <c r="A648"/>
      <c r="B648"/>
      <c r="E648"/>
    </row>
    <row r="649" spans="1:5" x14ac:dyDescent="0.2">
      <c r="A649"/>
      <c r="B649"/>
      <c r="E649"/>
    </row>
    <row r="650" spans="1:5" x14ac:dyDescent="0.2">
      <c r="A650"/>
      <c r="B650"/>
      <c r="E650"/>
    </row>
    <row r="651" spans="1:5" x14ac:dyDescent="0.2">
      <c r="A651"/>
      <c r="B651"/>
      <c r="E651"/>
    </row>
    <row r="652" spans="1:5" x14ac:dyDescent="0.2">
      <c r="A652"/>
      <c r="B652"/>
      <c r="E652"/>
    </row>
    <row r="653" spans="1:5" x14ac:dyDescent="0.2">
      <c r="A653"/>
      <c r="B653"/>
      <c r="E653"/>
    </row>
    <row r="654" spans="1:5" x14ac:dyDescent="0.2">
      <c r="A654"/>
      <c r="B654"/>
      <c r="E654"/>
    </row>
    <row r="655" spans="1:5" x14ac:dyDescent="0.2">
      <c r="A655"/>
      <c r="B655"/>
      <c r="E655"/>
    </row>
    <row r="656" spans="1:5" x14ac:dyDescent="0.2">
      <c r="A656"/>
      <c r="B656"/>
      <c r="E656"/>
    </row>
    <row r="657" spans="1:5" x14ac:dyDescent="0.2">
      <c r="A657"/>
      <c r="B657"/>
      <c r="E657"/>
    </row>
    <row r="658" spans="1:5" x14ac:dyDescent="0.2">
      <c r="A658"/>
      <c r="B658"/>
      <c r="E658"/>
    </row>
    <row r="659" spans="1:5" x14ac:dyDescent="0.2">
      <c r="A659"/>
      <c r="B659"/>
      <c r="E659"/>
    </row>
    <row r="660" spans="1:5" x14ac:dyDescent="0.2">
      <c r="A660"/>
      <c r="B660"/>
      <c r="E660"/>
    </row>
    <row r="661" spans="1:5" x14ac:dyDescent="0.2">
      <c r="A661"/>
      <c r="B661"/>
      <c r="E661"/>
    </row>
    <row r="662" spans="1:5" x14ac:dyDescent="0.2">
      <c r="A662"/>
      <c r="B662"/>
      <c r="E662"/>
    </row>
    <row r="663" spans="1:5" x14ac:dyDescent="0.2">
      <c r="A663"/>
      <c r="B663"/>
      <c r="E663"/>
    </row>
    <row r="664" spans="1:5" x14ac:dyDescent="0.2">
      <c r="A664"/>
      <c r="B664"/>
      <c r="E664"/>
    </row>
    <row r="665" spans="1:5" x14ac:dyDescent="0.2">
      <c r="A665"/>
      <c r="B665"/>
      <c r="E665"/>
    </row>
    <row r="666" spans="1:5" x14ac:dyDescent="0.2">
      <c r="A666"/>
      <c r="B666"/>
      <c r="E666"/>
    </row>
    <row r="667" spans="1:5" x14ac:dyDescent="0.2">
      <c r="A667"/>
      <c r="B667"/>
      <c r="E667"/>
    </row>
    <row r="668" spans="1:5" x14ac:dyDescent="0.2">
      <c r="A668"/>
      <c r="B668"/>
      <c r="E668"/>
    </row>
    <row r="669" spans="1:5" x14ac:dyDescent="0.2">
      <c r="A669"/>
      <c r="B669"/>
      <c r="E669"/>
    </row>
    <row r="670" spans="1:5" x14ac:dyDescent="0.2">
      <c r="A670"/>
      <c r="B670"/>
      <c r="E670"/>
    </row>
    <row r="671" spans="1:5" x14ac:dyDescent="0.2">
      <c r="A671"/>
      <c r="B671"/>
      <c r="E671"/>
    </row>
    <row r="672" spans="1:5" x14ac:dyDescent="0.2">
      <c r="A672"/>
      <c r="B672"/>
      <c r="E672"/>
    </row>
    <row r="673" spans="1:5" x14ac:dyDescent="0.2">
      <c r="A673"/>
      <c r="B673"/>
      <c r="E673"/>
    </row>
    <row r="674" spans="1:5" x14ac:dyDescent="0.2">
      <c r="A674"/>
      <c r="B674"/>
      <c r="E674"/>
    </row>
    <row r="675" spans="1:5" x14ac:dyDescent="0.2">
      <c r="A675"/>
      <c r="B675"/>
      <c r="E675"/>
    </row>
    <row r="676" spans="1:5" x14ac:dyDescent="0.2">
      <c r="A676"/>
      <c r="B676"/>
      <c r="E676"/>
    </row>
    <row r="677" spans="1:5" x14ac:dyDescent="0.2">
      <c r="A677"/>
      <c r="B677"/>
      <c r="E677"/>
    </row>
    <row r="678" spans="1:5" x14ac:dyDescent="0.2">
      <c r="A678"/>
      <c r="B678"/>
      <c r="E678"/>
    </row>
    <row r="679" spans="1:5" x14ac:dyDescent="0.2">
      <c r="A679"/>
      <c r="B679"/>
      <c r="E679"/>
    </row>
    <row r="680" spans="1:5" x14ac:dyDescent="0.2">
      <c r="A680"/>
      <c r="B680"/>
      <c r="E680"/>
    </row>
    <row r="681" spans="1:5" x14ac:dyDescent="0.2">
      <c r="A681"/>
      <c r="B681"/>
      <c r="E681"/>
    </row>
    <row r="682" spans="1:5" x14ac:dyDescent="0.2">
      <c r="A682"/>
      <c r="B682"/>
      <c r="E682"/>
    </row>
    <row r="683" spans="1:5" x14ac:dyDescent="0.2">
      <c r="A683"/>
      <c r="B683"/>
      <c r="E683"/>
    </row>
    <row r="684" spans="1:5" x14ac:dyDescent="0.2">
      <c r="A684"/>
      <c r="B684"/>
      <c r="E684"/>
    </row>
    <row r="685" spans="1:5" x14ac:dyDescent="0.2">
      <c r="A685"/>
      <c r="B685"/>
      <c r="E685"/>
    </row>
    <row r="686" spans="1:5" x14ac:dyDescent="0.2">
      <c r="A686"/>
      <c r="B686"/>
      <c r="E686"/>
    </row>
    <row r="687" spans="1:5" x14ac:dyDescent="0.2">
      <c r="A687"/>
      <c r="B687"/>
      <c r="E687"/>
    </row>
    <row r="688" spans="1:5" x14ac:dyDescent="0.2">
      <c r="A688"/>
      <c r="B688"/>
      <c r="E688"/>
    </row>
    <row r="689" spans="1:5" x14ac:dyDescent="0.2">
      <c r="A689"/>
      <c r="B689"/>
      <c r="E689"/>
    </row>
    <row r="690" spans="1:5" x14ac:dyDescent="0.2">
      <c r="A690"/>
      <c r="B690"/>
      <c r="E690"/>
    </row>
    <row r="691" spans="1:5" x14ac:dyDescent="0.2">
      <c r="A691"/>
      <c r="B691"/>
      <c r="E691"/>
    </row>
    <row r="692" spans="1:5" x14ac:dyDescent="0.2">
      <c r="A692"/>
      <c r="B692"/>
      <c r="E692"/>
    </row>
    <row r="693" spans="1:5" x14ac:dyDescent="0.2">
      <c r="A693"/>
      <c r="B693"/>
      <c r="E693"/>
    </row>
    <row r="694" spans="1:5" x14ac:dyDescent="0.2">
      <c r="A694"/>
      <c r="B694"/>
      <c r="E694"/>
    </row>
    <row r="695" spans="1:5" x14ac:dyDescent="0.2">
      <c r="A695"/>
      <c r="B695"/>
      <c r="E695"/>
    </row>
    <row r="696" spans="1:5" x14ac:dyDescent="0.2">
      <c r="A696"/>
      <c r="B696"/>
      <c r="E696"/>
    </row>
    <row r="697" spans="1:5" x14ac:dyDescent="0.2">
      <c r="A697"/>
      <c r="B697"/>
      <c r="E697"/>
    </row>
    <row r="698" spans="1:5" x14ac:dyDescent="0.2">
      <c r="A698"/>
      <c r="B698"/>
      <c r="E698"/>
    </row>
    <row r="699" spans="1:5" x14ac:dyDescent="0.2">
      <c r="A699"/>
      <c r="B699"/>
      <c r="E699"/>
    </row>
    <row r="700" spans="1:5" x14ac:dyDescent="0.2">
      <c r="A700"/>
      <c r="B700"/>
      <c r="E700"/>
    </row>
    <row r="701" spans="1:5" x14ac:dyDescent="0.2">
      <c r="A701"/>
      <c r="B701"/>
      <c r="E701"/>
    </row>
    <row r="702" spans="1:5" x14ac:dyDescent="0.2">
      <c r="A702"/>
      <c r="B702"/>
      <c r="E702"/>
    </row>
    <row r="703" spans="1:5" x14ac:dyDescent="0.2">
      <c r="A703"/>
      <c r="B703"/>
      <c r="E703"/>
    </row>
    <row r="704" spans="1:5" x14ac:dyDescent="0.2">
      <c r="A704"/>
      <c r="B704"/>
      <c r="E704"/>
    </row>
    <row r="705" spans="1:5" x14ac:dyDescent="0.2">
      <c r="A705"/>
      <c r="B705"/>
      <c r="E705"/>
    </row>
    <row r="706" spans="1:5" x14ac:dyDescent="0.2">
      <c r="A706"/>
      <c r="B706"/>
      <c r="E706"/>
    </row>
    <row r="707" spans="1:5" x14ac:dyDescent="0.2">
      <c r="A707"/>
      <c r="B707"/>
      <c r="E707"/>
    </row>
    <row r="708" spans="1:5" x14ac:dyDescent="0.2">
      <c r="A708"/>
      <c r="B708"/>
      <c r="E708"/>
    </row>
    <row r="709" spans="1:5" x14ac:dyDescent="0.2">
      <c r="A709"/>
      <c r="B709"/>
      <c r="E709"/>
    </row>
    <row r="710" spans="1:5" x14ac:dyDescent="0.2">
      <c r="A710"/>
      <c r="B710"/>
      <c r="E710"/>
    </row>
    <row r="711" spans="1:5" x14ac:dyDescent="0.2">
      <c r="A711"/>
      <c r="B711"/>
      <c r="E711"/>
    </row>
    <row r="712" spans="1:5" x14ac:dyDescent="0.2">
      <c r="A712"/>
      <c r="B712"/>
      <c r="E712"/>
    </row>
    <row r="713" spans="1:5" x14ac:dyDescent="0.2">
      <c r="A713"/>
      <c r="B713"/>
      <c r="E713"/>
    </row>
    <row r="714" spans="1:5" x14ac:dyDescent="0.2">
      <c r="A714"/>
      <c r="B714"/>
      <c r="E714"/>
    </row>
    <row r="715" spans="1:5" x14ac:dyDescent="0.2">
      <c r="A715"/>
      <c r="B715"/>
      <c r="E715"/>
    </row>
    <row r="716" spans="1:5" x14ac:dyDescent="0.2">
      <c r="A716"/>
      <c r="B716"/>
      <c r="E716"/>
    </row>
    <row r="717" spans="1:5" x14ac:dyDescent="0.2">
      <c r="A717"/>
      <c r="B717"/>
      <c r="E717"/>
    </row>
    <row r="718" spans="1:5" x14ac:dyDescent="0.2">
      <c r="A718"/>
      <c r="B718"/>
      <c r="E718"/>
    </row>
    <row r="719" spans="1:5" x14ac:dyDescent="0.2">
      <c r="A719"/>
      <c r="B719"/>
      <c r="E719"/>
    </row>
    <row r="720" spans="1:5" x14ac:dyDescent="0.2">
      <c r="A720"/>
      <c r="B720"/>
      <c r="E720"/>
    </row>
    <row r="721" spans="1:5" x14ac:dyDescent="0.2">
      <c r="A721"/>
      <c r="B721"/>
      <c r="E721"/>
    </row>
    <row r="722" spans="1:5" x14ac:dyDescent="0.2">
      <c r="A722"/>
      <c r="B722"/>
      <c r="E722"/>
    </row>
    <row r="723" spans="1:5" x14ac:dyDescent="0.2">
      <c r="A723"/>
      <c r="B723"/>
      <c r="E723"/>
    </row>
    <row r="724" spans="1:5" x14ac:dyDescent="0.2">
      <c r="A724"/>
      <c r="B724"/>
      <c r="E724"/>
    </row>
    <row r="725" spans="1:5" x14ac:dyDescent="0.2">
      <c r="A725"/>
      <c r="B725"/>
      <c r="E725"/>
    </row>
    <row r="726" spans="1:5" x14ac:dyDescent="0.2">
      <c r="A726"/>
      <c r="B726"/>
      <c r="E726"/>
    </row>
    <row r="727" spans="1:5" x14ac:dyDescent="0.2">
      <c r="A727"/>
      <c r="B727"/>
      <c r="E727"/>
    </row>
    <row r="728" spans="1:5" x14ac:dyDescent="0.2">
      <c r="A728"/>
      <c r="B728"/>
      <c r="E728"/>
    </row>
    <row r="729" spans="1:5" x14ac:dyDescent="0.2">
      <c r="A729"/>
      <c r="B729"/>
      <c r="E729"/>
    </row>
    <row r="730" spans="1:5" x14ac:dyDescent="0.2">
      <c r="A730"/>
      <c r="B730"/>
      <c r="E730"/>
    </row>
    <row r="731" spans="1:5" x14ac:dyDescent="0.2">
      <c r="A731"/>
      <c r="B731"/>
      <c r="E731"/>
    </row>
    <row r="732" spans="1:5" x14ac:dyDescent="0.2">
      <c r="A732"/>
      <c r="B732"/>
      <c r="E732"/>
    </row>
    <row r="733" spans="1:5" x14ac:dyDescent="0.2">
      <c r="A733"/>
      <c r="B733"/>
      <c r="E733"/>
    </row>
    <row r="734" spans="1:5" x14ac:dyDescent="0.2">
      <c r="A734"/>
      <c r="B734"/>
      <c r="E734"/>
    </row>
    <row r="735" spans="1:5" x14ac:dyDescent="0.2">
      <c r="A735"/>
      <c r="B735"/>
      <c r="E735"/>
    </row>
    <row r="736" spans="1:5" x14ac:dyDescent="0.2">
      <c r="A736"/>
      <c r="B736"/>
      <c r="E736"/>
    </row>
    <row r="737" spans="1:5" x14ac:dyDescent="0.2">
      <c r="A737"/>
      <c r="B737"/>
      <c r="E737"/>
    </row>
    <row r="738" spans="1:5" x14ac:dyDescent="0.2">
      <c r="A738"/>
      <c r="B738"/>
      <c r="E738"/>
    </row>
    <row r="739" spans="1:5" x14ac:dyDescent="0.2">
      <c r="A739"/>
      <c r="B739"/>
      <c r="E739"/>
    </row>
    <row r="740" spans="1:5" x14ac:dyDescent="0.2">
      <c r="A740"/>
      <c r="B740"/>
      <c r="E740"/>
    </row>
    <row r="741" spans="1:5" x14ac:dyDescent="0.2">
      <c r="A741"/>
      <c r="B741"/>
      <c r="E741"/>
    </row>
    <row r="742" spans="1:5" x14ac:dyDescent="0.2">
      <c r="A742"/>
      <c r="B742"/>
      <c r="E742"/>
    </row>
    <row r="743" spans="1:5" x14ac:dyDescent="0.2">
      <c r="A743"/>
      <c r="B743"/>
      <c r="E743"/>
    </row>
    <row r="744" spans="1:5" x14ac:dyDescent="0.2">
      <c r="A744"/>
      <c r="B744"/>
      <c r="E744"/>
    </row>
    <row r="745" spans="1:5" x14ac:dyDescent="0.2">
      <c r="A745"/>
      <c r="B745"/>
      <c r="E745"/>
    </row>
    <row r="746" spans="1:5" x14ac:dyDescent="0.2">
      <c r="A746"/>
      <c r="B746"/>
      <c r="E746"/>
    </row>
    <row r="747" spans="1:5" x14ac:dyDescent="0.2">
      <c r="A747"/>
      <c r="B747"/>
      <c r="E747"/>
    </row>
    <row r="748" spans="1:5" x14ac:dyDescent="0.2">
      <c r="A748"/>
      <c r="B748"/>
      <c r="E748"/>
    </row>
    <row r="749" spans="1:5" x14ac:dyDescent="0.2">
      <c r="A749"/>
      <c r="B749"/>
      <c r="E749"/>
    </row>
    <row r="750" spans="1:5" x14ac:dyDescent="0.2">
      <c r="A750"/>
      <c r="B750"/>
      <c r="E750"/>
    </row>
    <row r="751" spans="1:5" x14ac:dyDescent="0.2">
      <c r="A751"/>
      <c r="B751"/>
      <c r="E751"/>
    </row>
    <row r="752" spans="1:5" x14ac:dyDescent="0.2">
      <c r="A752"/>
      <c r="B752"/>
      <c r="E752"/>
    </row>
    <row r="753" spans="1:5" x14ac:dyDescent="0.2">
      <c r="A753"/>
      <c r="B753"/>
      <c r="E753"/>
    </row>
    <row r="754" spans="1:5" x14ac:dyDescent="0.2">
      <c r="A754"/>
      <c r="B754"/>
      <c r="E754"/>
    </row>
    <row r="755" spans="1:5" x14ac:dyDescent="0.2">
      <c r="A755"/>
      <c r="B755"/>
      <c r="E755"/>
    </row>
    <row r="756" spans="1:5" x14ac:dyDescent="0.2">
      <c r="A756"/>
      <c r="B756"/>
      <c r="E756"/>
    </row>
    <row r="757" spans="1:5" x14ac:dyDescent="0.2">
      <c r="A757"/>
      <c r="B757"/>
      <c r="E757"/>
    </row>
    <row r="758" spans="1:5" x14ac:dyDescent="0.2">
      <c r="A758"/>
      <c r="B758"/>
      <c r="E758"/>
    </row>
    <row r="759" spans="1:5" x14ac:dyDescent="0.2">
      <c r="A759"/>
      <c r="B759"/>
      <c r="E759"/>
    </row>
    <row r="760" spans="1:5" x14ac:dyDescent="0.2">
      <c r="A760"/>
      <c r="B760"/>
      <c r="E760"/>
    </row>
    <row r="761" spans="1:5" x14ac:dyDescent="0.2">
      <c r="A761"/>
      <c r="B761"/>
      <c r="E761"/>
    </row>
    <row r="762" spans="1:5" x14ac:dyDescent="0.2">
      <c r="A762"/>
      <c r="B762"/>
      <c r="E762"/>
    </row>
    <row r="763" spans="1:5" x14ac:dyDescent="0.2">
      <c r="A763"/>
      <c r="B763"/>
      <c r="E763"/>
    </row>
    <row r="764" spans="1:5" x14ac:dyDescent="0.2">
      <c r="A764"/>
      <c r="B764"/>
      <c r="E764"/>
    </row>
    <row r="765" spans="1:5" x14ac:dyDescent="0.2">
      <c r="A765"/>
      <c r="B765"/>
      <c r="E765"/>
    </row>
    <row r="766" spans="1:5" x14ac:dyDescent="0.2">
      <c r="A766"/>
      <c r="B766"/>
      <c r="E766"/>
    </row>
    <row r="767" spans="1:5" x14ac:dyDescent="0.2">
      <c r="A767"/>
      <c r="B767"/>
      <c r="E767"/>
    </row>
    <row r="768" spans="1:5" x14ac:dyDescent="0.2">
      <c r="A768"/>
      <c r="B768"/>
      <c r="E768"/>
    </row>
    <row r="769" spans="1:5" x14ac:dyDescent="0.2">
      <c r="A769"/>
      <c r="B769"/>
      <c r="E769"/>
    </row>
    <row r="770" spans="1:5" x14ac:dyDescent="0.2">
      <c r="A770"/>
      <c r="B770"/>
      <c r="E770"/>
    </row>
    <row r="771" spans="1:5" x14ac:dyDescent="0.2">
      <c r="A771"/>
      <c r="B771"/>
      <c r="E771"/>
    </row>
    <row r="772" spans="1:5" x14ac:dyDescent="0.2">
      <c r="A772"/>
      <c r="B772"/>
      <c r="E772"/>
    </row>
    <row r="773" spans="1:5" x14ac:dyDescent="0.2">
      <c r="A773"/>
      <c r="B773"/>
      <c r="E773"/>
    </row>
    <row r="774" spans="1:5" x14ac:dyDescent="0.2">
      <c r="A774"/>
      <c r="B774"/>
      <c r="E774"/>
    </row>
    <row r="775" spans="1:5" x14ac:dyDescent="0.2">
      <c r="A775"/>
      <c r="B775"/>
      <c r="E775"/>
    </row>
    <row r="776" spans="1:5" x14ac:dyDescent="0.2">
      <c r="A776"/>
      <c r="B776"/>
      <c r="E776"/>
    </row>
    <row r="777" spans="1:5" x14ac:dyDescent="0.2">
      <c r="A777"/>
      <c r="B777"/>
      <c r="E777"/>
    </row>
    <row r="778" spans="1:5" x14ac:dyDescent="0.2">
      <c r="A778"/>
      <c r="B778"/>
      <c r="E778"/>
    </row>
    <row r="779" spans="1:5" x14ac:dyDescent="0.2">
      <c r="A779"/>
      <c r="B779"/>
      <c r="E779"/>
    </row>
    <row r="780" spans="1:5" x14ac:dyDescent="0.2">
      <c r="A780"/>
      <c r="B780"/>
      <c r="E780"/>
    </row>
    <row r="781" spans="1:5" x14ac:dyDescent="0.2">
      <c r="A781"/>
      <c r="B781"/>
      <c r="E781"/>
    </row>
    <row r="782" spans="1:5" x14ac:dyDescent="0.2">
      <c r="A782"/>
      <c r="B782"/>
      <c r="E782"/>
    </row>
    <row r="783" spans="1:5" x14ac:dyDescent="0.2">
      <c r="A783"/>
      <c r="B783"/>
      <c r="E783"/>
    </row>
    <row r="784" spans="1:5" x14ac:dyDescent="0.2">
      <c r="A784"/>
      <c r="B784"/>
      <c r="E784"/>
    </row>
    <row r="785" spans="1:5" x14ac:dyDescent="0.2">
      <c r="A785"/>
      <c r="B785"/>
      <c r="E785"/>
    </row>
    <row r="786" spans="1:5" x14ac:dyDescent="0.2">
      <c r="A786"/>
      <c r="B786"/>
      <c r="E786"/>
    </row>
    <row r="787" spans="1:5" x14ac:dyDescent="0.2">
      <c r="A787"/>
      <c r="B787"/>
      <c r="E787"/>
    </row>
    <row r="788" spans="1:5" x14ac:dyDescent="0.2">
      <c r="A788"/>
      <c r="B788"/>
      <c r="E788"/>
    </row>
    <row r="789" spans="1:5" x14ac:dyDescent="0.2">
      <c r="A789"/>
      <c r="B789"/>
      <c r="E789"/>
    </row>
    <row r="790" spans="1:5" x14ac:dyDescent="0.2">
      <c r="A790"/>
      <c r="B790"/>
      <c r="E790"/>
    </row>
    <row r="791" spans="1:5" x14ac:dyDescent="0.2">
      <c r="A791"/>
      <c r="B791"/>
      <c r="E791"/>
    </row>
    <row r="792" spans="1:5" x14ac:dyDescent="0.2">
      <c r="A792"/>
      <c r="B792"/>
      <c r="E792"/>
    </row>
    <row r="793" spans="1:5" x14ac:dyDescent="0.2">
      <c r="A793"/>
      <c r="B793"/>
      <c r="E793"/>
    </row>
    <row r="794" spans="1:5" x14ac:dyDescent="0.2">
      <c r="A794"/>
      <c r="B794"/>
      <c r="E794"/>
    </row>
    <row r="795" spans="1:5" x14ac:dyDescent="0.2">
      <c r="A795"/>
      <c r="B795"/>
      <c r="E795"/>
    </row>
    <row r="796" spans="1:5" x14ac:dyDescent="0.2">
      <c r="A796"/>
      <c r="B796"/>
      <c r="E796"/>
    </row>
    <row r="797" spans="1:5" x14ac:dyDescent="0.2">
      <c r="A797"/>
      <c r="B797"/>
      <c r="E797"/>
    </row>
    <row r="798" spans="1:5" x14ac:dyDescent="0.2">
      <c r="A798"/>
      <c r="B798"/>
      <c r="E798"/>
    </row>
    <row r="799" spans="1:5" x14ac:dyDescent="0.2">
      <c r="A799"/>
      <c r="B799"/>
      <c r="E799"/>
    </row>
    <row r="800" spans="1:5" x14ac:dyDescent="0.2">
      <c r="A800"/>
      <c r="B800"/>
      <c r="E800"/>
    </row>
    <row r="801" spans="1:5" x14ac:dyDescent="0.2">
      <c r="A801"/>
      <c r="B801"/>
      <c r="E801"/>
    </row>
    <row r="802" spans="1:5" x14ac:dyDescent="0.2">
      <c r="A802"/>
      <c r="B802"/>
      <c r="E802"/>
    </row>
    <row r="803" spans="1:5" x14ac:dyDescent="0.2">
      <c r="A803"/>
      <c r="B803"/>
      <c r="E803"/>
    </row>
    <row r="804" spans="1:5" x14ac:dyDescent="0.2">
      <c r="A804"/>
      <c r="B804"/>
      <c r="E804"/>
    </row>
    <row r="805" spans="1:5" x14ac:dyDescent="0.2">
      <c r="A805"/>
      <c r="B805"/>
      <c r="E805"/>
    </row>
    <row r="806" spans="1:5" x14ac:dyDescent="0.2">
      <c r="A806"/>
      <c r="B806"/>
      <c r="E806"/>
    </row>
    <row r="807" spans="1:5" x14ac:dyDescent="0.2">
      <c r="A807"/>
      <c r="B807"/>
      <c r="E807"/>
    </row>
    <row r="808" spans="1:5" x14ac:dyDescent="0.2">
      <c r="A808"/>
      <c r="B808"/>
      <c r="E808"/>
    </row>
    <row r="809" spans="1:5" x14ac:dyDescent="0.2">
      <c r="A809"/>
      <c r="B809"/>
      <c r="E809"/>
    </row>
    <row r="810" spans="1:5" x14ac:dyDescent="0.2">
      <c r="A810"/>
      <c r="B810"/>
      <c r="E810"/>
    </row>
    <row r="811" spans="1:5" x14ac:dyDescent="0.2">
      <c r="A811"/>
      <c r="B811"/>
      <c r="E811"/>
    </row>
    <row r="812" spans="1:5" x14ac:dyDescent="0.2">
      <c r="A812"/>
      <c r="B812"/>
      <c r="E812"/>
    </row>
    <row r="813" spans="1:5" x14ac:dyDescent="0.2">
      <c r="A813"/>
      <c r="B813"/>
      <c r="E813"/>
    </row>
    <row r="814" spans="1:5" x14ac:dyDescent="0.2">
      <c r="A814"/>
      <c r="B814"/>
      <c r="E814"/>
    </row>
    <row r="815" spans="1:5" x14ac:dyDescent="0.2">
      <c r="A815"/>
      <c r="B815"/>
      <c r="E815"/>
    </row>
    <row r="816" spans="1:5" x14ac:dyDescent="0.2">
      <c r="A816"/>
      <c r="B816"/>
      <c r="E816"/>
    </row>
    <row r="817" spans="1:5" x14ac:dyDescent="0.2">
      <c r="A817"/>
      <c r="B817"/>
      <c r="E817"/>
    </row>
    <row r="818" spans="1:5" x14ac:dyDescent="0.2">
      <c r="A818"/>
      <c r="B818"/>
      <c r="E818"/>
    </row>
    <row r="819" spans="1:5" x14ac:dyDescent="0.2">
      <c r="A819"/>
      <c r="B819"/>
      <c r="E819"/>
    </row>
    <row r="820" spans="1:5" x14ac:dyDescent="0.2">
      <c r="A820"/>
      <c r="B820"/>
      <c r="E820"/>
    </row>
    <row r="821" spans="1:5" x14ac:dyDescent="0.2">
      <c r="A821"/>
      <c r="B821"/>
      <c r="E821"/>
    </row>
    <row r="822" spans="1:5" x14ac:dyDescent="0.2">
      <c r="A822"/>
      <c r="B822"/>
      <c r="E822"/>
    </row>
    <row r="823" spans="1:5" x14ac:dyDescent="0.2">
      <c r="A823"/>
      <c r="B823"/>
      <c r="E823"/>
    </row>
    <row r="824" spans="1:5" x14ac:dyDescent="0.2">
      <c r="A824"/>
      <c r="B824"/>
      <c r="E824"/>
    </row>
    <row r="825" spans="1:5" x14ac:dyDescent="0.2">
      <c r="A825"/>
      <c r="B825"/>
      <c r="E825"/>
    </row>
    <row r="826" spans="1:5" x14ac:dyDescent="0.2">
      <c r="A826"/>
      <c r="B826"/>
      <c r="E826"/>
    </row>
    <row r="827" spans="1:5" x14ac:dyDescent="0.2">
      <c r="A827"/>
      <c r="B827"/>
      <c r="E827"/>
    </row>
    <row r="828" spans="1:5" x14ac:dyDescent="0.2">
      <c r="A828"/>
      <c r="B828"/>
      <c r="E828"/>
    </row>
    <row r="829" spans="1:5" x14ac:dyDescent="0.2">
      <c r="A829"/>
      <c r="B829"/>
      <c r="E829"/>
    </row>
    <row r="830" spans="1:5" x14ac:dyDescent="0.2">
      <c r="A830"/>
      <c r="B830"/>
      <c r="E830"/>
    </row>
    <row r="831" spans="1:5" x14ac:dyDescent="0.2">
      <c r="A831"/>
      <c r="B831"/>
      <c r="E831"/>
    </row>
    <row r="832" spans="1:5" x14ac:dyDescent="0.2">
      <c r="A832"/>
      <c r="B832"/>
      <c r="E832"/>
    </row>
    <row r="833" spans="1:5" x14ac:dyDescent="0.2">
      <c r="A833"/>
      <c r="B833"/>
      <c r="E833"/>
    </row>
    <row r="834" spans="1:5" x14ac:dyDescent="0.2">
      <c r="A834"/>
      <c r="B834"/>
      <c r="E834"/>
    </row>
    <row r="835" spans="1:5" x14ac:dyDescent="0.2">
      <c r="A835"/>
      <c r="B835"/>
      <c r="E835"/>
    </row>
    <row r="836" spans="1:5" x14ac:dyDescent="0.2">
      <c r="A836"/>
      <c r="B836"/>
      <c r="E836"/>
    </row>
    <row r="837" spans="1:5" x14ac:dyDescent="0.2">
      <c r="A837"/>
      <c r="B837"/>
      <c r="E837"/>
    </row>
    <row r="838" spans="1:5" x14ac:dyDescent="0.2">
      <c r="A838"/>
      <c r="B838"/>
      <c r="E838"/>
    </row>
    <row r="839" spans="1:5" x14ac:dyDescent="0.2">
      <c r="A839"/>
      <c r="B839"/>
      <c r="E839"/>
    </row>
    <row r="840" spans="1:5" x14ac:dyDescent="0.2">
      <c r="A840"/>
      <c r="B840"/>
      <c r="E840"/>
    </row>
    <row r="841" spans="1:5" x14ac:dyDescent="0.2">
      <c r="A841"/>
      <c r="B841"/>
      <c r="E841"/>
    </row>
    <row r="842" spans="1:5" x14ac:dyDescent="0.2">
      <c r="A842"/>
      <c r="B842"/>
      <c r="E842"/>
    </row>
    <row r="843" spans="1:5" x14ac:dyDescent="0.2">
      <c r="A843"/>
      <c r="B843"/>
      <c r="E843"/>
    </row>
    <row r="844" spans="1:5" x14ac:dyDescent="0.2">
      <c r="A844"/>
      <c r="B844"/>
      <c r="E844"/>
    </row>
    <row r="845" spans="1:5" x14ac:dyDescent="0.2">
      <c r="A845"/>
      <c r="B845"/>
      <c r="E845"/>
    </row>
    <row r="846" spans="1:5" x14ac:dyDescent="0.2">
      <c r="A846"/>
      <c r="B846"/>
      <c r="E846"/>
    </row>
    <row r="847" spans="1:5" x14ac:dyDescent="0.2">
      <c r="A847"/>
      <c r="B847"/>
      <c r="E847"/>
    </row>
    <row r="848" spans="1:5" x14ac:dyDescent="0.2">
      <c r="A848"/>
      <c r="B848"/>
      <c r="E848"/>
    </row>
    <row r="849" spans="1:5" x14ac:dyDescent="0.2">
      <c r="A849"/>
      <c r="B849"/>
      <c r="E849"/>
    </row>
    <row r="850" spans="1:5" x14ac:dyDescent="0.2">
      <c r="A850"/>
      <c r="B850"/>
      <c r="E850"/>
    </row>
    <row r="851" spans="1:5" x14ac:dyDescent="0.2">
      <c r="A851"/>
      <c r="B851"/>
      <c r="E851"/>
    </row>
    <row r="852" spans="1:5" x14ac:dyDescent="0.2">
      <c r="A852"/>
      <c r="B852"/>
      <c r="E852"/>
    </row>
    <row r="853" spans="1:5" x14ac:dyDescent="0.2">
      <c r="A853"/>
      <c r="B853"/>
      <c r="E853"/>
    </row>
    <row r="854" spans="1:5" x14ac:dyDescent="0.2">
      <c r="A854"/>
      <c r="B854"/>
      <c r="E854"/>
    </row>
    <row r="855" spans="1:5" x14ac:dyDescent="0.2">
      <c r="A855"/>
      <c r="B855"/>
      <c r="E855"/>
    </row>
    <row r="856" spans="1:5" x14ac:dyDescent="0.2">
      <c r="A856"/>
      <c r="B856"/>
      <c r="E856"/>
    </row>
    <row r="857" spans="1:5" x14ac:dyDescent="0.2">
      <c r="A857"/>
      <c r="B857"/>
      <c r="E857"/>
    </row>
    <row r="858" spans="1:5" x14ac:dyDescent="0.2">
      <c r="A858"/>
      <c r="B858"/>
      <c r="E858"/>
    </row>
    <row r="859" spans="1:5" x14ac:dyDescent="0.2">
      <c r="A859"/>
      <c r="B859"/>
      <c r="E859"/>
    </row>
    <row r="860" spans="1:5" x14ac:dyDescent="0.2">
      <c r="A860"/>
      <c r="B860"/>
      <c r="E860"/>
    </row>
    <row r="861" spans="1:5" x14ac:dyDescent="0.2">
      <c r="A861"/>
      <c r="B861"/>
      <c r="E861"/>
    </row>
    <row r="862" spans="1:5" x14ac:dyDescent="0.2">
      <c r="A862"/>
      <c r="B862"/>
      <c r="E862"/>
    </row>
    <row r="863" spans="1:5" x14ac:dyDescent="0.2">
      <c r="A863"/>
      <c r="B863"/>
      <c r="E863"/>
    </row>
    <row r="864" spans="1:5" x14ac:dyDescent="0.2">
      <c r="A864"/>
      <c r="B864"/>
      <c r="E864"/>
    </row>
    <row r="865" spans="1:5" x14ac:dyDescent="0.2">
      <c r="A865"/>
      <c r="B865"/>
      <c r="E865"/>
    </row>
    <row r="866" spans="1:5" x14ac:dyDescent="0.2">
      <c r="A866"/>
      <c r="B866"/>
      <c r="E866"/>
    </row>
    <row r="867" spans="1:5" x14ac:dyDescent="0.2">
      <c r="A867"/>
      <c r="B867"/>
      <c r="E867"/>
    </row>
    <row r="868" spans="1:5" x14ac:dyDescent="0.2">
      <c r="A868"/>
      <c r="B868"/>
      <c r="E868"/>
    </row>
    <row r="869" spans="1:5" x14ac:dyDescent="0.2">
      <c r="A869"/>
      <c r="B869"/>
      <c r="E869"/>
    </row>
    <row r="870" spans="1:5" x14ac:dyDescent="0.2">
      <c r="A870"/>
      <c r="B870"/>
      <c r="E870"/>
    </row>
    <row r="871" spans="1:5" x14ac:dyDescent="0.2">
      <c r="A871"/>
      <c r="B871"/>
      <c r="E871"/>
    </row>
    <row r="872" spans="1:5" x14ac:dyDescent="0.2">
      <c r="A872"/>
      <c r="B872"/>
      <c r="E872"/>
    </row>
    <row r="873" spans="1:5" x14ac:dyDescent="0.2">
      <c r="A873"/>
      <c r="B873"/>
      <c r="E873"/>
    </row>
    <row r="874" spans="1:5" x14ac:dyDescent="0.2">
      <c r="A874"/>
      <c r="B874"/>
      <c r="E874"/>
    </row>
    <row r="875" spans="1:5" x14ac:dyDescent="0.2">
      <c r="A875"/>
      <c r="B875"/>
      <c r="E875"/>
    </row>
    <row r="876" spans="1:5" x14ac:dyDescent="0.2">
      <c r="A876"/>
      <c r="B876"/>
      <c r="E876"/>
    </row>
    <row r="877" spans="1:5" x14ac:dyDescent="0.2">
      <c r="A877"/>
      <c r="B877"/>
      <c r="E877"/>
    </row>
    <row r="878" spans="1:5" x14ac:dyDescent="0.2">
      <c r="A878"/>
      <c r="B878"/>
      <c r="E878"/>
    </row>
    <row r="879" spans="1:5" x14ac:dyDescent="0.2">
      <c r="A879"/>
      <c r="B879"/>
      <c r="E879"/>
    </row>
    <row r="880" spans="1:5" x14ac:dyDescent="0.2">
      <c r="A880"/>
      <c r="B880"/>
      <c r="E880"/>
    </row>
    <row r="881" spans="1:5" x14ac:dyDescent="0.2">
      <c r="A881"/>
      <c r="B881"/>
      <c r="E881"/>
    </row>
    <row r="882" spans="1:5" x14ac:dyDescent="0.2">
      <c r="A882"/>
      <c r="B882"/>
      <c r="E882"/>
    </row>
    <row r="883" spans="1:5" x14ac:dyDescent="0.2">
      <c r="A883"/>
      <c r="B883"/>
      <c r="E883"/>
    </row>
    <row r="884" spans="1:5" x14ac:dyDescent="0.2">
      <c r="A884"/>
      <c r="B884"/>
      <c r="E884"/>
    </row>
    <row r="885" spans="1:5" x14ac:dyDescent="0.2">
      <c r="A885"/>
      <c r="B885"/>
      <c r="E885"/>
    </row>
    <row r="886" spans="1:5" x14ac:dyDescent="0.2">
      <c r="A886"/>
      <c r="B886"/>
      <c r="E886"/>
    </row>
    <row r="887" spans="1:5" x14ac:dyDescent="0.2">
      <c r="A887"/>
      <c r="B887"/>
      <c r="E887"/>
    </row>
    <row r="888" spans="1:5" x14ac:dyDescent="0.2">
      <c r="A888"/>
      <c r="B888"/>
      <c r="E888"/>
    </row>
    <row r="889" spans="1:5" x14ac:dyDescent="0.2">
      <c r="A889"/>
      <c r="B889"/>
      <c r="E889"/>
    </row>
    <row r="890" spans="1:5" x14ac:dyDescent="0.2">
      <c r="A890"/>
      <c r="B890"/>
      <c r="E890"/>
    </row>
    <row r="891" spans="1:5" x14ac:dyDescent="0.2">
      <c r="A891"/>
      <c r="B891"/>
      <c r="E891"/>
    </row>
    <row r="892" spans="1:5" x14ac:dyDescent="0.2">
      <c r="A892"/>
      <c r="B892"/>
      <c r="E892"/>
    </row>
    <row r="893" spans="1:5" x14ac:dyDescent="0.2">
      <c r="A893"/>
      <c r="B893"/>
      <c r="E893"/>
    </row>
    <row r="894" spans="1:5" x14ac:dyDescent="0.2">
      <c r="A894"/>
      <c r="B894"/>
      <c r="E894"/>
    </row>
    <row r="895" spans="1:5" x14ac:dyDescent="0.2">
      <c r="A895"/>
      <c r="B895"/>
      <c r="E895"/>
    </row>
    <row r="896" spans="1:5" x14ac:dyDescent="0.2">
      <c r="A896"/>
      <c r="B896"/>
      <c r="E896"/>
    </row>
    <row r="897" spans="1:5" x14ac:dyDescent="0.2">
      <c r="A897"/>
      <c r="B897"/>
      <c r="E897"/>
    </row>
    <row r="898" spans="1:5" x14ac:dyDescent="0.2">
      <c r="A898"/>
      <c r="B898"/>
      <c r="E898"/>
    </row>
    <row r="899" spans="1:5" x14ac:dyDescent="0.2">
      <c r="A899"/>
      <c r="B899"/>
      <c r="E899"/>
    </row>
    <row r="900" spans="1:5" x14ac:dyDescent="0.2">
      <c r="A900"/>
      <c r="B900"/>
      <c r="E900"/>
    </row>
    <row r="901" spans="1:5" x14ac:dyDescent="0.2">
      <c r="A901"/>
      <c r="B901"/>
      <c r="E901"/>
    </row>
    <row r="902" spans="1:5" x14ac:dyDescent="0.2">
      <c r="A902"/>
      <c r="B902"/>
      <c r="E902"/>
    </row>
    <row r="903" spans="1:5" x14ac:dyDescent="0.2">
      <c r="A903"/>
      <c r="B903"/>
      <c r="E903"/>
    </row>
    <row r="904" spans="1:5" x14ac:dyDescent="0.2">
      <c r="A904"/>
      <c r="B904"/>
      <c r="E904"/>
    </row>
    <row r="905" spans="1:5" x14ac:dyDescent="0.2">
      <c r="A905"/>
      <c r="B905"/>
      <c r="E905"/>
    </row>
    <row r="906" spans="1:5" x14ac:dyDescent="0.2">
      <c r="A906"/>
      <c r="B906"/>
      <c r="E906"/>
    </row>
    <row r="907" spans="1:5" x14ac:dyDescent="0.2">
      <c r="A907"/>
      <c r="B907"/>
      <c r="E907"/>
    </row>
    <row r="908" spans="1:5" x14ac:dyDescent="0.2">
      <c r="A908"/>
      <c r="B908"/>
      <c r="E908"/>
    </row>
    <row r="909" spans="1:5" x14ac:dyDescent="0.2">
      <c r="A909"/>
      <c r="B909"/>
      <c r="E909"/>
    </row>
    <row r="910" spans="1:5" x14ac:dyDescent="0.2">
      <c r="A910"/>
      <c r="B910"/>
      <c r="E910"/>
    </row>
    <row r="911" spans="1:5" x14ac:dyDescent="0.2">
      <c r="A911"/>
      <c r="B911"/>
      <c r="E911"/>
    </row>
    <row r="912" spans="1:5" x14ac:dyDescent="0.2">
      <c r="A912"/>
      <c r="B912"/>
      <c r="E912"/>
    </row>
    <row r="913" spans="1:5" x14ac:dyDescent="0.2">
      <c r="A913"/>
      <c r="B913"/>
      <c r="E913"/>
    </row>
    <row r="914" spans="1:5" x14ac:dyDescent="0.2">
      <c r="A914"/>
      <c r="B914"/>
      <c r="E914"/>
    </row>
    <row r="915" spans="1:5" x14ac:dyDescent="0.2">
      <c r="A915"/>
      <c r="B915"/>
      <c r="E915"/>
    </row>
    <row r="916" spans="1:5" x14ac:dyDescent="0.2">
      <c r="A916"/>
      <c r="B916"/>
      <c r="E916"/>
    </row>
    <row r="917" spans="1:5" x14ac:dyDescent="0.2">
      <c r="A917"/>
      <c r="B917"/>
      <c r="E917"/>
    </row>
    <row r="918" spans="1:5" x14ac:dyDescent="0.2">
      <c r="A918"/>
      <c r="B918"/>
      <c r="E918"/>
    </row>
    <row r="919" spans="1:5" x14ac:dyDescent="0.2">
      <c r="A919"/>
      <c r="B919"/>
      <c r="E919"/>
    </row>
    <row r="920" spans="1:5" x14ac:dyDescent="0.2">
      <c r="A920"/>
      <c r="B920"/>
      <c r="E920"/>
    </row>
    <row r="921" spans="1:5" x14ac:dyDescent="0.2">
      <c r="A921"/>
      <c r="B921"/>
      <c r="E921"/>
    </row>
    <row r="922" spans="1:5" x14ac:dyDescent="0.2">
      <c r="A922"/>
      <c r="B922"/>
      <c r="E922"/>
    </row>
    <row r="923" spans="1:5" x14ac:dyDescent="0.2">
      <c r="A923"/>
      <c r="B923"/>
      <c r="E923"/>
    </row>
    <row r="924" spans="1:5" x14ac:dyDescent="0.2">
      <c r="A924"/>
      <c r="B924"/>
      <c r="E924"/>
    </row>
    <row r="925" spans="1:5" x14ac:dyDescent="0.2">
      <c r="A925"/>
      <c r="B925"/>
      <c r="E925"/>
    </row>
    <row r="926" spans="1:5" x14ac:dyDescent="0.2">
      <c r="A926"/>
      <c r="B926"/>
      <c r="E926"/>
    </row>
    <row r="927" spans="1:5" x14ac:dyDescent="0.2">
      <c r="A927"/>
      <c r="B927"/>
      <c r="E927"/>
    </row>
    <row r="928" spans="1:5" x14ac:dyDescent="0.2">
      <c r="A928"/>
      <c r="B928"/>
      <c r="E928"/>
    </row>
    <row r="929" spans="1:5" x14ac:dyDescent="0.2">
      <c r="A929"/>
      <c r="B929"/>
      <c r="E929"/>
    </row>
    <row r="930" spans="1:5" x14ac:dyDescent="0.2">
      <c r="A930"/>
      <c r="B930"/>
      <c r="E930"/>
    </row>
    <row r="931" spans="1:5" x14ac:dyDescent="0.2">
      <c r="A931"/>
      <c r="B931"/>
      <c r="E931"/>
    </row>
    <row r="932" spans="1:5" x14ac:dyDescent="0.2">
      <c r="A932"/>
      <c r="B932"/>
      <c r="E932"/>
    </row>
    <row r="933" spans="1:5" x14ac:dyDescent="0.2">
      <c r="A933"/>
      <c r="B933"/>
      <c r="E933"/>
    </row>
    <row r="934" spans="1:5" x14ac:dyDescent="0.2">
      <c r="A934"/>
      <c r="B934"/>
      <c r="E934"/>
    </row>
    <row r="935" spans="1:5" x14ac:dyDescent="0.2">
      <c r="A935"/>
      <c r="B935"/>
      <c r="E935"/>
    </row>
    <row r="936" spans="1:5" x14ac:dyDescent="0.2">
      <c r="A936"/>
      <c r="B936"/>
      <c r="E936"/>
    </row>
    <row r="937" spans="1:5" x14ac:dyDescent="0.2">
      <c r="A937"/>
      <c r="B937"/>
      <c r="E937"/>
    </row>
    <row r="938" spans="1:5" x14ac:dyDescent="0.2">
      <c r="A938"/>
      <c r="B938"/>
      <c r="E938"/>
    </row>
    <row r="939" spans="1:5" x14ac:dyDescent="0.2">
      <c r="A939"/>
      <c r="B939"/>
      <c r="E939"/>
    </row>
    <row r="940" spans="1:5" x14ac:dyDescent="0.2">
      <c r="A940"/>
      <c r="B940"/>
      <c r="E940"/>
    </row>
    <row r="941" spans="1:5" x14ac:dyDescent="0.2">
      <c r="A941"/>
      <c r="B941"/>
      <c r="E941"/>
    </row>
    <row r="942" spans="1:5" x14ac:dyDescent="0.2">
      <c r="A942"/>
      <c r="B942"/>
      <c r="E942"/>
    </row>
    <row r="943" spans="1:5" x14ac:dyDescent="0.2">
      <c r="A943"/>
      <c r="B943"/>
      <c r="E943"/>
    </row>
    <row r="944" spans="1:5" x14ac:dyDescent="0.2">
      <c r="A944"/>
      <c r="B944"/>
      <c r="E944"/>
    </row>
    <row r="945" spans="1:5" x14ac:dyDescent="0.2">
      <c r="A945"/>
      <c r="B945"/>
      <c r="E945"/>
    </row>
    <row r="946" spans="1:5" x14ac:dyDescent="0.2">
      <c r="A946"/>
      <c r="B946"/>
      <c r="E946"/>
    </row>
    <row r="947" spans="1:5" x14ac:dyDescent="0.2">
      <c r="A947"/>
      <c r="B947"/>
      <c r="E947"/>
    </row>
    <row r="948" spans="1:5" x14ac:dyDescent="0.2">
      <c r="A948"/>
      <c r="B948"/>
      <c r="E948"/>
    </row>
    <row r="949" spans="1:5" x14ac:dyDescent="0.2">
      <c r="A949"/>
      <c r="B949"/>
      <c r="E949"/>
    </row>
    <row r="950" spans="1:5" x14ac:dyDescent="0.2">
      <c r="A950"/>
      <c r="B950"/>
      <c r="E950"/>
    </row>
    <row r="951" spans="1:5" x14ac:dyDescent="0.2">
      <c r="A951"/>
      <c r="B951"/>
      <c r="E951"/>
    </row>
    <row r="952" spans="1:5" x14ac:dyDescent="0.2">
      <c r="A952"/>
      <c r="B952"/>
      <c r="E952"/>
    </row>
    <row r="953" spans="1:5" x14ac:dyDescent="0.2">
      <c r="A953"/>
      <c r="B953"/>
      <c r="E953"/>
    </row>
    <row r="954" spans="1:5" x14ac:dyDescent="0.2">
      <c r="A954"/>
      <c r="B954"/>
      <c r="E954"/>
    </row>
    <row r="955" spans="1:5" x14ac:dyDescent="0.2">
      <c r="A955"/>
      <c r="B955"/>
      <c r="E955"/>
    </row>
    <row r="956" spans="1:5" x14ac:dyDescent="0.2">
      <c r="A956"/>
      <c r="B956"/>
      <c r="E956"/>
    </row>
    <row r="957" spans="1:5" x14ac:dyDescent="0.2">
      <c r="A957"/>
      <c r="B957"/>
      <c r="E957"/>
    </row>
    <row r="958" spans="1:5" x14ac:dyDescent="0.2">
      <c r="A958"/>
      <c r="B958"/>
      <c r="E958"/>
    </row>
    <row r="959" spans="1:5" x14ac:dyDescent="0.2">
      <c r="A959"/>
      <c r="B959"/>
      <c r="E959"/>
    </row>
    <row r="960" spans="1:5" x14ac:dyDescent="0.2">
      <c r="A960"/>
      <c r="B960"/>
      <c r="E960"/>
    </row>
    <row r="961" spans="1:5" x14ac:dyDescent="0.2">
      <c r="A961"/>
      <c r="B961"/>
      <c r="E961"/>
    </row>
    <row r="962" spans="1:5" x14ac:dyDescent="0.2">
      <c r="A962"/>
      <c r="B962"/>
      <c r="E962"/>
    </row>
    <row r="963" spans="1:5" x14ac:dyDescent="0.2">
      <c r="A963"/>
      <c r="B963"/>
      <c r="E963"/>
    </row>
    <row r="964" spans="1:5" x14ac:dyDescent="0.2">
      <c r="A964"/>
      <c r="B964"/>
      <c r="E964"/>
    </row>
    <row r="965" spans="1:5" x14ac:dyDescent="0.2">
      <c r="A965"/>
      <c r="B965"/>
      <c r="E965"/>
    </row>
    <row r="966" spans="1:5" x14ac:dyDescent="0.2">
      <c r="A966"/>
      <c r="B966"/>
      <c r="E966"/>
    </row>
    <row r="967" spans="1:5" x14ac:dyDescent="0.2">
      <c r="A967"/>
      <c r="B967"/>
      <c r="E967"/>
    </row>
    <row r="968" spans="1:5" x14ac:dyDescent="0.2">
      <c r="A968"/>
      <c r="B968"/>
      <c r="E968"/>
    </row>
    <row r="969" spans="1:5" x14ac:dyDescent="0.2">
      <c r="A969"/>
      <c r="B969"/>
      <c r="E969"/>
    </row>
    <row r="970" spans="1:5" x14ac:dyDescent="0.2">
      <c r="A970"/>
      <c r="B970"/>
      <c r="E970"/>
    </row>
    <row r="971" spans="1:5" x14ac:dyDescent="0.2">
      <c r="A971"/>
      <c r="B971"/>
      <c r="E971"/>
    </row>
    <row r="972" spans="1:5" x14ac:dyDescent="0.2">
      <c r="A972"/>
      <c r="B972"/>
      <c r="E972"/>
    </row>
    <row r="973" spans="1:5" x14ac:dyDescent="0.2">
      <c r="A973"/>
      <c r="B973"/>
      <c r="E973"/>
    </row>
    <row r="974" spans="1:5" x14ac:dyDescent="0.2">
      <c r="A974"/>
      <c r="B974"/>
      <c r="E974"/>
    </row>
    <row r="975" spans="1:5" x14ac:dyDescent="0.2">
      <c r="A975"/>
      <c r="B975"/>
      <c r="E975"/>
    </row>
    <row r="976" spans="1:5" x14ac:dyDescent="0.2">
      <c r="A976"/>
      <c r="B976"/>
      <c r="E976"/>
    </row>
    <row r="977" spans="1:5" x14ac:dyDescent="0.2">
      <c r="A977"/>
      <c r="B977"/>
      <c r="E977"/>
    </row>
    <row r="978" spans="1:5" x14ac:dyDescent="0.2">
      <c r="A978"/>
      <c r="B978"/>
      <c r="E978"/>
    </row>
    <row r="979" spans="1:5" x14ac:dyDescent="0.2">
      <c r="A979"/>
      <c r="B979"/>
      <c r="E979"/>
    </row>
    <row r="980" spans="1:5" x14ac:dyDescent="0.2">
      <c r="A980"/>
      <c r="B980"/>
      <c r="E980"/>
    </row>
    <row r="981" spans="1:5" x14ac:dyDescent="0.2">
      <c r="A981"/>
      <c r="B981"/>
      <c r="E981"/>
    </row>
    <row r="982" spans="1:5" x14ac:dyDescent="0.2">
      <c r="A982"/>
      <c r="B982"/>
      <c r="E982"/>
    </row>
    <row r="983" spans="1:5" x14ac:dyDescent="0.2">
      <c r="A983"/>
      <c r="B983"/>
      <c r="E983"/>
    </row>
    <row r="984" spans="1:5" x14ac:dyDescent="0.2">
      <c r="A984"/>
      <c r="B984"/>
      <c r="E984"/>
    </row>
    <row r="985" spans="1:5" x14ac:dyDescent="0.2">
      <c r="A985"/>
      <c r="B985"/>
      <c r="E985"/>
    </row>
    <row r="986" spans="1:5" x14ac:dyDescent="0.2">
      <c r="A986"/>
      <c r="B986"/>
      <c r="E986"/>
    </row>
    <row r="987" spans="1:5" x14ac:dyDescent="0.2">
      <c r="A987"/>
      <c r="B987"/>
      <c r="E987"/>
    </row>
    <row r="988" spans="1:5" x14ac:dyDescent="0.2">
      <c r="A988"/>
      <c r="B988"/>
      <c r="E988"/>
    </row>
    <row r="989" spans="1:5" x14ac:dyDescent="0.2">
      <c r="A989"/>
      <c r="B989"/>
      <c r="E989"/>
    </row>
    <row r="990" spans="1:5" x14ac:dyDescent="0.2">
      <c r="A990"/>
      <c r="B990"/>
      <c r="E990"/>
    </row>
    <row r="991" spans="1:5" x14ac:dyDescent="0.2">
      <c r="A991"/>
      <c r="B991"/>
      <c r="E991"/>
    </row>
    <row r="992" spans="1:5" x14ac:dyDescent="0.2">
      <c r="A992"/>
      <c r="B992"/>
      <c r="E992"/>
    </row>
    <row r="993" spans="1:5" x14ac:dyDescent="0.2">
      <c r="A993"/>
      <c r="B993"/>
      <c r="E993"/>
    </row>
    <row r="994" spans="1:5" x14ac:dyDescent="0.2">
      <c r="A994"/>
      <c r="B994"/>
      <c r="E994"/>
    </row>
    <row r="995" spans="1:5" x14ac:dyDescent="0.2">
      <c r="A995"/>
      <c r="B995"/>
      <c r="E995"/>
    </row>
    <row r="996" spans="1:5" x14ac:dyDescent="0.2">
      <c r="A996"/>
      <c r="B996"/>
      <c r="E996"/>
    </row>
    <row r="997" spans="1:5" x14ac:dyDescent="0.2">
      <c r="A997"/>
      <c r="B997"/>
      <c r="E997"/>
    </row>
    <row r="998" spans="1:5" x14ac:dyDescent="0.2">
      <c r="A998"/>
      <c r="B998"/>
      <c r="E998"/>
    </row>
    <row r="999" spans="1:5" x14ac:dyDescent="0.2">
      <c r="A999"/>
      <c r="B999"/>
      <c r="E999"/>
    </row>
    <row r="1000" spans="1:5" x14ac:dyDescent="0.2">
      <c r="A1000"/>
      <c r="B1000"/>
      <c r="E1000"/>
    </row>
    <row r="1001" spans="1:5" x14ac:dyDescent="0.2">
      <c r="A1001"/>
      <c r="B1001"/>
      <c r="E1001"/>
    </row>
    <row r="1002" spans="1:5" x14ac:dyDescent="0.2">
      <c r="A1002"/>
      <c r="B1002"/>
      <c r="E1002"/>
    </row>
    <row r="1003" spans="1:5" x14ac:dyDescent="0.2">
      <c r="A1003"/>
      <c r="B1003"/>
      <c r="E1003"/>
    </row>
    <row r="1004" spans="1:5" x14ac:dyDescent="0.2">
      <c r="A1004"/>
      <c r="B1004"/>
      <c r="E1004"/>
    </row>
    <row r="1005" spans="1:5" x14ac:dyDescent="0.2">
      <c r="A1005"/>
      <c r="B1005"/>
      <c r="E1005"/>
    </row>
    <row r="1006" spans="1:5" x14ac:dyDescent="0.2">
      <c r="A1006"/>
      <c r="B1006"/>
      <c r="E1006"/>
    </row>
    <row r="1007" spans="1:5" x14ac:dyDescent="0.2">
      <c r="A1007"/>
      <c r="B1007"/>
      <c r="E1007"/>
    </row>
    <row r="1008" spans="1:5" x14ac:dyDescent="0.2">
      <c r="A1008"/>
      <c r="B1008"/>
      <c r="E1008"/>
    </row>
    <row r="1009" spans="1:5" x14ac:dyDescent="0.2">
      <c r="A1009"/>
      <c r="B1009"/>
      <c r="E1009"/>
    </row>
    <row r="1010" spans="1:5" x14ac:dyDescent="0.2">
      <c r="A1010"/>
      <c r="B1010"/>
      <c r="E1010"/>
    </row>
    <row r="1011" spans="1:5" x14ac:dyDescent="0.2">
      <c r="A1011"/>
      <c r="B1011"/>
      <c r="E1011"/>
    </row>
    <row r="1012" spans="1:5" x14ac:dyDescent="0.2">
      <c r="A1012"/>
      <c r="B1012"/>
      <c r="E1012"/>
    </row>
    <row r="1013" spans="1:5" x14ac:dyDescent="0.2">
      <c r="A1013"/>
      <c r="B1013"/>
      <c r="E1013"/>
    </row>
    <row r="1014" spans="1:5" x14ac:dyDescent="0.2">
      <c r="A1014"/>
      <c r="B1014"/>
      <c r="E1014"/>
    </row>
    <row r="1015" spans="1:5" x14ac:dyDescent="0.2">
      <c r="A1015"/>
      <c r="B1015"/>
      <c r="E1015"/>
    </row>
    <row r="1016" spans="1:5" x14ac:dyDescent="0.2">
      <c r="A1016"/>
      <c r="B1016"/>
      <c r="E1016"/>
    </row>
    <row r="1017" spans="1:5" x14ac:dyDescent="0.2">
      <c r="A1017"/>
      <c r="B1017"/>
      <c r="E1017"/>
    </row>
    <row r="1018" spans="1:5" x14ac:dyDescent="0.2">
      <c r="A1018"/>
      <c r="B1018"/>
      <c r="E1018"/>
    </row>
    <row r="1019" spans="1:5" x14ac:dyDescent="0.2">
      <c r="A1019"/>
      <c r="B1019"/>
      <c r="E1019"/>
    </row>
    <row r="1020" spans="1:5" x14ac:dyDescent="0.2">
      <c r="A1020"/>
      <c r="B1020"/>
      <c r="E1020"/>
    </row>
    <row r="1021" spans="1:5" x14ac:dyDescent="0.2">
      <c r="A1021"/>
      <c r="B1021"/>
      <c r="E1021"/>
    </row>
    <row r="1022" spans="1:5" x14ac:dyDescent="0.2">
      <c r="A1022"/>
      <c r="B1022"/>
      <c r="E1022"/>
    </row>
    <row r="1023" spans="1:5" x14ac:dyDescent="0.2">
      <c r="A1023"/>
      <c r="B1023"/>
      <c r="E1023"/>
    </row>
    <row r="1024" spans="1:5" x14ac:dyDescent="0.2">
      <c r="A1024"/>
      <c r="B1024"/>
      <c r="E1024"/>
    </row>
    <row r="1025" spans="1:5" x14ac:dyDescent="0.2">
      <c r="A1025"/>
      <c r="B1025"/>
      <c r="E1025"/>
    </row>
    <row r="1026" spans="1:5" x14ac:dyDescent="0.2">
      <c r="A1026"/>
      <c r="B1026"/>
      <c r="E1026"/>
    </row>
    <row r="1027" spans="1:5" x14ac:dyDescent="0.2">
      <c r="A1027"/>
      <c r="B1027"/>
      <c r="E1027"/>
    </row>
    <row r="1028" spans="1:5" x14ac:dyDescent="0.2">
      <c r="A1028"/>
      <c r="B1028"/>
      <c r="E1028"/>
    </row>
    <row r="1029" spans="1:5" x14ac:dyDescent="0.2">
      <c r="A1029"/>
      <c r="B1029"/>
      <c r="E1029"/>
    </row>
    <row r="1030" spans="1:5" x14ac:dyDescent="0.2">
      <c r="A1030"/>
      <c r="B1030"/>
      <c r="E1030"/>
    </row>
    <row r="1031" spans="1:5" x14ac:dyDescent="0.2">
      <c r="A1031"/>
      <c r="B1031"/>
      <c r="E1031"/>
    </row>
    <row r="1032" spans="1:5" x14ac:dyDescent="0.2">
      <c r="A1032"/>
      <c r="B1032"/>
      <c r="E1032"/>
    </row>
    <row r="1033" spans="1:5" x14ac:dyDescent="0.2">
      <c r="A1033"/>
      <c r="B1033"/>
      <c r="E1033"/>
    </row>
    <row r="1034" spans="1:5" x14ac:dyDescent="0.2">
      <c r="A1034"/>
      <c r="B1034"/>
      <c r="E1034"/>
    </row>
    <row r="1035" spans="1:5" x14ac:dyDescent="0.2">
      <c r="A1035"/>
      <c r="B1035"/>
      <c r="E1035"/>
    </row>
    <row r="1036" spans="1:5" x14ac:dyDescent="0.2">
      <c r="A1036"/>
      <c r="B1036"/>
      <c r="E1036"/>
    </row>
    <row r="1037" spans="1:5" x14ac:dyDescent="0.2">
      <c r="A1037"/>
      <c r="B1037"/>
      <c r="E1037"/>
    </row>
    <row r="1038" spans="1:5" x14ac:dyDescent="0.2">
      <c r="A1038"/>
      <c r="B1038"/>
      <c r="E1038"/>
    </row>
    <row r="1039" spans="1:5" x14ac:dyDescent="0.2">
      <c r="A1039"/>
      <c r="B1039"/>
      <c r="E1039"/>
    </row>
    <row r="1040" spans="1:5" x14ac:dyDescent="0.2">
      <c r="A1040"/>
      <c r="B1040"/>
      <c r="E1040"/>
    </row>
    <row r="1041" spans="1:5" x14ac:dyDescent="0.2">
      <c r="A1041"/>
      <c r="B1041"/>
      <c r="E1041"/>
    </row>
    <row r="1042" spans="1:5" x14ac:dyDescent="0.2">
      <c r="A1042"/>
      <c r="B1042"/>
      <c r="E1042"/>
    </row>
    <row r="1043" spans="1:5" x14ac:dyDescent="0.2">
      <c r="A1043"/>
      <c r="B1043"/>
      <c r="E1043"/>
    </row>
    <row r="1044" spans="1:5" x14ac:dyDescent="0.2">
      <c r="A1044"/>
      <c r="B1044"/>
      <c r="E1044"/>
    </row>
    <row r="1045" spans="1:5" x14ac:dyDescent="0.2">
      <c r="A1045"/>
      <c r="B1045"/>
      <c r="E1045"/>
    </row>
    <row r="1046" spans="1:5" x14ac:dyDescent="0.2">
      <c r="A1046"/>
      <c r="B1046"/>
      <c r="E1046"/>
    </row>
    <row r="1047" spans="1:5" x14ac:dyDescent="0.2">
      <c r="A1047"/>
      <c r="B1047"/>
      <c r="E1047"/>
    </row>
    <row r="1048" spans="1:5" x14ac:dyDescent="0.2">
      <c r="A1048"/>
      <c r="B1048"/>
      <c r="E1048"/>
    </row>
    <row r="1049" spans="1:5" x14ac:dyDescent="0.2">
      <c r="A1049"/>
      <c r="B1049"/>
      <c r="E1049"/>
    </row>
    <row r="1050" spans="1:5" x14ac:dyDescent="0.2">
      <c r="A1050"/>
      <c r="B1050"/>
      <c r="E1050"/>
    </row>
    <row r="1051" spans="1:5" x14ac:dyDescent="0.2">
      <c r="A1051"/>
      <c r="B1051"/>
      <c r="E1051"/>
    </row>
    <row r="1052" spans="1:5" x14ac:dyDescent="0.2">
      <c r="A1052"/>
      <c r="B1052"/>
      <c r="E1052"/>
    </row>
    <row r="1053" spans="1:5" x14ac:dyDescent="0.2">
      <c r="A1053"/>
      <c r="B1053"/>
      <c r="E1053"/>
    </row>
    <row r="1054" spans="1:5" x14ac:dyDescent="0.2">
      <c r="A1054"/>
      <c r="B1054"/>
      <c r="E1054"/>
    </row>
    <row r="1055" spans="1:5" x14ac:dyDescent="0.2">
      <c r="A1055"/>
      <c r="B1055"/>
      <c r="E1055"/>
    </row>
    <row r="1056" spans="1:5" x14ac:dyDescent="0.2">
      <c r="A1056"/>
      <c r="B1056"/>
      <c r="E1056"/>
    </row>
    <row r="1057" spans="1:5" x14ac:dyDescent="0.2">
      <c r="A1057"/>
      <c r="B1057"/>
      <c r="E1057"/>
    </row>
    <row r="1058" spans="1:5" x14ac:dyDescent="0.2">
      <c r="A1058"/>
      <c r="B1058"/>
      <c r="E1058"/>
    </row>
    <row r="1059" spans="1:5" x14ac:dyDescent="0.2">
      <c r="A1059"/>
      <c r="B1059"/>
      <c r="E1059"/>
    </row>
    <row r="1060" spans="1:5" x14ac:dyDescent="0.2">
      <c r="A1060"/>
      <c r="B1060"/>
      <c r="E1060"/>
    </row>
    <row r="1061" spans="1:5" x14ac:dyDescent="0.2">
      <c r="A1061"/>
      <c r="B1061"/>
      <c r="E1061"/>
    </row>
    <row r="1062" spans="1:5" x14ac:dyDescent="0.2">
      <c r="A1062"/>
      <c r="B1062"/>
      <c r="E1062"/>
    </row>
    <row r="1063" spans="1:5" x14ac:dyDescent="0.2">
      <c r="A1063"/>
      <c r="B1063"/>
      <c r="E1063"/>
    </row>
    <row r="1064" spans="1:5" x14ac:dyDescent="0.2">
      <c r="A1064"/>
      <c r="B1064"/>
      <c r="E1064"/>
    </row>
    <row r="1065" spans="1:5" x14ac:dyDescent="0.2">
      <c r="A1065"/>
      <c r="B1065"/>
      <c r="E1065"/>
    </row>
    <row r="1066" spans="1:5" x14ac:dyDescent="0.2">
      <c r="A1066"/>
      <c r="B1066"/>
      <c r="E1066"/>
    </row>
    <row r="1067" spans="1:5" x14ac:dyDescent="0.2">
      <c r="A1067"/>
      <c r="B1067"/>
      <c r="E1067"/>
    </row>
    <row r="1068" spans="1:5" x14ac:dyDescent="0.2">
      <c r="A1068"/>
      <c r="B1068"/>
      <c r="E1068"/>
    </row>
    <row r="1069" spans="1:5" x14ac:dyDescent="0.2">
      <c r="A1069"/>
      <c r="B1069"/>
      <c r="E1069"/>
    </row>
    <row r="1070" spans="1:5" x14ac:dyDescent="0.2">
      <c r="A1070"/>
      <c r="B1070"/>
      <c r="E1070"/>
    </row>
    <row r="1071" spans="1:5" x14ac:dyDescent="0.2">
      <c r="A1071"/>
      <c r="B1071"/>
      <c r="E1071"/>
    </row>
    <row r="1072" spans="1:5" x14ac:dyDescent="0.2">
      <c r="A1072"/>
      <c r="B1072"/>
      <c r="E1072"/>
    </row>
    <row r="1073" spans="1:5" x14ac:dyDescent="0.2">
      <c r="A1073"/>
      <c r="B1073"/>
      <c r="E1073"/>
    </row>
    <row r="1074" spans="1:5" x14ac:dyDescent="0.2">
      <c r="A1074"/>
      <c r="B1074"/>
      <c r="E1074"/>
    </row>
    <row r="1075" spans="1:5" x14ac:dyDescent="0.2">
      <c r="A1075"/>
      <c r="B1075"/>
      <c r="E1075"/>
    </row>
    <row r="1076" spans="1:5" x14ac:dyDescent="0.2">
      <c r="A1076"/>
      <c r="B1076"/>
      <c r="E1076"/>
    </row>
    <row r="1077" spans="1:5" x14ac:dyDescent="0.2">
      <c r="A1077"/>
      <c r="B1077"/>
      <c r="E1077"/>
    </row>
    <row r="1078" spans="1:5" x14ac:dyDescent="0.2">
      <c r="A1078"/>
      <c r="B1078"/>
      <c r="E1078"/>
    </row>
    <row r="1079" spans="1:5" x14ac:dyDescent="0.2">
      <c r="A1079"/>
      <c r="B1079"/>
      <c r="E1079"/>
    </row>
    <row r="1080" spans="1:5" x14ac:dyDescent="0.2">
      <c r="A1080"/>
      <c r="B1080"/>
      <c r="E1080"/>
    </row>
    <row r="1081" spans="1:5" x14ac:dyDescent="0.2">
      <c r="A1081"/>
      <c r="B1081"/>
      <c r="E1081"/>
    </row>
    <row r="1082" spans="1:5" x14ac:dyDescent="0.2">
      <c r="A1082"/>
      <c r="B1082"/>
      <c r="E1082"/>
    </row>
    <row r="1083" spans="1:5" x14ac:dyDescent="0.2">
      <c r="A1083"/>
      <c r="B1083"/>
      <c r="E1083"/>
    </row>
    <row r="1084" spans="1:5" x14ac:dyDescent="0.2">
      <c r="A1084"/>
      <c r="B1084"/>
      <c r="E1084"/>
    </row>
    <row r="1085" spans="1:5" x14ac:dyDescent="0.2">
      <c r="A1085"/>
      <c r="B1085"/>
      <c r="E1085"/>
    </row>
    <row r="1086" spans="1:5" x14ac:dyDescent="0.2">
      <c r="A1086"/>
      <c r="B1086"/>
      <c r="E1086"/>
    </row>
    <row r="1087" spans="1:5" x14ac:dyDescent="0.2">
      <c r="A1087"/>
      <c r="B1087"/>
      <c r="E1087"/>
    </row>
    <row r="1088" spans="1:5" x14ac:dyDescent="0.2">
      <c r="A1088"/>
      <c r="B1088"/>
      <c r="E1088"/>
    </row>
    <row r="1089" spans="1:5" x14ac:dyDescent="0.2">
      <c r="A1089"/>
      <c r="B1089"/>
      <c r="E1089"/>
    </row>
    <row r="1090" spans="1:5" x14ac:dyDescent="0.2">
      <c r="A1090"/>
      <c r="B1090"/>
      <c r="E1090"/>
    </row>
    <row r="1091" spans="1:5" x14ac:dyDescent="0.2">
      <c r="A1091"/>
      <c r="B1091"/>
      <c r="E1091"/>
    </row>
    <row r="1092" spans="1:5" x14ac:dyDescent="0.2">
      <c r="A1092"/>
      <c r="B1092"/>
      <c r="E1092"/>
    </row>
    <row r="1093" spans="1:5" x14ac:dyDescent="0.2">
      <c r="A1093"/>
      <c r="B1093"/>
      <c r="E1093"/>
    </row>
    <row r="1094" spans="1:5" x14ac:dyDescent="0.2">
      <c r="A1094"/>
      <c r="B1094"/>
      <c r="E1094"/>
    </row>
    <row r="1095" spans="1:5" x14ac:dyDescent="0.2">
      <c r="A1095"/>
      <c r="B1095"/>
      <c r="E1095"/>
    </row>
    <row r="1096" spans="1:5" x14ac:dyDescent="0.2">
      <c r="A1096"/>
      <c r="B1096"/>
      <c r="E1096"/>
    </row>
    <row r="1097" spans="1:5" x14ac:dyDescent="0.2">
      <c r="A1097"/>
      <c r="B1097"/>
      <c r="E1097"/>
    </row>
    <row r="1098" spans="1:5" x14ac:dyDescent="0.2">
      <c r="A1098"/>
      <c r="B1098"/>
      <c r="E1098"/>
    </row>
    <row r="1099" spans="1:5" x14ac:dyDescent="0.2">
      <c r="A1099"/>
      <c r="B1099"/>
      <c r="E1099"/>
    </row>
    <row r="1100" spans="1:5" x14ac:dyDescent="0.2">
      <c r="A1100"/>
      <c r="B1100"/>
      <c r="E1100"/>
    </row>
    <row r="1101" spans="1:5" x14ac:dyDescent="0.2">
      <c r="A1101"/>
      <c r="B1101"/>
      <c r="E1101"/>
    </row>
    <row r="1102" spans="1:5" x14ac:dyDescent="0.2">
      <c r="A1102"/>
      <c r="B1102"/>
      <c r="E1102"/>
    </row>
    <row r="1103" spans="1:5" x14ac:dyDescent="0.2">
      <c r="A1103"/>
      <c r="B1103"/>
      <c r="E1103"/>
    </row>
    <row r="1104" spans="1:5" x14ac:dyDescent="0.2">
      <c r="A1104"/>
      <c r="B1104"/>
      <c r="E1104"/>
    </row>
    <row r="1105" spans="1:5" x14ac:dyDescent="0.2">
      <c r="A1105"/>
      <c r="B1105"/>
      <c r="E1105"/>
    </row>
    <row r="1106" spans="1:5" x14ac:dyDescent="0.2">
      <c r="A1106"/>
      <c r="B1106"/>
      <c r="E1106"/>
    </row>
    <row r="1107" spans="1:5" x14ac:dyDescent="0.2">
      <c r="A1107"/>
      <c r="B1107"/>
      <c r="E1107"/>
    </row>
    <row r="1108" spans="1:5" x14ac:dyDescent="0.2">
      <c r="A1108"/>
      <c r="B1108"/>
      <c r="E1108"/>
    </row>
    <row r="1109" spans="1:5" x14ac:dyDescent="0.2">
      <c r="A1109"/>
      <c r="B1109"/>
      <c r="E1109"/>
    </row>
    <row r="1110" spans="1:5" x14ac:dyDescent="0.2">
      <c r="A1110"/>
      <c r="B1110"/>
      <c r="E1110"/>
    </row>
    <row r="1111" spans="1:5" x14ac:dyDescent="0.2">
      <c r="A1111"/>
      <c r="B1111"/>
      <c r="E1111"/>
    </row>
    <row r="1112" spans="1:5" x14ac:dyDescent="0.2">
      <c r="A1112"/>
      <c r="B1112"/>
      <c r="E1112"/>
    </row>
    <row r="1113" spans="1:5" x14ac:dyDescent="0.2">
      <c r="A1113"/>
      <c r="B1113"/>
      <c r="E1113"/>
    </row>
    <row r="1114" spans="1:5" x14ac:dyDescent="0.2">
      <c r="A1114"/>
      <c r="B1114"/>
      <c r="E1114"/>
    </row>
    <row r="1115" spans="1:5" x14ac:dyDescent="0.2">
      <c r="A1115"/>
      <c r="B1115"/>
      <c r="E1115"/>
    </row>
    <row r="1116" spans="1:5" x14ac:dyDescent="0.2">
      <c r="A1116"/>
      <c r="B1116"/>
      <c r="E1116"/>
    </row>
    <row r="1117" spans="1:5" x14ac:dyDescent="0.2">
      <c r="A1117"/>
      <c r="B1117"/>
      <c r="E1117"/>
    </row>
    <row r="1118" spans="1:5" x14ac:dyDescent="0.2">
      <c r="A1118"/>
      <c r="B1118"/>
      <c r="E1118"/>
    </row>
    <row r="1119" spans="1:5" x14ac:dyDescent="0.2">
      <c r="A1119"/>
      <c r="B1119"/>
      <c r="E1119"/>
    </row>
    <row r="1120" spans="1:5" x14ac:dyDescent="0.2">
      <c r="A1120"/>
      <c r="B1120"/>
      <c r="E1120"/>
    </row>
    <row r="1121" spans="1:5" x14ac:dyDescent="0.2">
      <c r="A1121"/>
      <c r="B1121"/>
      <c r="E1121"/>
    </row>
    <row r="1122" spans="1:5" x14ac:dyDescent="0.2">
      <c r="A1122"/>
      <c r="B1122"/>
      <c r="E1122"/>
    </row>
    <row r="1123" spans="1:5" x14ac:dyDescent="0.2">
      <c r="A1123"/>
      <c r="B1123"/>
      <c r="E1123"/>
    </row>
    <row r="1124" spans="1:5" x14ac:dyDescent="0.2">
      <c r="A1124"/>
      <c r="B1124"/>
      <c r="E1124"/>
    </row>
    <row r="1125" spans="1:5" x14ac:dyDescent="0.2">
      <c r="A1125"/>
      <c r="B1125"/>
      <c r="E1125"/>
    </row>
    <row r="1126" spans="1:5" x14ac:dyDescent="0.2">
      <c r="A1126"/>
      <c r="B1126"/>
      <c r="E1126"/>
    </row>
    <row r="1127" spans="1:5" x14ac:dyDescent="0.2">
      <c r="A1127"/>
      <c r="B1127"/>
      <c r="E1127"/>
    </row>
    <row r="1128" spans="1:5" x14ac:dyDescent="0.2">
      <c r="A1128"/>
      <c r="B1128"/>
      <c r="E1128"/>
    </row>
    <row r="1129" spans="1:5" x14ac:dyDescent="0.2">
      <c r="A1129"/>
      <c r="B1129"/>
      <c r="E1129"/>
    </row>
    <row r="1130" spans="1:5" x14ac:dyDescent="0.2">
      <c r="A1130"/>
      <c r="B1130"/>
      <c r="E1130"/>
    </row>
    <row r="1131" spans="1:5" x14ac:dyDescent="0.2">
      <c r="A1131"/>
      <c r="B1131"/>
      <c r="E1131"/>
    </row>
    <row r="1132" spans="1:5" x14ac:dyDescent="0.2">
      <c r="A1132"/>
      <c r="B1132"/>
      <c r="E1132"/>
    </row>
    <row r="1133" spans="1:5" x14ac:dyDescent="0.2">
      <c r="A1133"/>
      <c r="B1133"/>
      <c r="E1133"/>
    </row>
    <row r="1134" spans="1:5" x14ac:dyDescent="0.2">
      <c r="A1134"/>
      <c r="B1134"/>
      <c r="E1134"/>
    </row>
    <row r="1135" spans="1:5" x14ac:dyDescent="0.2">
      <c r="A1135"/>
      <c r="B1135"/>
      <c r="E1135"/>
    </row>
    <row r="1136" spans="1:5" x14ac:dyDescent="0.2">
      <c r="A1136"/>
      <c r="B1136"/>
      <c r="E1136"/>
    </row>
    <row r="1137" spans="1:5" x14ac:dyDescent="0.2">
      <c r="A1137"/>
      <c r="B1137"/>
      <c r="E1137"/>
    </row>
    <row r="1138" spans="1:5" x14ac:dyDescent="0.2">
      <c r="A1138"/>
      <c r="B1138"/>
      <c r="E1138"/>
    </row>
    <row r="1139" spans="1:5" x14ac:dyDescent="0.2">
      <c r="A1139"/>
      <c r="B1139"/>
      <c r="E1139"/>
    </row>
    <row r="1140" spans="1:5" x14ac:dyDescent="0.2">
      <c r="A1140"/>
      <c r="B1140"/>
      <c r="E1140"/>
    </row>
    <row r="1141" spans="1:5" x14ac:dyDescent="0.2">
      <c r="A1141"/>
      <c r="B1141"/>
      <c r="E1141"/>
    </row>
    <row r="1142" spans="1:5" x14ac:dyDescent="0.2">
      <c r="A1142"/>
      <c r="B1142"/>
      <c r="E1142"/>
    </row>
    <row r="1143" spans="1:5" x14ac:dyDescent="0.2">
      <c r="A1143"/>
      <c r="B1143"/>
      <c r="E1143"/>
    </row>
    <row r="1144" spans="1:5" x14ac:dyDescent="0.2">
      <c r="A1144"/>
      <c r="B1144"/>
      <c r="E1144"/>
    </row>
    <row r="1145" spans="1:5" x14ac:dyDescent="0.2">
      <c r="A1145"/>
      <c r="B1145"/>
      <c r="E1145"/>
    </row>
    <row r="1146" spans="1:5" x14ac:dyDescent="0.2">
      <c r="A1146"/>
      <c r="B1146"/>
      <c r="E1146"/>
    </row>
    <row r="1147" spans="1:5" x14ac:dyDescent="0.2">
      <c r="A1147"/>
      <c r="B1147"/>
      <c r="E1147"/>
    </row>
    <row r="1148" spans="1:5" x14ac:dyDescent="0.2">
      <c r="A1148"/>
      <c r="B1148"/>
      <c r="E1148"/>
    </row>
    <row r="1149" spans="1:5" x14ac:dyDescent="0.2">
      <c r="A1149"/>
      <c r="B1149"/>
      <c r="E1149"/>
    </row>
    <row r="1150" spans="1:5" x14ac:dyDescent="0.2">
      <c r="A1150"/>
      <c r="B1150"/>
      <c r="E1150"/>
    </row>
    <row r="1151" spans="1:5" x14ac:dyDescent="0.2">
      <c r="A1151"/>
      <c r="B1151"/>
      <c r="E1151"/>
    </row>
    <row r="1152" spans="1:5" x14ac:dyDescent="0.2">
      <c r="A1152"/>
      <c r="B1152"/>
      <c r="E1152"/>
    </row>
    <row r="1153" spans="1:5" x14ac:dyDescent="0.2">
      <c r="A1153"/>
      <c r="B1153"/>
      <c r="E1153"/>
    </row>
    <row r="1154" spans="1:5" x14ac:dyDescent="0.2">
      <c r="A1154"/>
      <c r="B1154"/>
      <c r="E1154"/>
    </row>
    <row r="1155" spans="1:5" x14ac:dyDescent="0.2">
      <c r="A1155"/>
      <c r="B1155"/>
      <c r="E1155"/>
    </row>
    <row r="1156" spans="1:5" x14ac:dyDescent="0.2">
      <c r="A1156"/>
      <c r="B1156"/>
      <c r="E1156"/>
    </row>
    <row r="1157" spans="1:5" x14ac:dyDescent="0.2">
      <c r="A1157"/>
      <c r="B1157"/>
      <c r="E1157"/>
    </row>
    <row r="1158" spans="1:5" x14ac:dyDescent="0.2">
      <c r="A1158"/>
      <c r="B1158"/>
      <c r="E1158"/>
    </row>
    <row r="1159" spans="1:5" x14ac:dyDescent="0.2">
      <c r="A1159"/>
      <c r="B1159"/>
      <c r="E1159"/>
    </row>
    <row r="1160" spans="1:5" x14ac:dyDescent="0.2">
      <c r="A1160"/>
      <c r="B1160"/>
      <c r="E1160"/>
    </row>
    <row r="1161" spans="1:5" x14ac:dyDescent="0.2">
      <c r="A1161"/>
      <c r="B1161"/>
      <c r="E1161"/>
    </row>
    <row r="1162" spans="1:5" x14ac:dyDescent="0.2">
      <c r="A1162"/>
      <c r="B1162"/>
      <c r="E1162"/>
    </row>
    <row r="1163" spans="1:5" x14ac:dyDescent="0.2">
      <c r="A1163"/>
      <c r="B1163"/>
      <c r="E1163"/>
    </row>
    <row r="1164" spans="1:5" x14ac:dyDescent="0.2">
      <c r="A1164"/>
      <c r="B1164"/>
      <c r="E1164"/>
    </row>
    <row r="1165" spans="1:5" x14ac:dyDescent="0.2">
      <c r="A1165"/>
      <c r="B1165"/>
      <c r="E1165"/>
    </row>
    <row r="1166" spans="1:5" x14ac:dyDescent="0.2">
      <c r="A1166"/>
      <c r="B1166"/>
      <c r="E1166"/>
    </row>
    <row r="1167" spans="1:5" x14ac:dyDescent="0.2">
      <c r="A1167"/>
      <c r="B1167"/>
      <c r="E1167"/>
    </row>
    <row r="1168" spans="1:5" x14ac:dyDescent="0.2">
      <c r="A1168"/>
      <c r="B1168"/>
      <c r="E1168"/>
    </row>
    <row r="1169" spans="1:5" x14ac:dyDescent="0.2">
      <c r="A1169"/>
      <c r="B1169"/>
      <c r="E1169"/>
    </row>
    <row r="1170" spans="1:5" x14ac:dyDescent="0.2">
      <c r="A1170"/>
      <c r="B1170"/>
      <c r="E1170"/>
    </row>
    <row r="1171" spans="1:5" x14ac:dyDescent="0.2">
      <c r="A1171"/>
      <c r="B1171"/>
      <c r="E1171"/>
    </row>
    <row r="1172" spans="1:5" x14ac:dyDescent="0.2">
      <c r="A1172"/>
      <c r="B1172"/>
      <c r="E1172"/>
    </row>
    <row r="1173" spans="1:5" x14ac:dyDescent="0.2">
      <c r="A1173"/>
      <c r="B1173"/>
      <c r="E1173"/>
    </row>
    <row r="1174" spans="1:5" x14ac:dyDescent="0.2">
      <c r="A1174"/>
      <c r="B1174"/>
      <c r="E1174"/>
    </row>
    <row r="1175" spans="1:5" x14ac:dyDescent="0.2">
      <c r="A1175"/>
      <c r="B1175"/>
      <c r="E1175"/>
    </row>
    <row r="1176" spans="1:5" x14ac:dyDescent="0.2">
      <c r="A1176"/>
      <c r="B1176"/>
      <c r="E1176"/>
    </row>
    <row r="1177" spans="1:5" x14ac:dyDescent="0.2">
      <c r="A1177"/>
      <c r="B1177"/>
      <c r="E1177"/>
    </row>
    <row r="1178" spans="1:5" x14ac:dyDescent="0.2">
      <c r="A1178"/>
      <c r="B1178"/>
      <c r="E1178"/>
    </row>
    <row r="1179" spans="1:5" x14ac:dyDescent="0.2">
      <c r="A1179"/>
      <c r="B1179"/>
      <c r="E1179"/>
    </row>
    <row r="1180" spans="1:5" x14ac:dyDescent="0.2">
      <c r="A1180"/>
      <c r="B1180"/>
      <c r="E1180"/>
    </row>
    <row r="1181" spans="1:5" x14ac:dyDescent="0.2">
      <c r="A1181"/>
      <c r="B1181"/>
      <c r="E1181"/>
    </row>
    <row r="1182" spans="1:5" x14ac:dyDescent="0.2">
      <c r="A1182"/>
      <c r="B1182"/>
      <c r="E1182"/>
    </row>
    <row r="1183" spans="1:5" x14ac:dyDescent="0.2">
      <c r="A1183"/>
      <c r="B1183"/>
      <c r="E1183"/>
    </row>
    <row r="1184" spans="1:5" x14ac:dyDescent="0.2">
      <c r="A1184"/>
      <c r="B1184"/>
      <c r="E1184"/>
    </row>
    <row r="1185" spans="1:5" x14ac:dyDescent="0.2">
      <c r="A1185"/>
      <c r="B1185"/>
      <c r="E1185"/>
    </row>
    <row r="1186" spans="1:5" x14ac:dyDescent="0.2">
      <c r="A1186"/>
      <c r="B1186"/>
      <c r="E1186"/>
    </row>
    <row r="1187" spans="1:5" x14ac:dyDescent="0.2">
      <c r="A1187"/>
      <c r="B1187"/>
      <c r="E1187"/>
    </row>
    <row r="1188" spans="1:5" x14ac:dyDescent="0.2">
      <c r="A1188"/>
      <c r="B1188"/>
      <c r="E1188"/>
    </row>
    <row r="1189" spans="1:5" x14ac:dyDescent="0.2">
      <c r="A1189"/>
      <c r="B1189"/>
      <c r="E1189"/>
    </row>
    <row r="1190" spans="1:5" x14ac:dyDescent="0.2">
      <c r="A1190"/>
      <c r="B1190"/>
      <c r="E1190"/>
    </row>
    <row r="1191" spans="1:5" x14ac:dyDescent="0.2">
      <c r="A1191"/>
      <c r="B1191"/>
      <c r="E1191"/>
    </row>
    <row r="1192" spans="1:5" x14ac:dyDescent="0.2">
      <c r="A1192"/>
      <c r="B1192"/>
      <c r="E1192"/>
    </row>
    <row r="1193" spans="1:5" x14ac:dyDescent="0.2">
      <c r="A1193"/>
      <c r="B1193"/>
      <c r="E1193"/>
    </row>
    <row r="1194" spans="1:5" x14ac:dyDescent="0.2">
      <c r="A1194"/>
      <c r="B1194"/>
      <c r="E1194"/>
    </row>
    <row r="1195" spans="1:5" x14ac:dyDescent="0.2">
      <c r="A1195"/>
      <c r="B1195"/>
      <c r="E1195"/>
    </row>
    <row r="1196" spans="1:5" x14ac:dyDescent="0.2">
      <c r="A1196"/>
      <c r="B1196"/>
      <c r="E1196"/>
    </row>
    <row r="1197" spans="1:5" x14ac:dyDescent="0.2">
      <c r="A1197"/>
      <c r="B1197"/>
      <c r="E1197"/>
    </row>
    <row r="1198" spans="1:5" x14ac:dyDescent="0.2">
      <c r="A1198"/>
      <c r="B1198"/>
      <c r="E1198"/>
    </row>
    <row r="1199" spans="1:5" x14ac:dyDescent="0.2">
      <c r="A1199"/>
      <c r="B1199"/>
      <c r="E1199"/>
    </row>
    <row r="1200" spans="1:5" x14ac:dyDescent="0.2">
      <c r="A1200"/>
      <c r="B1200"/>
      <c r="E1200"/>
    </row>
    <row r="1201" spans="1:5" x14ac:dyDescent="0.2">
      <c r="A1201"/>
      <c r="B1201"/>
      <c r="E1201"/>
    </row>
    <row r="1202" spans="1:5" x14ac:dyDescent="0.2">
      <c r="A1202"/>
      <c r="B1202"/>
      <c r="E1202"/>
    </row>
    <row r="1203" spans="1:5" x14ac:dyDescent="0.2">
      <c r="A1203"/>
      <c r="B1203"/>
      <c r="E1203"/>
    </row>
    <row r="1204" spans="1:5" x14ac:dyDescent="0.2">
      <c r="A1204"/>
      <c r="B1204"/>
      <c r="E1204"/>
    </row>
    <row r="1205" spans="1:5" x14ac:dyDescent="0.2">
      <c r="A1205"/>
      <c r="B1205"/>
      <c r="E1205"/>
    </row>
    <row r="1206" spans="1:5" x14ac:dyDescent="0.2">
      <c r="A1206"/>
      <c r="B1206"/>
      <c r="E1206"/>
    </row>
    <row r="1207" spans="1:5" x14ac:dyDescent="0.2">
      <c r="A1207"/>
      <c r="B1207"/>
      <c r="E1207"/>
    </row>
    <row r="1208" spans="1:5" x14ac:dyDescent="0.2">
      <c r="A1208"/>
      <c r="B1208"/>
      <c r="E1208"/>
    </row>
    <row r="1209" spans="1:5" x14ac:dyDescent="0.2">
      <c r="A1209"/>
      <c r="B1209"/>
      <c r="E1209"/>
    </row>
    <row r="1210" spans="1:5" x14ac:dyDescent="0.2">
      <c r="A1210"/>
      <c r="B1210"/>
      <c r="E1210"/>
    </row>
    <row r="1211" spans="1:5" x14ac:dyDescent="0.2">
      <c r="A1211"/>
      <c r="B1211"/>
      <c r="E1211"/>
    </row>
    <row r="1212" spans="1:5" x14ac:dyDescent="0.2">
      <c r="A1212"/>
      <c r="B1212"/>
      <c r="E1212"/>
    </row>
    <row r="1213" spans="1:5" x14ac:dyDescent="0.2">
      <c r="A1213"/>
      <c r="B1213"/>
      <c r="E1213"/>
    </row>
    <row r="1214" spans="1:5" x14ac:dyDescent="0.2">
      <c r="A1214"/>
      <c r="B1214"/>
      <c r="E1214"/>
    </row>
    <row r="1215" spans="1:5" x14ac:dyDescent="0.2">
      <c r="A1215"/>
      <c r="B1215"/>
      <c r="E1215"/>
    </row>
    <row r="1216" spans="1:5" x14ac:dyDescent="0.2">
      <c r="A1216"/>
      <c r="B1216"/>
      <c r="E1216"/>
    </row>
    <row r="1217" spans="1:5" x14ac:dyDescent="0.2">
      <c r="A1217"/>
      <c r="B1217"/>
      <c r="E1217"/>
    </row>
    <row r="1218" spans="1:5" x14ac:dyDescent="0.2">
      <c r="A1218"/>
      <c r="B1218"/>
      <c r="E1218"/>
    </row>
    <row r="1219" spans="1:5" x14ac:dyDescent="0.2">
      <c r="A1219"/>
      <c r="B1219"/>
      <c r="E1219"/>
    </row>
    <row r="1220" spans="1:5" x14ac:dyDescent="0.2">
      <c r="A1220"/>
      <c r="B1220"/>
      <c r="E1220"/>
    </row>
    <row r="1221" spans="1:5" x14ac:dyDescent="0.2">
      <c r="A1221"/>
      <c r="B1221"/>
      <c r="E1221"/>
    </row>
    <row r="1222" spans="1:5" x14ac:dyDescent="0.2">
      <c r="A1222"/>
      <c r="B1222"/>
      <c r="E1222"/>
    </row>
    <row r="1223" spans="1:5" x14ac:dyDescent="0.2">
      <c r="A1223"/>
      <c r="B1223"/>
      <c r="E1223"/>
    </row>
    <row r="1224" spans="1:5" x14ac:dyDescent="0.2">
      <c r="A1224"/>
      <c r="B1224"/>
      <c r="E1224"/>
    </row>
    <row r="1225" spans="1:5" x14ac:dyDescent="0.2">
      <c r="A1225"/>
      <c r="B1225"/>
      <c r="E1225"/>
    </row>
    <row r="1226" spans="1:5" x14ac:dyDescent="0.2">
      <c r="A1226"/>
      <c r="B1226"/>
      <c r="E1226"/>
    </row>
    <row r="1227" spans="1:5" x14ac:dyDescent="0.2">
      <c r="A1227"/>
      <c r="B1227"/>
      <c r="E1227"/>
    </row>
    <row r="1228" spans="1:5" x14ac:dyDescent="0.2">
      <c r="A1228"/>
      <c r="B1228"/>
      <c r="E1228"/>
    </row>
    <row r="1229" spans="1:5" x14ac:dyDescent="0.2">
      <c r="A1229"/>
      <c r="B1229"/>
      <c r="E1229"/>
    </row>
    <row r="1230" spans="1:5" x14ac:dyDescent="0.2">
      <c r="A1230"/>
      <c r="B1230"/>
      <c r="E1230"/>
    </row>
    <row r="1231" spans="1:5" x14ac:dyDescent="0.2">
      <c r="A1231"/>
      <c r="B1231"/>
      <c r="E1231"/>
    </row>
    <row r="1232" spans="1:5" x14ac:dyDescent="0.2">
      <c r="A1232"/>
      <c r="B1232"/>
      <c r="E1232"/>
    </row>
    <row r="1233" spans="1:5" x14ac:dyDescent="0.2">
      <c r="A1233"/>
      <c r="B1233"/>
      <c r="E1233"/>
    </row>
    <row r="1234" spans="1:5" x14ac:dyDescent="0.2">
      <c r="A1234"/>
      <c r="B1234"/>
      <c r="E1234"/>
    </row>
    <row r="1235" spans="1:5" x14ac:dyDescent="0.2">
      <c r="A1235"/>
      <c r="B1235"/>
      <c r="E1235"/>
    </row>
    <row r="1236" spans="1:5" x14ac:dyDescent="0.2">
      <c r="A1236"/>
      <c r="B1236"/>
      <c r="E1236"/>
    </row>
    <row r="1237" spans="1:5" x14ac:dyDescent="0.2">
      <c r="A1237"/>
      <c r="B1237"/>
      <c r="E1237"/>
    </row>
    <row r="1238" spans="1:5" x14ac:dyDescent="0.2">
      <c r="A1238"/>
      <c r="B1238"/>
      <c r="E1238"/>
    </row>
    <row r="1239" spans="1:5" x14ac:dyDescent="0.2">
      <c r="A1239"/>
      <c r="B1239"/>
      <c r="E1239"/>
    </row>
    <row r="1240" spans="1:5" x14ac:dyDescent="0.2">
      <c r="A1240"/>
      <c r="B1240"/>
      <c r="E1240"/>
    </row>
    <row r="1241" spans="1:5" x14ac:dyDescent="0.2">
      <c r="A1241"/>
      <c r="B1241"/>
      <c r="E1241"/>
    </row>
    <row r="1242" spans="1:5" x14ac:dyDescent="0.2">
      <c r="A1242"/>
      <c r="B1242"/>
      <c r="E1242"/>
    </row>
    <row r="1243" spans="1:5" x14ac:dyDescent="0.2">
      <c r="A1243"/>
      <c r="B1243"/>
      <c r="E1243"/>
    </row>
    <row r="1244" spans="1:5" x14ac:dyDescent="0.2">
      <c r="A1244"/>
      <c r="B1244"/>
      <c r="E1244"/>
    </row>
    <row r="1245" spans="1:5" x14ac:dyDescent="0.2">
      <c r="A1245"/>
      <c r="B1245"/>
      <c r="E1245"/>
    </row>
    <row r="1246" spans="1:5" x14ac:dyDescent="0.2">
      <c r="A1246"/>
      <c r="B1246"/>
      <c r="E1246"/>
    </row>
    <row r="1247" spans="1:5" x14ac:dyDescent="0.2">
      <c r="A1247"/>
      <c r="B1247"/>
      <c r="E1247"/>
    </row>
    <row r="1248" spans="1:5" x14ac:dyDescent="0.2">
      <c r="A1248"/>
      <c r="B1248"/>
      <c r="E1248"/>
    </row>
    <row r="1249" spans="1:5" x14ac:dyDescent="0.2">
      <c r="A1249"/>
      <c r="B1249"/>
      <c r="E1249"/>
    </row>
    <row r="1250" spans="1:5" x14ac:dyDescent="0.2">
      <c r="A1250"/>
      <c r="B1250"/>
      <c r="E1250"/>
    </row>
    <row r="1251" spans="1:5" x14ac:dyDescent="0.2">
      <c r="A1251"/>
      <c r="B1251"/>
      <c r="E1251"/>
    </row>
    <row r="1252" spans="1:5" x14ac:dyDescent="0.2">
      <c r="A1252"/>
      <c r="B1252"/>
      <c r="E1252"/>
    </row>
    <row r="1253" spans="1:5" x14ac:dyDescent="0.2">
      <c r="A1253"/>
      <c r="B1253"/>
      <c r="E1253"/>
    </row>
    <row r="1254" spans="1:5" x14ac:dyDescent="0.2">
      <c r="A1254"/>
      <c r="B1254"/>
      <c r="E1254"/>
    </row>
    <row r="1255" spans="1:5" x14ac:dyDescent="0.2">
      <c r="A1255"/>
      <c r="B1255"/>
      <c r="E1255"/>
    </row>
    <row r="1256" spans="1:5" x14ac:dyDescent="0.2">
      <c r="A1256"/>
      <c r="B1256"/>
      <c r="E1256"/>
    </row>
    <row r="1257" spans="1:5" x14ac:dyDescent="0.2">
      <c r="A1257"/>
      <c r="B1257"/>
      <c r="E1257"/>
    </row>
    <row r="1258" spans="1:5" x14ac:dyDescent="0.2">
      <c r="A1258"/>
      <c r="B1258"/>
      <c r="E1258"/>
    </row>
    <row r="1259" spans="1:5" x14ac:dyDescent="0.2">
      <c r="A1259"/>
      <c r="B1259"/>
      <c r="E1259"/>
    </row>
    <row r="1260" spans="1:5" x14ac:dyDescent="0.2">
      <c r="A1260"/>
      <c r="B1260"/>
      <c r="E1260"/>
    </row>
    <row r="1261" spans="1:5" x14ac:dyDescent="0.2">
      <c r="A1261"/>
      <c r="B1261"/>
      <c r="E1261"/>
    </row>
    <row r="1262" spans="1:5" x14ac:dyDescent="0.2">
      <c r="A1262"/>
      <c r="B1262"/>
      <c r="E1262"/>
    </row>
    <row r="1263" spans="1:5" x14ac:dyDescent="0.2">
      <c r="A1263"/>
      <c r="B1263"/>
      <c r="E1263"/>
    </row>
    <row r="1264" spans="1:5" x14ac:dyDescent="0.2">
      <c r="A1264"/>
      <c r="B1264"/>
      <c r="E1264"/>
    </row>
    <row r="1265" spans="1:5" x14ac:dyDescent="0.2">
      <c r="A1265"/>
      <c r="B1265"/>
      <c r="E1265"/>
    </row>
    <row r="1266" spans="1:5" x14ac:dyDescent="0.2">
      <c r="A1266"/>
      <c r="B1266"/>
      <c r="E1266"/>
    </row>
    <row r="1267" spans="1:5" x14ac:dyDescent="0.2">
      <c r="A1267"/>
      <c r="B1267"/>
      <c r="E1267"/>
    </row>
    <row r="1268" spans="1:5" x14ac:dyDescent="0.2">
      <c r="A1268"/>
      <c r="B1268"/>
      <c r="E1268"/>
    </row>
    <row r="1269" spans="1:5" x14ac:dyDescent="0.2">
      <c r="A1269"/>
      <c r="B1269"/>
      <c r="E1269"/>
    </row>
    <row r="1270" spans="1:5" x14ac:dyDescent="0.2">
      <c r="A1270"/>
      <c r="B1270"/>
      <c r="E1270"/>
    </row>
    <row r="1271" spans="1:5" x14ac:dyDescent="0.2">
      <c r="A1271"/>
      <c r="B1271"/>
      <c r="E1271"/>
    </row>
    <row r="1272" spans="1:5" x14ac:dyDescent="0.2">
      <c r="A1272"/>
      <c r="B1272"/>
      <c r="E1272"/>
    </row>
    <row r="1273" spans="1:5" x14ac:dyDescent="0.2">
      <c r="A1273"/>
      <c r="B1273"/>
      <c r="E1273"/>
    </row>
    <row r="1274" spans="1:5" x14ac:dyDescent="0.2">
      <c r="A1274"/>
      <c r="B1274"/>
      <c r="E1274"/>
    </row>
    <row r="1275" spans="1:5" x14ac:dyDescent="0.2">
      <c r="A1275"/>
      <c r="B1275"/>
      <c r="E1275"/>
    </row>
    <row r="1276" spans="1:5" x14ac:dyDescent="0.2">
      <c r="A1276"/>
      <c r="B1276"/>
      <c r="E1276"/>
    </row>
    <row r="1277" spans="1:5" x14ac:dyDescent="0.2">
      <c r="A1277"/>
      <c r="B1277"/>
      <c r="E1277"/>
    </row>
    <row r="1278" spans="1:5" x14ac:dyDescent="0.2">
      <c r="A1278"/>
      <c r="B1278"/>
      <c r="E1278"/>
    </row>
    <row r="1279" spans="1:5" x14ac:dyDescent="0.2">
      <c r="A1279"/>
      <c r="B1279"/>
      <c r="E1279"/>
    </row>
    <row r="1280" spans="1:5" x14ac:dyDescent="0.2">
      <c r="A1280"/>
      <c r="B1280"/>
      <c r="E1280"/>
    </row>
    <row r="1281" spans="1:5" x14ac:dyDescent="0.2">
      <c r="A1281"/>
      <c r="B1281"/>
      <c r="E1281"/>
    </row>
    <row r="1282" spans="1:5" x14ac:dyDescent="0.2">
      <c r="A1282"/>
      <c r="B1282"/>
      <c r="E1282"/>
    </row>
    <row r="1283" spans="1:5" x14ac:dyDescent="0.2">
      <c r="A1283"/>
      <c r="B1283"/>
      <c r="E1283"/>
    </row>
    <row r="1284" spans="1:5" x14ac:dyDescent="0.2">
      <c r="A1284"/>
      <c r="B1284"/>
      <c r="E1284"/>
    </row>
    <row r="1285" spans="1:5" x14ac:dyDescent="0.2">
      <c r="A1285"/>
      <c r="B1285"/>
      <c r="E1285"/>
    </row>
    <row r="1286" spans="1:5" x14ac:dyDescent="0.2">
      <c r="A1286"/>
      <c r="B1286"/>
      <c r="E1286"/>
    </row>
    <row r="1287" spans="1:5" x14ac:dyDescent="0.2">
      <c r="A1287"/>
      <c r="B1287"/>
      <c r="E1287"/>
    </row>
    <row r="1288" spans="1:5" x14ac:dyDescent="0.2">
      <c r="A1288"/>
      <c r="B1288"/>
      <c r="E1288"/>
    </row>
    <row r="1289" spans="1:5" x14ac:dyDescent="0.2">
      <c r="A1289"/>
      <c r="B1289"/>
      <c r="E1289"/>
    </row>
    <row r="1290" spans="1:5" x14ac:dyDescent="0.2">
      <c r="A1290"/>
      <c r="B1290"/>
      <c r="E1290"/>
    </row>
    <row r="1291" spans="1:5" x14ac:dyDescent="0.2">
      <c r="A1291"/>
      <c r="B1291"/>
      <c r="E1291"/>
    </row>
    <row r="1292" spans="1:5" x14ac:dyDescent="0.2">
      <c r="A1292"/>
      <c r="B1292"/>
      <c r="E1292"/>
    </row>
    <row r="1293" spans="1:5" x14ac:dyDescent="0.2">
      <c r="A1293"/>
      <c r="B1293"/>
      <c r="E1293"/>
    </row>
    <row r="1294" spans="1:5" x14ac:dyDescent="0.2">
      <c r="A1294"/>
      <c r="B1294"/>
      <c r="E1294"/>
    </row>
    <row r="1295" spans="1:5" x14ac:dyDescent="0.2">
      <c r="A1295"/>
      <c r="B1295"/>
      <c r="E1295"/>
    </row>
    <row r="1296" spans="1:5" x14ac:dyDescent="0.2">
      <c r="A1296"/>
      <c r="B1296"/>
      <c r="E1296"/>
    </row>
    <row r="1297" spans="1:5" x14ac:dyDescent="0.2">
      <c r="A1297"/>
      <c r="B1297"/>
      <c r="E1297"/>
    </row>
    <row r="1298" spans="1:5" x14ac:dyDescent="0.2">
      <c r="A1298"/>
      <c r="B1298"/>
      <c r="E1298"/>
    </row>
    <row r="1299" spans="1:5" x14ac:dyDescent="0.2">
      <c r="A1299"/>
      <c r="B1299"/>
      <c r="E1299"/>
    </row>
    <row r="1300" spans="1:5" x14ac:dyDescent="0.2">
      <c r="A1300"/>
      <c r="B1300"/>
      <c r="E1300"/>
    </row>
    <row r="1301" spans="1:5" x14ac:dyDescent="0.2">
      <c r="A1301"/>
      <c r="B1301"/>
      <c r="E1301"/>
    </row>
    <row r="1302" spans="1:5" x14ac:dyDescent="0.2">
      <c r="A1302"/>
      <c r="B1302"/>
      <c r="E1302"/>
    </row>
    <row r="1303" spans="1:5" x14ac:dyDescent="0.2">
      <c r="A1303"/>
      <c r="B1303"/>
      <c r="E1303"/>
    </row>
    <row r="1304" spans="1:5" x14ac:dyDescent="0.2">
      <c r="A1304"/>
      <c r="B1304"/>
      <c r="E1304"/>
    </row>
    <row r="1305" spans="1:5" x14ac:dyDescent="0.2">
      <c r="A1305"/>
      <c r="B1305"/>
      <c r="E1305"/>
    </row>
    <row r="1306" spans="1:5" x14ac:dyDescent="0.2">
      <c r="A1306"/>
      <c r="B1306"/>
      <c r="E1306"/>
    </row>
    <row r="1307" spans="1:5" x14ac:dyDescent="0.2">
      <c r="A1307"/>
      <c r="B1307"/>
      <c r="E1307"/>
    </row>
    <row r="1308" spans="1:5" x14ac:dyDescent="0.2">
      <c r="A1308"/>
      <c r="B1308"/>
      <c r="E1308"/>
    </row>
    <row r="1309" spans="1:5" x14ac:dyDescent="0.2">
      <c r="A1309"/>
      <c r="B1309"/>
      <c r="E1309"/>
    </row>
    <row r="1310" spans="1:5" x14ac:dyDescent="0.2">
      <c r="A1310"/>
      <c r="B1310"/>
      <c r="E1310"/>
    </row>
    <row r="1311" spans="1:5" x14ac:dyDescent="0.2">
      <c r="A1311"/>
      <c r="B1311"/>
      <c r="E1311"/>
    </row>
    <row r="1312" spans="1:5" x14ac:dyDescent="0.2">
      <c r="A1312"/>
      <c r="B1312"/>
      <c r="E1312"/>
    </row>
    <row r="1313" spans="1:5" x14ac:dyDescent="0.2">
      <c r="A1313"/>
      <c r="B1313"/>
      <c r="E1313"/>
    </row>
    <row r="1314" spans="1:5" x14ac:dyDescent="0.2">
      <c r="A1314"/>
      <c r="B1314"/>
      <c r="E1314"/>
    </row>
    <row r="1315" spans="1:5" x14ac:dyDescent="0.2">
      <c r="A1315"/>
      <c r="B1315"/>
      <c r="E1315"/>
    </row>
    <row r="1316" spans="1:5" x14ac:dyDescent="0.2">
      <c r="A1316"/>
      <c r="B1316"/>
      <c r="E1316"/>
    </row>
    <row r="1317" spans="1:5" x14ac:dyDescent="0.2">
      <c r="A1317"/>
      <c r="B1317"/>
      <c r="E1317"/>
    </row>
    <row r="1318" spans="1:5" x14ac:dyDescent="0.2">
      <c r="A1318"/>
      <c r="B1318"/>
      <c r="E1318"/>
    </row>
    <row r="1319" spans="1:5" x14ac:dyDescent="0.2">
      <c r="A1319"/>
      <c r="B1319"/>
      <c r="E1319"/>
    </row>
    <row r="1320" spans="1:5" x14ac:dyDescent="0.2">
      <c r="A1320"/>
      <c r="B1320"/>
      <c r="E1320"/>
    </row>
    <row r="1321" spans="1:5" x14ac:dyDescent="0.2">
      <c r="A1321"/>
      <c r="B1321"/>
      <c r="E1321"/>
    </row>
    <row r="1322" spans="1:5" x14ac:dyDescent="0.2">
      <c r="A1322"/>
      <c r="B1322"/>
      <c r="E1322"/>
    </row>
    <row r="1323" spans="1:5" x14ac:dyDescent="0.2">
      <c r="A1323"/>
      <c r="B1323"/>
      <c r="E1323"/>
    </row>
    <row r="1324" spans="1:5" x14ac:dyDescent="0.2">
      <c r="A1324"/>
      <c r="B1324"/>
      <c r="E1324"/>
    </row>
    <row r="1325" spans="1:5" x14ac:dyDescent="0.2">
      <c r="A1325"/>
      <c r="B1325"/>
      <c r="E1325"/>
    </row>
    <row r="1326" spans="1:5" x14ac:dyDescent="0.2">
      <c r="A1326"/>
      <c r="B1326"/>
      <c r="E1326"/>
    </row>
    <row r="1327" spans="1:5" x14ac:dyDescent="0.2">
      <c r="A1327"/>
      <c r="B1327"/>
      <c r="E1327"/>
    </row>
    <row r="1328" spans="1:5" x14ac:dyDescent="0.2">
      <c r="A1328"/>
      <c r="B1328"/>
      <c r="E1328"/>
    </row>
    <row r="1329" spans="1:5" x14ac:dyDescent="0.2">
      <c r="A1329"/>
      <c r="B1329"/>
      <c r="E1329"/>
    </row>
    <row r="1330" spans="1:5" x14ac:dyDescent="0.2">
      <c r="A1330"/>
      <c r="B1330"/>
      <c r="E1330"/>
    </row>
    <row r="1331" spans="1:5" x14ac:dyDescent="0.2">
      <c r="A1331"/>
      <c r="B1331"/>
      <c r="E1331"/>
    </row>
    <row r="1332" spans="1:5" x14ac:dyDescent="0.2">
      <c r="A1332"/>
      <c r="B1332"/>
      <c r="E1332"/>
    </row>
    <row r="1333" spans="1:5" x14ac:dyDescent="0.2">
      <c r="A1333"/>
      <c r="B1333"/>
      <c r="E1333"/>
    </row>
    <row r="1334" spans="1:5" x14ac:dyDescent="0.2">
      <c r="A1334"/>
      <c r="B1334"/>
      <c r="E1334"/>
    </row>
    <row r="1335" spans="1:5" x14ac:dyDescent="0.2">
      <c r="A1335"/>
      <c r="B1335"/>
      <c r="E1335"/>
    </row>
    <row r="1336" spans="1:5" x14ac:dyDescent="0.2">
      <c r="A1336"/>
      <c r="B1336"/>
      <c r="E1336"/>
    </row>
    <row r="1337" spans="1:5" x14ac:dyDescent="0.2">
      <c r="A1337"/>
      <c r="B1337"/>
      <c r="E1337"/>
    </row>
    <row r="1338" spans="1:5" x14ac:dyDescent="0.2">
      <c r="A1338"/>
      <c r="B1338"/>
      <c r="E1338"/>
    </row>
    <row r="1339" spans="1:5" x14ac:dyDescent="0.2">
      <c r="A1339"/>
      <c r="B1339"/>
      <c r="E1339"/>
    </row>
    <row r="1340" spans="1:5" x14ac:dyDescent="0.2">
      <c r="A1340"/>
      <c r="B1340"/>
      <c r="E1340"/>
    </row>
    <row r="1341" spans="1:5" x14ac:dyDescent="0.2">
      <c r="A1341"/>
      <c r="B1341"/>
      <c r="E1341"/>
    </row>
    <row r="1342" spans="1:5" x14ac:dyDescent="0.2">
      <c r="A1342"/>
      <c r="B1342"/>
      <c r="E1342"/>
    </row>
    <row r="1343" spans="1:5" x14ac:dyDescent="0.2">
      <c r="A1343"/>
      <c r="B1343"/>
      <c r="E1343"/>
    </row>
    <row r="1344" spans="1:5" x14ac:dyDescent="0.2">
      <c r="A1344"/>
      <c r="B1344"/>
      <c r="E1344"/>
    </row>
    <row r="1345" spans="1:5" x14ac:dyDescent="0.2">
      <c r="A1345"/>
      <c r="B1345"/>
      <c r="E1345"/>
    </row>
    <row r="1346" spans="1:5" x14ac:dyDescent="0.2">
      <c r="A1346"/>
      <c r="B1346"/>
      <c r="E1346"/>
    </row>
    <row r="1347" spans="1:5" x14ac:dyDescent="0.2">
      <c r="A1347"/>
      <c r="B1347"/>
      <c r="E1347"/>
    </row>
    <row r="1348" spans="1:5" x14ac:dyDescent="0.2">
      <c r="A1348"/>
      <c r="B1348"/>
      <c r="E1348"/>
    </row>
    <row r="1349" spans="1:5" x14ac:dyDescent="0.2">
      <c r="A1349"/>
      <c r="B1349"/>
      <c r="E1349"/>
    </row>
    <row r="1350" spans="1:5" x14ac:dyDescent="0.2">
      <c r="A1350"/>
      <c r="B1350"/>
      <c r="E1350"/>
    </row>
    <row r="1351" spans="1:5" x14ac:dyDescent="0.2">
      <c r="A1351"/>
      <c r="B1351"/>
      <c r="E1351"/>
    </row>
    <row r="1352" spans="1:5" x14ac:dyDescent="0.2">
      <c r="A1352"/>
      <c r="B1352"/>
      <c r="E1352"/>
    </row>
    <row r="1353" spans="1:5" x14ac:dyDescent="0.2">
      <c r="A1353"/>
      <c r="B1353"/>
      <c r="E1353"/>
    </row>
    <row r="1354" spans="1:5" x14ac:dyDescent="0.2">
      <c r="A1354"/>
      <c r="B1354"/>
      <c r="E1354"/>
    </row>
    <row r="1355" spans="1:5" x14ac:dyDescent="0.2">
      <c r="A1355"/>
      <c r="B1355"/>
      <c r="E1355"/>
    </row>
    <row r="1356" spans="1:5" x14ac:dyDescent="0.2">
      <c r="A1356"/>
      <c r="B1356"/>
      <c r="E1356"/>
    </row>
    <row r="1357" spans="1:5" x14ac:dyDescent="0.2">
      <c r="A1357"/>
      <c r="B1357"/>
      <c r="E1357"/>
    </row>
    <row r="1358" spans="1:5" x14ac:dyDescent="0.2">
      <c r="A1358"/>
      <c r="B1358"/>
      <c r="E1358"/>
    </row>
    <row r="1359" spans="1:5" x14ac:dyDescent="0.2">
      <c r="A1359"/>
      <c r="B1359"/>
      <c r="E1359"/>
    </row>
    <row r="1360" spans="1:5" x14ac:dyDescent="0.2">
      <c r="A1360"/>
      <c r="B1360"/>
      <c r="E1360"/>
    </row>
    <row r="1361" spans="1:5" x14ac:dyDescent="0.2">
      <c r="A1361"/>
      <c r="B1361"/>
      <c r="E1361"/>
    </row>
    <row r="1362" spans="1:5" x14ac:dyDescent="0.2">
      <c r="A1362"/>
      <c r="B1362"/>
      <c r="E1362"/>
    </row>
    <row r="1363" spans="1:5" x14ac:dyDescent="0.2">
      <c r="A1363"/>
      <c r="B1363"/>
      <c r="E1363"/>
    </row>
    <row r="1364" spans="1:5" x14ac:dyDescent="0.2">
      <c r="A1364"/>
      <c r="B1364"/>
      <c r="E1364"/>
    </row>
    <row r="1365" spans="1:5" x14ac:dyDescent="0.2">
      <c r="A1365"/>
      <c r="B1365"/>
      <c r="E1365"/>
    </row>
    <row r="1366" spans="1:5" x14ac:dyDescent="0.2">
      <c r="A1366"/>
      <c r="B1366"/>
      <c r="E1366"/>
    </row>
    <row r="1367" spans="1:5" x14ac:dyDescent="0.2">
      <c r="A1367"/>
      <c r="B1367"/>
      <c r="E1367"/>
    </row>
    <row r="1368" spans="1:5" x14ac:dyDescent="0.2">
      <c r="A1368"/>
      <c r="B1368"/>
      <c r="E1368"/>
    </row>
    <row r="1369" spans="1:5" x14ac:dyDescent="0.2">
      <c r="A1369"/>
      <c r="B1369"/>
      <c r="E1369"/>
    </row>
    <row r="1370" spans="1:5" x14ac:dyDescent="0.2">
      <c r="A1370"/>
      <c r="B1370"/>
      <c r="E1370"/>
    </row>
    <row r="1371" spans="1:5" x14ac:dyDescent="0.2">
      <c r="A1371"/>
      <c r="B1371"/>
      <c r="E1371"/>
    </row>
    <row r="1372" spans="1:5" x14ac:dyDescent="0.2">
      <c r="A1372"/>
      <c r="B1372"/>
      <c r="E1372"/>
    </row>
    <row r="1373" spans="1:5" x14ac:dyDescent="0.2">
      <c r="A1373"/>
      <c r="B1373"/>
      <c r="E1373"/>
    </row>
    <row r="1374" spans="1:5" x14ac:dyDescent="0.2">
      <c r="A1374"/>
      <c r="B1374"/>
      <c r="E1374"/>
    </row>
    <row r="1375" spans="1:5" x14ac:dyDescent="0.2">
      <c r="A1375"/>
      <c r="B1375"/>
      <c r="E1375"/>
    </row>
    <row r="1376" spans="1:5" x14ac:dyDescent="0.2">
      <c r="A1376"/>
      <c r="B1376"/>
      <c r="E1376"/>
    </row>
    <row r="1377" spans="1:5" x14ac:dyDescent="0.2">
      <c r="A1377"/>
      <c r="B1377"/>
      <c r="E1377"/>
    </row>
    <row r="1378" spans="1:5" x14ac:dyDescent="0.2">
      <c r="A1378"/>
      <c r="B1378"/>
      <c r="E1378"/>
    </row>
    <row r="1379" spans="1:5" x14ac:dyDescent="0.2">
      <c r="A1379"/>
      <c r="B1379"/>
      <c r="E1379"/>
    </row>
    <row r="1380" spans="1:5" x14ac:dyDescent="0.2">
      <c r="A1380"/>
      <c r="B1380"/>
      <c r="E1380"/>
    </row>
    <row r="1381" spans="1:5" x14ac:dyDescent="0.2">
      <c r="A1381"/>
      <c r="B1381"/>
      <c r="E1381"/>
    </row>
    <row r="1382" spans="1:5" x14ac:dyDescent="0.2">
      <c r="A1382"/>
      <c r="B1382"/>
      <c r="E1382"/>
    </row>
    <row r="1383" spans="1:5" x14ac:dyDescent="0.2">
      <c r="A1383"/>
      <c r="B1383"/>
      <c r="E1383"/>
    </row>
    <row r="1384" spans="1:5" x14ac:dyDescent="0.2">
      <c r="A1384"/>
      <c r="B1384"/>
      <c r="E1384"/>
    </row>
    <row r="1385" spans="1:5" x14ac:dyDescent="0.2">
      <c r="A1385"/>
      <c r="B1385"/>
      <c r="E1385"/>
    </row>
    <row r="1386" spans="1:5" x14ac:dyDescent="0.2">
      <c r="A1386"/>
      <c r="B1386"/>
      <c r="E1386"/>
    </row>
    <row r="1387" spans="1:5" x14ac:dyDescent="0.2">
      <c r="A1387"/>
      <c r="B1387"/>
      <c r="E1387"/>
    </row>
    <row r="1388" spans="1:5" x14ac:dyDescent="0.2">
      <c r="A1388"/>
      <c r="B1388"/>
      <c r="E1388"/>
    </row>
    <row r="1389" spans="1:5" x14ac:dyDescent="0.2">
      <c r="A1389"/>
      <c r="B1389"/>
      <c r="E1389"/>
    </row>
    <row r="1390" spans="1:5" x14ac:dyDescent="0.2">
      <c r="A1390"/>
      <c r="B1390"/>
      <c r="E1390"/>
    </row>
    <row r="1391" spans="1:5" x14ac:dyDescent="0.2">
      <c r="A1391"/>
      <c r="B1391"/>
      <c r="E1391"/>
    </row>
    <row r="1392" spans="1:5" x14ac:dyDescent="0.2">
      <c r="A1392"/>
      <c r="B1392"/>
      <c r="E1392"/>
    </row>
    <row r="1393" spans="1:5" x14ac:dyDescent="0.2">
      <c r="A1393"/>
      <c r="B1393"/>
      <c r="E1393"/>
    </row>
    <row r="1394" spans="1:5" x14ac:dyDescent="0.2">
      <c r="A1394"/>
      <c r="B1394"/>
      <c r="E1394"/>
    </row>
    <row r="1395" spans="1:5" x14ac:dyDescent="0.2">
      <c r="A1395"/>
      <c r="B1395"/>
      <c r="E1395"/>
    </row>
    <row r="1396" spans="1:5" x14ac:dyDescent="0.2">
      <c r="A1396"/>
      <c r="B1396"/>
      <c r="E1396"/>
    </row>
    <row r="1397" spans="1:5" x14ac:dyDescent="0.2">
      <c r="A1397"/>
      <c r="B1397"/>
      <c r="E1397"/>
    </row>
    <row r="1398" spans="1:5" x14ac:dyDescent="0.2">
      <c r="A1398"/>
      <c r="B1398"/>
      <c r="E1398"/>
    </row>
    <row r="1399" spans="1:5" x14ac:dyDescent="0.2">
      <c r="A1399"/>
      <c r="B1399"/>
      <c r="E1399"/>
    </row>
    <row r="1400" spans="1:5" x14ac:dyDescent="0.2">
      <c r="A1400"/>
      <c r="B1400"/>
      <c r="E1400"/>
    </row>
    <row r="1401" spans="1:5" x14ac:dyDescent="0.2">
      <c r="A1401"/>
      <c r="B1401"/>
      <c r="E1401"/>
    </row>
    <row r="1402" spans="1:5" x14ac:dyDescent="0.2">
      <c r="A1402"/>
      <c r="B1402"/>
      <c r="E1402"/>
    </row>
    <row r="1403" spans="1:5" x14ac:dyDescent="0.2">
      <c r="A1403"/>
      <c r="B1403"/>
      <c r="E1403"/>
    </row>
    <row r="1404" spans="1:5" x14ac:dyDescent="0.2">
      <c r="A1404"/>
      <c r="B1404"/>
      <c r="E1404"/>
    </row>
    <row r="1405" spans="1:5" x14ac:dyDescent="0.2">
      <c r="A1405"/>
      <c r="B1405"/>
      <c r="E1405"/>
    </row>
    <row r="1406" spans="1:5" x14ac:dyDescent="0.2">
      <c r="A1406"/>
      <c r="B1406"/>
      <c r="E1406"/>
    </row>
    <row r="1407" spans="1:5" x14ac:dyDescent="0.2">
      <c r="A1407"/>
      <c r="B1407"/>
      <c r="E1407"/>
    </row>
    <row r="1408" spans="1:5" x14ac:dyDescent="0.2">
      <c r="A1408"/>
      <c r="B1408"/>
      <c r="E1408"/>
    </row>
    <row r="1409" spans="1:5" x14ac:dyDescent="0.2">
      <c r="A1409"/>
      <c r="B1409"/>
      <c r="E1409"/>
    </row>
    <row r="1410" spans="1:5" x14ac:dyDescent="0.2">
      <c r="A1410"/>
      <c r="B1410"/>
      <c r="E1410"/>
    </row>
    <row r="1411" spans="1:5" x14ac:dyDescent="0.2">
      <c r="A1411"/>
      <c r="B1411"/>
      <c r="E1411"/>
    </row>
    <row r="1412" spans="1:5" x14ac:dyDescent="0.2">
      <c r="A1412"/>
      <c r="B1412"/>
      <c r="E1412"/>
    </row>
    <row r="1413" spans="1:5" x14ac:dyDescent="0.2">
      <c r="A1413"/>
      <c r="B1413"/>
      <c r="E1413"/>
    </row>
    <row r="1414" spans="1:5" x14ac:dyDescent="0.2">
      <c r="A1414"/>
      <c r="B1414"/>
      <c r="E1414"/>
    </row>
    <row r="1415" spans="1:5" x14ac:dyDescent="0.2">
      <c r="A1415"/>
      <c r="B1415"/>
      <c r="E1415"/>
    </row>
    <row r="1416" spans="1:5" x14ac:dyDescent="0.2">
      <c r="A1416"/>
      <c r="B1416"/>
      <c r="E1416"/>
    </row>
    <row r="1417" spans="1:5" x14ac:dyDescent="0.2">
      <c r="A1417"/>
      <c r="B1417"/>
      <c r="E1417"/>
    </row>
    <row r="1418" spans="1:5" x14ac:dyDescent="0.2">
      <c r="A1418"/>
      <c r="B1418"/>
      <c r="E1418"/>
    </row>
    <row r="1419" spans="1:5" x14ac:dyDescent="0.2">
      <c r="A1419"/>
      <c r="B1419"/>
      <c r="E1419"/>
    </row>
    <row r="1420" spans="1:5" x14ac:dyDescent="0.2">
      <c r="A1420"/>
      <c r="B1420"/>
      <c r="E1420"/>
    </row>
    <row r="1421" spans="1:5" x14ac:dyDescent="0.2">
      <c r="A1421"/>
      <c r="B1421"/>
      <c r="E1421"/>
    </row>
    <row r="1422" spans="1:5" x14ac:dyDescent="0.2">
      <c r="A1422"/>
      <c r="B1422"/>
      <c r="E1422"/>
    </row>
    <row r="1423" spans="1:5" x14ac:dyDescent="0.2">
      <c r="A1423"/>
      <c r="B1423"/>
      <c r="E1423"/>
    </row>
    <row r="1424" spans="1:5" x14ac:dyDescent="0.2">
      <c r="A1424"/>
      <c r="B1424"/>
      <c r="E1424"/>
    </row>
    <row r="1425" spans="1:5" x14ac:dyDescent="0.2">
      <c r="A1425"/>
      <c r="B1425"/>
      <c r="E1425"/>
    </row>
    <row r="1426" spans="1:5" x14ac:dyDescent="0.2">
      <c r="A1426"/>
      <c r="B1426"/>
      <c r="E1426"/>
    </row>
    <row r="1427" spans="1:5" x14ac:dyDescent="0.2">
      <c r="A1427"/>
      <c r="B1427"/>
      <c r="E1427"/>
    </row>
    <row r="1428" spans="1:5" x14ac:dyDescent="0.2">
      <c r="A1428"/>
      <c r="B1428"/>
      <c r="E1428"/>
    </row>
    <row r="1429" spans="1:5" x14ac:dyDescent="0.2">
      <c r="A1429"/>
      <c r="B1429"/>
      <c r="E1429"/>
    </row>
    <row r="1430" spans="1:5" x14ac:dyDescent="0.2">
      <c r="A1430"/>
      <c r="B1430"/>
      <c r="E1430"/>
    </row>
    <row r="1431" spans="1:5" x14ac:dyDescent="0.2">
      <c r="A1431"/>
      <c r="B1431"/>
      <c r="E1431"/>
    </row>
    <row r="1432" spans="1:5" x14ac:dyDescent="0.2">
      <c r="A1432"/>
      <c r="B1432"/>
      <c r="E1432"/>
    </row>
    <row r="1433" spans="1:5" x14ac:dyDescent="0.2">
      <c r="A1433"/>
      <c r="B1433"/>
      <c r="E1433"/>
    </row>
    <row r="1434" spans="1:5" x14ac:dyDescent="0.2">
      <c r="A1434"/>
      <c r="B1434"/>
      <c r="E1434"/>
    </row>
    <row r="1435" spans="1:5" x14ac:dyDescent="0.2">
      <c r="A1435"/>
      <c r="B1435"/>
      <c r="E1435"/>
    </row>
    <row r="1436" spans="1:5" x14ac:dyDescent="0.2">
      <c r="A1436"/>
      <c r="B1436"/>
      <c r="E1436"/>
    </row>
    <row r="1437" spans="1:5" x14ac:dyDescent="0.2">
      <c r="A1437"/>
      <c r="B1437"/>
      <c r="E1437"/>
    </row>
    <row r="1438" spans="1:5" x14ac:dyDescent="0.2">
      <c r="A1438"/>
      <c r="B1438"/>
      <c r="E1438"/>
    </row>
    <row r="1439" spans="1:5" x14ac:dyDescent="0.2">
      <c r="A1439"/>
      <c r="B1439"/>
      <c r="E1439"/>
    </row>
    <row r="1440" spans="1:5" x14ac:dyDescent="0.2">
      <c r="A1440"/>
      <c r="B1440"/>
      <c r="E1440"/>
    </row>
    <row r="1441" spans="1:5" x14ac:dyDescent="0.2">
      <c r="A1441"/>
      <c r="B1441"/>
      <c r="E1441"/>
    </row>
    <row r="1442" spans="1:5" x14ac:dyDescent="0.2">
      <c r="A1442"/>
      <c r="B1442"/>
      <c r="E1442"/>
    </row>
    <row r="1443" spans="1:5" x14ac:dyDescent="0.2">
      <c r="A1443"/>
      <c r="B1443"/>
      <c r="E1443"/>
    </row>
    <row r="1444" spans="1:5" x14ac:dyDescent="0.2">
      <c r="A1444"/>
      <c r="B1444"/>
      <c r="E1444"/>
    </row>
    <row r="1445" spans="1:5" x14ac:dyDescent="0.2">
      <c r="A1445"/>
      <c r="B1445"/>
      <c r="E1445"/>
    </row>
    <row r="1446" spans="1:5" x14ac:dyDescent="0.2">
      <c r="A1446"/>
      <c r="B1446"/>
      <c r="E1446"/>
    </row>
    <row r="1447" spans="1:5" x14ac:dyDescent="0.2">
      <c r="A1447"/>
      <c r="B1447"/>
      <c r="E1447"/>
    </row>
    <row r="1448" spans="1:5" x14ac:dyDescent="0.2">
      <c r="A1448"/>
      <c r="B1448"/>
      <c r="E1448"/>
    </row>
    <row r="1449" spans="1:5" x14ac:dyDescent="0.2">
      <c r="A1449"/>
      <c r="B1449"/>
      <c r="E1449"/>
    </row>
    <row r="1450" spans="1:5" x14ac:dyDescent="0.2">
      <c r="A1450"/>
      <c r="B1450"/>
      <c r="E1450"/>
    </row>
    <row r="1451" spans="1:5" x14ac:dyDescent="0.2">
      <c r="A1451"/>
      <c r="B1451"/>
      <c r="E1451"/>
    </row>
    <row r="1452" spans="1:5" x14ac:dyDescent="0.2">
      <c r="A1452"/>
      <c r="B1452"/>
      <c r="E1452"/>
    </row>
    <row r="1453" spans="1:5" x14ac:dyDescent="0.2">
      <c r="A1453"/>
      <c r="B1453"/>
      <c r="E1453"/>
    </row>
    <row r="1454" spans="1:5" x14ac:dyDescent="0.2">
      <c r="A1454"/>
      <c r="B1454"/>
      <c r="E1454"/>
    </row>
    <row r="1455" spans="1:5" x14ac:dyDescent="0.2">
      <c r="A1455"/>
      <c r="B1455"/>
      <c r="E1455"/>
    </row>
    <row r="1456" spans="1:5" x14ac:dyDescent="0.2">
      <c r="A1456"/>
      <c r="B1456"/>
      <c r="E1456"/>
    </row>
    <row r="1457" spans="1:5" x14ac:dyDescent="0.2">
      <c r="A1457"/>
      <c r="B1457"/>
      <c r="E1457"/>
    </row>
    <row r="1458" spans="1:5" x14ac:dyDescent="0.2">
      <c r="A1458"/>
      <c r="B1458"/>
      <c r="E1458"/>
    </row>
    <row r="1459" spans="1:5" x14ac:dyDescent="0.2">
      <c r="A1459"/>
      <c r="B1459"/>
      <c r="E1459"/>
    </row>
    <row r="1460" spans="1:5" x14ac:dyDescent="0.2">
      <c r="A1460"/>
      <c r="B1460"/>
      <c r="E1460"/>
    </row>
    <row r="1461" spans="1:5" x14ac:dyDescent="0.2">
      <c r="A1461"/>
      <c r="B1461"/>
      <c r="E1461"/>
    </row>
    <row r="1462" spans="1:5" x14ac:dyDescent="0.2">
      <c r="A1462"/>
      <c r="B1462"/>
      <c r="E1462"/>
    </row>
    <row r="1463" spans="1:5" x14ac:dyDescent="0.2">
      <c r="A1463"/>
      <c r="B1463"/>
      <c r="E1463"/>
    </row>
    <row r="1464" spans="1:5" x14ac:dyDescent="0.2">
      <c r="A1464"/>
      <c r="B1464"/>
      <c r="E1464"/>
    </row>
    <row r="1465" spans="1:5" x14ac:dyDescent="0.2">
      <c r="A1465"/>
      <c r="B1465"/>
      <c r="E1465"/>
    </row>
    <row r="1466" spans="1:5" x14ac:dyDescent="0.2">
      <c r="A1466"/>
      <c r="B1466"/>
      <c r="E1466"/>
    </row>
    <row r="1467" spans="1:5" x14ac:dyDescent="0.2">
      <c r="A1467"/>
      <c r="B1467"/>
      <c r="E1467"/>
    </row>
    <row r="1468" spans="1:5" x14ac:dyDescent="0.2">
      <c r="E1468"/>
    </row>
    <row r="1469" spans="1:5" x14ac:dyDescent="0.2">
      <c r="E1469"/>
    </row>
    <row r="1470" spans="1:5" x14ac:dyDescent="0.2">
      <c r="E1470"/>
    </row>
    <row r="1471" spans="1:5" x14ac:dyDescent="0.2">
      <c r="E1471"/>
    </row>
    <row r="1472" spans="1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  <row r="1501" spans="5:5" x14ac:dyDescent="0.2">
      <c r="E1501"/>
    </row>
    <row r="1502" spans="5:5" x14ac:dyDescent="0.2">
      <c r="E1502"/>
    </row>
    <row r="1503" spans="5:5" x14ac:dyDescent="0.2">
      <c r="E1503"/>
    </row>
    <row r="1504" spans="5:5" x14ac:dyDescent="0.2">
      <c r="E1504"/>
    </row>
    <row r="1505" spans="5:5" x14ac:dyDescent="0.2">
      <c r="E1505"/>
    </row>
    <row r="1506" spans="5:5" x14ac:dyDescent="0.2">
      <c r="E1506"/>
    </row>
    <row r="1507" spans="5:5" x14ac:dyDescent="0.2">
      <c r="E1507"/>
    </row>
    <row r="1508" spans="5:5" x14ac:dyDescent="0.2">
      <c r="E1508"/>
    </row>
    <row r="1509" spans="5:5" x14ac:dyDescent="0.2">
      <c r="E1509"/>
    </row>
    <row r="1510" spans="5:5" x14ac:dyDescent="0.2">
      <c r="E1510"/>
    </row>
    <row r="1511" spans="5:5" x14ac:dyDescent="0.2">
      <c r="E1511"/>
    </row>
    <row r="1512" spans="5:5" x14ac:dyDescent="0.2">
      <c r="E1512"/>
    </row>
    <row r="1513" spans="5:5" x14ac:dyDescent="0.2">
      <c r="E1513"/>
    </row>
    <row r="1514" spans="5:5" x14ac:dyDescent="0.2">
      <c r="E1514"/>
    </row>
    <row r="1515" spans="5:5" x14ac:dyDescent="0.2">
      <c r="E1515"/>
    </row>
    <row r="1516" spans="5:5" x14ac:dyDescent="0.2">
      <c r="E1516"/>
    </row>
    <row r="1517" spans="5:5" x14ac:dyDescent="0.2">
      <c r="E1517"/>
    </row>
    <row r="1518" spans="5:5" x14ac:dyDescent="0.2">
      <c r="E1518"/>
    </row>
    <row r="1519" spans="5:5" x14ac:dyDescent="0.2">
      <c r="E1519"/>
    </row>
    <row r="1520" spans="5:5" x14ac:dyDescent="0.2">
      <c r="E1520"/>
    </row>
    <row r="1521" spans="5:5" x14ac:dyDescent="0.2">
      <c r="E1521"/>
    </row>
    <row r="1522" spans="5:5" x14ac:dyDescent="0.2">
      <c r="E1522"/>
    </row>
    <row r="1523" spans="5:5" x14ac:dyDescent="0.2">
      <c r="E1523"/>
    </row>
    <row r="1524" spans="5:5" x14ac:dyDescent="0.2">
      <c r="E1524"/>
    </row>
    <row r="1525" spans="5:5" x14ac:dyDescent="0.2">
      <c r="E1525"/>
    </row>
    <row r="1526" spans="5:5" x14ac:dyDescent="0.2">
      <c r="E1526"/>
    </row>
    <row r="1527" spans="5:5" x14ac:dyDescent="0.2">
      <c r="E1527"/>
    </row>
    <row r="1528" spans="5:5" x14ac:dyDescent="0.2">
      <c r="E1528"/>
    </row>
    <row r="1529" spans="5:5" x14ac:dyDescent="0.2">
      <c r="E1529"/>
    </row>
    <row r="1530" spans="5:5" x14ac:dyDescent="0.2">
      <c r="E1530"/>
    </row>
    <row r="1531" spans="5:5" x14ac:dyDescent="0.2">
      <c r="E1531"/>
    </row>
    <row r="1532" spans="5:5" x14ac:dyDescent="0.2">
      <c r="E1532"/>
    </row>
    <row r="1533" spans="5:5" x14ac:dyDescent="0.2">
      <c r="E1533"/>
    </row>
    <row r="1534" spans="5:5" x14ac:dyDescent="0.2">
      <c r="E1534"/>
    </row>
    <row r="1535" spans="5:5" x14ac:dyDescent="0.2">
      <c r="E1535"/>
    </row>
    <row r="1536" spans="5:5" x14ac:dyDescent="0.2">
      <c r="E1536"/>
    </row>
    <row r="1537" spans="5:5" x14ac:dyDescent="0.2">
      <c r="E1537"/>
    </row>
    <row r="1538" spans="5:5" x14ac:dyDescent="0.2">
      <c r="E1538"/>
    </row>
    <row r="1539" spans="5:5" x14ac:dyDescent="0.2">
      <c r="E1539"/>
    </row>
    <row r="1540" spans="5:5" x14ac:dyDescent="0.2">
      <c r="E1540"/>
    </row>
    <row r="1541" spans="5:5" x14ac:dyDescent="0.2">
      <c r="E1541"/>
    </row>
    <row r="1542" spans="5:5" x14ac:dyDescent="0.2">
      <c r="E1542"/>
    </row>
    <row r="1543" spans="5:5" x14ac:dyDescent="0.2">
      <c r="E1543"/>
    </row>
    <row r="1544" spans="5:5" x14ac:dyDescent="0.2">
      <c r="E1544"/>
    </row>
    <row r="1545" spans="5:5" x14ac:dyDescent="0.2">
      <c r="E1545"/>
    </row>
    <row r="1546" spans="5:5" x14ac:dyDescent="0.2">
      <c r="E1546"/>
    </row>
    <row r="1547" spans="5:5" x14ac:dyDescent="0.2">
      <c r="E1547"/>
    </row>
    <row r="1548" spans="5:5" x14ac:dyDescent="0.2">
      <c r="E1548"/>
    </row>
    <row r="1549" spans="5:5" x14ac:dyDescent="0.2">
      <c r="E1549"/>
    </row>
    <row r="1550" spans="5:5" x14ac:dyDescent="0.2">
      <c r="E1550"/>
    </row>
    <row r="1551" spans="5:5" x14ac:dyDescent="0.2">
      <c r="E1551"/>
    </row>
    <row r="1552" spans="5:5" x14ac:dyDescent="0.2">
      <c r="E1552"/>
    </row>
    <row r="1553" spans="5:5" x14ac:dyDescent="0.2">
      <c r="E1553"/>
    </row>
    <row r="1554" spans="5:5" x14ac:dyDescent="0.2">
      <c r="E1554"/>
    </row>
    <row r="1555" spans="5:5" x14ac:dyDescent="0.2">
      <c r="E1555"/>
    </row>
    <row r="1556" spans="5:5" x14ac:dyDescent="0.2">
      <c r="E1556"/>
    </row>
    <row r="1557" spans="5:5" x14ac:dyDescent="0.2">
      <c r="E1557"/>
    </row>
    <row r="1558" spans="5:5" x14ac:dyDescent="0.2">
      <c r="E1558"/>
    </row>
    <row r="1559" spans="5:5" x14ac:dyDescent="0.2">
      <c r="E1559"/>
    </row>
    <row r="1560" spans="5:5" x14ac:dyDescent="0.2">
      <c r="E1560"/>
    </row>
    <row r="1561" spans="5:5" x14ac:dyDescent="0.2">
      <c r="E1561"/>
    </row>
    <row r="1562" spans="5:5" x14ac:dyDescent="0.2">
      <c r="E1562"/>
    </row>
    <row r="1563" spans="5:5" x14ac:dyDescent="0.2">
      <c r="E1563"/>
    </row>
    <row r="1564" spans="5:5" x14ac:dyDescent="0.2">
      <c r="E1564"/>
    </row>
    <row r="1565" spans="5:5" x14ac:dyDescent="0.2">
      <c r="E1565"/>
    </row>
    <row r="1566" spans="5:5" x14ac:dyDescent="0.2">
      <c r="E1566"/>
    </row>
    <row r="1567" spans="5:5" x14ac:dyDescent="0.2">
      <c r="E1567"/>
    </row>
    <row r="1568" spans="5:5" x14ac:dyDescent="0.2">
      <c r="E1568"/>
    </row>
    <row r="1569" spans="5:5" x14ac:dyDescent="0.2">
      <c r="E1569"/>
    </row>
    <row r="1570" spans="5:5" x14ac:dyDescent="0.2">
      <c r="E1570"/>
    </row>
    <row r="1571" spans="5:5" x14ac:dyDescent="0.2">
      <c r="E1571"/>
    </row>
    <row r="1572" spans="5:5" x14ac:dyDescent="0.2">
      <c r="E1572"/>
    </row>
    <row r="1573" spans="5:5" x14ac:dyDescent="0.2">
      <c r="E1573"/>
    </row>
    <row r="1574" spans="5:5" x14ac:dyDescent="0.2">
      <c r="E1574"/>
    </row>
    <row r="1575" spans="5:5" x14ac:dyDescent="0.2">
      <c r="E1575"/>
    </row>
    <row r="1576" spans="5:5" x14ac:dyDescent="0.2">
      <c r="E1576"/>
    </row>
    <row r="1577" spans="5:5" x14ac:dyDescent="0.2">
      <c r="E1577"/>
    </row>
    <row r="1578" spans="5:5" x14ac:dyDescent="0.2">
      <c r="E1578"/>
    </row>
    <row r="1579" spans="5:5" x14ac:dyDescent="0.2">
      <c r="E1579"/>
    </row>
    <row r="1580" spans="5:5" x14ac:dyDescent="0.2">
      <c r="E1580"/>
    </row>
    <row r="1581" spans="5:5" x14ac:dyDescent="0.2">
      <c r="E1581"/>
    </row>
    <row r="1582" spans="5:5" x14ac:dyDescent="0.2">
      <c r="E1582"/>
    </row>
    <row r="1583" spans="5:5" x14ac:dyDescent="0.2">
      <c r="E1583"/>
    </row>
    <row r="1584" spans="5:5" x14ac:dyDescent="0.2">
      <c r="E1584"/>
    </row>
    <row r="1585" spans="5:5" x14ac:dyDescent="0.2">
      <c r="E1585"/>
    </row>
    <row r="1586" spans="5:5" x14ac:dyDescent="0.2">
      <c r="E1586"/>
    </row>
    <row r="1587" spans="5:5" x14ac:dyDescent="0.2">
      <c r="E1587"/>
    </row>
    <row r="1588" spans="5:5" x14ac:dyDescent="0.2">
      <c r="E1588"/>
    </row>
    <row r="1589" spans="5:5" x14ac:dyDescent="0.2">
      <c r="E1589"/>
    </row>
    <row r="1590" spans="5:5" x14ac:dyDescent="0.2">
      <c r="E1590"/>
    </row>
    <row r="1591" spans="5:5" x14ac:dyDescent="0.2">
      <c r="E1591"/>
    </row>
    <row r="1592" spans="5:5" x14ac:dyDescent="0.2">
      <c r="E1592"/>
    </row>
    <row r="1593" spans="5:5" x14ac:dyDescent="0.2">
      <c r="E1593"/>
    </row>
    <row r="1594" spans="5:5" x14ac:dyDescent="0.2">
      <c r="E1594"/>
    </row>
    <row r="1595" spans="5:5" x14ac:dyDescent="0.2">
      <c r="E1595"/>
    </row>
    <row r="1596" spans="5:5" x14ac:dyDescent="0.2">
      <c r="E1596"/>
    </row>
    <row r="1597" spans="5:5" x14ac:dyDescent="0.2">
      <c r="E1597"/>
    </row>
    <row r="1598" spans="5:5" x14ac:dyDescent="0.2">
      <c r="E1598"/>
    </row>
    <row r="1599" spans="5:5" x14ac:dyDescent="0.2">
      <c r="E1599"/>
    </row>
    <row r="1600" spans="5:5" x14ac:dyDescent="0.2">
      <c r="E1600"/>
    </row>
    <row r="1601" spans="5:5" x14ac:dyDescent="0.2">
      <c r="E1601"/>
    </row>
    <row r="1602" spans="5:5" x14ac:dyDescent="0.2">
      <c r="E1602"/>
    </row>
    <row r="1603" spans="5:5" x14ac:dyDescent="0.2">
      <c r="E1603"/>
    </row>
    <row r="1604" spans="5:5" x14ac:dyDescent="0.2">
      <c r="E1604"/>
    </row>
    <row r="1605" spans="5:5" x14ac:dyDescent="0.2">
      <c r="E1605"/>
    </row>
    <row r="1606" spans="5:5" x14ac:dyDescent="0.2">
      <c r="E1606"/>
    </row>
    <row r="1607" spans="5:5" x14ac:dyDescent="0.2">
      <c r="E1607"/>
    </row>
    <row r="1608" spans="5:5" x14ac:dyDescent="0.2">
      <c r="E1608"/>
    </row>
    <row r="1609" spans="5:5" x14ac:dyDescent="0.2">
      <c r="E1609"/>
    </row>
    <row r="1610" spans="5:5" x14ac:dyDescent="0.2">
      <c r="E1610"/>
    </row>
    <row r="1611" spans="5:5" x14ac:dyDescent="0.2">
      <c r="E1611"/>
    </row>
    <row r="1612" spans="5:5" x14ac:dyDescent="0.2">
      <c r="E1612"/>
    </row>
    <row r="1613" spans="5:5" x14ac:dyDescent="0.2">
      <c r="E1613"/>
    </row>
    <row r="1614" spans="5:5" x14ac:dyDescent="0.2">
      <c r="E1614"/>
    </row>
    <row r="1615" spans="5:5" x14ac:dyDescent="0.2">
      <c r="E1615"/>
    </row>
    <row r="1616" spans="5:5" x14ac:dyDescent="0.2">
      <c r="E1616"/>
    </row>
    <row r="1617" spans="5:5" x14ac:dyDescent="0.2">
      <c r="E1617"/>
    </row>
    <row r="1618" spans="5:5" x14ac:dyDescent="0.2">
      <c r="E1618"/>
    </row>
    <row r="1619" spans="5:5" x14ac:dyDescent="0.2">
      <c r="E1619"/>
    </row>
    <row r="1620" spans="5:5" x14ac:dyDescent="0.2">
      <c r="E1620"/>
    </row>
    <row r="1621" spans="5:5" x14ac:dyDescent="0.2">
      <c r="E1621"/>
    </row>
    <row r="1622" spans="5:5" x14ac:dyDescent="0.2">
      <c r="E1622"/>
    </row>
    <row r="1623" spans="5:5" x14ac:dyDescent="0.2">
      <c r="E1623"/>
    </row>
    <row r="1624" spans="5:5" x14ac:dyDescent="0.2">
      <c r="E1624"/>
    </row>
    <row r="1625" spans="5:5" x14ac:dyDescent="0.2">
      <c r="E1625"/>
    </row>
    <row r="1626" spans="5:5" x14ac:dyDescent="0.2">
      <c r="E1626"/>
    </row>
    <row r="1627" spans="5:5" x14ac:dyDescent="0.2">
      <c r="E1627"/>
    </row>
    <row r="1628" spans="5:5" x14ac:dyDescent="0.2">
      <c r="E1628"/>
    </row>
    <row r="1629" spans="5:5" x14ac:dyDescent="0.2">
      <c r="E1629"/>
    </row>
    <row r="1630" spans="5:5" x14ac:dyDescent="0.2">
      <c r="E1630"/>
    </row>
    <row r="1631" spans="5:5" x14ac:dyDescent="0.2">
      <c r="E1631"/>
    </row>
    <row r="1632" spans="5:5" x14ac:dyDescent="0.2">
      <c r="E1632"/>
    </row>
    <row r="1633" spans="5:5" x14ac:dyDescent="0.2">
      <c r="E1633"/>
    </row>
    <row r="1634" spans="5:5" x14ac:dyDescent="0.2">
      <c r="E1634"/>
    </row>
    <row r="1635" spans="5:5" x14ac:dyDescent="0.2">
      <c r="E1635"/>
    </row>
    <row r="1636" spans="5:5" x14ac:dyDescent="0.2">
      <c r="E1636"/>
    </row>
    <row r="1637" spans="5:5" x14ac:dyDescent="0.2">
      <c r="E1637"/>
    </row>
    <row r="1638" spans="5:5" x14ac:dyDescent="0.2">
      <c r="E1638"/>
    </row>
    <row r="1639" spans="5:5" x14ac:dyDescent="0.2">
      <c r="E1639"/>
    </row>
    <row r="1640" spans="5:5" x14ac:dyDescent="0.2">
      <c r="E1640"/>
    </row>
    <row r="1641" spans="5:5" x14ac:dyDescent="0.2">
      <c r="E1641"/>
    </row>
    <row r="1642" spans="5:5" x14ac:dyDescent="0.2">
      <c r="E1642"/>
    </row>
    <row r="1643" spans="5:5" x14ac:dyDescent="0.2">
      <c r="E1643"/>
    </row>
    <row r="1644" spans="5:5" x14ac:dyDescent="0.2">
      <c r="E1644"/>
    </row>
    <row r="1645" spans="5:5" x14ac:dyDescent="0.2">
      <c r="E1645"/>
    </row>
    <row r="1646" spans="5:5" x14ac:dyDescent="0.2">
      <c r="E1646"/>
    </row>
    <row r="1647" spans="5:5" x14ac:dyDescent="0.2">
      <c r="E1647"/>
    </row>
    <row r="1648" spans="5:5" x14ac:dyDescent="0.2">
      <c r="E1648"/>
    </row>
    <row r="1649" spans="5:5" x14ac:dyDescent="0.2">
      <c r="E1649"/>
    </row>
    <row r="1650" spans="5:5" x14ac:dyDescent="0.2">
      <c r="E1650"/>
    </row>
    <row r="1651" spans="5:5" x14ac:dyDescent="0.2">
      <c r="E1651"/>
    </row>
    <row r="1652" spans="5:5" x14ac:dyDescent="0.2">
      <c r="E1652"/>
    </row>
    <row r="1653" spans="5:5" x14ac:dyDescent="0.2">
      <c r="E1653"/>
    </row>
    <row r="1654" spans="5:5" x14ac:dyDescent="0.2">
      <c r="E1654"/>
    </row>
    <row r="1655" spans="5:5" x14ac:dyDescent="0.2">
      <c r="E1655"/>
    </row>
    <row r="1656" spans="5:5" x14ac:dyDescent="0.2">
      <c r="E1656"/>
    </row>
    <row r="1657" spans="5:5" x14ac:dyDescent="0.2">
      <c r="E1657"/>
    </row>
    <row r="1658" spans="5:5" x14ac:dyDescent="0.2">
      <c r="E1658"/>
    </row>
    <row r="1659" spans="5:5" x14ac:dyDescent="0.2">
      <c r="E1659"/>
    </row>
    <row r="1660" spans="5:5" x14ac:dyDescent="0.2">
      <c r="E1660"/>
    </row>
    <row r="1661" spans="5:5" x14ac:dyDescent="0.2">
      <c r="E1661"/>
    </row>
    <row r="1662" spans="5:5" x14ac:dyDescent="0.2">
      <c r="E1662"/>
    </row>
    <row r="1663" spans="5:5" x14ac:dyDescent="0.2">
      <c r="E1663"/>
    </row>
    <row r="1664" spans="5:5" x14ac:dyDescent="0.2">
      <c r="E1664"/>
    </row>
    <row r="1665" spans="5:5" x14ac:dyDescent="0.2">
      <c r="E1665"/>
    </row>
    <row r="1666" spans="5:5" x14ac:dyDescent="0.2">
      <c r="E1666"/>
    </row>
    <row r="1667" spans="5:5" x14ac:dyDescent="0.2">
      <c r="E1667"/>
    </row>
    <row r="1668" spans="5:5" x14ac:dyDescent="0.2">
      <c r="E1668"/>
    </row>
    <row r="1669" spans="5:5" x14ac:dyDescent="0.2">
      <c r="E1669"/>
    </row>
    <row r="1670" spans="5:5" x14ac:dyDescent="0.2">
      <c r="E1670"/>
    </row>
    <row r="1671" spans="5:5" x14ac:dyDescent="0.2">
      <c r="E1671"/>
    </row>
    <row r="1672" spans="5:5" x14ac:dyDescent="0.2">
      <c r="E1672"/>
    </row>
    <row r="1673" spans="5:5" x14ac:dyDescent="0.2">
      <c r="E1673"/>
    </row>
    <row r="1674" spans="5:5" x14ac:dyDescent="0.2">
      <c r="E1674"/>
    </row>
    <row r="1675" spans="5:5" x14ac:dyDescent="0.2">
      <c r="E1675"/>
    </row>
    <row r="1676" spans="5:5" x14ac:dyDescent="0.2">
      <c r="E1676"/>
    </row>
    <row r="1677" spans="5:5" x14ac:dyDescent="0.2">
      <c r="E1677"/>
    </row>
    <row r="1678" spans="5:5" x14ac:dyDescent="0.2">
      <c r="E1678"/>
    </row>
    <row r="1679" spans="5:5" x14ac:dyDescent="0.2">
      <c r="E1679"/>
    </row>
    <row r="1680" spans="5:5" x14ac:dyDescent="0.2">
      <c r="E1680"/>
    </row>
    <row r="1681" spans="5:5" x14ac:dyDescent="0.2">
      <c r="E1681"/>
    </row>
    <row r="1682" spans="5:5" x14ac:dyDescent="0.2">
      <c r="E1682"/>
    </row>
    <row r="1683" spans="5:5" x14ac:dyDescent="0.2">
      <c r="E1683"/>
    </row>
    <row r="1684" spans="5:5" x14ac:dyDescent="0.2">
      <c r="E1684"/>
    </row>
    <row r="1685" spans="5:5" x14ac:dyDescent="0.2">
      <c r="E1685"/>
    </row>
    <row r="1686" spans="5:5" x14ac:dyDescent="0.2">
      <c r="E1686"/>
    </row>
    <row r="1687" spans="5:5" x14ac:dyDescent="0.2">
      <c r="E1687"/>
    </row>
    <row r="1688" spans="5:5" x14ac:dyDescent="0.2">
      <c r="E1688"/>
    </row>
    <row r="1689" spans="5:5" x14ac:dyDescent="0.2">
      <c r="E1689"/>
    </row>
    <row r="1690" spans="5:5" x14ac:dyDescent="0.2">
      <c r="E1690"/>
    </row>
    <row r="1691" spans="5:5" x14ac:dyDescent="0.2">
      <c r="E1691"/>
    </row>
    <row r="1692" spans="5:5" x14ac:dyDescent="0.2">
      <c r="E1692"/>
    </row>
    <row r="1693" spans="5:5" x14ac:dyDescent="0.2">
      <c r="E1693"/>
    </row>
    <row r="1694" spans="5:5" x14ac:dyDescent="0.2">
      <c r="E1694"/>
    </row>
    <row r="1695" spans="5:5" x14ac:dyDescent="0.2">
      <c r="E1695"/>
    </row>
    <row r="1696" spans="5:5" x14ac:dyDescent="0.2">
      <c r="E1696"/>
    </row>
    <row r="1697" spans="5:5" x14ac:dyDescent="0.2">
      <c r="E1697"/>
    </row>
    <row r="1698" spans="5:5" x14ac:dyDescent="0.2">
      <c r="E1698"/>
    </row>
    <row r="1699" spans="5:5" x14ac:dyDescent="0.2">
      <c r="E1699"/>
    </row>
    <row r="1700" spans="5:5" x14ac:dyDescent="0.2">
      <c r="E1700"/>
    </row>
    <row r="1701" spans="5:5" x14ac:dyDescent="0.2">
      <c r="E1701"/>
    </row>
    <row r="1702" spans="5:5" x14ac:dyDescent="0.2">
      <c r="E1702"/>
    </row>
    <row r="1703" spans="5:5" x14ac:dyDescent="0.2">
      <c r="E1703"/>
    </row>
    <row r="1704" spans="5:5" x14ac:dyDescent="0.2">
      <c r="E1704"/>
    </row>
    <row r="1705" spans="5:5" x14ac:dyDescent="0.2">
      <c r="E1705"/>
    </row>
    <row r="1706" spans="5:5" x14ac:dyDescent="0.2">
      <c r="E1706"/>
    </row>
    <row r="1707" spans="5:5" x14ac:dyDescent="0.2">
      <c r="E1707"/>
    </row>
    <row r="1708" spans="5:5" x14ac:dyDescent="0.2">
      <c r="E1708"/>
    </row>
    <row r="1709" spans="5:5" x14ac:dyDescent="0.2">
      <c r="E1709"/>
    </row>
    <row r="1710" spans="5:5" x14ac:dyDescent="0.2">
      <c r="E1710"/>
    </row>
    <row r="1711" spans="5:5" x14ac:dyDescent="0.2">
      <c r="E1711"/>
    </row>
    <row r="1712" spans="5:5" x14ac:dyDescent="0.2">
      <c r="E1712"/>
    </row>
    <row r="1713" spans="5:5" x14ac:dyDescent="0.2">
      <c r="E1713"/>
    </row>
    <row r="1714" spans="5:5" x14ac:dyDescent="0.2">
      <c r="E1714"/>
    </row>
    <row r="1715" spans="5:5" x14ac:dyDescent="0.2">
      <c r="E1715"/>
    </row>
    <row r="1716" spans="5:5" x14ac:dyDescent="0.2">
      <c r="E1716"/>
    </row>
    <row r="1717" spans="5:5" x14ac:dyDescent="0.2">
      <c r="E1717"/>
    </row>
    <row r="1718" spans="5:5" x14ac:dyDescent="0.2">
      <c r="E1718"/>
    </row>
    <row r="1719" spans="5:5" x14ac:dyDescent="0.2">
      <c r="E1719"/>
    </row>
    <row r="1720" spans="5:5" x14ac:dyDescent="0.2">
      <c r="E1720"/>
    </row>
    <row r="1721" spans="5:5" x14ac:dyDescent="0.2">
      <c r="E1721"/>
    </row>
    <row r="1722" spans="5:5" x14ac:dyDescent="0.2">
      <c r="E1722"/>
    </row>
    <row r="1723" spans="5:5" x14ac:dyDescent="0.2">
      <c r="E1723"/>
    </row>
    <row r="1724" spans="5:5" x14ac:dyDescent="0.2">
      <c r="E1724"/>
    </row>
    <row r="1725" spans="5:5" x14ac:dyDescent="0.2">
      <c r="E1725"/>
    </row>
    <row r="1726" spans="5:5" x14ac:dyDescent="0.2">
      <c r="E1726"/>
    </row>
    <row r="1727" spans="5:5" x14ac:dyDescent="0.2">
      <c r="E1727"/>
    </row>
    <row r="1728" spans="5:5" x14ac:dyDescent="0.2">
      <c r="E1728"/>
    </row>
    <row r="1729" spans="5:5" x14ac:dyDescent="0.2">
      <c r="E1729"/>
    </row>
    <row r="1730" spans="5:5" x14ac:dyDescent="0.2">
      <c r="E1730"/>
    </row>
    <row r="1731" spans="5:5" x14ac:dyDescent="0.2">
      <c r="E1731"/>
    </row>
    <row r="1732" spans="5:5" x14ac:dyDescent="0.2">
      <c r="E1732"/>
    </row>
    <row r="1733" spans="5:5" x14ac:dyDescent="0.2">
      <c r="E1733"/>
    </row>
    <row r="1734" spans="5:5" x14ac:dyDescent="0.2">
      <c r="E1734"/>
    </row>
    <row r="1735" spans="5:5" x14ac:dyDescent="0.2">
      <c r="E1735"/>
    </row>
    <row r="1736" spans="5:5" x14ac:dyDescent="0.2">
      <c r="E1736"/>
    </row>
    <row r="1737" spans="5:5" x14ac:dyDescent="0.2">
      <c r="E1737"/>
    </row>
    <row r="1738" spans="5:5" x14ac:dyDescent="0.2">
      <c r="E1738"/>
    </row>
    <row r="1739" spans="5:5" x14ac:dyDescent="0.2">
      <c r="E1739"/>
    </row>
    <row r="1740" spans="5:5" x14ac:dyDescent="0.2">
      <c r="E1740"/>
    </row>
    <row r="1741" spans="5:5" x14ac:dyDescent="0.2">
      <c r="E1741"/>
    </row>
    <row r="1742" spans="5:5" x14ac:dyDescent="0.2">
      <c r="E1742"/>
    </row>
    <row r="1743" spans="5:5" x14ac:dyDescent="0.2">
      <c r="E1743"/>
    </row>
    <row r="1744" spans="5:5" x14ac:dyDescent="0.2">
      <c r="E1744"/>
    </row>
    <row r="1745" spans="5:5" x14ac:dyDescent="0.2">
      <c r="E1745"/>
    </row>
    <row r="1746" spans="5:5" x14ac:dyDescent="0.2">
      <c r="E1746"/>
    </row>
    <row r="1747" spans="5:5" x14ac:dyDescent="0.2">
      <c r="E1747"/>
    </row>
    <row r="1748" spans="5:5" x14ac:dyDescent="0.2">
      <c r="E1748"/>
    </row>
    <row r="1749" spans="5:5" x14ac:dyDescent="0.2">
      <c r="E1749"/>
    </row>
    <row r="1750" spans="5:5" x14ac:dyDescent="0.2">
      <c r="E1750"/>
    </row>
    <row r="1751" spans="5:5" x14ac:dyDescent="0.2">
      <c r="E1751"/>
    </row>
    <row r="1752" spans="5:5" x14ac:dyDescent="0.2">
      <c r="E1752"/>
    </row>
    <row r="1753" spans="5:5" x14ac:dyDescent="0.2">
      <c r="E1753"/>
    </row>
    <row r="1754" spans="5:5" x14ac:dyDescent="0.2">
      <c r="E1754"/>
    </row>
    <row r="1755" spans="5:5" x14ac:dyDescent="0.2">
      <c r="E1755"/>
    </row>
    <row r="1756" spans="5:5" x14ac:dyDescent="0.2">
      <c r="E1756"/>
    </row>
    <row r="1757" spans="5:5" x14ac:dyDescent="0.2">
      <c r="E1757"/>
    </row>
    <row r="1758" spans="5:5" x14ac:dyDescent="0.2">
      <c r="E1758"/>
    </row>
    <row r="1759" spans="5:5" x14ac:dyDescent="0.2">
      <c r="E1759"/>
    </row>
    <row r="1760" spans="5:5" x14ac:dyDescent="0.2">
      <c r="E1760"/>
    </row>
    <row r="1761" spans="5:5" x14ac:dyDescent="0.2">
      <c r="E1761"/>
    </row>
    <row r="1762" spans="5:5" x14ac:dyDescent="0.2">
      <c r="E1762"/>
    </row>
    <row r="1763" spans="5:5" x14ac:dyDescent="0.2">
      <c r="E1763"/>
    </row>
    <row r="1764" spans="5:5" x14ac:dyDescent="0.2">
      <c r="E1764"/>
    </row>
    <row r="1765" spans="5:5" x14ac:dyDescent="0.2">
      <c r="E1765"/>
    </row>
    <row r="1766" spans="5:5" x14ac:dyDescent="0.2">
      <c r="E1766"/>
    </row>
    <row r="1767" spans="5:5" x14ac:dyDescent="0.2">
      <c r="E1767"/>
    </row>
    <row r="1768" spans="5:5" x14ac:dyDescent="0.2">
      <c r="E1768"/>
    </row>
    <row r="1769" spans="5:5" x14ac:dyDescent="0.2">
      <c r="E1769"/>
    </row>
    <row r="1770" spans="5:5" x14ac:dyDescent="0.2">
      <c r="E1770"/>
    </row>
    <row r="1771" spans="5:5" x14ac:dyDescent="0.2">
      <c r="E1771"/>
    </row>
    <row r="1772" spans="5:5" x14ac:dyDescent="0.2">
      <c r="E1772"/>
    </row>
    <row r="1773" spans="5:5" x14ac:dyDescent="0.2">
      <c r="E1773"/>
    </row>
    <row r="1774" spans="5:5" x14ac:dyDescent="0.2">
      <c r="E1774"/>
    </row>
    <row r="1775" spans="5:5" x14ac:dyDescent="0.2">
      <c r="E1775"/>
    </row>
    <row r="1776" spans="5:5" x14ac:dyDescent="0.2">
      <c r="E1776"/>
    </row>
    <row r="1777" spans="5:5" x14ac:dyDescent="0.2">
      <c r="E1777"/>
    </row>
    <row r="1778" spans="5:5" x14ac:dyDescent="0.2">
      <c r="E1778"/>
    </row>
    <row r="1779" spans="5:5" x14ac:dyDescent="0.2">
      <c r="E1779"/>
    </row>
    <row r="1780" spans="5:5" x14ac:dyDescent="0.2">
      <c r="E1780"/>
    </row>
    <row r="1781" spans="5:5" x14ac:dyDescent="0.2">
      <c r="E1781"/>
    </row>
    <row r="1782" spans="5:5" x14ac:dyDescent="0.2">
      <c r="E1782"/>
    </row>
    <row r="1783" spans="5:5" x14ac:dyDescent="0.2">
      <c r="E1783"/>
    </row>
    <row r="1784" spans="5:5" x14ac:dyDescent="0.2">
      <c r="E1784"/>
    </row>
    <row r="1785" spans="5:5" x14ac:dyDescent="0.2">
      <c r="E1785"/>
    </row>
    <row r="1786" spans="5:5" x14ac:dyDescent="0.2">
      <c r="E1786"/>
    </row>
    <row r="1787" spans="5:5" x14ac:dyDescent="0.2">
      <c r="E1787"/>
    </row>
    <row r="1788" spans="5:5" x14ac:dyDescent="0.2">
      <c r="E1788"/>
    </row>
    <row r="1789" spans="5:5" x14ac:dyDescent="0.2">
      <c r="E1789"/>
    </row>
    <row r="1790" spans="5:5" x14ac:dyDescent="0.2">
      <c r="E1790"/>
    </row>
    <row r="1791" spans="5:5" x14ac:dyDescent="0.2">
      <c r="E1791"/>
    </row>
    <row r="1792" spans="5:5" x14ac:dyDescent="0.2">
      <c r="E1792"/>
    </row>
    <row r="1793" spans="5:5" x14ac:dyDescent="0.2">
      <c r="E1793"/>
    </row>
    <row r="1794" spans="5:5" x14ac:dyDescent="0.2">
      <c r="E1794"/>
    </row>
    <row r="1795" spans="5:5" x14ac:dyDescent="0.2">
      <c r="E1795"/>
    </row>
    <row r="1796" spans="5:5" x14ac:dyDescent="0.2">
      <c r="E1796"/>
    </row>
    <row r="1797" spans="5:5" x14ac:dyDescent="0.2">
      <c r="E1797"/>
    </row>
    <row r="1798" spans="5:5" x14ac:dyDescent="0.2">
      <c r="E1798"/>
    </row>
    <row r="1799" spans="5:5" x14ac:dyDescent="0.2">
      <c r="E1799"/>
    </row>
    <row r="1800" spans="5:5" x14ac:dyDescent="0.2">
      <c r="E1800"/>
    </row>
    <row r="1801" spans="5:5" x14ac:dyDescent="0.2">
      <c r="E1801"/>
    </row>
    <row r="1802" spans="5:5" x14ac:dyDescent="0.2">
      <c r="E1802"/>
    </row>
    <row r="1803" spans="5:5" x14ac:dyDescent="0.2">
      <c r="E1803"/>
    </row>
    <row r="1804" spans="5:5" x14ac:dyDescent="0.2">
      <c r="E1804"/>
    </row>
    <row r="1805" spans="5:5" x14ac:dyDescent="0.2">
      <c r="E1805"/>
    </row>
    <row r="1806" spans="5:5" x14ac:dyDescent="0.2">
      <c r="E1806"/>
    </row>
    <row r="1807" spans="5:5" x14ac:dyDescent="0.2">
      <c r="E1807"/>
    </row>
    <row r="1808" spans="5:5" x14ac:dyDescent="0.2">
      <c r="E1808"/>
    </row>
    <row r="1809" spans="5:5" x14ac:dyDescent="0.2">
      <c r="E1809"/>
    </row>
    <row r="1810" spans="5:5" x14ac:dyDescent="0.2">
      <c r="E1810"/>
    </row>
    <row r="1811" spans="5:5" x14ac:dyDescent="0.2">
      <c r="E1811"/>
    </row>
    <row r="1812" spans="5:5" x14ac:dyDescent="0.2">
      <c r="E1812"/>
    </row>
    <row r="1813" spans="5:5" x14ac:dyDescent="0.2">
      <c r="E1813"/>
    </row>
    <row r="1814" spans="5:5" x14ac:dyDescent="0.2">
      <c r="E1814"/>
    </row>
    <row r="1815" spans="5:5" x14ac:dyDescent="0.2">
      <c r="E1815"/>
    </row>
    <row r="1816" spans="5:5" x14ac:dyDescent="0.2">
      <c r="E1816"/>
    </row>
    <row r="1817" spans="5:5" x14ac:dyDescent="0.2">
      <c r="E1817"/>
    </row>
    <row r="1818" spans="5:5" x14ac:dyDescent="0.2">
      <c r="E1818"/>
    </row>
    <row r="1819" spans="5:5" x14ac:dyDescent="0.2">
      <c r="E1819"/>
    </row>
    <row r="1820" spans="5:5" x14ac:dyDescent="0.2">
      <c r="E1820"/>
    </row>
    <row r="1821" spans="5:5" x14ac:dyDescent="0.2">
      <c r="E1821"/>
    </row>
    <row r="1822" spans="5:5" x14ac:dyDescent="0.2">
      <c r="E1822"/>
    </row>
    <row r="1823" spans="5:5" x14ac:dyDescent="0.2">
      <c r="E1823"/>
    </row>
    <row r="1824" spans="5:5" x14ac:dyDescent="0.2">
      <c r="E1824"/>
    </row>
    <row r="1825" spans="5:5" x14ac:dyDescent="0.2">
      <c r="E1825"/>
    </row>
    <row r="1826" spans="5:5" x14ac:dyDescent="0.2">
      <c r="E1826"/>
    </row>
    <row r="1827" spans="5:5" x14ac:dyDescent="0.2">
      <c r="E1827"/>
    </row>
    <row r="1828" spans="5:5" x14ac:dyDescent="0.2">
      <c r="E1828"/>
    </row>
    <row r="1829" spans="5:5" x14ac:dyDescent="0.2">
      <c r="E1829"/>
    </row>
    <row r="1830" spans="5:5" x14ac:dyDescent="0.2">
      <c r="E1830"/>
    </row>
    <row r="1831" spans="5:5" x14ac:dyDescent="0.2">
      <c r="E1831"/>
    </row>
    <row r="1832" spans="5:5" x14ac:dyDescent="0.2">
      <c r="E1832"/>
    </row>
    <row r="1833" spans="5:5" x14ac:dyDescent="0.2">
      <c r="E1833"/>
    </row>
    <row r="1834" spans="5:5" x14ac:dyDescent="0.2">
      <c r="E1834"/>
    </row>
    <row r="1835" spans="5:5" x14ac:dyDescent="0.2">
      <c r="E1835"/>
    </row>
    <row r="1836" spans="5:5" x14ac:dyDescent="0.2">
      <c r="E1836"/>
    </row>
    <row r="1837" spans="5:5" x14ac:dyDescent="0.2">
      <c r="E1837"/>
    </row>
    <row r="1838" spans="5:5" x14ac:dyDescent="0.2">
      <c r="E1838"/>
    </row>
    <row r="1839" spans="5:5" x14ac:dyDescent="0.2">
      <c r="E1839"/>
    </row>
    <row r="1840" spans="5:5" x14ac:dyDescent="0.2">
      <c r="E1840"/>
    </row>
    <row r="1841" spans="5:5" x14ac:dyDescent="0.2">
      <c r="E1841"/>
    </row>
    <row r="1842" spans="5:5" x14ac:dyDescent="0.2">
      <c r="E1842"/>
    </row>
    <row r="1843" spans="5:5" x14ac:dyDescent="0.2">
      <c r="E1843"/>
    </row>
    <row r="1844" spans="5:5" x14ac:dyDescent="0.2">
      <c r="E1844"/>
    </row>
    <row r="1845" spans="5:5" x14ac:dyDescent="0.2">
      <c r="E1845"/>
    </row>
    <row r="1846" spans="5:5" x14ac:dyDescent="0.2">
      <c r="E1846"/>
    </row>
    <row r="1847" spans="5:5" x14ac:dyDescent="0.2">
      <c r="E1847"/>
    </row>
    <row r="1848" spans="5:5" x14ac:dyDescent="0.2">
      <c r="E1848"/>
    </row>
    <row r="1849" spans="5:5" x14ac:dyDescent="0.2">
      <c r="E1849"/>
    </row>
    <row r="1850" spans="5:5" x14ac:dyDescent="0.2">
      <c r="E1850"/>
    </row>
    <row r="1851" spans="5:5" x14ac:dyDescent="0.2">
      <c r="E1851"/>
    </row>
    <row r="1852" spans="5:5" x14ac:dyDescent="0.2">
      <c r="E1852"/>
    </row>
    <row r="1853" spans="5:5" x14ac:dyDescent="0.2">
      <c r="E1853"/>
    </row>
    <row r="1854" spans="5:5" x14ac:dyDescent="0.2">
      <c r="E1854"/>
    </row>
    <row r="1855" spans="5:5" x14ac:dyDescent="0.2">
      <c r="E1855"/>
    </row>
    <row r="1856" spans="5:5" x14ac:dyDescent="0.2">
      <c r="E1856"/>
    </row>
    <row r="1857" spans="5:5" x14ac:dyDescent="0.2">
      <c r="E1857"/>
    </row>
    <row r="1858" spans="5:5" x14ac:dyDescent="0.2">
      <c r="E1858"/>
    </row>
    <row r="1859" spans="5:5" x14ac:dyDescent="0.2">
      <c r="E1859"/>
    </row>
    <row r="1860" spans="5:5" x14ac:dyDescent="0.2">
      <c r="E1860"/>
    </row>
    <row r="1861" spans="5:5" x14ac:dyDescent="0.2">
      <c r="E1861"/>
    </row>
    <row r="1862" spans="5:5" x14ac:dyDescent="0.2">
      <c r="E1862"/>
    </row>
    <row r="1863" spans="5:5" x14ac:dyDescent="0.2">
      <c r="E1863"/>
    </row>
    <row r="1864" spans="5:5" x14ac:dyDescent="0.2">
      <c r="E1864"/>
    </row>
    <row r="1865" spans="5:5" x14ac:dyDescent="0.2">
      <c r="E1865"/>
    </row>
    <row r="1866" spans="5:5" x14ac:dyDescent="0.2">
      <c r="E1866"/>
    </row>
    <row r="1867" spans="5:5" x14ac:dyDescent="0.2">
      <c r="E1867"/>
    </row>
    <row r="1868" spans="5:5" x14ac:dyDescent="0.2">
      <c r="E1868"/>
    </row>
    <row r="1869" spans="5:5" x14ac:dyDescent="0.2">
      <c r="E1869"/>
    </row>
    <row r="1870" spans="5:5" x14ac:dyDescent="0.2">
      <c r="E1870"/>
    </row>
    <row r="1871" spans="5:5" x14ac:dyDescent="0.2">
      <c r="E1871"/>
    </row>
    <row r="1872" spans="5:5" x14ac:dyDescent="0.2">
      <c r="E1872"/>
    </row>
    <row r="1873" spans="5:5" x14ac:dyDescent="0.2">
      <c r="E1873"/>
    </row>
    <row r="1874" spans="5:5" x14ac:dyDescent="0.2">
      <c r="E1874"/>
    </row>
    <row r="1875" spans="5:5" x14ac:dyDescent="0.2">
      <c r="E1875"/>
    </row>
    <row r="1876" spans="5:5" x14ac:dyDescent="0.2">
      <c r="E1876"/>
    </row>
    <row r="1877" spans="5:5" x14ac:dyDescent="0.2">
      <c r="E1877"/>
    </row>
    <row r="1878" spans="5:5" x14ac:dyDescent="0.2">
      <c r="E1878"/>
    </row>
    <row r="1879" spans="5:5" x14ac:dyDescent="0.2">
      <c r="E1879"/>
    </row>
    <row r="1880" spans="5:5" x14ac:dyDescent="0.2">
      <c r="E1880"/>
    </row>
    <row r="1881" spans="5:5" x14ac:dyDescent="0.2">
      <c r="E1881"/>
    </row>
    <row r="1882" spans="5:5" x14ac:dyDescent="0.2">
      <c r="E1882"/>
    </row>
    <row r="1883" spans="5:5" x14ac:dyDescent="0.2">
      <c r="E1883"/>
    </row>
    <row r="1884" spans="5:5" x14ac:dyDescent="0.2">
      <c r="E1884"/>
    </row>
    <row r="1885" spans="5:5" x14ac:dyDescent="0.2">
      <c r="E1885"/>
    </row>
    <row r="1886" spans="5:5" x14ac:dyDescent="0.2">
      <c r="E1886"/>
    </row>
    <row r="1887" spans="5:5" x14ac:dyDescent="0.2">
      <c r="E1887"/>
    </row>
    <row r="1888" spans="5:5" x14ac:dyDescent="0.2">
      <c r="E1888"/>
    </row>
    <row r="1889" spans="5:5" x14ac:dyDescent="0.2">
      <c r="E1889"/>
    </row>
    <row r="1890" spans="5:5" x14ac:dyDescent="0.2">
      <c r="E1890"/>
    </row>
    <row r="1891" spans="5:5" x14ac:dyDescent="0.2">
      <c r="E1891"/>
    </row>
    <row r="1892" spans="5:5" x14ac:dyDescent="0.2">
      <c r="E1892"/>
    </row>
    <row r="1893" spans="5:5" x14ac:dyDescent="0.2">
      <c r="E1893"/>
    </row>
    <row r="1894" spans="5:5" x14ac:dyDescent="0.2">
      <c r="E1894"/>
    </row>
    <row r="1895" spans="5:5" x14ac:dyDescent="0.2">
      <c r="E1895"/>
    </row>
    <row r="1896" spans="5:5" x14ac:dyDescent="0.2">
      <c r="E1896"/>
    </row>
    <row r="1897" spans="5:5" x14ac:dyDescent="0.2">
      <c r="E1897"/>
    </row>
    <row r="1898" spans="5:5" x14ac:dyDescent="0.2">
      <c r="E1898"/>
    </row>
    <row r="1899" spans="5:5" x14ac:dyDescent="0.2">
      <c r="E1899"/>
    </row>
    <row r="1900" spans="5:5" x14ac:dyDescent="0.2">
      <c r="E1900"/>
    </row>
    <row r="1901" spans="5:5" x14ac:dyDescent="0.2">
      <c r="E1901"/>
    </row>
    <row r="1902" spans="5:5" x14ac:dyDescent="0.2">
      <c r="E1902"/>
    </row>
    <row r="1903" spans="5:5" x14ac:dyDescent="0.2">
      <c r="E1903"/>
    </row>
    <row r="1904" spans="5:5" x14ac:dyDescent="0.2">
      <c r="E1904"/>
    </row>
    <row r="1905" spans="5:5" x14ac:dyDescent="0.2">
      <c r="E1905"/>
    </row>
    <row r="1906" spans="5:5" x14ac:dyDescent="0.2">
      <c r="E1906"/>
    </row>
    <row r="1907" spans="5:5" x14ac:dyDescent="0.2">
      <c r="E1907"/>
    </row>
    <row r="1908" spans="5:5" x14ac:dyDescent="0.2">
      <c r="E1908"/>
    </row>
    <row r="1909" spans="5:5" x14ac:dyDescent="0.2">
      <c r="E1909"/>
    </row>
    <row r="1910" spans="5:5" x14ac:dyDescent="0.2">
      <c r="E1910"/>
    </row>
    <row r="1911" spans="5:5" x14ac:dyDescent="0.2">
      <c r="E1911"/>
    </row>
    <row r="1912" spans="5:5" x14ac:dyDescent="0.2">
      <c r="E1912"/>
    </row>
    <row r="1913" spans="5:5" x14ac:dyDescent="0.2">
      <c r="E1913"/>
    </row>
    <row r="1914" spans="5:5" x14ac:dyDescent="0.2">
      <c r="E1914"/>
    </row>
    <row r="1915" spans="5:5" x14ac:dyDescent="0.2">
      <c r="E1915"/>
    </row>
    <row r="1916" spans="5:5" x14ac:dyDescent="0.2">
      <c r="E1916"/>
    </row>
    <row r="1917" spans="5:5" x14ac:dyDescent="0.2">
      <c r="E1917"/>
    </row>
    <row r="1918" spans="5:5" x14ac:dyDescent="0.2">
      <c r="E1918"/>
    </row>
    <row r="1919" spans="5:5" x14ac:dyDescent="0.2">
      <c r="E1919"/>
    </row>
    <row r="1920" spans="5:5" x14ac:dyDescent="0.2">
      <c r="E1920"/>
    </row>
    <row r="1921" spans="5:5" x14ac:dyDescent="0.2">
      <c r="E1921"/>
    </row>
    <row r="1922" spans="5:5" x14ac:dyDescent="0.2">
      <c r="E1922"/>
    </row>
    <row r="1923" spans="5:5" x14ac:dyDescent="0.2">
      <c r="E1923"/>
    </row>
    <row r="1924" spans="5:5" x14ac:dyDescent="0.2">
      <c r="E1924"/>
    </row>
    <row r="1925" spans="5:5" x14ac:dyDescent="0.2">
      <c r="E1925"/>
    </row>
    <row r="1926" spans="5:5" x14ac:dyDescent="0.2">
      <c r="E1926"/>
    </row>
    <row r="1927" spans="5:5" x14ac:dyDescent="0.2">
      <c r="E1927"/>
    </row>
    <row r="1928" spans="5:5" x14ac:dyDescent="0.2">
      <c r="E1928"/>
    </row>
    <row r="1929" spans="5:5" x14ac:dyDescent="0.2">
      <c r="E1929"/>
    </row>
    <row r="1930" spans="5:5" x14ac:dyDescent="0.2">
      <c r="E1930"/>
    </row>
    <row r="1931" spans="5:5" x14ac:dyDescent="0.2">
      <c r="E1931"/>
    </row>
    <row r="1932" spans="5:5" x14ac:dyDescent="0.2">
      <c r="E1932"/>
    </row>
    <row r="1933" spans="5:5" x14ac:dyDescent="0.2">
      <c r="E1933"/>
    </row>
    <row r="1934" spans="5:5" x14ac:dyDescent="0.2">
      <c r="E1934"/>
    </row>
    <row r="1935" spans="5:5" x14ac:dyDescent="0.2">
      <c r="E1935"/>
    </row>
    <row r="1936" spans="5:5" x14ac:dyDescent="0.2">
      <c r="E1936"/>
    </row>
    <row r="1937" spans="5:5" x14ac:dyDescent="0.2">
      <c r="E1937"/>
    </row>
    <row r="1938" spans="5:5" x14ac:dyDescent="0.2">
      <c r="E1938"/>
    </row>
    <row r="1939" spans="5:5" x14ac:dyDescent="0.2">
      <c r="E1939"/>
    </row>
    <row r="1940" spans="5:5" x14ac:dyDescent="0.2">
      <c r="E1940"/>
    </row>
    <row r="1941" spans="5:5" x14ac:dyDescent="0.2">
      <c r="E1941"/>
    </row>
    <row r="1942" spans="5:5" x14ac:dyDescent="0.2">
      <c r="E1942"/>
    </row>
    <row r="1943" spans="5:5" x14ac:dyDescent="0.2">
      <c r="E1943"/>
    </row>
    <row r="1944" spans="5:5" x14ac:dyDescent="0.2">
      <c r="E1944"/>
    </row>
    <row r="1945" spans="5:5" x14ac:dyDescent="0.2">
      <c r="E1945"/>
    </row>
    <row r="1946" spans="5:5" x14ac:dyDescent="0.2">
      <c r="E1946"/>
    </row>
    <row r="1947" spans="5:5" x14ac:dyDescent="0.2">
      <c r="E1947"/>
    </row>
    <row r="1948" spans="5:5" x14ac:dyDescent="0.2">
      <c r="E1948"/>
    </row>
    <row r="1949" spans="5:5" x14ac:dyDescent="0.2">
      <c r="E1949"/>
    </row>
    <row r="1950" spans="5:5" x14ac:dyDescent="0.2">
      <c r="E1950"/>
    </row>
    <row r="1951" spans="5:5" x14ac:dyDescent="0.2">
      <c r="E1951"/>
    </row>
    <row r="1952" spans="5:5" x14ac:dyDescent="0.2">
      <c r="E1952"/>
    </row>
    <row r="1953" spans="5:5" x14ac:dyDescent="0.2">
      <c r="E1953"/>
    </row>
    <row r="1954" spans="5:5" x14ac:dyDescent="0.2">
      <c r="E1954"/>
    </row>
    <row r="1955" spans="5:5" x14ac:dyDescent="0.2">
      <c r="E1955"/>
    </row>
    <row r="1956" spans="5:5" x14ac:dyDescent="0.2">
      <c r="E1956"/>
    </row>
    <row r="1957" spans="5:5" x14ac:dyDescent="0.2">
      <c r="E1957"/>
    </row>
    <row r="1958" spans="5:5" x14ac:dyDescent="0.2">
      <c r="E1958"/>
    </row>
    <row r="1959" spans="5:5" x14ac:dyDescent="0.2">
      <c r="E1959"/>
    </row>
    <row r="1960" spans="5:5" x14ac:dyDescent="0.2">
      <c r="E1960"/>
    </row>
    <row r="1961" spans="5:5" x14ac:dyDescent="0.2">
      <c r="E1961"/>
    </row>
    <row r="1962" spans="5:5" x14ac:dyDescent="0.2">
      <c r="E1962"/>
    </row>
    <row r="1963" spans="5:5" x14ac:dyDescent="0.2">
      <c r="E1963"/>
    </row>
    <row r="1964" spans="5:5" x14ac:dyDescent="0.2">
      <c r="E1964"/>
    </row>
    <row r="1965" spans="5:5" x14ac:dyDescent="0.2">
      <c r="E1965"/>
    </row>
    <row r="1966" spans="5:5" x14ac:dyDescent="0.2">
      <c r="E1966"/>
    </row>
    <row r="1967" spans="5:5" x14ac:dyDescent="0.2">
      <c r="E1967"/>
    </row>
    <row r="1968" spans="5:5" x14ac:dyDescent="0.2">
      <c r="E1968"/>
    </row>
    <row r="1969" spans="5:5" x14ac:dyDescent="0.2">
      <c r="E1969"/>
    </row>
    <row r="1970" spans="5:5" x14ac:dyDescent="0.2">
      <c r="E1970"/>
    </row>
    <row r="1971" spans="5:5" x14ac:dyDescent="0.2">
      <c r="E1971"/>
    </row>
    <row r="1972" spans="5:5" x14ac:dyDescent="0.2">
      <c r="E1972"/>
    </row>
    <row r="1973" spans="5:5" x14ac:dyDescent="0.2">
      <c r="E1973"/>
    </row>
    <row r="1974" spans="5:5" x14ac:dyDescent="0.2">
      <c r="E1974"/>
    </row>
    <row r="1975" spans="5:5" x14ac:dyDescent="0.2">
      <c r="E1975"/>
    </row>
    <row r="1976" spans="5:5" x14ac:dyDescent="0.2">
      <c r="E1976"/>
    </row>
    <row r="1977" spans="5:5" x14ac:dyDescent="0.2">
      <c r="E1977"/>
    </row>
    <row r="1978" spans="5:5" x14ac:dyDescent="0.2">
      <c r="E1978"/>
    </row>
    <row r="1979" spans="5:5" x14ac:dyDescent="0.2">
      <c r="E1979"/>
    </row>
    <row r="1980" spans="5:5" x14ac:dyDescent="0.2">
      <c r="E1980"/>
    </row>
    <row r="1981" spans="5:5" x14ac:dyDescent="0.2">
      <c r="E1981"/>
    </row>
    <row r="1982" spans="5:5" x14ac:dyDescent="0.2">
      <c r="E1982"/>
    </row>
    <row r="1983" spans="5:5" x14ac:dyDescent="0.2">
      <c r="E1983"/>
    </row>
    <row r="1984" spans="5:5" x14ac:dyDescent="0.2">
      <c r="E1984"/>
    </row>
    <row r="1985" spans="5:5" x14ac:dyDescent="0.2">
      <c r="E1985"/>
    </row>
    <row r="1986" spans="5:5" x14ac:dyDescent="0.2">
      <c r="E1986"/>
    </row>
    <row r="1987" spans="5:5" x14ac:dyDescent="0.2">
      <c r="E1987"/>
    </row>
    <row r="1988" spans="5:5" x14ac:dyDescent="0.2">
      <c r="E1988"/>
    </row>
    <row r="1989" spans="5:5" x14ac:dyDescent="0.2">
      <c r="E1989"/>
    </row>
    <row r="1990" spans="5:5" x14ac:dyDescent="0.2">
      <c r="E1990"/>
    </row>
    <row r="1991" spans="5:5" x14ac:dyDescent="0.2">
      <c r="E1991"/>
    </row>
    <row r="1992" spans="5:5" x14ac:dyDescent="0.2">
      <c r="E1992"/>
    </row>
    <row r="1993" spans="5:5" x14ac:dyDescent="0.2">
      <c r="E1993"/>
    </row>
    <row r="1994" spans="5:5" x14ac:dyDescent="0.2">
      <c r="E1994"/>
    </row>
    <row r="1995" spans="5:5" x14ac:dyDescent="0.2">
      <c r="E1995"/>
    </row>
    <row r="1996" spans="5:5" x14ac:dyDescent="0.2">
      <c r="E1996"/>
    </row>
    <row r="1997" spans="5:5" x14ac:dyDescent="0.2">
      <c r="E1997"/>
    </row>
    <row r="1998" spans="5:5" x14ac:dyDescent="0.2">
      <c r="E1998"/>
    </row>
    <row r="1999" spans="5:5" x14ac:dyDescent="0.2">
      <c r="E1999"/>
    </row>
    <row r="2000" spans="5:5" x14ac:dyDescent="0.2">
      <c r="E2000"/>
    </row>
    <row r="2001" spans="5:5" x14ac:dyDescent="0.2">
      <c r="E2001"/>
    </row>
    <row r="2002" spans="5:5" x14ac:dyDescent="0.2">
      <c r="E2002"/>
    </row>
    <row r="2003" spans="5:5" x14ac:dyDescent="0.2">
      <c r="E2003"/>
    </row>
    <row r="2004" spans="5:5" x14ac:dyDescent="0.2">
      <c r="E2004"/>
    </row>
    <row r="2005" spans="5:5" x14ac:dyDescent="0.2">
      <c r="E2005"/>
    </row>
    <row r="2006" spans="5:5" x14ac:dyDescent="0.2">
      <c r="E2006"/>
    </row>
    <row r="2007" spans="5:5" x14ac:dyDescent="0.2">
      <c r="E2007"/>
    </row>
    <row r="2008" spans="5:5" x14ac:dyDescent="0.2">
      <c r="E2008"/>
    </row>
    <row r="2009" spans="5:5" x14ac:dyDescent="0.2">
      <c r="E2009"/>
    </row>
    <row r="2010" spans="5:5" x14ac:dyDescent="0.2">
      <c r="E2010"/>
    </row>
    <row r="2011" spans="5:5" x14ac:dyDescent="0.2">
      <c r="E2011"/>
    </row>
    <row r="2012" spans="5:5" x14ac:dyDescent="0.2">
      <c r="E2012"/>
    </row>
    <row r="2013" spans="5:5" x14ac:dyDescent="0.2">
      <c r="E2013"/>
    </row>
    <row r="2014" spans="5:5" x14ac:dyDescent="0.2">
      <c r="E2014"/>
    </row>
    <row r="2015" spans="5:5" x14ac:dyDescent="0.2">
      <c r="E2015"/>
    </row>
    <row r="2016" spans="5:5" x14ac:dyDescent="0.2">
      <c r="E2016"/>
    </row>
    <row r="2017" spans="5:5" x14ac:dyDescent="0.2">
      <c r="E2017"/>
    </row>
    <row r="2018" spans="5:5" x14ac:dyDescent="0.2">
      <c r="E2018"/>
    </row>
    <row r="2019" spans="5:5" x14ac:dyDescent="0.2">
      <c r="E2019"/>
    </row>
    <row r="2020" spans="5:5" x14ac:dyDescent="0.2">
      <c r="E2020"/>
    </row>
    <row r="2021" spans="5:5" x14ac:dyDescent="0.2">
      <c r="E2021"/>
    </row>
    <row r="2022" spans="5:5" x14ac:dyDescent="0.2">
      <c r="E2022"/>
    </row>
    <row r="2023" spans="5:5" x14ac:dyDescent="0.2">
      <c r="E2023"/>
    </row>
    <row r="2024" spans="5:5" x14ac:dyDescent="0.2">
      <c r="E2024"/>
    </row>
    <row r="2025" spans="5:5" x14ac:dyDescent="0.2">
      <c r="E2025"/>
    </row>
    <row r="2026" spans="5:5" x14ac:dyDescent="0.2">
      <c r="E2026"/>
    </row>
    <row r="2027" spans="5:5" x14ac:dyDescent="0.2">
      <c r="E2027"/>
    </row>
    <row r="2028" spans="5:5" x14ac:dyDescent="0.2">
      <c r="E2028"/>
    </row>
    <row r="2029" spans="5:5" x14ac:dyDescent="0.2">
      <c r="E2029"/>
    </row>
    <row r="2030" spans="5:5" x14ac:dyDescent="0.2">
      <c r="E2030"/>
    </row>
    <row r="2031" spans="5:5" x14ac:dyDescent="0.2">
      <c r="E2031"/>
    </row>
    <row r="2032" spans="5:5" x14ac:dyDescent="0.2">
      <c r="E2032"/>
    </row>
    <row r="2033" spans="5:5" x14ac:dyDescent="0.2">
      <c r="E2033"/>
    </row>
    <row r="2034" spans="5:5" x14ac:dyDescent="0.2">
      <c r="E2034"/>
    </row>
    <row r="2035" spans="5:5" x14ac:dyDescent="0.2">
      <c r="E2035"/>
    </row>
    <row r="2036" spans="5:5" x14ac:dyDescent="0.2">
      <c r="E2036"/>
    </row>
    <row r="2037" spans="5:5" x14ac:dyDescent="0.2">
      <c r="E2037"/>
    </row>
    <row r="2038" spans="5:5" x14ac:dyDescent="0.2">
      <c r="E2038"/>
    </row>
    <row r="2039" spans="5:5" x14ac:dyDescent="0.2">
      <c r="E2039"/>
    </row>
    <row r="2040" spans="5:5" x14ac:dyDescent="0.2">
      <c r="E2040"/>
    </row>
    <row r="2041" spans="5:5" x14ac:dyDescent="0.2">
      <c r="E2041"/>
    </row>
    <row r="2042" spans="5:5" x14ac:dyDescent="0.2">
      <c r="E2042"/>
    </row>
    <row r="2043" spans="5:5" x14ac:dyDescent="0.2">
      <c r="E2043"/>
    </row>
    <row r="2044" spans="5:5" x14ac:dyDescent="0.2">
      <c r="E2044"/>
    </row>
    <row r="2045" spans="5:5" x14ac:dyDescent="0.2">
      <c r="E2045"/>
    </row>
    <row r="2046" spans="5:5" x14ac:dyDescent="0.2">
      <c r="E2046"/>
    </row>
    <row r="2047" spans="5:5" x14ac:dyDescent="0.2">
      <c r="E2047"/>
    </row>
    <row r="2048" spans="5:5" x14ac:dyDescent="0.2">
      <c r="E2048"/>
    </row>
    <row r="2049" spans="5:5" x14ac:dyDescent="0.2">
      <c r="E2049"/>
    </row>
    <row r="2050" spans="5:5" x14ac:dyDescent="0.2">
      <c r="E2050"/>
    </row>
    <row r="2051" spans="5:5" x14ac:dyDescent="0.2">
      <c r="E2051"/>
    </row>
    <row r="2052" spans="5:5" x14ac:dyDescent="0.2">
      <c r="E2052"/>
    </row>
    <row r="2053" spans="5:5" x14ac:dyDescent="0.2">
      <c r="E2053"/>
    </row>
    <row r="2054" spans="5:5" x14ac:dyDescent="0.2">
      <c r="E2054"/>
    </row>
    <row r="2055" spans="5:5" x14ac:dyDescent="0.2">
      <c r="E2055"/>
    </row>
    <row r="2056" spans="5:5" x14ac:dyDescent="0.2">
      <c r="E2056"/>
    </row>
    <row r="2057" spans="5:5" x14ac:dyDescent="0.2">
      <c r="E2057"/>
    </row>
    <row r="2058" spans="5:5" x14ac:dyDescent="0.2">
      <c r="E2058"/>
    </row>
    <row r="2059" spans="5:5" x14ac:dyDescent="0.2">
      <c r="E2059"/>
    </row>
    <row r="2060" spans="5:5" x14ac:dyDescent="0.2">
      <c r="E2060"/>
    </row>
    <row r="2061" spans="5:5" x14ac:dyDescent="0.2">
      <c r="E2061"/>
    </row>
    <row r="2062" spans="5:5" x14ac:dyDescent="0.2">
      <c r="E2062"/>
    </row>
    <row r="2063" spans="5:5" x14ac:dyDescent="0.2">
      <c r="E2063"/>
    </row>
    <row r="2064" spans="5:5" x14ac:dyDescent="0.2">
      <c r="E2064"/>
    </row>
    <row r="2065" spans="5:5" x14ac:dyDescent="0.2">
      <c r="E2065"/>
    </row>
    <row r="2066" spans="5:5" x14ac:dyDescent="0.2">
      <c r="E2066"/>
    </row>
    <row r="2067" spans="5:5" x14ac:dyDescent="0.2">
      <c r="E2067"/>
    </row>
    <row r="2068" spans="5:5" x14ac:dyDescent="0.2">
      <c r="E2068"/>
    </row>
    <row r="2069" spans="5:5" x14ac:dyDescent="0.2">
      <c r="E2069"/>
    </row>
    <row r="2070" spans="5:5" x14ac:dyDescent="0.2">
      <c r="E2070"/>
    </row>
    <row r="2071" spans="5:5" x14ac:dyDescent="0.2">
      <c r="E2071"/>
    </row>
    <row r="2072" spans="5:5" x14ac:dyDescent="0.2">
      <c r="E2072"/>
    </row>
    <row r="2073" spans="5:5" x14ac:dyDescent="0.2">
      <c r="E2073"/>
    </row>
    <row r="2074" spans="5:5" x14ac:dyDescent="0.2">
      <c r="E2074"/>
    </row>
    <row r="2075" spans="5:5" x14ac:dyDescent="0.2">
      <c r="E2075"/>
    </row>
    <row r="2076" spans="5:5" x14ac:dyDescent="0.2">
      <c r="E2076"/>
    </row>
    <row r="2077" spans="5:5" x14ac:dyDescent="0.2">
      <c r="E2077"/>
    </row>
    <row r="2078" spans="5:5" x14ac:dyDescent="0.2">
      <c r="E2078"/>
    </row>
    <row r="2079" spans="5:5" x14ac:dyDescent="0.2">
      <c r="E2079"/>
    </row>
    <row r="2080" spans="5:5" x14ac:dyDescent="0.2">
      <c r="E2080"/>
    </row>
    <row r="2081" spans="5:5" x14ac:dyDescent="0.2">
      <c r="E2081"/>
    </row>
    <row r="2082" spans="5:5" x14ac:dyDescent="0.2">
      <c r="E2082"/>
    </row>
    <row r="2083" spans="5:5" x14ac:dyDescent="0.2">
      <c r="E2083"/>
    </row>
    <row r="2084" spans="5:5" x14ac:dyDescent="0.2">
      <c r="E2084"/>
    </row>
    <row r="2085" spans="5:5" x14ac:dyDescent="0.2">
      <c r="E2085"/>
    </row>
    <row r="2086" spans="5:5" x14ac:dyDescent="0.2">
      <c r="E2086"/>
    </row>
    <row r="2087" spans="5:5" x14ac:dyDescent="0.2">
      <c r="E2087"/>
    </row>
    <row r="2088" spans="5:5" x14ac:dyDescent="0.2">
      <c r="E2088"/>
    </row>
    <row r="2089" spans="5:5" x14ac:dyDescent="0.2">
      <c r="E2089"/>
    </row>
    <row r="2090" spans="5:5" x14ac:dyDescent="0.2">
      <c r="E2090"/>
    </row>
    <row r="2091" spans="5:5" x14ac:dyDescent="0.2">
      <c r="E2091"/>
    </row>
    <row r="2092" spans="5:5" x14ac:dyDescent="0.2">
      <c r="E2092"/>
    </row>
    <row r="2093" spans="5:5" x14ac:dyDescent="0.2">
      <c r="E2093"/>
    </row>
    <row r="2094" spans="5:5" x14ac:dyDescent="0.2">
      <c r="E2094"/>
    </row>
    <row r="2095" spans="5:5" x14ac:dyDescent="0.2">
      <c r="E2095"/>
    </row>
    <row r="2096" spans="5:5" x14ac:dyDescent="0.2">
      <c r="E2096"/>
    </row>
    <row r="2097" spans="5:5" x14ac:dyDescent="0.2">
      <c r="E2097"/>
    </row>
    <row r="2098" spans="5:5" x14ac:dyDescent="0.2">
      <c r="E2098"/>
    </row>
    <row r="2099" spans="5:5" x14ac:dyDescent="0.2">
      <c r="E2099"/>
    </row>
    <row r="2100" spans="5:5" x14ac:dyDescent="0.2">
      <c r="E2100"/>
    </row>
    <row r="2101" spans="5:5" x14ac:dyDescent="0.2">
      <c r="E2101"/>
    </row>
    <row r="2102" spans="5:5" x14ac:dyDescent="0.2">
      <c r="E2102"/>
    </row>
    <row r="2103" spans="5:5" x14ac:dyDescent="0.2">
      <c r="E2103"/>
    </row>
    <row r="2104" spans="5:5" x14ac:dyDescent="0.2">
      <c r="E2104"/>
    </row>
    <row r="2105" spans="5:5" x14ac:dyDescent="0.2">
      <c r="E2105"/>
    </row>
    <row r="2106" spans="5:5" x14ac:dyDescent="0.2">
      <c r="E2106"/>
    </row>
    <row r="2107" spans="5:5" x14ac:dyDescent="0.2">
      <c r="E2107"/>
    </row>
    <row r="2108" spans="5:5" x14ac:dyDescent="0.2">
      <c r="E2108"/>
    </row>
    <row r="2109" spans="5:5" x14ac:dyDescent="0.2">
      <c r="E2109"/>
    </row>
    <row r="2110" spans="5:5" x14ac:dyDescent="0.2">
      <c r="E2110"/>
    </row>
    <row r="2111" spans="5:5" x14ac:dyDescent="0.2">
      <c r="E2111"/>
    </row>
    <row r="2112" spans="5:5" x14ac:dyDescent="0.2">
      <c r="E2112"/>
    </row>
    <row r="2113" spans="5:5" x14ac:dyDescent="0.2">
      <c r="E2113"/>
    </row>
    <row r="2114" spans="5:5" x14ac:dyDescent="0.2">
      <c r="E2114"/>
    </row>
    <row r="2115" spans="5:5" x14ac:dyDescent="0.2">
      <c r="E2115"/>
    </row>
    <row r="2116" spans="5:5" x14ac:dyDescent="0.2">
      <c r="E2116"/>
    </row>
    <row r="2117" spans="5:5" x14ac:dyDescent="0.2">
      <c r="E2117"/>
    </row>
    <row r="2118" spans="5:5" x14ac:dyDescent="0.2">
      <c r="E2118"/>
    </row>
    <row r="2119" spans="5:5" x14ac:dyDescent="0.2">
      <c r="E2119"/>
    </row>
    <row r="2120" spans="5:5" x14ac:dyDescent="0.2">
      <c r="E2120"/>
    </row>
    <row r="2121" spans="5:5" x14ac:dyDescent="0.2">
      <c r="E2121"/>
    </row>
    <row r="2122" spans="5:5" x14ac:dyDescent="0.2">
      <c r="E2122"/>
    </row>
    <row r="2123" spans="5:5" x14ac:dyDescent="0.2">
      <c r="E2123"/>
    </row>
    <row r="2124" spans="5:5" x14ac:dyDescent="0.2">
      <c r="E2124"/>
    </row>
    <row r="2125" spans="5:5" x14ac:dyDescent="0.2">
      <c r="E2125"/>
    </row>
    <row r="2126" spans="5:5" x14ac:dyDescent="0.2">
      <c r="E2126"/>
    </row>
    <row r="2127" spans="5:5" x14ac:dyDescent="0.2">
      <c r="E2127"/>
    </row>
    <row r="2128" spans="5:5" x14ac:dyDescent="0.2">
      <c r="E2128"/>
    </row>
    <row r="2129" spans="5:5" x14ac:dyDescent="0.2">
      <c r="E2129"/>
    </row>
    <row r="2130" spans="5:5" x14ac:dyDescent="0.2">
      <c r="E2130"/>
    </row>
    <row r="2131" spans="5:5" x14ac:dyDescent="0.2">
      <c r="E2131"/>
    </row>
    <row r="2132" spans="5:5" x14ac:dyDescent="0.2">
      <c r="E2132"/>
    </row>
    <row r="2133" spans="5:5" x14ac:dyDescent="0.2">
      <c r="E2133"/>
    </row>
    <row r="2134" spans="5:5" x14ac:dyDescent="0.2">
      <c r="E2134"/>
    </row>
    <row r="2135" spans="5:5" x14ac:dyDescent="0.2">
      <c r="E2135"/>
    </row>
    <row r="2136" spans="5:5" x14ac:dyDescent="0.2">
      <c r="E2136"/>
    </row>
    <row r="2137" spans="5:5" x14ac:dyDescent="0.2">
      <c r="E2137"/>
    </row>
    <row r="2138" spans="5:5" x14ac:dyDescent="0.2">
      <c r="E2138"/>
    </row>
    <row r="2139" spans="5:5" x14ac:dyDescent="0.2">
      <c r="E2139"/>
    </row>
    <row r="2140" spans="5:5" x14ac:dyDescent="0.2">
      <c r="E2140"/>
    </row>
    <row r="2141" spans="5:5" x14ac:dyDescent="0.2">
      <c r="E2141"/>
    </row>
    <row r="2142" spans="5:5" x14ac:dyDescent="0.2">
      <c r="E2142"/>
    </row>
    <row r="2143" spans="5:5" x14ac:dyDescent="0.2">
      <c r="E2143"/>
    </row>
    <row r="2144" spans="5:5" x14ac:dyDescent="0.2">
      <c r="E2144"/>
    </row>
    <row r="2145" spans="5:5" x14ac:dyDescent="0.2">
      <c r="E2145"/>
    </row>
    <row r="2146" spans="5:5" x14ac:dyDescent="0.2">
      <c r="E2146"/>
    </row>
    <row r="2147" spans="5:5" x14ac:dyDescent="0.2">
      <c r="E2147"/>
    </row>
    <row r="2148" spans="5:5" x14ac:dyDescent="0.2">
      <c r="E2148"/>
    </row>
    <row r="2149" spans="5:5" x14ac:dyDescent="0.2">
      <c r="E2149"/>
    </row>
    <row r="2150" spans="5:5" x14ac:dyDescent="0.2">
      <c r="E2150"/>
    </row>
    <row r="2151" spans="5:5" x14ac:dyDescent="0.2">
      <c r="E2151"/>
    </row>
    <row r="2152" spans="5:5" x14ac:dyDescent="0.2">
      <c r="E2152"/>
    </row>
    <row r="2153" spans="5:5" x14ac:dyDescent="0.2">
      <c r="E2153"/>
    </row>
    <row r="2154" spans="5:5" x14ac:dyDescent="0.2">
      <c r="E2154"/>
    </row>
    <row r="2155" spans="5:5" x14ac:dyDescent="0.2">
      <c r="E2155"/>
    </row>
    <row r="2156" spans="5:5" x14ac:dyDescent="0.2">
      <c r="E2156"/>
    </row>
    <row r="2157" spans="5:5" x14ac:dyDescent="0.2">
      <c r="E2157"/>
    </row>
    <row r="2158" spans="5:5" x14ac:dyDescent="0.2">
      <c r="E2158"/>
    </row>
    <row r="2159" spans="5:5" x14ac:dyDescent="0.2">
      <c r="E2159"/>
    </row>
    <row r="2160" spans="5:5" x14ac:dyDescent="0.2">
      <c r="E2160"/>
    </row>
    <row r="2161" spans="5:5" x14ac:dyDescent="0.2">
      <c r="E2161"/>
    </row>
    <row r="2162" spans="5:5" x14ac:dyDescent="0.2">
      <c r="E2162"/>
    </row>
    <row r="2163" spans="5:5" x14ac:dyDescent="0.2">
      <c r="E2163"/>
    </row>
    <row r="2164" spans="5:5" x14ac:dyDescent="0.2">
      <c r="E2164"/>
    </row>
    <row r="2165" spans="5:5" x14ac:dyDescent="0.2">
      <c r="E2165"/>
    </row>
    <row r="2166" spans="5:5" x14ac:dyDescent="0.2">
      <c r="E2166"/>
    </row>
    <row r="2167" spans="5:5" x14ac:dyDescent="0.2">
      <c r="E2167"/>
    </row>
    <row r="2168" spans="5:5" x14ac:dyDescent="0.2">
      <c r="E2168"/>
    </row>
    <row r="2169" spans="5:5" x14ac:dyDescent="0.2">
      <c r="E2169"/>
    </row>
    <row r="2170" spans="5:5" x14ac:dyDescent="0.2">
      <c r="E2170"/>
    </row>
    <row r="2171" spans="5:5" x14ac:dyDescent="0.2">
      <c r="E2171"/>
    </row>
    <row r="2172" spans="5:5" x14ac:dyDescent="0.2">
      <c r="E2172"/>
    </row>
    <row r="2173" spans="5:5" x14ac:dyDescent="0.2">
      <c r="E2173"/>
    </row>
    <row r="2174" spans="5:5" x14ac:dyDescent="0.2">
      <c r="E2174"/>
    </row>
    <row r="2175" spans="5:5" x14ac:dyDescent="0.2">
      <c r="E2175"/>
    </row>
    <row r="2176" spans="5:5" x14ac:dyDescent="0.2">
      <c r="E2176"/>
    </row>
    <row r="2177" spans="5:5" x14ac:dyDescent="0.2">
      <c r="E2177"/>
    </row>
    <row r="2178" spans="5:5" x14ac:dyDescent="0.2">
      <c r="E2178"/>
    </row>
    <row r="2179" spans="5:5" x14ac:dyDescent="0.2">
      <c r="E2179"/>
    </row>
    <row r="2180" spans="5:5" x14ac:dyDescent="0.2">
      <c r="E2180"/>
    </row>
    <row r="2181" spans="5:5" x14ac:dyDescent="0.2">
      <c r="E2181"/>
    </row>
    <row r="2182" spans="5:5" x14ac:dyDescent="0.2">
      <c r="E2182"/>
    </row>
    <row r="2183" spans="5:5" x14ac:dyDescent="0.2">
      <c r="E2183"/>
    </row>
    <row r="2184" spans="5:5" x14ac:dyDescent="0.2">
      <c r="E2184"/>
    </row>
    <row r="2185" spans="5:5" x14ac:dyDescent="0.2">
      <c r="E2185"/>
    </row>
    <row r="2186" spans="5:5" x14ac:dyDescent="0.2">
      <c r="E2186"/>
    </row>
    <row r="2187" spans="5:5" x14ac:dyDescent="0.2">
      <c r="E2187"/>
    </row>
    <row r="2188" spans="5:5" x14ac:dyDescent="0.2">
      <c r="E2188"/>
    </row>
    <row r="2189" spans="5:5" x14ac:dyDescent="0.2">
      <c r="E2189"/>
    </row>
    <row r="2190" spans="5:5" x14ac:dyDescent="0.2">
      <c r="E2190"/>
    </row>
    <row r="2191" spans="5:5" x14ac:dyDescent="0.2">
      <c r="E2191"/>
    </row>
    <row r="2192" spans="5:5" x14ac:dyDescent="0.2">
      <c r="E2192"/>
    </row>
    <row r="2193" spans="5:5" x14ac:dyDescent="0.2">
      <c r="E2193"/>
    </row>
    <row r="2194" spans="5:5" x14ac:dyDescent="0.2">
      <c r="E2194"/>
    </row>
    <row r="2195" spans="5:5" x14ac:dyDescent="0.2">
      <c r="E2195"/>
    </row>
    <row r="2196" spans="5:5" x14ac:dyDescent="0.2">
      <c r="E2196"/>
    </row>
    <row r="2197" spans="5:5" x14ac:dyDescent="0.2">
      <c r="E2197"/>
    </row>
    <row r="2198" spans="5:5" x14ac:dyDescent="0.2">
      <c r="E2198"/>
    </row>
    <row r="2199" spans="5:5" x14ac:dyDescent="0.2">
      <c r="E2199"/>
    </row>
    <row r="2200" spans="5:5" x14ac:dyDescent="0.2">
      <c r="E2200"/>
    </row>
    <row r="2201" spans="5:5" x14ac:dyDescent="0.2">
      <c r="E2201"/>
    </row>
    <row r="2202" spans="5:5" x14ac:dyDescent="0.2">
      <c r="E2202"/>
    </row>
    <row r="2203" spans="5:5" x14ac:dyDescent="0.2">
      <c r="E2203"/>
    </row>
    <row r="2204" spans="5:5" x14ac:dyDescent="0.2">
      <c r="E2204"/>
    </row>
    <row r="2205" spans="5:5" x14ac:dyDescent="0.2">
      <c r="E2205"/>
    </row>
    <row r="2206" spans="5:5" x14ac:dyDescent="0.2">
      <c r="E2206"/>
    </row>
    <row r="2207" spans="5:5" x14ac:dyDescent="0.2">
      <c r="E2207"/>
    </row>
    <row r="2208" spans="5:5" x14ac:dyDescent="0.2">
      <c r="E2208"/>
    </row>
    <row r="2209" spans="5:5" x14ac:dyDescent="0.2">
      <c r="E2209"/>
    </row>
    <row r="2210" spans="5:5" x14ac:dyDescent="0.2">
      <c r="E2210"/>
    </row>
    <row r="2211" spans="5:5" x14ac:dyDescent="0.2">
      <c r="E2211"/>
    </row>
    <row r="2212" spans="5:5" x14ac:dyDescent="0.2">
      <c r="E2212"/>
    </row>
    <row r="2213" spans="5:5" x14ac:dyDescent="0.2">
      <c r="E2213"/>
    </row>
    <row r="2214" spans="5:5" x14ac:dyDescent="0.2">
      <c r="E2214"/>
    </row>
    <row r="2215" spans="5:5" x14ac:dyDescent="0.2">
      <c r="E2215"/>
    </row>
    <row r="2216" spans="5:5" x14ac:dyDescent="0.2">
      <c r="E2216"/>
    </row>
    <row r="2217" spans="5:5" x14ac:dyDescent="0.2">
      <c r="E2217"/>
    </row>
    <row r="2218" spans="5:5" x14ac:dyDescent="0.2">
      <c r="E2218"/>
    </row>
    <row r="2219" spans="5:5" x14ac:dyDescent="0.2">
      <c r="E2219"/>
    </row>
    <row r="2220" spans="5:5" x14ac:dyDescent="0.2">
      <c r="E2220"/>
    </row>
    <row r="2221" spans="5:5" x14ac:dyDescent="0.2">
      <c r="E2221"/>
    </row>
    <row r="2222" spans="5:5" x14ac:dyDescent="0.2">
      <c r="E2222"/>
    </row>
    <row r="2223" spans="5:5" x14ac:dyDescent="0.2">
      <c r="E2223"/>
    </row>
    <row r="2224" spans="5:5" x14ac:dyDescent="0.2">
      <c r="E2224"/>
    </row>
    <row r="2225" spans="5:5" x14ac:dyDescent="0.2">
      <c r="E2225"/>
    </row>
    <row r="2226" spans="5:5" x14ac:dyDescent="0.2">
      <c r="E2226"/>
    </row>
    <row r="2227" spans="5:5" x14ac:dyDescent="0.2">
      <c r="E2227"/>
    </row>
    <row r="2228" spans="5:5" x14ac:dyDescent="0.2">
      <c r="E2228"/>
    </row>
    <row r="2229" spans="5:5" x14ac:dyDescent="0.2">
      <c r="E2229"/>
    </row>
    <row r="2230" spans="5:5" x14ac:dyDescent="0.2">
      <c r="E2230"/>
    </row>
    <row r="2231" spans="5:5" x14ac:dyDescent="0.2">
      <c r="E2231"/>
    </row>
    <row r="2232" spans="5:5" x14ac:dyDescent="0.2">
      <c r="E2232"/>
    </row>
    <row r="2233" spans="5:5" x14ac:dyDescent="0.2">
      <c r="E2233"/>
    </row>
    <row r="2234" spans="5:5" x14ac:dyDescent="0.2">
      <c r="E2234"/>
    </row>
    <row r="2235" spans="5:5" x14ac:dyDescent="0.2">
      <c r="E2235"/>
    </row>
    <row r="2236" spans="5:5" x14ac:dyDescent="0.2">
      <c r="E2236"/>
    </row>
    <row r="2237" spans="5:5" x14ac:dyDescent="0.2">
      <c r="E2237"/>
    </row>
    <row r="2238" spans="5:5" x14ac:dyDescent="0.2">
      <c r="E2238"/>
    </row>
    <row r="2239" spans="5:5" x14ac:dyDescent="0.2">
      <c r="E2239"/>
    </row>
    <row r="2240" spans="5:5" x14ac:dyDescent="0.2">
      <c r="E2240"/>
    </row>
    <row r="2241" spans="5:5" x14ac:dyDescent="0.2">
      <c r="E2241"/>
    </row>
    <row r="2242" spans="5:5" x14ac:dyDescent="0.2">
      <c r="E2242"/>
    </row>
    <row r="2243" spans="5:5" x14ac:dyDescent="0.2">
      <c r="E2243"/>
    </row>
    <row r="2244" spans="5:5" x14ac:dyDescent="0.2">
      <c r="E2244"/>
    </row>
    <row r="2245" spans="5:5" x14ac:dyDescent="0.2">
      <c r="E2245"/>
    </row>
    <row r="2246" spans="5:5" x14ac:dyDescent="0.2">
      <c r="E2246"/>
    </row>
    <row r="2247" spans="5:5" x14ac:dyDescent="0.2">
      <c r="E2247"/>
    </row>
    <row r="2248" spans="5:5" x14ac:dyDescent="0.2">
      <c r="E2248"/>
    </row>
    <row r="2249" spans="5:5" x14ac:dyDescent="0.2">
      <c r="E2249"/>
    </row>
    <row r="2250" spans="5:5" x14ac:dyDescent="0.2">
      <c r="E2250"/>
    </row>
    <row r="2251" spans="5:5" x14ac:dyDescent="0.2">
      <c r="E2251"/>
    </row>
    <row r="2252" spans="5:5" x14ac:dyDescent="0.2">
      <c r="E2252"/>
    </row>
    <row r="2253" spans="5:5" x14ac:dyDescent="0.2">
      <c r="E2253"/>
    </row>
    <row r="2254" spans="5:5" x14ac:dyDescent="0.2">
      <c r="E2254"/>
    </row>
    <row r="2255" spans="5:5" x14ac:dyDescent="0.2">
      <c r="E2255"/>
    </row>
    <row r="2256" spans="5:5" x14ac:dyDescent="0.2">
      <c r="E2256"/>
    </row>
    <row r="2257" spans="5:5" x14ac:dyDescent="0.2">
      <c r="E2257"/>
    </row>
    <row r="2258" spans="5:5" x14ac:dyDescent="0.2">
      <c r="E2258"/>
    </row>
    <row r="2259" spans="5:5" x14ac:dyDescent="0.2">
      <c r="E2259"/>
    </row>
    <row r="2260" spans="5:5" x14ac:dyDescent="0.2">
      <c r="E2260"/>
    </row>
    <row r="2261" spans="5:5" x14ac:dyDescent="0.2">
      <c r="E2261"/>
    </row>
    <row r="2262" spans="5:5" x14ac:dyDescent="0.2">
      <c r="E2262"/>
    </row>
    <row r="2263" spans="5:5" x14ac:dyDescent="0.2">
      <c r="E2263"/>
    </row>
    <row r="2264" spans="5:5" x14ac:dyDescent="0.2">
      <c r="E2264"/>
    </row>
    <row r="2265" spans="5:5" x14ac:dyDescent="0.2">
      <c r="E2265"/>
    </row>
    <row r="2266" spans="5:5" x14ac:dyDescent="0.2">
      <c r="E2266"/>
    </row>
    <row r="2267" spans="5:5" x14ac:dyDescent="0.2">
      <c r="E2267"/>
    </row>
    <row r="2268" spans="5:5" x14ac:dyDescent="0.2">
      <c r="E2268"/>
    </row>
    <row r="2269" spans="5:5" x14ac:dyDescent="0.2">
      <c r="E2269"/>
    </row>
    <row r="2270" spans="5:5" x14ac:dyDescent="0.2">
      <c r="E2270"/>
    </row>
    <row r="2271" spans="5:5" x14ac:dyDescent="0.2">
      <c r="E2271"/>
    </row>
    <row r="2272" spans="5:5" x14ac:dyDescent="0.2">
      <c r="E2272"/>
    </row>
    <row r="2273" spans="5:5" x14ac:dyDescent="0.2">
      <c r="E2273"/>
    </row>
    <row r="2274" spans="5:5" x14ac:dyDescent="0.2">
      <c r="E2274"/>
    </row>
    <row r="2275" spans="5:5" x14ac:dyDescent="0.2">
      <c r="E2275"/>
    </row>
    <row r="2276" spans="5:5" x14ac:dyDescent="0.2">
      <c r="E2276"/>
    </row>
    <row r="2277" spans="5:5" x14ac:dyDescent="0.2">
      <c r="E2277"/>
    </row>
    <row r="2278" spans="5:5" x14ac:dyDescent="0.2">
      <c r="E2278"/>
    </row>
    <row r="2279" spans="5:5" x14ac:dyDescent="0.2">
      <c r="E2279"/>
    </row>
    <row r="2280" spans="5:5" x14ac:dyDescent="0.2">
      <c r="E2280"/>
    </row>
    <row r="2281" spans="5:5" x14ac:dyDescent="0.2">
      <c r="E2281"/>
    </row>
    <row r="2282" spans="5:5" x14ac:dyDescent="0.2">
      <c r="E2282"/>
    </row>
    <row r="2283" spans="5:5" x14ac:dyDescent="0.2">
      <c r="E2283"/>
    </row>
    <row r="2284" spans="5:5" x14ac:dyDescent="0.2">
      <c r="E2284"/>
    </row>
    <row r="2285" spans="5:5" x14ac:dyDescent="0.2">
      <c r="E2285"/>
    </row>
    <row r="2286" spans="5:5" x14ac:dyDescent="0.2">
      <c r="E2286"/>
    </row>
    <row r="2287" spans="5:5" x14ac:dyDescent="0.2">
      <c r="E2287"/>
    </row>
    <row r="2288" spans="5:5" x14ac:dyDescent="0.2">
      <c r="E2288"/>
    </row>
    <row r="2289" spans="5:5" x14ac:dyDescent="0.2">
      <c r="E2289"/>
    </row>
    <row r="2290" spans="5:5" x14ac:dyDescent="0.2">
      <c r="E2290"/>
    </row>
    <row r="2291" spans="5:5" x14ac:dyDescent="0.2">
      <c r="E2291"/>
    </row>
    <row r="2292" spans="5:5" x14ac:dyDescent="0.2">
      <c r="E2292"/>
    </row>
    <row r="2293" spans="5:5" x14ac:dyDescent="0.2">
      <c r="E2293"/>
    </row>
    <row r="2294" spans="5:5" x14ac:dyDescent="0.2">
      <c r="E2294"/>
    </row>
    <row r="2295" spans="5:5" x14ac:dyDescent="0.2">
      <c r="E2295"/>
    </row>
    <row r="2296" spans="5:5" x14ac:dyDescent="0.2">
      <c r="E2296"/>
    </row>
    <row r="2297" spans="5:5" x14ac:dyDescent="0.2">
      <c r="E2297"/>
    </row>
    <row r="2298" spans="5:5" x14ac:dyDescent="0.2">
      <c r="E2298"/>
    </row>
    <row r="2299" spans="5:5" x14ac:dyDescent="0.2">
      <c r="E2299"/>
    </row>
    <row r="2300" spans="5:5" x14ac:dyDescent="0.2">
      <c r="E2300"/>
    </row>
    <row r="2301" spans="5:5" x14ac:dyDescent="0.2">
      <c r="E2301"/>
    </row>
    <row r="2302" spans="5:5" x14ac:dyDescent="0.2">
      <c r="E2302"/>
    </row>
    <row r="2303" spans="5:5" x14ac:dyDescent="0.2">
      <c r="E2303"/>
    </row>
    <row r="2304" spans="5:5" x14ac:dyDescent="0.2">
      <c r="E2304"/>
    </row>
    <row r="2305" spans="5:5" x14ac:dyDescent="0.2">
      <c r="E2305"/>
    </row>
    <row r="2306" spans="5:5" x14ac:dyDescent="0.2">
      <c r="E2306"/>
    </row>
    <row r="2307" spans="5:5" x14ac:dyDescent="0.2">
      <c r="E2307"/>
    </row>
    <row r="2308" spans="5:5" x14ac:dyDescent="0.2">
      <c r="E2308"/>
    </row>
    <row r="2309" spans="5:5" x14ac:dyDescent="0.2">
      <c r="E2309"/>
    </row>
    <row r="2310" spans="5:5" x14ac:dyDescent="0.2">
      <c r="E2310"/>
    </row>
    <row r="2311" spans="5:5" x14ac:dyDescent="0.2">
      <c r="E2311"/>
    </row>
    <row r="2312" spans="5:5" x14ac:dyDescent="0.2">
      <c r="E2312"/>
    </row>
    <row r="2313" spans="5:5" x14ac:dyDescent="0.2">
      <c r="E2313"/>
    </row>
    <row r="2314" spans="5:5" x14ac:dyDescent="0.2">
      <c r="E2314"/>
    </row>
    <row r="2315" spans="5:5" x14ac:dyDescent="0.2">
      <c r="E2315"/>
    </row>
    <row r="2316" spans="5:5" x14ac:dyDescent="0.2">
      <c r="E2316"/>
    </row>
    <row r="2317" spans="5:5" x14ac:dyDescent="0.2">
      <c r="E2317"/>
    </row>
    <row r="2318" spans="5:5" x14ac:dyDescent="0.2">
      <c r="E2318"/>
    </row>
    <row r="2319" spans="5:5" x14ac:dyDescent="0.2">
      <c r="E2319"/>
    </row>
    <row r="2320" spans="5:5" x14ac:dyDescent="0.2">
      <c r="E2320"/>
    </row>
    <row r="2321" spans="5:5" x14ac:dyDescent="0.2">
      <c r="E2321"/>
    </row>
    <row r="2322" spans="5:5" x14ac:dyDescent="0.2">
      <c r="E2322"/>
    </row>
    <row r="2323" spans="5:5" x14ac:dyDescent="0.2">
      <c r="E2323"/>
    </row>
    <row r="2324" spans="5:5" x14ac:dyDescent="0.2">
      <c r="E2324"/>
    </row>
    <row r="2325" spans="5:5" x14ac:dyDescent="0.2">
      <c r="E2325"/>
    </row>
    <row r="2326" spans="5:5" x14ac:dyDescent="0.2">
      <c r="E2326"/>
    </row>
    <row r="2327" spans="5:5" x14ac:dyDescent="0.2">
      <c r="E2327"/>
    </row>
    <row r="2328" spans="5:5" x14ac:dyDescent="0.2">
      <c r="E2328"/>
    </row>
    <row r="2329" spans="5:5" x14ac:dyDescent="0.2">
      <c r="E2329"/>
    </row>
    <row r="2330" spans="5:5" x14ac:dyDescent="0.2">
      <c r="E2330"/>
    </row>
    <row r="2331" spans="5:5" x14ac:dyDescent="0.2">
      <c r="E2331"/>
    </row>
    <row r="2332" spans="5:5" x14ac:dyDescent="0.2">
      <c r="E2332"/>
    </row>
    <row r="2333" spans="5:5" x14ac:dyDescent="0.2">
      <c r="E2333"/>
    </row>
    <row r="2334" spans="5:5" x14ac:dyDescent="0.2">
      <c r="E2334"/>
    </row>
    <row r="2335" spans="5:5" x14ac:dyDescent="0.2">
      <c r="E2335"/>
    </row>
    <row r="2336" spans="5:5" x14ac:dyDescent="0.2">
      <c r="E2336"/>
    </row>
    <row r="2337" spans="5:5" x14ac:dyDescent="0.2">
      <c r="E2337"/>
    </row>
    <row r="2338" spans="5:5" x14ac:dyDescent="0.2">
      <c r="E2338"/>
    </row>
    <row r="2339" spans="5:5" x14ac:dyDescent="0.2">
      <c r="E2339"/>
    </row>
    <row r="2340" spans="5:5" x14ac:dyDescent="0.2">
      <c r="E2340"/>
    </row>
    <row r="2341" spans="5:5" x14ac:dyDescent="0.2">
      <c r="E2341"/>
    </row>
    <row r="2342" spans="5:5" x14ac:dyDescent="0.2">
      <c r="E2342"/>
    </row>
    <row r="2343" spans="5:5" x14ac:dyDescent="0.2">
      <c r="E2343"/>
    </row>
    <row r="2344" spans="5:5" x14ac:dyDescent="0.2">
      <c r="E2344"/>
    </row>
    <row r="2345" spans="5:5" x14ac:dyDescent="0.2">
      <c r="E2345"/>
    </row>
    <row r="2346" spans="5:5" x14ac:dyDescent="0.2">
      <c r="E2346"/>
    </row>
    <row r="2347" spans="5:5" x14ac:dyDescent="0.2">
      <c r="E2347"/>
    </row>
    <row r="2348" spans="5:5" x14ac:dyDescent="0.2">
      <c r="E2348"/>
    </row>
    <row r="2349" spans="5:5" x14ac:dyDescent="0.2">
      <c r="E2349"/>
    </row>
    <row r="2350" spans="5:5" x14ac:dyDescent="0.2">
      <c r="E2350"/>
    </row>
    <row r="2351" spans="5:5" x14ac:dyDescent="0.2">
      <c r="E2351"/>
    </row>
    <row r="2352" spans="5:5" x14ac:dyDescent="0.2">
      <c r="E2352"/>
    </row>
    <row r="2353" spans="5:5" x14ac:dyDescent="0.2">
      <c r="E2353"/>
    </row>
    <row r="2354" spans="5:5" x14ac:dyDescent="0.2">
      <c r="E2354"/>
    </row>
    <row r="2355" spans="5:5" x14ac:dyDescent="0.2">
      <c r="E2355"/>
    </row>
    <row r="2356" spans="5:5" x14ac:dyDescent="0.2">
      <c r="E2356"/>
    </row>
    <row r="2357" spans="5:5" x14ac:dyDescent="0.2">
      <c r="E2357"/>
    </row>
    <row r="2358" spans="5:5" x14ac:dyDescent="0.2">
      <c r="E2358"/>
    </row>
    <row r="2359" spans="5:5" x14ac:dyDescent="0.2">
      <c r="E2359"/>
    </row>
    <row r="2360" spans="5:5" x14ac:dyDescent="0.2">
      <c r="E2360"/>
    </row>
    <row r="2361" spans="5:5" x14ac:dyDescent="0.2">
      <c r="E2361"/>
    </row>
    <row r="2362" spans="5:5" x14ac:dyDescent="0.2">
      <c r="E2362"/>
    </row>
    <row r="2363" spans="5:5" x14ac:dyDescent="0.2">
      <c r="E2363"/>
    </row>
    <row r="2364" spans="5:5" x14ac:dyDescent="0.2">
      <c r="E2364"/>
    </row>
    <row r="2365" spans="5:5" x14ac:dyDescent="0.2">
      <c r="E2365"/>
    </row>
    <row r="2366" spans="5:5" x14ac:dyDescent="0.2">
      <c r="E2366"/>
    </row>
    <row r="2367" spans="5:5" x14ac:dyDescent="0.2">
      <c r="E2367"/>
    </row>
    <row r="2368" spans="5:5" x14ac:dyDescent="0.2">
      <c r="E2368"/>
    </row>
    <row r="2369" spans="5:5" x14ac:dyDescent="0.2">
      <c r="E2369"/>
    </row>
    <row r="2370" spans="5:5" x14ac:dyDescent="0.2">
      <c r="E2370"/>
    </row>
    <row r="2371" spans="5:5" x14ac:dyDescent="0.2">
      <c r="E2371"/>
    </row>
    <row r="2372" spans="5:5" x14ac:dyDescent="0.2">
      <c r="E2372"/>
    </row>
    <row r="2373" spans="5:5" x14ac:dyDescent="0.2">
      <c r="E2373"/>
    </row>
    <row r="2374" spans="5:5" x14ac:dyDescent="0.2">
      <c r="E2374"/>
    </row>
    <row r="2375" spans="5:5" x14ac:dyDescent="0.2">
      <c r="E2375"/>
    </row>
    <row r="2376" spans="5:5" x14ac:dyDescent="0.2">
      <c r="E2376"/>
    </row>
    <row r="2377" spans="5:5" x14ac:dyDescent="0.2">
      <c r="E2377"/>
    </row>
    <row r="2378" spans="5:5" x14ac:dyDescent="0.2">
      <c r="E2378"/>
    </row>
    <row r="2379" spans="5:5" x14ac:dyDescent="0.2">
      <c r="E2379"/>
    </row>
    <row r="2380" spans="5:5" x14ac:dyDescent="0.2">
      <c r="E2380"/>
    </row>
    <row r="2381" spans="5:5" x14ac:dyDescent="0.2">
      <c r="E2381"/>
    </row>
    <row r="2382" spans="5:5" x14ac:dyDescent="0.2">
      <c r="E2382"/>
    </row>
    <row r="2383" spans="5:5" x14ac:dyDescent="0.2">
      <c r="E2383"/>
    </row>
    <row r="2384" spans="5:5" x14ac:dyDescent="0.2">
      <c r="E2384"/>
    </row>
    <row r="2385" spans="5:5" x14ac:dyDescent="0.2">
      <c r="E2385"/>
    </row>
    <row r="2386" spans="5:5" x14ac:dyDescent="0.2">
      <c r="E2386"/>
    </row>
    <row r="2387" spans="5:5" x14ac:dyDescent="0.2">
      <c r="E2387"/>
    </row>
    <row r="2388" spans="5:5" x14ac:dyDescent="0.2">
      <c r="E2388"/>
    </row>
    <row r="2389" spans="5:5" x14ac:dyDescent="0.2">
      <c r="E2389"/>
    </row>
    <row r="2390" spans="5:5" x14ac:dyDescent="0.2">
      <c r="E2390"/>
    </row>
    <row r="2391" spans="5:5" x14ac:dyDescent="0.2">
      <c r="E2391"/>
    </row>
    <row r="2392" spans="5:5" x14ac:dyDescent="0.2">
      <c r="E2392"/>
    </row>
    <row r="2393" spans="5:5" x14ac:dyDescent="0.2">
      <c r="E2393"/>
    </row>
    <row r="2394" spans="5:5" x14ac:dyDescent="0.2">
      <c r="E2394"/>
    </row>
    <row r="2395" spans="5:5" x14ac:dyDescent="0.2">
      <c r="E2395"/>
    </row>
    <row r="2396" spans="5:5" x14ac:dyDescent="0.2">
      <c r="E2396"/>
    </row>
    <row r="2397" spans="5:5" x14ac:dyDescent="0.2">
      <c r="E2397"/>
    </row>
    <row r="2398" spans="5:5" x14ac:dyDescent="0.2">
      <c r="E2398"/>
    </row>
    <row r="2399" spans="5:5" x14ac:dyDescent="0.2">
      <c r="E2399"/>
    </row>
    <row r="2400" spans="5:5" x14ac:dyDescent="0.2">
      <c r="E2400"/>
    </row>
    <row r="2401" spans="5:5" x14ac:dyDescent="0.2">
      <c r="E2401"/>
    </row>
    <row r="2402" spans="5:5" x14ac:dyDescent="0.2">
      <c r="E2402"/>
    </row>
    <row r="2403" spans="5:5" x14ac:dyDescent="0.2">
      <c r="E2403"/>
    </row>
    <row r="2404" spans="5:5" x14ac:dyDescent="0.2">
      <c r="E2404"/>
    </row>
    <row r="2405" spans="5:5" x14ac:dyDescent="0.2">
      <c r="E2405"/>
    </row>
    <row r="2406" spans="5:5" x14ac:dyDescent="0.2">
      <c r="E2406"/>
    </row>
    <row r="2407" spans="5:5" x14ac:dyDescent="0.2">
      <c r="E2407"/>
    </row>
    <row r="2408" spans="5:5" x14ac:dyDescent="0.2">
      <c r="E2408"/>
    </row>
    <row r="2409" spans="5:5" x14ac:dyDescent="0.2">
      <c r="E2409"/>
    </row>
    <row r="2410" spans="5:5" x14ac:dyDescent="0.2">
      <c r="E2410"/>
    </row>
    <row r="2411" spans="5:5" x14ac:dyDescent="0.2">
      <c r="E2411"/>
    </row>
    <row r="2412" spans="5:5" x14ac:dyDescent="0.2">
      <c r="E2412"/>
    </row>
    <row r="2413" spans="5:5" x14ac:dyDescent="0.2">
      <c r="E2413"/>
    </row>
    <row r="2414" spans="5:5" x14ac:dyDescent="0.2">
      <c r="E2414"/>
    </row>
    <row r="2415" spans="5:5" x14ac:dyDescent="0.2">
      <c r="E2415"/>
    </row>
    <row r="2416" spans="5:5" x14ac:dyDescent="0.2">
      <c r="E2416"/>
    </row>
    <row r="2417" spans="5:5" x14ac:dyDescent="0.2">
      <c r="E2417"/>
    </row>
    <row r="2418" spans="5:5" x14ac:dyDescent="0.2">
      <c r="E2418"/>
    </row>
    <row r="2419" spans="5:5" x14ac:dyDescent="0.2">
      <c r="E2419"/>
    </row>
    <row r="2420" spans="5:5" x14ac:dyDescent="0.2">
      <c r="E2420"/>
    </row>
    <row r="2421" spans="5:5" x14ac:dyDescent="0.2">
      <c r="E2421"/>
    </row>
    <row r="2422" spans="5:5" x14ac:dyDescent="0.2">
      <c r="E2422"/>
    </row>
    <row r="2423" spans="5:5" x14ac:dyDescent="0.2">
      <c r="E2423"/>
    </row>
    <row r="2424" spans="5:5" x14ac:dyDescent="0.2">
      <c r="E2424"/>
    </row>
    <row r="2425" spans="5:5" x14ac:dyDescent="0.2">
      <c r="E2425"/>
    </row>
    <row r="2426" spans="5:5" x14ac:dyDescent="0.2">
      <c r="E2426"/>
    </row>
    <row r="2427" spans="5:5" x14ac:dyDescent="0.2">
      <c r="E2427"/>
    </row>
    <row r="2428" spans="5:5" x14ac:dyDescent="0.2">
      <c r="E2428"/>
    </row>
    <row r="2429" spans="5:5" x14ac:dyDescent="0.2">
      <c r="E2429"/>
    </row>
    <row r="2430" spans="5:5" x14ac:dyDescent="0.2">
      <c r="E2430"/>
    </row>
    <row r="2431" spans="5:5" x14ac:dyDescent="0.2">
      <c r="E2431"/>
    </row>
    <row r="2432" spans="5:5" x14ac:dyDescent="0.2">
      <c r="E2432"/>
    </row>
    <row r="2433" spans="5:5" x14ac:dyDescent="0.2">
      <c r="E2433"/>
    </row>
    <row r="2434" spans="5:5" x14ac:dyDescent="0.2">
      <c r="E2434"/>
    </row>
    <row r="2435" spans="5:5" x14ac:dyDescent="0.2">
      <c r="E2435"/>
    </row>
    <row r="2436" spans="5:5" x14ac:dyDescent="0.2">
      <c r="E2436"/>
    </row>
    <row r="2437" spans="5:5" x14ac:dyDescent="0.2">
      <c r="E2437"/>
    </row>
    <row r="2438" spans="5:5" x14ac:dyDescent="0.2">
      <c r="E2438"/>
    </row>
    <row r="2439" spans="5:5" x14ac:dyDescent="0.2">
      <c r="E2439"/>
    </row>
    <row r="2440" spans="5:5" x14ac:dyDescent="0.2">
      <c r="E2440"/>
    </row>
    <row r="2441" spans="5:5" x14ac:dyDescent="0.2">
      <c r="E2441"/>
    </row>
    <row r="2442" spans="5:5" x14ac:dyDescent="0.2">
      <c r="E2442"/>
    </row>
    <row r="2443" spans="5:5" x14ac:dyDescent="0.2">
      <c r="E2443"/>
    </row>
    <row r="2444" spans="5:5" x14ac:dyDescent="0.2">
      <c r="E2444"/>
    </row>
    <row r="2445" spans="5:5" x14ac:dyDescent="0.2">
      <c r="E2445"/>
    </row>
    <row r="2446" spans="5:5" x14ac:dyDescent="0.2">
      <c r="E2446"/>
    </row>
    <row r="2447" spans="5:5" x14ac:dyDescent="0.2">
      <c r="E2447"/>
    </row>
    <row r="2448" spans="5:5" x14ac:dyDescent="0.2">
      <c r="E2448"/>
    </row>
    <row r="2449" spans="5:5" x14ac:dyDescent="0.2">
      <c r="E2449"/>
    </row>
    <row r="2450" spans="5:5" x14ac:dyDescent="0.2">
      <c r="E2450"/>
    </row>
    <row r="2451" spans="5:5" x14ac:dyDescent="0.2">
      <c r="E2451"/>
    </row>
    <row r="2452" spans="5:5" x14ac:dyDescent="0.2">
      <c r="E2452"/>
    </row>
    <row r="2453" spans="5:5" x14ac:dyDescent="0.2">
      <c r="E2453"/>
    </row>
    <row r="2454" spans="5:5" x14ac:dyDescent="0.2">
      <c r="E2454"/>
    </row>
    <row r="2455" spans="5:5" x14ac:dyDescent="0.2">
      <c r="E2455"/>
    </row>
    <row r="2456" spans="5:5" x14ac:dyDescent="0.2">
      <c r="E2456"/>
    </row>
    <row r="2457" spans="5:5" x14ac:dyDescent="0.2">
      <c r="E2457"/>
    </row>
    <row r="2458" spans="5:5" x14ac:dyDescent="0.2">
      <c r="E2458"/>
    </row>
    <row r="2459" spans="5:5" x14ac:dyDescent="0.2">
      <c r="E2459"/>
    </row>
    <row r="2460" spans="5:5" x14ac:dyDescent="0.2">
      <c r="E2460"/>
    </row>
    <row r="2461" spans="5:5" x14ac:dyDescent="0.2">
      <c r="E2461"/>
    </row>
    <row r="2462" spans="5:5" x14ac:dyDescent="0.2">
      <c r="E2462"/>
    </row>
    <row r="2463" spans="5:5" x14ac:dyDescent="0.2">
      <c r="E2463"/>
    </row>
    <row r="2464" spans="5:5" x14ac:dyDescent="0.2">
      <c r="E2464"/>
    </row>
    <row r="2465" spans="5:5" x14ac:dyDescent="0.2">
      <c r="E2465"/>
    </row>
    <row r="2466" spans="5:5" x14ac:dyDescent="0.2">
      <c r="E2466"/>
    </row>
    <row r="2467" spans="5:5" x14ac:dyDescent="0.2">
      <c r="E2467"/>
    </row>
    <row r="2468" spans="5:5" x14ac:dyDescent="0.2">
      <c r="E2468"/>
    </row>
    <row r="2469" spans="5:5" x14ac:dyDescent="0.2">
      <c r="E2469"/>
    </row>
    <row r="2470" spans="5:5" x14ac:dyDescent="0.2">
      <c r="E2470"/>
    </row>
    <row r="2471" spans="5:5" x14ac:dyDescent="0.2">
      <c r="E2471"/>
    </row>
    <row r="2472" spans="5:5" x14ac:dyDescent="0.2">
      <c r="E2472"/>
    </row>
    <row r="2473" spans="5:5" x14ac:dyDescent="0.2">
      <c r="E2473"/>
    </row>
    <row r="2474" spans="5:5" x14ac:dyDescent="0.2">
      <c r="E2474"/>
    </row>
    <row r="2475" spans="5:5" x14ac:dyDescent="0.2">
      <c r="E2475"/>
    </row>
    <row r="2476" spans="5:5" x14ac:dyDescent="0.2">
      <c r="E2476"/>
    </row>
    <row r="2477" spans="5:5" x14ac:dyDescent="0.2">
      <c r="E2477"/>
    </row>
    <row r="2478" spans="5:5" x14ac:dyDescent="0.2">
      <c r="E2478"/>
    </row>
    <row r="2479" spans="5:5" x14ac:dyDescent="0.2">
      <c r="E2479"/>
    </row>
    <row r="2480" spans="5:5" x14ac:dyDescent="0.2">
      <c r="E2480"/>
    </row>
    <row r="2481" spans="5:5" x14ac:dyDescent="0.2">
      <c r="E2481"/>
    </row>
    <row r="2482" spans="5:5" x14ac:dyDescent="0.2">
      <c r="E2482"/>
    </row>
    <row r="2483" spans="5:5" x14ac:dyDescent="0.2">
      <c r="E2483"/>
    </row>
    <row r="2484" spans="5:5" x14ac:dyDescent="0.2">
      <c r="E2484"/>
    </row>
    <row r="2485" spans="5:5" x14ac:dyDescent="0.2">
      <c r="E2485"/>
    </row>
    <row r="2486" spans="5:5" x14ac:dyDescent="0.2">
      <c r="E2486"/>
    </row>
    <row r="2487" spans="5:5" x14ac:dyDescent="0.2">
      <c r="E2487"/>
    </row>
    <row r="2488" spans="5:5" x14ac:dyDescent="0.2">
      <c r="E2488"/>
    </row>
    <row r="2489" spans="5:5" x14ac:dyDescent="0.2">
      <c r="E2489"/>
    </row>
    <row r="2490" spans="5:5" x14ac:dyDescent="0.2">
      <c r="E2490"/>
    </row>
    <row r="2491" spans="5:5" x14ac:dyDescent="0.2">
      <c r="E2491"/>
    </row>
    <row r="2492" spans="5:5" x14ac:dyDescent="0.2">
      <c r="E2492"/>
    </row>
    <row r="2493" spans="5:5" x14ac:dyDescent="0.2">
      <c r="E2493"/>
    </row>
    <row r="2494" spans="5:5" x14ac:dyDescent="0.2">
      <c r="E2494"/>
    </row>
    <row r="2495" spans="5:5" x14ac:dyDescent="0.2">
      <c r="E2495"/>
    </row>
    <row r="2496" spans="5:5" x14ac:dyDescent="0.2">
      <c r="E2496"/>
    </row>
    <row r="2497" spans="5:5" x14ac:dyDescent="0.2">
      <c r="E2497"/>
    </row>
    <row r="2498" spans="5:5" x14ac:dyDescent="0.2">
      <c r="E2498"/>
    </row>
    <row r="2499" spans="5:5" x14ac:dyDescent="0.2">
      <c r="E2499"/>
    </row>
    <row r="2500" spans="5:5" x14ac:dyDescent="0.2">
      <c r="E2500"/>
    </row>
    <row r="2501" spans="5:5" x14ac:dyDescent="0.2">
      <c r="E2501"/>
    </row>
    <row r="2502" spans="5:5" x14ac:dyDescent="0.2">
      <c r="E2502"/>
    </row>
    <row r="2503" spans="5:5" x14ac:dyDescent="0.2">
      <c r="E2503"/>
    </row>
    <row r="2504" spans="5:5" x14ac:dyDescent="0.2">
      <c r="E2504"/>
    </row>
    <row r="2505" spans="5:5" x14ac:dyDescent="0.2">
      <c r="E2505"/>
    </row>
    <row r="2506" spans="5:5" x14ac:dyDescent="0.2">
      <c r="E2506"/>
    </row>
    <row r="2507" spans="5:5" x14ac:dyDescent="0.2">
      <c r="E2507"/>
    </row>
    <row r="2508" spans="5:5" x14ac:dyDescent="0.2">
      <c r="E2508"/>
    </row>
    <row r="2509" spans="5:5" x14ac:dyDescent="0.2">
      <c r="E2509"/>
    </row>
    <row r="2510" spans="5:5" x14ac:dyDescent="0.2">
      <c r="E2510"/>
    </row>
    <row r="2511" spans="5:5" x14ac:dyDescent="0.2">
      <c r="E2511"/>
    </row>
    <row r="2512" spans="5:5" x14ac:dyDescent="0.2">
      <c r="E2512"/>
    </row>
    <row r="2513" spans="5:5" x14ac:dyDescent="0.2">
      <c r="E2513"/>
    </row>
    <row r="2514" spans="5:5" x14ac:dyDescent="0.2">
      <c r="E2514"/>
    </row>
    <row r="2515" spans="5:5" x14ac:dyDescent="0.2">
      <c r="E2515"/>
    </row>
    <row r="2516" spans="5:5" x14ac:dyDescent="0.2">
      <c r="E2516"/>
    </row>
    <row r="2517" spans="5:5" x14ac:dyDescent="0.2">
      <c r="E2517"/>
    </row>
    <row r="2518" spans="5:5" x14ac:dyDescent="0.2">
      <c r="E2518"/>
    </row>
    <row r="2519" spans="5:5" x14ac:dyDescent="0.2">
      <c r="E2519"/>
    </row>
    <row r="2520" spans="5:5" x14ac:dyDescent="0.2">
      <c r="E2520"/>
    </row>
    <row r="2521" spans="5:5" x14ac:dyDescent="0.2">
      <c r="E2521"/>
    </row>
    <row r="2522" spans="5:5" x14ac:dyDescent="0.2">
      <c r="E2522"/>
    </row>
    <row r="2523" spans="5:5" x14ac:dyDescent="0.2">
      <c r="E2523"/>
    </row>
    <row r="2524" spans="5:5" x14ac:dyDescent="0.2">
      <c r="E2524"/>
    </row>
    <row r="2525" spans="5:5" x14ac:dyDescent="0.2">
      <c r="E2525"/>
    </row>
    <row r="2526" spans="5:5" x14ac:dyDescent="0.2">
      <c r="E2526"/>
    </row>
    <row r="2527" spans="5:5" x14ac:dyDescent="0.2">
      <c r="E2527"/>
    </row>
    <row r="2528" spans="5:5" x14ac:dyDescent="0.2">
      <c r="E2528"/>
    </row>
    <row r="2529" spans="5:5" x14ac:dyDescent="0.2">
      <c r="E2529"/>
    </row>
    <row r="2530" spans="5:5" x14ac:dyDescent="0.2">
      <c r="E2530"/>
    </row>
    <row r="2531" spans="5:5" x14ac:dyDescent="0.2">
      <c r="E2531"/>
    </row>
    <row r="2532" spans="5:5" x14ac:dyDescent="0.2">
      <c r="E2532"/>
    </row>
    <row r="2533" spans="5:5" x14ac:dyDescent="0.2">
      <c r="E2533"/>
    </row>
    <row r="2534" spans="5:5" x14ac:dyDescent="0.2">
      <c r="E2534"/>
    </row>
    <row r="2535" spans="5:5" x14ac:dyDescent="0.2">
      <c r="E2535"/>
    </row>
    <row r="2536" spans="5:5" x14ac:dyDescent="0.2">
      <c r="E2536"/>
    </row>
    <row r="2537" spans="5:5" x14ac:dyDescent="0.2">
      <c r="E2537"/>
    </row>
    <row r="2538" spans="5:5" x14ac:dyDescent="0.2">
      <c r="E2538"/>
    </row>
    <row r="2539" spans="5:5" x14ac:dyDescent="0.2">
      <c r="E2539"/>
    </row>
    <row r="2540" spans="5:5" x14ac:dyDescent="0.2">
      <c r="E2540"/>
    </row>
    <row r="2541" spans="5:5" x14ac:dyDescent="0.2">
      <c r="E2541"/>
    </row>
    <row r="2542" spans="5:5" x14ac:dyDescent="0.2">
      <c r="E2542"/>
    </row>
    <row r="2543" spans="5:5" x14ac:dyDescent="0.2">
      <c r="E2543"/>
    </row>
    <row r="2544" spans="5:5" x14ac:dyDescent="0.2">
      <c r="E2544"/>
    </row>
    <row r="2545" spans="5:5" x14ac:dyDescent="0.2">
      <c r="E2545"/>
    </row>
    <row r="2546" spans="5:5" x14ac:dyDescent="0.2">
      <c r="E2546"/>
    </row>
    <row r="2547" spans="5:5" x14ac:dyDescent="0.2">
      <c r="E2547"/>
    </row>
    <row r="2548" spans="5:5" x14ac:dyDescent="0.2">
      <c r="E2548"/>
    </row>
    <row r="2549" spans="5:5" x14ac:dyDescent="0.2">
      <c r="E2549"/>
    </row>
    <row r="2550" spans="5:5" x14ac:dyDescent="0.2">
      <c r="E2550"/>
    </row>
    <row r="2551" spans="5:5" x14ac:dyDescent="0.2">
      <c r="E2551"/>
    </row>
    <row r="2552" spans="5:5" x14ac:dyDescent="0.2">
      <c r="E2552"/>
    </row>
    <row r="2553" spans="5:5" x14ac:dyDescent="0.2">
      <c r="E2553"/>
    </row>
    <row r="2554" spans="5:5" x14ac:dyDescent="0.2">
      <c r="E2554"/>
    </row>
    <row r="2555" spans="5:5" x14ac:dyDescent="0.2">
      <c r="E2555"/>
    </row>
    <row r="2556" spans="5:5" x14ac:dyDescent="0.2">
      <c r="E2556"/>
    </row>
    <row r="2557" spans="5:5" x14ac:dyDescent="0.2">
      <c r="E2557"/>
    </row>
    <row r="2558" spans="5:5" x14ac:dyDescent="0.2">
      <c r="E2558"/>
    </row>
    <row r="2559" spans="5:5" x14ac:dyDescent="0.2">
      <c r="E2559"/>
    </row>
    <row r="2560" spans="5:5" x14ac:dyDescent="0.2">
      <c r="E2560"/>
    </row>
    <row r="2561" spans="5:5" x14ac:dyDescent="0.2">
      <c r="E2561"/>
    </row>
    <row r="2562" spans="5:5" x14ac:dyDescent="0.2">
      <c r="E2562"/>
    </row>
    <row r="2563" spans="5:5" x14ac:dyDescent="0.2">
      <c r="E2563"/>
    </row>
    <row r="2564" spans="5:5" x14ac:dyDescent="0.2">
      <c r="E2564"/>
    </row>
    <row r="2565" spans="5:5" x14ac:dyDescent="0.2">
      <c r="E2565"/>
    </row>
    <row r="2566" spans="5:5" x14ac:dyDescent="0.2">
      <c r="E2566"/>
    </row>
    <row r="2567" spans="5:5" x14ac:dyDescent="0.2">
      <c r="E2567"/>
    </row>
    <row r="2568" spans="5:5" x14ac:dyDescent="0.2">
      <c r="E2568"/>
    </row>
    <row r="2569" spans="5:5" x14ac:dyDescent="0.2">
      <c r="E2569"/>
    </row>
    <row r="2570" spans="5:5" x14ac:dyDescent="0.2">
      <c r="E2570"/>
    </row>
    <row r="2571" spans="5:5" x14ac:dyDescent="0.2">
      <c r="E2571"/>
    </row>
    <row r="2572" spans="5:5" x14ac:dyDescent="0.2">
      <c r="E2572"/>
    </row>
    <row r="2573" spans="5:5" x14ac:dyDescent="0.2">
      <c r="E2573"/>
    </row>
    <row r="2574" spans="5:5" x14ac:dyDescent="0.2">
      <c r="E2574"/>
    </row>
    <row r="2575" spans="5:5" x14ac:dyDescent="0.2">
      <c r="E2575"/>
    </row>
    <row r="2576" spans="5:5" x14ac:dyDescent="0.2">
      <c r="E2576"/>
    </row>
    <row r="2577" spans="5:5" x14ac:dyDescent="0.2">
      <c r="E2577"/>
    </row>
    <row r="2578" spans="5:5" x14ac:dyDescent="0.2">
      <c r="E2578"/>
    </row>
    <row r="2579" spans="5:5" x14ac:dyDescent="0.2">
      <c r="E2579"/>
    </row>
    <row r="2580" spans="5:5" x14ac:dyDescent="0.2">
      <c r="E2580"/>
    </row>
    <row r="2581" spans="5:5" x14ac:dyDescent="0.2">
      <c r="E2581"/>
    </row>
    <row r="2582" spans="5:5" x14ac:dyDescent="0.2">
      <c r="E2582"/>
    </row>
    <row r="2583" spans="5:5" x14ac:dyDescent="0.2">
      <c r="E2583"/>
    </row>
    <row r="2584" spans="5:5" x14ac:dyDescent="0.2">
      <c r="E2584"/>
    </row>
    <row r="2585" spans="5:5" x14ac:dyDescent="0.2">
      <c r="E2585"/>
    </row>
    <row r="2586" spans="5:5" x14ac:dyDescent="0.2">
      <c r="E2586"/>
    </row>
    <row r="2587" spans="5:5" x14ac:dyDescent="0.2">
      <c r="E2587"/>
    </row>
    <row r="2588" spans="5:5" x14ac:dyDescent="0.2">
      <c r="E2588"/>
    </row>
    <row r="2589" spans="5:5" x14ac:dyDescent="0.2">
      <c r="E2589"/>
    </row>
    <row r="2590" spans="5:5" x14ac:dyDescent="0.2">
      <c r="E2590"/>
    </row>
    <row r="2591" spans="5:5" x14ac:dyDescent="0.2">
      <c r="E2591"/>
    </row>
    <row r="2592" spans="5:5" x14ac:dyDescent="0.2">
      <c r="E2592"/>
    </row>
    <row r="2593" spans="5:5" x14ac:dyDescent="0.2">
      <c r="E2593"/>
    </row>
    <row r="2594" spans="5:5" x14ac:dyDescent="0.2">
      <c r="E2594"/>
    </row>
    <row r="2595" spans="5:5" x14ac:dyDescent="0.2">
      <c r="E2595"/>
    </row>
    <row r="2596" spans="5:5" x14ac:dyDescent="0.2">
      <c r="E2596"/>
    </row>
    <row r="2597" spans="5:5" x14ac:dyDescent="0.2">
      <c r="E2597"/>
    </row>
    <row r="2598" spans="5:5" x14ac:dyDescent="0.2">
      <c r="E2598"/>
    </row>
    <row r="2599" spans="5:5" x14ac:dyDescent="0.2">
      <c r="E2599"/>
    </row>
    <row r="2600" spans="5:5" x14ac:dyDescent="0.2">
      <c r="E2600"/>
    </row>
    <row r="2601" spans="5:5" x14ac:dyDescent="0.2">
      <c r="E2601"/>
    </row>
    <row r="2602" spans="5:5" x14ac:dyDescent="0.2">
      <c r="E2602"/>
    </row>
    <row r="2603" spans="5:5" x14ac:dyDescent="0.2">
      <c r="E2603"/>
    </row>
    <row r="2604" spans="5:5" x14ac:dyDescent="0.2">
      <c r="E2604"/>
    </row>
    <row r="2605" spans="5:5" x14ac:dyDescent="0.2">
      <c r="E2605"/>
    </row>
    <row r="2606" spans="5:5" x14ac:dyDescent="0.2">
      <c r="E2606"/>
    </row>
    <row r="2607" spans="5:5" x14ac:dyDescent="0.2">
      <c r="E2607"/>
    </row>
    <row r="2608" spans="5:5" x14ac:dyDescent="0.2">
      <c r="E2608"/>
    </row>
    <row r="2609" spans="5:5" x14ac:dyDescent="0.2">
      <c r="E2609"/>
    </row>
    <row r="2610" spans="5:5" x14ac:dyDescent="0.2">
      <c r="E2610"/>
    </row>
    <row r="2611" spans="5:5" x14ac:dyDescent="0.2">
      <c r="E2611"/>
    </row>
    <row r="2612" spans="5:5" x14ac:dyDescent="0.2">
      <c r="E2612"/>
    </row>
    <row r="2613" spans="5:5" x14ac:dyDescent="0.2">
      <c r="E2613"/>
    </row>
    <row r="2614" spans="5:5" x14ac:dyDescent="0.2">
      <c r="E2614"/>
    </row>
    <row r="2615" spans="5:5" x14ac:dyDescent="0.2">
      <c r="E2615"/>
    </row>
    <row r="2616" spans="5:5" x14ac:dyDescent="0.2">
      <c r="E2616"/>
    </row>
    <row r="2617" spans="5:5" x14ac:dyDescent="0.2">
      <c r="E2617"/>
    </row>
    <row r="2618" spans="5:5" x14ac:dyDescent="0.2">
      <c r="E2618"/>
    </row>
    <row r="2619" spans="5:5" x14ac:dyDescent="0.2">
      <c r="E2619"/>
    </row>
    <row r="2620" spans="5:5" x14ac:dyDescent="0.2">
      <c r="E2620"/>
    </row>
    <row r="2621" spans="5:5" x14ac:dyDescent="0.2">
      <c r="E2621"/>
    </row>
    <row r="2622" spans="5:5" x14ac:dyDescent="0.2">
      <c r="E2622"/>
    </row>
    <row r="2623" spans="5:5" x14ac:dyDescent="0.2">
      <c r="E2623"/>
    </row>
    <row r="2624" spans="5:5" x14ac:dyDescent="0.2">
      <c r="E2624"/>
    </row>
    <row r="2625" spans="5:5" x14ac:dyDescent="0.2">
      <c r="E2625"/>
    </row>
    <row r="2626" spans="5:5" x14ac:dyDescent="0.2">
      <c r="E2626"/>
    </row>
    <row r="2627" spans="5:5" x14ac:dyDescent="0.2">
      <c r="E2627"/>
    </row>
    <row r="2628" spans="5:5" x14ac:dyDescent="0.2">
      <c r="E2628"/>
    </row>
    <row r="2629" spans="5:5" x14ac:dyDescent="0.2">
      <c r="E2629"/>
    </row>
    <row r="2630" spans="5:5" x14ac:dyDescent="0.2">
      <c r="E2630"/>
    </row>
    <row r="2631" spans="5:5" x14ac:dyDescent="0.2">
      <c r="E2631"/>
    </row>
    <row r="2632" spans="5:5" x14ac:dyDescent="0.2">
      <c r="E2632"/>
    </row>
    <row r="2633" spans="5:5" x14ac:dyDescent="0.2">
      <c r="E2633"/>
    </row>
    <row r="2634" spans="5:5" x14ac:dyDescent="0.2">
      <c r="E2634"/>
    </row>
    <row r="2635" spans="5:5" x14ac:dyDescent="0.2">
      <c r="E2635"/>
    </row>
    <row r="2636" spans="5:5" x14ac:dyDescent="0.2">
      <c r="E2636"/>
    </row>
    <row r="2637" spans="5:5" x14ac:dyDescent="0.2">
      <c r="E2637"/>
    </row>
    <row r="2638" spans="5:5" x14ac:dyDescent="0.2">
      <c r="E2638"/>
    </row>
    <row r="2639" spans="5:5" x14ac:dyDescent="0.2">
      <c r="E2639"/>
    </row>
    <row r="2640" spans="5:5" x14ac:dyDescent="0.2">
      <c r="E2640"/>
    </row>
    <row r="2641" spans="5:5" x14ac:dyDescent="0.2">
      <c r="E2641"/>
    </row>
    <row r="2642" spans="5:5" x14ac:dyDescent="0.2">
      <c r="E2642"/>
    </row>
    <row r="2643" spans="5:5" x14ac:dyDescent="0.2">
      <c r="E2643"/>
    </row>
    <row r="2644" spans="5:5" x14ac:dyDescent="0.2">
      <c r="E2644"/>
    </row>
    <row r="2645" spans="5:5" x14ac:dyDescent="0.2">
      <c r="E2645"/>
    </row>
    <row r="2646" spans="5:5" x14ac:dyDescent="0.2">
      <c r="E2646"/>
    </row>
    <row r="2647" spans="5:5" x14ac:dyDescent="0.2">
      <c r="E2647"/>
    </row>
    <row r="2648" spans="5:5" x14ac:dyDescent="0.2">
      <c r="E2648"/>
    </row>
    <row r="2649" spans="5:5" x14ac:dyDescent="0.2">
      <c r="E2649"/>
    </row>
    <row r="2650" spans="5:5" x14ac:dyDescent="0.2">
      <c r="E2650"/>
    </row>
    <row r="2651" spans="5:5" x14ac:dyDescent="0.2">
      <c r="E2651"/>
    </row>
    <row r="2652" spans="5:5" x14ac:dyDescent="0.2">
      <c r="E2652"/>
    </row>
    <row r="2653" spans="5:5" x14ac:dyDescent="0.2">
      <c r="E2653"/>
    </row>
    <row r="2654" spans="5:5" x14ac:dyDescent="0.2">
      <c r="E2654"/>
    </row>
    <row r="2655" spans="5:5" x14ac:dyDescent="0.2">
      <c r="E2655"/>
    </row>
    <row r="2656" spans="5:5" x14ac:dyDescent="0.2">
      <c r="E2656"/>
    </row>
    <row r="2657" spans="5:5" x14ac:dyDescent="0.2">
      <c r="E2657"/>
    </row>
    <row r="2658" spans="5:5" x14ac:dyDescent="0.2">
      <c r="E2658"/>
    </row>
    <row r="2659" spans="5:5" x14ac:dyDescent="0.2">
      <c r="E2659"/>
    </row>
    <row r="2660" spans="5:5" x14ac:dyDescent="0.2">
      <c r="E2660"/>
    </row>
    <row r="2661" spans="5:5" x14ac:dyDescent="0.2">
      <c r="E2661"/>
    </row>
    <row r="2662" spans="5:5" x14ac:dyDescent="0.2">
      <c r="E2662"/>
    </row>
    <row r="2663" spans="5:5" x14ac:dyDescent="0.2">
      <c r="E2663"/>
    </row>
    <row r="2664" spans="5:5" x14ac:dyDescent="0.2">
      <c r="E2664"/>
    </row>
    <row r="2665" spans="5:5" x14ac:dyDescent="0.2">
      <c r="E2665"/>
    </row>
    <row r="2666" spans="5:5" x14ac:dyDescent="0.2">
      <c r="E2666"/>
    </row>
    <row r="2667" spans="5:5" x14ac:dyDescent="0.2">
      <c r="E2667"/>
    </row>
    <row r="2668" spans="5:5" x14ac:dyDescent="0.2">
      <c r="E2668"/>
    </row>
    <row r="2669" spans="5:5" x14ac:dyDescent="0.2">
      <c r="E2669"/>
    </row>
    <row r="2670" spans="5:5" x14ac:dyDescent="0.2">
      <c r="E2670"/>
    </row>
    <row r="2671" spans="5:5" x14ac:dyDescent="0.2">
      <c r="E2671"/>
    </row>
    <row r="2672" spans="5:5" x14ac:dyDescent="0.2">
      <c r="E2672"/>
    </row>
    <row r="2673" spans="5:5" x14ac:dyDescent="0.2">
      <c r="E2673"/>
    </row>
    <row r="2674" spans="5:5" x14ac:dyDescent="0.2">
      <c r="E2674"/>
    </row>
    <row r="2675" spans="5:5" x14ac:dyDescent="0.2">
      <c r="E2675"/>
    </row>
    <row r="2676" spans="5:5" x14ac:dyDescent="0.2">
      <c r="E2676"/>
    </row>
    <row r="2677" spans="5:5" x14ac:dyDescent="0.2">
      <c r="E2677"/>
    </row>
    <row r="2678" spans="5:5" x14ac:dyDescent="0.2">
      <c r="E2678"/>
    </row>
    <row r="2679" spans="5:5" x14ac:dyDescent="0.2">
      <c r="E2679"/>
    </row>
    <row r="2680" spans="5:5" x14ac:dyDescent="0.2">
      <c r="E2680"/>
    </row>
    <row r="2681" spans="5:5" x14ac:dyDescent="0.2">
      <c r="E2681"/>
    </row>
    <row r="2682" spans="5:5" x14ac:dyDescent="0.2">
      <c r="E2682"/>
    </row>
    <row r="2683" spans="5:5" x14ac:dyDescent="0.2">
      <c r="E2683"/>
    </row>
    <row r="2684" spans="5:5" x14ac:dyDescent="0.2">
      <c r="E2684"/>
    </row>
    <row r="2685" spans="5:5" x14ac:dyDescent="0.2">
      <c r="E2685"/>
    </row>
    <row r="2686" spans="5:5" x14ac:dyDescent="0.2">
      <c r="E2686"/>
    </row>
    <row r="2687" spans="5:5" x14ac:dyDescent="0.2">
      <c r="E2687"/>
    </row>
    <row r="2688" spans="5:5" x14ac:dyDescent="0.2">
      <c r="E2688"/>
    </row>
    <row r="2689" spans="5:5" x14ac:dyDescent="0.2">
      <c r="E2689"/>
    </row>
    <row r="2690" spans="5:5" x14ac:dyDescent="0.2">
      <c r="E2690"/>
    </row>
    <row r="2691" spans="5:5" x14ac:dyDescent="0.2">
      <c r="E2691"/>
    </row>
    <row r="2692" spans="5:5" x14ac:dyDescent="0.2">
      <c r="E2692"/>
    </row>
    <row r="2693" spans="5:5" x14ac:dyDescent="0.2">
      <c r="E2693"/>
    </row>
    <row r="2694" spans="5:5" x14ac:dyDescent="0.2">
      <c r="E2694"/>
    </row>
    <row r="2695" spans="5:5" x14ac:dyDescent="0.2">
      <c r="E2695"/>
    </row>
    <row r="2696" spans="5:5" x14ac:dyDescent="0.2">
      <c r="E2696"/>
    </row>
    <row r="2697" spans="5:5" x14ac:dyDescent="0.2">
      <c r="E2697"/>
    </row>
    <row r="2698" spans="5:5" x14ac:dyDescent="0.2">
      <c r="E2698"/>
    </row>
    <row r="2699" spans="5:5" x14ac:dyDescent="0.2">
      <c r="E2699"/>
    </row>
    <row r="2700" spans="5:5" x14ac:dyDescent="0.2">
      <c r="E2700"/>
    </row>
    <row r="2701" spans="5:5" x14ac:dyDescent="0.2">
      <c r="E2701"/>
    </row>
    <row r="2702" spans="5:5" x14ac:dyDescent="0.2">
      <c r="E2702"/>
    </row>
    <row r="2703" spans="5:5" x14ac:dyDescent="0.2">
      <c r="E2703"/>
    </row>
    <row r="2704" spans="5:5" x14ac:dyDescent="0.2">
      <c r="E2704"/>
    </row>
    <row r="2705" spans="5:5" x14ac:dyDescent="0.2">
      <c r="E2705"/>
    </row>
    <row r="2706" spans="5:5" x14ac:dyDescent="0.2">
      <c r="E2706"/>
    </row>
    <row r="2707" spans="5:5" x14ac:dyDescent="0.2">
      <c r="E2707"/>
    </row>
    <row r="2708" spans="5:5" x14ac:dyDescent="0.2">
      <c r="E2708"/>
    </row>
    <row r="2709" spans="5:5" x14ac:dyDescent="0.2">
      <c r="E2709"/>
    </row>
    <row r="2710" spans="5:5" x14ac:dyDescent="0.2">
      <c r="E2710"/>
    </row>
    <row r="2711" spans="5:5" x14ac:dyDescent="0.2">
      <c r="E2711"/>
    </row>
    <row r="2712" spans="5:5" x14ac:dyDescent="0.2">
      <c r="E2712"/>
    </row>
    <row r="2713" spans="5:5" x14ac:dyDescent="0.2">
      <c r="E2713"/>
    </row>
    <row r="2714" spans="5:5" x14ac:dyDescent="0.2">
      <c r="E2714"/>
    </row>
    <row r="2715" spans="5:5" x14ac:dyDescent="0.2">
      <c r="E2715"/>
    </row>
    <row r="2716" spans="5:5" x14ac:dyDescent="0.2">
      <c r="E2716"/>
    </row>
    <row r="2717" spans="5:5" x14ac:dyDescent="0.2">
      <c r="E2717"/>
    </row>
    <row r="2718" spans="5:5" x14ac:dyDescent="0.2">
      <c r="E2718"/>
    </row>
    <row r="2719" spans="5:5" x14ac:dyDescent="0.2">
      <c r="E2719"/>
    </row>
    <row r="2720" spans="5:5" x14ac:dyDescent="0.2">
      <c r="E2720"/>
    </row>
    <row r="2721" spans="5:5" x14ac:dyDescent="0.2">
      <c r="E2721"/>
    </row>
    <row r="2722" spans="5:5" x14ac:dyDescent="0.2">
      <c r="E2722"/>
    </row>
    <row r="2723" spans="5:5" x14ac:dyDescent="0.2">
      <c r="E2723"/>
    </row>
    <row r="2724" spans="5:5" x14ac:dyDescent="0.2">
      <c r="E2724"/>
    </row>
    <row r="2725" spans="5:5" x14ac:dyDescent="0.2">
      <c r="E2725"/>
    </row>
    <row r="2726" spans="5:5" x14ac:dyDescent="0.2">
      <c r="E2726"/>
    </row>
    <row r="2727" spans="5:5" x14ac:dyDescent="0.2">
      <c r="E2727"/>
    </row>
    <row r="2728" spans="5:5" x14ac:dyDescent="0.2">
      <c r="E2728"/>
    </row>
    <row r="2729" spans="5:5" x14ac:dyDescent="0.2">
      <c r="E2729"/>
    </row>
    <row r="2730" spans="5:5" x14ac:dyDescent="0.2">
      <c r="E2730"/>
    </row>
    <row r="2731" spans="5:5" x14ac:dyDescent="0.2">
      <c r="E2731"/>
    </row>
    <row r="2732" spans="5:5" x14ac:dyDescent="0.2">
      <c r="E2732"/>
    </row>
    <row r="2733" spans="5:5" x14ac:dyDescent="0.2">
      <c r="E2733"/>
    </row>
    <row r="2734" spans="5:5" x14ac:dyDescent="0.2">
      <c r="E2734"/>
    </row>
    <row r="2735" spans="5:5" x14ac:dyDescent="0.2">
      <c r="E2735"/>
    </row>
    <row r="2736" spans="5:5" x14ac:dyDescent="0.2">
      <c r="E2736"/>
    </row>
    <row r="2737" spans="5:5" x14ac:dyDescent="0.2">
      <c r="E2737"/>
    </row>
    <row r="2738" spans="5:5" x14ac:dyDescent="0.2">
      <c r="E2738"/>
    </row>
    <row r="2739" spans="5:5" x14ac:dyDescent="0.2">
      <c r="E2739"/>
    </row>
    <row r="2740" spans="5:5" x14ac:dyDescent="0.2">
      <c r="E2740"/>
    </row>
    <row r="2741" spans="5:5" x14ac:dyDescent="0.2">
      <c r="E2741"/>
    </row>
    <row r="2742" spans="5:5" x14ac:dyDescent="0.2">
      <c r="E2742"/>
    </row>
    <row r="2743" spans="5:5" x14ac:dyDescent="0.2">
      <c r="E2743"/>
    </row>
    <row r="2744" spans="5:5" x14ac:dyDescent="0.2">
      <c r="E2744"/>
    </row>
    <row r="2745" spans="5:5" x14ac:dyDescent="0.2">
      <c r="E2745"/>
    </row>
    <row r="2746" spans="5:5" x14ac:dyDescent="0.2">
      <c r="E2746"/>
    </row>
    <row r="2747" spans="5:5" x14ac:dyDescent="0.2">
      <c r="E2747"/>
    </row>
    <row r="2748" spans="5:5" x14ac:dyDescent="0.2">
      <c r="E2748"/>
    </row>
    <row r="2749" spans="5:5" x14ac:dyDescent="0.2">
      <c r="E2749"/>
    </row>
    <row r="2750" spans="5:5" x14ac:dyDescent="0.2">
      <c r="E2750"/>
    </row>
    <row r="2751" spans="5:5" x14ac:dyDescent="0.2">
      <c r="E2751"/>
    </row>
    <row r="2752" spans="5:5" x14ac:dyDescent="0.2">
      <c r="E2752"/>
    </row>
    <row r="2753" spans="5:5" x14ac:dyDescent="0.2">
      <c r="E2753"/>
    </row>
    <row r="2754" spans="5:5" x14ac:dyDescent="0.2">
      <c r="E2754"/>
    </row>
    <row r="2755" spans="5:5" x14ac:dyDescent="0.2">
      <c r="E2755"/>
    </row>
    <row r="2756" spans="5:5" x14ac:dyDescent="0.2">
      <c r="E2756"/>
    </row>
    <row r="2757" spans="5:5" x14ac:dyDescent="0.2">
      <c r="E2757"/>
    </row>
    <row r="2758" spans="5:5" x14ac:dyDescent="0.2">
      <c r="E2758"/>
    </row>
    <row r="2759" spans="5:5" x14ac:dyDescent="0.2">
      <c r="E2759"/>
    </row>
    <row r="2760" spans="5:5" x14ac:dyDescent="0.2">
      <c r="E2760"/>
    </row>
    <row r="2761" spans="5:5" x14ac:dyDescent="0.2">
      <c r="E2761"/>
    </row>
    <row r="2762" spans="5:5" x14ac:dyDescent="0.2">
      <c r="E2762"/>
    </row>
    <row r="2763" spans="5:5" x14ac:dyDescent="0.2">
      <c r="E2763"/>
    </row>
    <row r="2764" spans="5:5" x14ac:dyDescent="0.2">
      <c r="E2764"/>
    </row>
    <row r="2765" spans="5:5" x14ac:dyDescent="0.2">
      <c r="E2765"/>
    </row>
    <row r="2766" spans="5:5" x14ac:dyDescent="0.2">
      <c r="E2766"/>
    </row>
    <row r="2767" spans="5:5" x14ac:dyDescent="0.2">
      <c r="E2767"/>
    </row>
    <row r="2768" spans="5:5" x14ac:dyDescent="0.2">
      <c r="E2768"/>
    </row>
    <row r="2769" spans="5:5" x14ac:dyDescent="0.2">
      <c r="E2769"/>
    </row>
    <row r="2770" spans="5:5" x14ac:dyDescent="0.2">
      <c r="E2770"/>
    </row>
    <row r="2771" spans="5:5" x14ac:dyDescent="0.2">
      <c r="E2771"/>
    </row>
    <row r="2772" spans="5:5" x14ac:dyDescent="0.2">
      <c r="E2772"/>
    </row>
    <row r="2773" spans="5:5" x14ac:dyDescent="0.2">
      <c r="E2773"/>
    </row>
    <row r="2774" spans="5:5" x14ac:dyDescent="0.2">
      <c r="E2774"/>
    </row>
    <row r="2775" spans="5:5" x14ac:dyDescent="0.2">
      <c r="E2775"/>
    </row>
    <row r="2776" spans="5:5" x14ac:dyDescent="0.2">
      <c r="E2776"/>
    </row>
    <row r="2777" spans="5:5" x14ac:dyDescent="0.2">
      <c r="E2777"/>
    </row>
    <row r="2778" spans="5:5" x14ac:dyDescent="0.2">
      <c r="E2778"/>
    </row>
    <row r="2779" spans="5:5" x14ac:dyDescent="0.2">
      <c r="E2779"/>
    </row>
    <row r="2780" spans="5:5" x14ac:dyDescent="0.2">
      <c r="E2780"/>
    </row>
    <row r="2781" spans="5:5" x14ac:dyDescent="0.2">
      <c r="E2781"/>
    </row>
    <row r="2782" spans="5:5" x14ac:dyDescent="0.2">
      <c r="E2782"/>
    </row>
    <row r="2783" spans="5:5" x14ac:dyDescent="0.2">
      <c r="E2783"/>
    </row>
    <row r="2784" spans="5:5" x14ac:dyDescent="0.2">
      <c r="E2784"/>
    </row>
    <row r="2785" spans="5:5" x14ac:dyDescent="0.2">
      <c r="E2785"/>
    </row>
    <row r="2786" spans="5:5" x14ac:dyDescent="0.2">
      <c r="E2786"/>
    </row>
    <row r="2787" spans="5:5" x14ac:dyDescent="0.2">
      <c r="E2787"/>
    </row>
    <row r="2788" spans="5:5" x14ac:dyDescent="0.2">
      <c r="E2788"/>
    </row>
    <row r="2789" spans="5:5" x14ac:dyDescent="0.2">
      <c r="E2789"/>
    </row>
    <row r="2790" spans="5:5" x14ac:dyDescent="0.2">
      <c r="E2790"/>
    </row>
    <row r="2791" spans="5:5" x14ac:dyDescent="0.2">
      <c r="E2791"/>
    </row>
    <row r="2792" spans="5:5" x14ac:dyDescent="0.2">
      <c r="E2792"/>
    </row>
    <row r="2793" spans="5:5" x14ac:dyDescent="0.2">
      <c r="E2793"/>
    </row>
    <row r="2794" spans="5:5" x14ac:dyDescent="0.2">
      <c r="E2794"/>
    </row>
    <row r="2795" spans="5:5" x14ac:dyDescent="0.2">
      <c r="E2795"/>
    </row>
    <row r="2796" spans="5:5" x14ac:dyDescent="0.2">
      <c r="E2796"/>
    </row>
    <row r="2797" spans="5:5" x14ac:dyDescent="0.2">
      <c r="E2797"/>
    </row>
    <row r="2798" spans="5:5" x14ac:dyDescent="0.2">
      <c r="E2798"/>
    </row>
    <row r="2799" spans="5:5" x14ac:dyDescent="0.2">
      <c r="E2799"/>
    </row>
    <row r="2800" spans="5:5" x14ac:dyDescent="0.2">
      <c r="E2800"/>
    </row>
    <row r="2801" spans="5:5" x14ac:dyDescent="0.2">
      <c r="E2801"/>
    </row>
    <row r="2802" spans="5:5" x14ac:dyDescent="0.2">
      <c r="E2802"/>
    </row>
    <row r="2803" spans="5:5" x14ac:dyDescent="0.2">
      <c r="E2803"/>
    </row>
    <row r="2804" spans="5:5" x14ac:dyDescent="0.2">
      <c r="E2804"/>
    </row>
    <row r="2805" spans="5:5" x14ac:dyDescent="0.2">
      <c r="E2805"/>
    </row>
    <row r="2806" spans="5:5" x14ac:dyDescent="0.2">
      <c r="E2806"/>
    </row>
    <row r="2807" spans="5:5" x14ac:dyDescent="0.2">
      <c r="E2807"/>
    </row>
    <row r="2808" spans="5:5" x14ac:dyDescent="0.2">
      <c r="E2808"/>
    </row>
    <row r="2809" spans="5:5" x14ac:dyDescent="0.2">
      <c r="E2809"/>
    </row>
    <row r="2810" spans="5:5" x14ac:dyDescent="0.2">
      <c r="E2810"/>
    </row>
    <row r="2811" spans="5:5" x14ac:dyDescent="0.2">
      <c r="E2811"/>
    </row>
    <row r="2812" spans="5:5" x14ac:dyDescent="0.2">
      <c r="E2812"/>
    </row>
    <row r="2813" spans="5:5" x14ac:dyDescent="0.2">
      <c r="E2813"/>
    </row>
    <row r="2814" spans="5:5" x14ac:dyDescent="0.2">
      <c r="E2814"/>
    </row>
    <row r="2815" spans="5:5" x14ac:dyDescent="0.2">
      <c r="E2815"/>
    </row>
    <row r="2816" spans="5:5" x14ac:dyDescent="0.2">
      <c r="E2816"/>
    </row>
    <row r="2817" spans="5:5" x14ac:dyDescent="0.2">
      <c r="E2817"/>
    </row>
    <row r="2818" spans="5:5" x14ac:dyDescent="0.2">
      <c r="E2818"/>
    </row>
    <row r="2819" spans="5:5" x14ac:dyDescent="0.2">
      <c r="E2819"/>
    </row>
    <row r="2820" spans="5:5" x14ac:dyDescent="0.2">
      <c r="E2820"/>
    </row>
    <row r="2821" spans="5:5" x14ac:dyDescent="0.2">
      <c r="E2821"/>
    </row>
    <row r="2822" spans="5:5" x14ac:dyDescent="0.2">
      <c r="E2822"/>
    </row>
    <row r="2823" spans="5:5" x14ac:dyDescent="0.2">
      <c r="E2823"/>
    </row>
    <row r="2824" spans="5:5" x14ac:dyDescent="0.2">
      <c r="E2824"/>
    </row>
    <row r="2825" spans="5:5" x14ac:dyDescent="0.2">
      <c r="E2825"/>
    </row>
    <row r="2826" spans="5:5" x14ac:dyDescent="0.2">
      <c r="E2826"/>
    </row>
    <row r="2827" spans="5:5" x14ac:dyDescent="0.2">
      <c r="E2827"/>
    </row>
    <row r="2828" spans="5:5" x14ac:dyDescent="0.2">
      <c r="E2828"/>
    </row>
    <row r="2829" spans="5:5" x14ac:dyDescent="0.2">
      <c r="E2829"/>
    </row>
    <row r="2830" spans="5:5" x14ac:dyDescent="0.2">
      <c r="E2830"/>
    </row>
    <row r="2831" spans="5:5" x14ac:dyDescent="0.2">
      <c r="E2831"/>
    </row>
    <row r="2832" spans="5:5" x14ac:dyDescent="0.2">
      <c r="E2832"/>
    </row>
    <row r="2833" spans="5:5" x14ac:dyDescent="0.2">
      <c r="E2833"/>
    </row>
    <row r="2834" spans="5:5" x14ac:dyDescent="0.2">
      <c r="E2834"/>
    </row>
    <row r="2835" spans="5:5" x14ac:dyDescent="0.2">
      <c r="E2835"/>
    </row>
    <row r="2836" spans="5:5" x14ac:dyDescent="0.2">
      <c r="E2836"/>
    </row>
    <row r="2837" spans="5:5" x14ac:dyDescent="0.2">
      <c r="E2837"/>
    </row>
    <row r="2838" spans="5:5" x14ac:dyDescent="0.2">
      <c r="E2838"/>
    </row>
    <row r="2839" spans="5:5" x14ac:dyDescent="0.2">
      <c r="E2839"/>
    </row>
    <row r="2840" spans="5:5" x14ac:dyDescent="0.2">
      <c r="E2840"/>
    </row>
    <row r="2841" spans="5:5" x14ac:dyDescent="0.2">
      <c r="E2841"/>
    </row>
    <row r="2842" spans="5:5" x14ac:dyDescent="0.2">
      <c r="E2842"/>
    </row>
    <row r="2843" spans="5:5" x14ac:dyDescent="0.2">
      <c r="E2843"/>
    </row>
    <row r="2844" spans="5:5" x14ac:dyDescent="0.2">
      <c r="E2844"/>
    </row>
    <row r="2845" spans="5:5" x14ac:dyDescent="0.2">
      <c r="E2845"/>
    </row>
    <row r="2846" spans="5:5" x14ac:dyDescent="0.2">
      <c r="E2846"/>
    </row>
    <row r="2847" spans="5:5" x14ac:dyDescent="0.2">
      <c r="E2847"/>
    </row>
    <row r="2848" spans="5:5" x14ac:dyDescent="0.2">
      <c r="E2848"/>
    </row>
    <row r="2849" spans="5:5" x14ac:dyDescent="0.2">
      <c r="E2849"/>
    </row>
    <row r="2850" spans="5:5" x14ac:dyDescent="0.2">
      <c r="E2850"/>
    </row>
    <row r="2851" spans="5:5" x14ac:dyDescent="0.2">
      <c r="E2851"/>
    </row>
    <row r="2852" spans="5:5" x14ac:dyDescent="0.2">
      <c r="E2852"/>
    </row>
    <row r="2853" spans="5:5" x14ac:dyDescent="0.2">
      <c r="E2853"/>
    </row>
    <row r="2854" spans="5:5" x14ac:dyDescent="0.2">
      <c r="E2854"/>
    </row>
    <row r="2855" spans="5:5" x14ac:dyDescent="0.2">
      <c r="E2855"/>
    </row>
    <row r="2856" spans="5:5" x14ac:dyDescent="0.2">
      <c r="E2856"/>
    </row>
    <row r="2857" spans="5:5" x14ac:dyDescent="0.2">
      <c r="E2857"/>
    </row>
    <row r="2858" spans="5:5" x14ac:dyDescent="0.2">
      <c r="E2858"/>
    </row>
    <row r="2859" spans="5:5" x14ac:dyDescent="0.2">
      <c r="E2859"/>
    </row>
    <row r="2860" spans="5:5" x14ac:dyDescent="0.2">
      <c r="E2860"/>
    </row>
    <row r="2861" spans="5:5" x14ac:dyDescent="0.2">
      <c r="E2861"/>
    </row>
    <row r="2862" spans="5:5" x14ac:dyDescent="0.2">
      <c r="E2862"/>
    </row>
    <row r="2863" spans="5:5" x14ac:dyDescent="0.2">
      <c r="E2863"/>
    </row>
    <row r="2864" spans="5:5" x14ac:dyDescent="0.2">
      <c r="E2864"/>
    </row>
    <row r="2865" spans="5:5" x14ac:dyDescent="0.2">
      <c r="E2865"/>
    </row>
    <row r="2866" spans="5:5" x14ac:dyDescent="0.2">
      <c r="E2866"/>
    </row>
    <row r="2867" spans="5:5" x14ac:dyDescent="0.2">
      <c r="E2867"/>
    </row>
    <row r="2868" spans="5:5" x14ac:dyDescent="0.2">
      <c r="E2868"/>
    </row>
    <row r="2869" spans="5:5" x14ac:dyDescent="0.2">
      <c r="E2869"/>
    </row>
    <row r="2870" spans="5:5" x14ac:dyDescent="0.2">
      <c r="E2870"/>
    </row>
    <row r="2871" spans="5:5" x14ac:dyDescent="0.2">
      <c r="E2871"/>
    </row>
    <row r="2872" spans="5:5" x14ac:dyDescent="0.2">
      <c r="E2872"/>
    </row>
    <row r="2873" spans="5:5" x14ac:dyDescent="0.2">
      <c r="E2873"/>
    </row>
    <row r="2874" spans="5:5" x14ac:dyDescent="0.2">
      <c r="E2874"/>
    </row>
    <row r="2875" spans="5:5" x14ac:dyDescent="0.2">
      <c r="E2875"/>
    </row>
    <row r="2876" spans="5:5" x14ac:dyDescent="0.2">
      <c r="E2876"/>
    </row>
    <row r="2877" spans="5:5" x14ac:dyDescent="0.2">
      <c r="E2877"/>
    </row>
    <row r="2878" spans="5:5" x14ac:dyDescent="0.2">
      <c r="E2878"/>
    </row>
    <row r="2879" spans="5:5" x14ac:dyDescent="0.2">
      <c r="E2879"/>
    </row>
    <row r="2880" spans="5:5" x14ac:dyDescent="0.2">
      <c r="E2880"/>
    </row>
    <row r="2881" spans="5:5" x14ac:dyDescent="0.2">
      <c r="E2881"/>
    </row>
    <row r="2882" spans="5:5" x14ac:dyDescent="0.2">
      <c r="E2882"/>
    </row>
    <row r="2883" spans="5:5" x14ac:dyDescent="0.2">
      <c r="E2883"/>
    </row>
    <row r="2884" spans="5:5" x14ac:dyDescent="0.2">
      <c r="E2884"/>
    </row>
    <row r="2885" spans="5:5" x14ac:dyDescent="0.2">
      <c r="E2885"/>
    </row>
    <row r="2886" spans="5:5" x14ac:dyDescent="0.2">
      <c r="E2886"/>
    </row>
    <row r="2887" spans="5:5" x14ac:dyDescent="0.2">
      <c r="E2887"/>
    </row>
    <row r="2888" spans="5:5" x14ac:dyDescent="0.2">
      <c r="E2888"/>
    </row>
    <row r="2889" spans="5:5" x14ac:dyDescent="0.2">
      <c r="E2889"/>
    </row>
    <row r="2890" spans="5:5" x14ac:dyDescent="0.2">
      <c r="E2890"/>
    </row>
    <row r="2891" spans="5:5" x14ac:dyDescent="0.2">
      <c r="E2891"/>
    </row>
    <row r="2892" spans="5:5" x14ac:dyDescent="0.2">
      <c r="E2892"/>
    </row>
    <row r="2893" spans="5:5" x14ac:dyDescent="0.2">
      <c r="E2893"/>
    </row>
    <row r="2894" spans="5:5" x14ac:dyDescent="0.2">
      <c r="E2894"/>
    </row>
    <row r="2895" spans="5:5" x14ac:dyDescent="0.2">
      <c r="E2895"/>
    </row>
    <row r="2896" spans="5:5" x14ac:dyDescent="0.2">
      <c r="E2896"/>
    </row>
    <row r="2897" spans="5:5" x14ac:dyDescent="0.2">
      <c r="E2897"/>
    </row>
    <row r="2898" spans="5:5" x14ac:dyDescent="0.2">
      <c r="E2898"/>
    </row>
    <row r="2899" spans="5:5" x14ac:dyDescent="0.2">
      <c r="E2899"/>
    </row>
    <row r="2900" spans="5:5" x14ac:dyDescent="0.2">
      <c r="E2900"/>
    </row>
    <row r="2901" spans="5:5" x14ac:dyDescent="0.2">
      <c r="E2901"/>
    </row>
    <row r="2902" spans="5:5" x14ac:dyDescent="0.2">
      <c r="E2902"/>
    </row>
    <row r="2903" spans="5:5" x14ac:dyDescent="0.2">
      <c r="E2903"/>
    </row>
    <row r="2904" spans="5:5" x14ac:dyDescent="0.2">
      <c r="E2904"/>
    </row>
    <row r="2905" spans="5:5" x14ac:dyDescent="0.2">
      <c r="E2905"/>
    </row>
    <row r="2906" spans="5:5" x14ac:dyDescent="0.2">
      <c r="E2906"/>
    </row>
    <row r="2907" spans="5:5" x14ac:dyDescent="0.2">
      <c r="E2907"/>
    </row>
    <row r="2908" spans="5:5" x14ac:dyDescent="0.2">
      <c r="E2908"/>
    </row>
    <row r="2909" spans="5:5" x14ac:dyDescent="0.2">
      <c r="E2909"/>
    </row>
    <row r="2910" spans="5:5" x14ac:dyDescent="0.2">
      <c r="E2910"/>
    </row>
    <row r="2911" spans="5:5" x14ac:dyDescent="0.2">
      <c r="E2911"/>
    </row>
    <row r="2912" spans="5:5" x14ac:dyDescent="0.2">
      <c r="E2912"/>
    </row>
    <row r="2913" spans="5:5" x14ac:dyDescent="0.2">
      <c r="E2913"/>
    </row>
    <row r="2914" spans="5:5" x14ac:dyDescent="0.2">
      <c r="E2914"/>
    </row>
    <row r="2915" spans="5:5" x14ac:dyDescent="0.2">
      <c r="E2915"/>
    </row>
    <row r="2916" spans="5:5" x14ac:dyDescent="0.2">
      <c r="E2916"/>
    </row>
    <row r="2917" spans="5:5" x14ac:dyDescent="0.2">
      <c r="E2917"/>
    </row>
    <row r="2918" spans="5:5" x14ac:dyDescent="0.2">
      <c r="E2918"/>
    </row>
    <row r="2919" spans="5:5" x14ac:dyDescent="0.2">
      <c r="E2919"/>
    </row>
    <row r="2920" spans="5:5" x14ac:dyDescent="0.2">
      <c r="E2920"/>
    </row>
    <row r="2921" spans="5:5" x14ac:dyDescent="0.2">
      <c r="E2921"/>
    </row>
    <row r="2922" spans="5:5" x14ac:dyDescent="0.2">
      <c r="E2922"/>
    </row>
    <row r="2923" spans="5:5" x14ac:dyDescent="0.2">
      <c r="E2923"/>
    </row>
    <row r="2924" spans="5:5" x14ac:dyDescent="0.2">
      <c r="E2924"/>
    </row>
    <row r="2925" spans="5:5" x14ac:dyDescent="0.2">
      <c r="E2925"/>
    </row>
    <row r="2926" spans="5:5" x14ac:dyDescent="0.2">
      <c r="E2926"/>
    </row>
    <row r="2927" spans="5:5" x14ac:dyDescent="0.2">
      <c r="E2927"/>
    </row>
    <row r="2928" spans="5:5" x14ac:dyDescent="0.2">
      <c r="E2928"/>
    </row>
    <row r="2929" spans="5:5" x14ac:dyDescent="0.2">
      <c r="E2929"/>
    </row>
    <row r="2930" spans="5:5" x14ac:dyDescent="0.2">
      <c r="E2930"/>
    </row>
    <row r="2931" spans="5:5" x14ac:dyDescent="0.2">
      <c r="E2931"/>
    </row>
    <row r="2932" spans="5:5" x14ac:dyDescent="0.2">
      <c r="E2932"/>
    </row>
    <row r="2933" spans="5:5" x14ac:dyDescent="0.2">
      <c r="E2933"/>
    </row>
    <row r="2934" spans="5:5" x14ac:dyDescent="0.2">
      <c r="E2934"/>
    </row>
    <row r="2935" spans="5:5" x14ac:dyDescent="0.2">
      <c r="E2935"/>
    </row>
    <row r="2936" spans="5:5" x14ac:dyDescent="0.2">
      <c r="E2936"/>
    </row>
    <row r="2937" spans="5:5" x14ac:dyDescent="0.2">
      <c r="E2937"/>
    </row>
    <row r="2938" spans="5:5" x14ac:dyDescent="0.2">
      <c r="E2938"/>
    </row>
    <row r="2939" spans="5:5" x14ac:dyDescent="0.2">
      <c r="E2939"/>
    </row>
    <row r="2940" spans="5:5" x14ac:dyDescent="0.2">
      <c r="E2940"/>
    </row>
    <row r="2941" spans="5:5" x14ac:dyDescent="0.2">
      <c r="E2941"/>
    </row>
    <row r="2942" spans="5:5" x14ac:dyDescent="0.2">
      <c r="E2942"/>
    </row>
    <row r="2943" spans="5:5" x14ac:dyDescent="0.2">
      <c r="E2943"/>
    </row>
    <row r="2944" spans="5:5" x14ac:dyDescent="0.2">
      <c r="E2944"/>
    </row>
    <row r="2945" spans="5:5" x14ac:dyDescent="0.2">
      <c r="E2945"/>
    </row>
    <row r="2946" spans="5:5" x14ac:dyDescent="0.2">
      <c r="E2946"/>
    </row>
    <row r="2947" spans="5:5" x14ac:dyDescent="0.2">
      <c r="E2947"/>
    </row>
    <row r="2948" spans="5:5" x14ac:dyDescent="0.2">
      <c r="E2948"/>
    </row>
    <row r="2949" spans="5:5" x14ac:dyDescent="0.2">
      <c r="E2949"/>
    </row>
    <row r="2950" spans="5:5" x14ac:dyDescent="0.2">
      <c r="E2950"/>
    </row>
    <row r="2951" spans="5:5" x14ac:dyDescent="0.2">
      <c r="E2951"/>
    </row>
    <row r="2952" spans="5:5" x14ac:dyDescent="0.2">
      <c r="E2952"/>
    </row>
    <row r="2953" spans="5:5" x14ac:dyDescent="0.2">
      <c r="E2953"/>
    </row>
    <row r="2954" spans="5:5" x14ac:dyDescent="0.2">
      <c r="E2954"/>
    </row>
    <row r="2955" spans="5:5" x14ac:dyDescent="0.2">
      <c r="E2955"/>
    </row>
    <row r="2956" spans="5:5" x14ac:dyDescent="0.2">
      <c r="E2956"/>
    </row>
    <row r="2957" spans="5:5" x14ac:dyDescent="0.2">
      <c r="E2957"/>
    </row>
    <row r="2958" spans="5:5" x14ac:dyDescent="0.2">
      <c r="E2958"/>
    </row>
    <row r="2959" spans="5:5" x14ac:dyDescent="0.2">
      <c r="E2959"/>
    </row>
    <row r="2960" spans="5:5" x14ac:dyDescent="0.2">
      <c r="E2960"/>
    </row>
    <row r="2961" spans="5:5" x14ac:dyDescent="0.2">
      <c r="E2961"/>
    </row>
    <row r="2962" spans="5:5" x14ac:dyDescent="0.2">
      <c r="E2962"/>
    </row>
    <row r="2963" spans="5:5" x14ac:dyDescent="0.2">
      <c r="E2963"/>
    </row>
    <row r="2964" spans="5:5" x14ac:dyDescent="0.2">
      <c r="E2964"/>
    </row>
    <row r="2965" spans="5:5" x14ac:dyDescent="0.2">
      <c r="E2965"/>
    </row>
    <row r="2966" spans="5:5" x14ac:dyDescent="0.2">
      <c r="E2966"/>
    </row>
    <row r="2967" spans="5:5" x14ac:dyDescent="0.2">
      <c r="E2967"/>
    </row>
    <row r="2968" spans="5:5" x14ac:dyDescent="0.2">
      <c r="E2968"/>
    </row>
    <row r="2969" spans="5:5" x14ac:dyDescent="0.2">
      <c r="E2969"/>
    </row>
    <row r="2970" spans="5:5" x14ac:dyDescent="0.2">
      <c r="E2970"/>
    </row>
    <row r="2971" spans="5:5" x14ac:dyDescent="0.2">
      <c r="E2971"/>
    </row>
    <row r="2972" spans="5:5" x14ac:dyDescent="0.2">
      <c r="E2972"/>
    </row>
    <row r="2973" spans="5:5" x14ac:dyDescent="0.2">
      <c r="E2973"/>
    </row>
    <row r="2974" spans="5:5" x14ac:dyDescent="0.2">
      <c r="E2974"/>
    </row>
    <row r="2975" spans="5:5" x14ac:dyDescent="0.2">
      <c r="E2975"/>
    </row>
    <row r="2976" spans="5:5" x14ac:dyDescent="0.2">
      <c r="E2976"/>
    </row>
    <row r="2977" spans="5:5" x14ac:dyDescent="0.2">
      <c r="E2977"/>
    </row>
    <row r="2978" spans="5:5" x14ac:dyDescent="0.2">
      <c r="E2978"/>
    </row>
    <row r="2979" spans="5:5" x14ac:dyDescent="0.2">
      <c r="E2979"/>
    </row>
    <row r="2980" spans="5:5" x14ac:dyDescent="0.2">
      <c r="E2980"/>
    </row>
    <row r="2981" spans="5:5" x14ac:dyDescent="0.2">
      <c r="E2981"/>
    </row>
    <row r="2982" spans="5:5" x14ac:dyDescent="0.2">
      <c r="E2982"/>
    </row>
    <row r="2983" spans="5:5" x14ac:dyDescent="0.2">
      <c r="E2983"/>
    </row>
    <row r="2984" spans="5:5" x14ac:dyDescent="0.2">
      <c r="E2984"/>
    </row>
    <row r="2985" spans="5:5" x14ac:dyDescent="0.2">
      <c r="E2985"/>
    </row>
    <row r="2986" spans="5:5" x14ac:dyDescent="0.2">
      <c r="E2986"/>
    </row>
    <row r="2987" spans="5:5" x14ac:dyDescent="0.2">
      <c r="E2987"/>
    </row>
    <row r="2988" spans="5:5" x14ac:dyDescent="0.2">
      <c r="E2988"/>
    </row>
    <row r="2989" spans="5:5" x14ac:dyDescent="0.2">
      <c r="E2989"/>
    </row>
    <row r="2990" spans="5:5" x14ac:dyDescent="0.2">
      <c r="E2990"/>
    </row>
    <row r="2991" spans="5:5" x14ac:dyDescent="0.2">
      <c r="E2991"/>
    </row>
    <row r="2992" spans="5:5" x14ac:dyDescent="0.2">
      <c r="E2992"/>
    </row>
    <row r="2993" spans="5:5" x14ac:dyDescent="0.2">
      <c r="E2993"/>
    </row>
    <row r="2994" spans="5:5" x14ac:dyDescent="0.2">
      <c r="E2994"/>
    </row>
    <row r="2995" spans="5:5" x14ac:dyDescent="0.2">
      <c r="E2995"/>
    </row>
    <row r="2996" spans="5:5" x14ac:dyDescent="0.2">
      <c r="E2996"/>
    </row>
    <row r="2997" spans="5:5" x14ac:dyDescent="0.2">
      <c r="E2997"/>
    </row>
    <row r="2998" spans="5:5" x14ac:dyDescent="0.2">
      <c r="E2998"/>
    </row>
    <row r="2999" spans="5:5" x14ac:dyDescent="0.2">
      <c r="E2999"/>
    </row>
    <row r="3000" spans="5:5" x14ac:dyDescent="0.2">
      <c r="E3000"/>
    </row>
    <row r="3001" spans="5:5" x14ac:dyDescent="0.2">
      <c r="E3001"/>
    </row>
    <row r="3002" spans="5:5" x14ac:dyDescent="0.2">
      <c r="E3002"/>
    </row>
    <row r="3003" spans="5:5" x14ac:dyDescent="0.2">
      <c r="E3003"/>
    </row>
    <row r="3004" spans="5:5" x14ac:dyDescent="0.2">
      <c r="E3004"/>
    </row>
    <row r="3005" spans="5:5" x14ac:dyDescent="0.2">
      <c r="E3005"/>
    </row>
    <row r="3006" spans="5:5" x14ac:dyDescent="0.2">
      <c r="E3006"/>
    </row>
    <row r="3007" spans="5:5" x14ac:dyDescent="0.2">
      <c r="E3007"/>
    </row>
    <row r="3008" spans="5:5" x14ac:dyDescent="0.2">
      <c r="E3008"/>
    </row>
    <row r="3009" spans="5:5" x14ac:dyDescent="0.2">
      <c r="E3009"/>
    </row>
    <row r="3010" spans="5:5" x14ac:dyDescent="0.2">
      <c r="E3010"/>
    </row>
    <row r="3011" spans="5:5" x14ac:dyDescent="0.2">
      <c r="E3011"/>
    </row>
    <row r="3012" spans="5:5" x14ac:dyDescent="0.2">
      <c r="E3012"/>
    </row>
    <row r="3013" spans="5:5" x14ac:dyDescent="0.2">
      <c r="E3013"/>
    </row>
    <row r="3014" spans="5:5" x14ac:dyDescent="0.2">
      <c r="E3014"/>
    </row>
    <row r="3015" spans="5:5" x14ac:dyDescent="0.2">
      <c r="E3015"/>
    </row>
    <row r="3016" spans="5:5" x14ac:dyDescent="0.2">
      <c r="E3016"/>
    </row>
    <row r="3017" spans="5:5" x14ac:dyDescent="0.2">
      <c r="E3017"/>
    </row>
    <row r="3018" spans="5:5" x14ac:dyDescent="0.2">
      <c r="E3018"/>
    </row>
    <row r="3019" spans="5:5" x14ac:dyDescent="0.2">
      <c r="E3019"/>
    </row>
    <row r="3020" spans="5:5" x14ac:dyDescent="0.2">
      <c r="E3020"/>
    </row>
    <row r="3021" spans="5:5" x14ac:dyDescent="0.2">
      <c r="E3021"/>
    </row>
    <row r="3022" spans="5:5" x14ac:dyDescent="0.2">
      <c r="E3022"/>
    </row>
    <row r="3023" spans="5:5" x14ac:dyDescent="0.2">
      <c r="E3023"/>
    </row>
    <row r="3024" spans="5:5" x14ac:dyDescent="0.2">
      <c r="E3024"/>
    </row>
    <row r="3025" spans="5:5" x14ac:dyDescent="0.2">
      <c r="E3025"/>
    </row>
    <row r="3026" spans="5:5" x14ac:dyDescent="0.2">
      <c r="E3026"/>
    </row>
    <row r="3027" spans="5:5" x14ac:dyDescent="0.2">
      <c r="E3027"/>
    </row>
    <row r="3028" spans="5:5" x14ac:dyDescent="0.2">
      <c r="E3028"/>
    </row>
    <row r="3029" spans="5:5" x14ac:dyDescent="0.2">
      <c r="E3029"/>
    </row>
    <row r="3030" spans="5:5" x14ac:dyDescent="0.2">
      <c r="E3030"/>
    </row>
    <row r="3031" spans="5:5" x14ac:dyDescent="0.2">
      <c r="E3031"/>
    </row>
    <row r="3032" spans="5:5" x14ac:dyDescent="0.2">
      <c r="E3032"/>
    </row>
    <row r="3033" spans="5:5" x14ac:dyDescent="0.2">
      <c r="E3033"/>
    </row>
    <row r="3034" spans="5:5" x14ac:dyDescent="0.2">
      <c r="E3034"/>
    </row>
    <row r="3035" spans="5:5" x14ac:dyDescent="0.2">
      <c r="E3035"/>
    </row>
    <row r="3036" spans="5:5" x14ac:dyDescent="0.2">
      <c r="E3036"/>
    </row>
    <row r="3037" spans="5:5" x14ac:dyDescent="0.2">
      <c r="E3037"/>
    </row>
    <row r="3038" spans="5:5" x14ac:dyDescent="0.2">
      <c r="E3038"/>
    </row>
    <row r="3039" spans="5:5" x14ac:dyDescent="0.2">
      <c r="E3039"/>
    </row>
    <row r="3040" spans="5:5" x14ac:dyDescent="0.2">
      <c r="E3040"/>
    </row>
    <row r="3041" spans="5:5" x14ac:dyDescent="0.2">
      <c r="E3041"/>
    </row>
    <row r="3042" spans="5:5" x14ac:dyDescent="0.2">
      <c r="E3042"/>
    </row>
    <row r="3043" spans="5:5" x14ac:dyDescent="0.2">
      <c r="E3043"/>
    </row>
    <row r="3044" spans="5:5" x14ac:dyDescent="0.2">
      <c r="E3044"/>
    </row>
    <row r="3045" spans="5:5" x14ac:dyDescent="0.2">
      <c r="E3045"/>
    </row>
    <row r="3046" spans="5:5" x14ac:dyDescent="0.2">
      <c r="E3046"/>
    </row>
    <row r="3047" spans="5:5" x14ac:dyDescent="0.2">
      <c r="E3047"/>
    </row>
    <row r="3048" spans="5:5" x14ac:dyDescent="0.2">
      <c r="E3048"/>
    </row>
    <row r="3049" spans="5:5" x14ac:dyDescent="0.2">
      <c r="E3049"/>
    </row>
    <row r="3050" spans="5:5" x14ac:dyDescent="0.2">
      <c r="E3050"/>
    </row>
    <row r="3051" spans="5:5" x14ac:dyDescent="0.2">
      <c r="E3051"/>
    </row>
    <row r="3052" spans="5:5" x14ac:dyDescent="0.2">
      <c r="E3052"/>
    </row>
    <row r="3053" spans="5:5" x14ac:dyDescent="0.2">
      <c r="E3053"/>
    </row>
    <row r="3054" spans="5:5" x14ac:dyDescent="0.2">
      <c r="E3054"/>
    </row>
    <row r="3055" spans="5:5" x14ac:dyDescent="0.2">
      <c r="E3055"/>
    </row>
    <row r="3056" spans="5:5" x14ac:dyDescent="0.2">
      <c r="E3056"/>
    </row>
    <row r="3057" spans="5:5" x14ac:dyDescent="0.2">
      <c r="E3057"/>
    </row>
    <row r="3058" spans="5:5" x14ac:dyDescent="0.2">
      <c r="E3058"/>
    </row>
    <row r="3059" spans="5:5" x14ac:dyDescent="0.2">
      <c r="E3059"/>
    </row>
    <row r="3060" spans="5:5" x14ac:dyDescent="0.2">
      <c r="E3060"/>
    </row>
    <row r="3061" spans="5:5" x14ac:dyDescent="0.2">
      <c r="E3061"/>
    </row>
    <row r="3062" spans="5:5" x14ac:dyDescent="0.2">
      <c r="E3062"/>
    </row>
    <row r="3063" spans="5:5" x14ac:dyDescent="0.2">
      <c r="E3063"/>
    </row>
    <row r="3064" spans="5:5" x14ac:dyDescent="0.2">
      <c r="E3064"/>
    </row>
    <row r="3065" spans="5:5" x14ac:dyDescent="0.2">
      <c r="E3065"/>
    </row>
    <row r="3066" spans="5:5" x14ac:dyDescent="0.2">
      <c r="E3066"/>
    </row>
    <row r="3067" spans="5:5" x14ac:dyDescent="0.2">
      <c r="E3067"/>
    </row>
    <row r="3068" spans="5:5" x14ac:dyDescent="0.2">
      <c r="E3068"/>
    </row>
    <row r="3069" spans="5:5" x14ac:dyDescent="0.2">
      <c r="E3069"/>
    </row>
    <row r="3070" spans="5:5" x14ac:dyDescent="0.2">
      <c r="E3070"/>
    </row>
    <row r="3071" spans="5:5" x14ac:dyDescent="0.2">
      <c r="E3071"/>
    </row>
    <row r="3072" spans="5:5" x14ac:dyDescent="0.2">
      <c r="E3072"/>
    </row>
    <row r="3073" spans="5:5" x14ac:dyDescent="0.2">
      <c r="E3073"/>
    </row>
    <row r="3074" spans="5:5" x14ac:dyDescent="0.2">
      <c r="E3074"/>
    </row>
    <row r="3075" spans="5:5" x14ac:dyDescent="0.2">
      <c r="E3075"/>
    </row>
    <row r="3076" spans="5:5" x14ac:dyDescent="0.2">
      <c r="E3076"/>
    </row>
    <row r="3077" spans="5:5" x14ac:dyDescent="0.2">
      <c r="E3077"/>
    </row>
    <row r="3078" spans="5:5" x14ac:dyDescent="0.2">
      <c r="E3078"/>
    </row>
    <row r="3079" spans="5:5" x14ac:dyDescent="0.2">
      <c r="E3079"/>
    </row>
    <row r="3080" spans="5:5" x14ac:dyDescent="0.2">
      <c r="E3080"/>
    </row>
    <row r="3081" spans="5:5" x14ac:dyDescent="0.2">
      <c r="E3081"/>
    </row>
    <row r="3082" spans="5:5" x14ac:dyDescent="0.2">
      <c r="E3082"/>
    </row>
    <row r="3083" spans="5:5" x14ac:dyDescent="0.2">
      <c r="E3083"/>
    </row>
    <row r="3084" spans="5:5" x14ac:dyDescent="0.2">
      <c r="E3084"/>
    </row>
    <row r="3085" spans="5:5" x14ac:dyDescent="0.2">
      <c r="E3085"/>
    </row>
    <row r="3086" spans="5:5" x14ac:dyDescent="0.2">
      <c r="E3086"/>
    </row>
    <row r="3087" spans="5:5" x14ac:dyDescent="0.2">
      <c r="E3087"/>
    </row>
    <row r="3088" spans="5:5" x14ac:dyDescent="0.2">
      <c r="E3088"/>
    </row>
    <row r="3089" spans="5:5" x14ac:dyDescent="0.2">
      <c r="E3089"/>
    </row>
    <row r="3090" spans="5:5" x14ac:dyDescent="0.2">
      <c r="E3090"/>
    </row>
    <row r="3091" spans="5:5" x14ac:dyDescent="0.2">
      <c r="E3091"/>
    </row>
    <row r="3092" spans="5:5" x14ac:dyDescent="0.2">
      <c r="E3092"/>
    </row>
    <row r="3093" spans="5:5" x14ac:dyDescent="0.2">
      <c r="E3093"/>
    </row>
    <row r="3094" spans="5:5" x14ac:dyDescent="0.2">
      <c r="E3094"/>
    </row>
    <row r="3095" spans="5:5" x14ac:dyDescent="0.2">
      <c r="E3095"/>
    </row>
    <row r="3096" spans="5:5" x14ac:dyDescent="0.2">
      <c r="E3096"/>
    </row>
    <row r="3097" spans="5:5" x14ac:dyDescent="0.2">
      <c r="E3097"/>
    </row>
    <row r="3098" spans="5:5" x14ac:dyDescent="0.2">
      <c r="E3098"/>
    </row>
    <row r="3099" spans="5:5" x14ac:dyDescent="0.2">
      <c r="E3099"/>
    </row>
    <row r="3100" spans="5:5" x14ac:dyDescent="0.2">
      <c r="E3100"/>
    </row>
    <row r="3101" spans="5:5" x14ac:dyDescent="0.2">
      <c r="E3101"/>
    </row>
    <row r="3102" spans="5:5" x14ac:dyDescent="0.2">
      <c r="E3102"/>
    </row>
    <row r="3103" spans="5:5" x14ac:dyDescent="0.2">
      <c r="E3103"/>
    </row>
    <row r="3104" spans="5:5" x14ac:dyDescent="0.2">
      <c r="E3104"/>
    </row>
    <row r="3105" spans="5:5" x14ac:dyDescent="0.2">
      <c r="E3105"/>
    </row>
    <row r="3106" spans="5:5" x14ac:dyDescent="0.2">
      <c r="E3106"/>
    </row>
    <row r="3107" spans="5:5" x14ac:dyDescent="0.2">
      <c r="E3107"/>
    </row>
    <row r="3108" spans="5:5" x14ac:dyDescent="0.2">
      <c r="E3108"/>
    </row>
    <row r="3109" spans="5:5" x14ac:dyDescent="0.2">
      <c r="E3109"/>
    </row>
    <row r="3110" spans="5:5" x14ac:dyDescent="0.2">
      <c r="E3110"/>
    </row>
    <row r="3111" spans="5:5" x14ac:dyDescent="0.2">
      <c r="E3111"/>
    </row>
    <row r="3112" spans="5:5" x14ac:dyDescent="0.2">
      <c r="E3112"/>
    </row>
    <row r="3113" spans="5:5" x14ac:dyDescent="0.2">
      <c r="E3113"/>
    </row>
    <row r="3114" spans="5:5" x14ac:dyDescent="0.2">
      <c r="E3114"/>
    </row>
    <row r="3115" spans="5:5" x14ac:dyDescent="0.2">
      <c r="E3115"/>
    </row>
    <row r="3116" spans="5:5" x14ac:dyDescent="0.2">
      <c r="E3116"/>
    </row>
    <row r="3117" spans="5:5" x14ac:dyDescent="0.2">
      <c r="E3117"/>
    </row>
    <row r="3118" spans="5:5" x14ac:dyDescent="0.2">
      <c r="E3118"/>
    </row>
    <row r="3119" spans="5:5" x14ac:dyDescent="0.2">
      <c r="E3119"/>
    </row>
    <row r="3120" spans="5:5" x14ac:dyDescent="0.2">
      <c r="E3120"/>
    </row>
    <row r="3121" spans="5:5" x14ac:dyDescent="0.2">
      <c r="E3121"/>
    </row>
    <row r="3122" spans="5:5" x14ac:dyDescent="0.2">
      <c r="E3122"/>
    </row>
    <row r="3123" spans="5:5" x14ac:dyDescent="0.2">
      <c r="E3123"/>
    </row>
    <row r="3124" spans="5:5" x14ac:dyDescent="0.2">
      <c r="E3124"/>
    </row>
    <row r="3125" spans="5:5" x14ac:dyDescent="0.2">
      <c r="E3125"/>
    </row>
    <row r="3126" spans="5:5" x14ac:dyDescent="0.2">
      <c r="E3126"/>
    </row>
    <row r="3127" spans="5:5" x14ac:dyDescent="0.2">
      <c r="E3127"/>
    </row>
    <row r="3128" spans="5:5" x14ac:dyDescent="0.2">
      <c r="E3128"/>
    </row>
    <row r="3129" spans="5:5" x14ac:dyDescent="0.2">
      <c r="E3129"/>
    </row>
    <row r="3130" spans="5:5" x14ac:dyDescent="0.2">
      <c r="E3130"/>
    </row>
    <row r="3131" spans="5:5" x14ac:dyDescent="0.2">
      <c r="E3131"/>
    </row>
    <row r="3132" spans="5:5" x14ac:dyDescent="0.2">
      <c r="E3132"/>
    </row>
    <row r="3133" spans="5:5" x14ac:dyDescent="0.2">
      <c r="E3133"/>
    </row>
    <row r="3134" spans="5:5" x14ac:dyDescent="0.2">
      <c r="E3134"/>
    </row>
    <row r="3135" spans="5:5" x14ac:dyDescent="0.2">
      <c r="E3135"/>
    </row>
    <row r="3136" spans="5:5" x14ac:dyDescent="0.2">
      <c r="E3136"/>
    </row>
    <row r="3137" spans="5:5" x14ac:dyDescent="0.2">
      <c r="E3137"/>
    </row>
    <row r="3138" spans="5:5" x14ac:dyDescent="0.2">
      <c r="E3138"/>
    </row>
    <row r="3139" spans="5:5" x14ac:dyDescent="0.2">
      <c r="E3139"/>
    </row>
    <row r="3140" spans="5:5" x14ac:dyDescent="0.2">
      <c r="E3140"/>
    </row>
    <row r="3141" spans="5:5" x14ac:dyDescent="0.2">
      <c r="E3141"/>
    </row>
    <row r="3142" spans="5:5" x14ac:dyDescent="0.2">
      <c r="E3142"/>
    </row>
    <row r="3143" spans="5:5" x14ac:dyDescent="0.2">
      <c r="E3143"/>
    </row>
    <row r="3144" spans="5:5" x14ac:dyDescent="0.2">
      <c r="E3144"/>
    </row>
    <row r="3145" spans="5:5" x14ac:dyDescent="0.2">
      <c r="E3145"/>
    </row>
    <row r="3146" spans="5:5" x14ac:dyDescent="0.2">
      <c r="E3146"/>
    </row>
    <row r="3147" spans="5:5" x14ac:dyDescent="0.2">
      <c r="E3147"/>
    </row>
    <row r="3148" spans="5:5" x14ac:dyDescent="0.2">
      <c r="E3148"/>
    </row>
    <row r="3149" spans="5:5" x14ac:dyDescent="0.2">
      <c r="E3149"/>
    </row>
    <row r="3150" spans="5:5" x14ac:dyDescent="0.2">
      <c r="E3150"/>
    </row>
    <row r="3151" spans="5:5" x14ac:dyDescent="0.2">
      <c r="E3151"/>
    </row>
    <row r="3152" spans="5:5" x14ac:dyDescent="0.2">
      <c r="E3152"/>
    </row>
    <row r="3153" spans="5:5" x14ac:dyDescent="0.2">
      <c r="E3153"/>
    </row>
    <row r="3154" spans="5:5" x14ac:dyDescent="0.2">
      <c r="E3154"/>
    </row>
    <row r="3155" spans="5:5" x14ac:dyDescent="0.2">
      <c r="E3155"/>
    </row>
    <row r="3156" spans="5:5" x14ac:dyDescent="0.2">
      <c r="E3156"/>
    </row>
    <row r="3157" spans="5:5" x14ac:dyDescent="0.2">
      <c r="E3157"/>
    </row>
    <row r="3158" spans="5:5" x14ac:dyDescent="0.2">
      <c r="E3158"/>
    </row>
    <row r="3159" spans="5:5" x14ac:dyDescent="0.2">
      <c r="E3159"/>
    </row>
    <row r="3160" spans="5:5" x14ac:dyDescent="0.2">
      <c r="E3160"/>
    </row>
    <row r="3161" spans="5:5" x14ac:dyDescent="0.2">
      <c r="E3161"/>
    </row>
    <row r="3162" spans="5:5" x14ac:dyDescent="0.2">
      <c r="E3162"/>
    </row>
    <row r="3163" spans="5:5" x14ac:dyDescent="0.2">
      <c r="E3163"/>
    </row>
    <row r="3164" spans="5:5" x14ac:dyDescent="0.2">
      <c r="E3164"/>
    </row>
    <row r="3165" spans="5:5" x14ac:dyDescent="0.2">
      <c r="E3165"/>
    </row>
    <row r="3166" spans="5:5" x14ac:dyDescent="0.2">
      <c r="E3166"/>
    </row>
    <row r="3167" spans="5:5" x14ac:dyDescent="0.2">
      <c r="E3167"/>
    </row>
    <row r="3168" spans="5:5" x14ac:dyDescent="0.2">
      <c r="E3168"/>
    </row>
    <row r="3169" spans="5:5" x14ac:dyDescent="0.2">
      <c r="E3169"/>
    </row>
    <row r="3170" spans="5:5" x14ac:dyDescent="0.2">
      <c r="E3170"/>
    </row>
    <row r="3171" spans="5:5" x14ac:dyDescent="0.2">
      <c r="E3171"/>
    </row>
    <row r="3172" spans="5:5" x14ac:dyDescent="0.2">
      <c r="E3172"/>
    </row>
    <row r="3173" spans="5:5" x14ac:dyDescent="0.2">
      <c r="E3173"/>
    </row>
    <row r="3174" spans="5:5" x14ac:dyDescent="0.2">
      <c r="E3174"/>
    </row>
    <row r="3175" spans="5:5" x14ac:dyDescent="0.2">
      <c r="E3175"/>
    </row>
    <row r="3176" spans="5:5" x14ac:dyDescent="0.2">
      <c r="E3176"/>
    </row>
    <row r="3177" spans="5:5" x14ac:dyDescent="0.2">
      <c r="E3177"/>
    </row>
    <row r="3178" spans="5:5" x14ac:dyDescent="0.2">
      <c r="E3178"/>
    </row>
    <row r="3179" spans="5:5" x14ac:dyDescent="0.2">
      <c r="E3179"/>
    </row>
    <row r="3180" spans="5:5" x14ac:dyDescent="0.2">
      <c r="E3180"/>
    </row>
    <row r="3181" spans="5:5" x14ac:dyDescent="0.2">
      <c r="E3181"/>
    </row>
    <row r="3182" spans="5:5" x14ac:dyDescent="0.2">
      <c r="E3182"/>
    </row>
    <row r="3183" spans="5:5" x14ac:dyDescent="0.2">
      <c r="E3183"/>
    </row>
    <row r="3184" spans="5:5" x14ac:dyDescent="0.2">
      <c r="E3184"/>
    </row>
    <row r="3185" spans="5:5" x14ac:dyDescent="0.2">
      <c r="E3185"/>
    </row>
    <row r="3186" spans="5:5" x14ac:dyDescent="0.2">
      <c r="E3186"/>
    </row>
    <row r="3187" spans="5:5" x14ac:dyDescent="0.2">
      <c r="E3187"/>
    </row>
    <row r="3188" spans="5:5" x14ac:dyDescent="0.2">
      <c r="E3188"/>
    </row>
    <row r="3189" spans="5:5" x14ac:dyDescent="0.2">
      <c r="E3189"/>
    </row>
    <row r="3190" spans="5:5" x14ac:dyDescent="0.2">
      <c r="E3190"/>
    </row>
    <row r="3191" spans="5:5" x14ac:dyDescent="0.2">
      <c r="E3191"/>
    </row>
    <row r="3192" spans="5:5" x14ac:dyDescent="0.2">
      <c r="E3192"/>
    </row>
    <row r="3193" spans="5:5" x14ac:dyDescent="0.2">
      <c r="E3193"/>
    </row>
    <row r="3194" spans="5:5" x14ac:dyDescent="0.2">
      <c r="E3194"/>
    </row>
    <row r="3195" spans="5:5" x14ac:dyDescent="0.2">
      <c r="E3195"/>
    </row>
    <row r="3196" spans="5:5" x14ac:dyDescent="0.2">
      <c r="E3196"/>
    </row>
    <row r="3197" spans="5:5" x14ac:dyDescent="0.2">
      <c r="E3197"/>
    </row>
    <row r="3198" spans="5:5" x14ac:dyDescent="0.2">
      <c r="E3198"/>
    </row>
    <row r="3199" spans="5:5" x14ac:dyDescent="0.2">
      <c r="E3199"/>
    </row>
    <row r="3200" spans="5:5" x14ac:dyDescent="0.2">
      <c r="E3200"/>
    </row>
    <row r="3201" spans="5:5" x14ac:dyDescent="0.2">
      <c r="E3201"/>
    </row>
    <row r="3202" spans="5:5" x14ac:dyDescent="0.2">
      <c r="E3202"/>
    </row>
    <row r="3203" spans="5:5" x14ac:dyDescent="0.2">
      <c r="E3203"/>
    </row>
    <row r="3204" spans="5:5" x14ac:dyDescent="0.2">
      <c r="E3204"/>
    </row>
    <row r="3205" spans="5:5" x14ac:dyDescent="0.2">
      <c r="E3205"/>
    </row>
    <row r="3206" spans="5:5" x14ac:dyDescent="0.2">
      <c r="E3206"/>
    </row>
    <row r="3207" spans="5:5" x14ac:dyDescent="0.2">
      <c r="E3207"/>
    </row>
    <row r="3208" spans="5:5" x14ac:dyDescent="0.2">
      <c r="E3208"/>
    </row>
    <row r="3209" spans="5:5" x14ac:dyDescent="0.2">
      <c r="E3209"/>
    </row>
    <row r="3210" spans="5:5" x14ac:dyDescent="0.2">
      <c r="E3210"/>
    </row>
    <row r="3211" spans="5:5" x14ac:dyDescent="0.2">
      <c r="E3211"/>
    </row>
    <row r="3212" spans="5:5" x14ac:dyDescent="0.2">
      <c r="E3212"/>
    </row>
    <row r="3213" spans="5:5" x14ac:dyDescent="0.2">
      <c r="E3213"/>
    </row>
    <row r="3214" spans="5:5" x14ac:dyDescent="0.2">
      <c r="E3214"/>
    </row>
    <row r="3215" spans="5:5" x14ac:dyDescent="0.2">
      <c r="E3215"/>
    </row>
    <row r="3216" spans="5:5" x14ac:dyDescent="0.2">
      <c r="E3216"/>
    </row>
    <row r="3217" spans="5:5" x14ac:dyDescent="0.2">
      <c r="E3217"/>
    </row>
    <row r="3218" spans="5:5" x14ac:dyDescent="0.2">
      <c r="E3218"/>
    </row>
    <row r="3219" spans="5:5" x14ac:dyDescent="0.2">
      <c r="E3219"/>
    </row>
    <row r="3220" spans="5:5" x14ac:dyDescent="0.2">
      <c r="E3220"/>
    </row>
    <row r="3221" spans="5:5" x14ac:dyDescent="0.2">
      <c r="E3221"/>
    </row>
    <row r="3222" spans="5:5" x14ac:dyDescent="0.2">
      <c r="E3222"/>
    </row>
    <row r="3223" spans="5:5" x14ac:dyDescent="0.2">
      <c r="E3223"/>
    </row>
    <row r="3224" spans="5:5" x14ac:dyDescent="0.2">
      <c r="E3224"/>
    </row>
    <row r="3225" spans="5:5" x14ac:dyDescent="0.2">
      <c r="E3225"/>
    </row>
    <row r="3226" spans="5:5" x14ac:dyDescent="0.2">
      <c r="E3226"/>
    </row>
    <row r="3227" spans="5:5" x14ac:dyDescent="0.2">
      <c r="E3227"/>
    </row>
    <row r="3228" spans="5:5" x14ac:dyDescent="0.2">
      <c r="E3228"/>
    </row>
    <row r="3229" spans="5:5" x14ac:dyDescent="0.2">
      <c r="E3229"/>
    </row>
    <row r="3230" spans="5:5" x14ac:dyDescent="0.2">
      <c r="E3230"/>
    </row>
    <row r="3231" spans="5:5" x14ac:dyDescent="0.2">
      <c r="E3231"/>
    </row>
    <row r="3232" spans="5:5" x14ac:dyDescent="0.2">
      <c r="E3232"/>
    </row>
    <row r="3233" spans="5:5" x14ac:dyDescent="0.2">
      <c r="E3233"/>
    </row>
    <row r="3234" spans="5:5" x14ac:dyDescent="0.2">
      <c r="E3234"/>
    </row>
    <row r="3235" spans="5:5" x14ac:dyDescent="0.2">
      <c r="E3235"/>
    </row>
    <row r="3236" spans="5:5" x14ac:dyDescent="0.2">
      <c r="E3236"/>
    </row>
    <row r="3237" spans="5:5" x14ac:dyDescent="0.2">
      <c r="E3237"/>
    </row>
    <row r="3238" spans="5:5" x14ac:dyDescent="0.2">
      <c r="E3238"/>
    </row>
    <row r="3239" spans="5:5" x14ac:dyDescent="0.2">
      <c r="E3239"/>
    </row>
    <row r="3240" spans="5:5" x14ac:dyDescent="0.2">
      <c r="E3240"/>
    </row>
    <row r="3241" spans="5:5" x14ac:dyDescent="0.2">
      <c r="E3241"/>
    </row>
    <row r="3242" spans="5:5" x14ac:dyDescent="0.2">
      <c r="E3242"/>
    </row>
    <row r="3243" spans="5:5" x14ac:dyDescent="0.2">
      <c r="E3243"/>
    </row>
    <row r="3244" spans="5:5" x14ac:dyDescent="0.2">
      <c r="E3244"/>
    </row>
    <row r="3245" spans="5:5" x14ac:dyDescent="0.2">
      <c r="E3245"/>
    </row>
    <row r="3246" spans="5:5" x14ac:dyDescent="0.2">
      <c r="E3246"/>
    </row>
    <row r="3247" spans="5:5" x14ac:dyDescent="0.2">
      <c r="E3247"/>
    </row>
    <row r="3248" spans="5:5" x14ac:dyDescent="0.2">
      <c r="E3248"/>
    </row>
    <row r="3249" spans="5:5" x14ac:dyDescent="0.2">
      <c r="E3249"/>
    </row>
    <row r="3250" spans="5:5" x14ac:dyDescent="0.2">
      <c r="E3250"/>
    </row>
    <row r="3251" spans="5:5" x14ac:dyDescent="0.2">
      <c r="E3251"/>
    </row>
    <row r="3252" spans="5:5" x14ac:dyDescent="0.2">
      <c r="E3252"/>
    </row>
    <row r="3253" spans="5:5" x14ac:dyDescent="0.2">
      <c r="E3253"/>
    </row>
    <row r="3254" spans="5:5" x14ac:dyDescent="0.2">
      <c r="E3254"/>
    </row>
    <row r="3255" spans="5:5" x14ac:dyDescent="0.2">
      <c r="E3255"/>
    </row>
    <row r="3256" spans="5:5" x14ac:dyDescent="0.2">
      <c r="E3256"/>
    </row>
    <row r="3257" spans="5:5" x14ac:dyDescent="0.2">
      <c r="E3257"/>
    </row>
    <row r="3258" spans="5:5" x14ac:dyDescent="0.2">
      <c r="E3258"/>
    </row>
    <row r="3259" spans="5:5" x14ac:dyDescent="0.2">
      <c r="E3259"/>
    </row>
    <row r="3260" spans="5:5" x14ac:dyDescent="0.2">
      <c r="E3260"/>
    </row>
    <row r="3261" spans="5:5" x14ac:dyDescent="0.2">
      <c r="E3261"/>
    </row>
    <row r="3262" spans="5:5" x14ac:dyDescent="0.2">
      <c r="E3262"/>
    </row>
    <row r="3263" spans="5:5" x14ac:dyDescent="0.2">
      <c r="E3263"/>
    </row>
    <row r="3264" spans="5:5" x14ac:dyDescent="0.2">
      <c r="E3264"/>
    </row>
    <row r="3265" spans="5:5" x14ac:dyDescent="0.2">
      <c r="E3265"/>
    </row>
    <row r="3266" spans="5:5" x14ac:dyDescent="0.2">
      <c r="E3266"/>
    </row>
    <row r="3267" spans="5:5" x14ac:dyDescent="0.2">
      <c r="E3267"/>
    </row>
    <row r="3268" spans="5:5" x14ac:dyDescent="0.2">
      <c r="E3268"/>
    </row>
    <row r="3269" spans="5:5" x14ac:dyDescent="0.2">
      <c r="E3269"/>
    </row>
    <row r="3270" spans="5:5" x14ac:dyDescent="0.2">
      <c r="E3270"/>
    </row>
    <row r="3271" spans="5:5" x14ac:dyDescent="0.2">
      <c r="E3271"/>
    </row>
    <row r="3272" spans="5:5" x14ac:dyDescent="0.2">
      <c r="E3272"/>
    </row>
    <row r="3273" spans="5:5" x14ac:dyDescent="0.2">
      <c r="E3273"/>
    </row>
    <row r="3274" spans="5:5" x14ac:dyDescent="0.2">
      <c r="E3274"/>
    </row>
    <row r="3275" spans="5:5" x14ac:dyDescent="0.2">
      <c r="E3275"/>
    </row>
    <row r="3276" spans="5:5" x14ac:dyDescent="0.2">
      <c r="E3276"/>
    </row>
    <row r="3277" spans="5:5" x14ac:dyDescent="0.2">
      <c r="E3277"/>
    </row>
    <row r="3278" spans="5:5" x14ac:dyDescent="0.2">
      <c r="E3278"/>
    </row>
    <row r="3279" spans="5:5" x14ac:dyDescent="0.2">
      <c r="E3279"/>
    </row>
    <row r="3280" spans="5:5" x14ac:dyDescent="0.2">
      <c r="E3280"/>
    </row>
    <row r="3281" spans="5:5" x14ac:dyDescent="0.2">
      <c r="E3281"/>
    </row>
    <row r="3282" spans="5:5" x14ac:dyDescent="0.2">
      <c r="E3282"/>
    </row>
    <row r="3283" spans="5:5" x14ac:dyDescent="0.2">
      <c r="E3283"/>
    </row>
    <row r="3284" spans="5:5" x14ac:dyDescent="0.2">
      <c r="E3284"/>
    </row>
    <row r="3285" spans="5:5" x14ac:dyDescent="0.2">
      <c r="E3285"/>
    </row>
    <row r="3286" spans="5:5" x14ac:dyDescent="0.2">
      <c r="E3286"/>
    </row>
    <row r="3287" spans="5:5" x14ac:dyDescent="0.2">
      <c r="E3287"/>
    </row>
    <row r="3288" spans="5:5" x14ac:dyDescent="0.2">
      <c r="E3288"/>
    </row>
    <row r="3289" spans="5:5" x14ac:dyDescent="0.2">
      <c r="E3289"/>
    </row>
    <row r="3290" spans="5:5" x14ac:dyDescent="0.2">
      <c r="E3290"/>
    </row>
    <row r="3291" spans="5:5" x14ac:dyDescent="0.2">
      <c r="E3291"/>
    </row>
    <row r="3292" spans="5:5" x14ac:dyDescent="0.2">
      <c r="E3292"/>
    </row>
    <row r="3293" spans="5:5" x14ac:dyDescent="0.2">
      <c r="E3293"/>
    </row>
    <row r="3294" spans="5:5" x14ac:dyDescent="0.2">
      <c r="E3294"/>
    </row>
    <row r="3295" spans="5:5" x14ac:dyDescent="0.2">
      <c r="E3295"/>
    </row>
    <row r="3296" spans="5:5" x14ac:dyDescent="0.2">
      <c r="E3296"/>
    </row>
    <row r="3297" spans="5:5" x14ac:dyDescent="0.2">
      <c r="E3297"/>
    </row>
    <row r="3298" spans="5:5" x14ac:dyDescent="0.2">
      <c r="E3298"/>
    </row>
    <row r="3299" spans="5:5" x14ac:dyDescent="0.2">
      <c r="E3299"/>
    </row>
    <row r="3300" spans="5:5" x14ac:dyDescent="0.2">
      <c r="E3300"/>
    </row>
    <row r="3301" spans="5:5" x14ac:dyDescent="0.2">
      <c r="E3301"/>
    </row>
    <row r="3302" spans="5:5" x14ac:dyDescent="0.2">
      <c r="E3302"/>
    </row>
    <row r="3303" spans="5:5" x14ac:dyDescent="0.2">
      <c r="E3303"/>
    </row>
    <row r="3304" spans="5:5" x14ac:dyDescent="0.2">
      <c r="E3304"/>
    </row>
    <row r="3305" spans="5:5" x14ac:dyDescent="0.2">
      <c r="E3305"/>
    </row>
    <row r="3306" spans="5:5" x14ac:dyDescent="0.2">
      <c r="E3306"/>
    </row>
    <row r="3307" spans="5:5" x14ac:dyDescent="0.2">
      <c r="E3307"/>
    </row>
    <row r="3308" spans="5:5" x14ac:dyDescent="0.2">
      <c r="E3308"/>
    </row>
    <row r="3309" spans="5:5" x14ac:dyDescent="0.2">
      <c r="E3309"/>
    </row>
    <row r="3310" spans="5:5" x14ac:dyDescent="0.2">
      <c r="E3310"/>
    </row>
    <row r="3311" spans="5:5" x14ac:dyDescent="0.2">
      <c r="E3311"/>
    </row>
    <row r="3312" spans="5:5" x14ac:dyDescent="0.2">
      <c r="E3312"/>
    </row>
    <row r="3313" spans="5:5" x14ac:dyDescent="0.2">
      <c r="E3313"/>
    </row>
    <row r="3314" spans="5:5" x14ac:dyDescent="0.2">
      <c r="E3314"/>
    </row>
    <row r="3315" spans="5:5" x14ac:dyDescent="0.2">
      <c r="E3315"/>
    </row>
    <row r="3316" spans="5:5" x14ac:dyDescent="0.2">
      <c r="E3316"/>
    </row>
    <row r="3317" spans="5:5" x14ac:dyDescent="0.2">
      <c r="E3317"/>
    </row>
    <row r="3318" spans="5:5" x14ac:dyDescent="0.2">
      <c r="E3318"/>
    </row>
    <row r="3319" spans="5:5" x14ac:dyDescent="0.2">
      <c r="E3319"/>
    </row>
    <row r="3320" spans="5:5" x14ac:dyDescent="0.2">
      <c r="E3320"/>
    </row>
    <row r="3321" spans="5:5" x14ac:dyDescent="0.2">
      <c r="E3321"/>
    </row>
    <row r="3322" spans="5:5" x14ac:dyDescent="0.2">
      <c r="E3322"/>
    </row>
    <row r="3323" spans="5:5" x14ac:dyDescent="0.2">
      <c r="E3323"/>
    </row>
    <row r="3324" spans="5:5" x14ac:dyDescent="0.2">
      <c r="E3324"/>
    </row>
    <row r="3325" spans="5:5" x14ac:dyDescent="0.2">
      <c r="E3325"/>
    </row>
    <row r="3326" spans="5:5" x14ac:dyDescent="0.2">
      <c r="E3326"/>
    </row>
    <row r="3327" spans="5:5" x14ac:dyDescent="0.2">
      <c r="E3327"/>
    </row>
    <row r="3328" spans="5:5" x14ac:dyDescent="0.2">
      <c r="E3328"/>
    </row>
    <row r="3329" spans="5:5" x14ac:dyDescent="0.2">
      <c r="E3329"/>
    </row>
    <row r="3330" spans="5:5" x14ac:dyDescent="0.2">
      <c r="E3330"/>
    </row>
    <row r="3331" spans="5:5" x14ac:dyDescent="0.2">
      <c r="E3331"/>
    </row>
    <row r="3332" spans="5:5" x14ac:dyDescent="0.2">
      <c r="E3332"/>
    </row>
    <row r="3333" spans="5:5" x14ac:dyDescent="0.2">
      <c r="E3333"/>
    </row>
    <row r="3334" spans="5:5" x14ac:dyDescent="0.2">
      <c r="E3334"/>
    </row>
    <row r="3335" spans="5:5" x14ac:dyDescent="0.2">
      <c r="E3335"/>
    </row>
    <row r="3336" spans="5:5" x14ac:dyDescent="0.2">
      <c r="E3336"/>
    </row>
    <row r="3337" spans="5:5" x14ac:dyDescent="0.2">
      <c r="E3337"/>
    </row>
    <row r="3338" spans="5:5" x14ac:dyDescent="0.2">
      <c r="E3338"/>
    </row>
    <row r="3339" spans="5:5" x14ac:dyDescent="0.2">
      <c r="E3339"/>
    </row>
    <row r="3340" spans="5:5" x14ac:dyDescent="0.2">
      <c r="E3340"/>
    </row>
    <row r="3341" spans="5:5" x14ac:dyDescent="0.2">
      <c r="E3341"/>
    </row>
    <row r="3342" spans="5:5" x14ac:dyDescent="0.2">
      <c r="E3342"/>
    </row>
    <row r="3343" spans="5:5" x14ac:dyDescent="0.2">
      <c r="E3343"/>
    </row>
    <row r="3344" spans="5:5" x14ac:dyDescent="0.2">
      <c r="E3344"/>
    </row>
    <row r="3345" spans="5:5" x14ac:dyDescent="0.2">
      <c r="E3345"/>
    </row>
    <row r="3346" spans="5:5" x14ac:dyDescent="0.2">
      <c r="E3346"/>
    </row>
    <row r="3347" spans="5:5" x14ac:dyDescent="0.2">
      <c r="E3347"/>
    </row>
    <row r="3348" spans="5:5" x14ac:dyDescent="0.2">
      <c r="E3348"/>
    </row>
    <row r="3349" spans="5:5" x14ac:dyDescent="0.2">
      <c r="E3349"/>
    </row>
    <row r="3350" spans="5:5" x14ac:dyDescent="0.2">
      <c r="E3350"/>
    </row>
    <row r="3351" spans="5:5" x14ac:dyDescent="0.2">
      <c r="E3351"/>
    </row>
    <row r="3352" spans="5:5" x14ac:dyDescent="0.2">
      <c r="E3352"/>
    </row>
    <row r="3353" spans="5:5" x14ac:dyDescent="0.2">
      <c r="E3353"/>
    </row>
    <row r="3354" spans="5:5" x14ac:dyDescent="0.2">
      <c r="E3354"/>
    </row>
    <row r="3355" spans="5:5" x14ac:dyDescent="0.2">
      <c r="E3355"/>
    </row>
    <row r="3356" spans="5:5" x14ac:dyDescent="0.2">
      <c r="E3356"/>
    </row>
    <row r="3357" spans="5:5" x14ac:dyDescent="0.2">
      <c r="E3357"/>
    </row>
    <row r="3358" spans="5:5" x14ac:dyDescent="0.2">
      <c r="E3358"/>
    </row>
    <row r="3359" spans="5:5" x14ac:dyDescent="0.2">
      <c r="E3359"/>
    </row>
    <row r="3360" spans="5:5" x14ac:dyDescent="0.2">
      <c r="E3360"/>
    </row>
    <row r="3361" spans="5:5" x14ac:dyDescent="0.2">
      <c r="E3361"/>
    </row>
    <row r="3362" spans="5:5" x14ac:dyDescent="0.2">
      <c r="E3362"/>
    </row>
    <row r="3363" spans="5:5" x14ac:dyDescent="0.2">
      <c r="E3363"/>
    </row>
    <row r="3364" spans="5:5" x14ac:dyDescent="0.2">
      <c r="E3364"/>
    </row>
    <row r="3365" spans="5:5" x14ac:dyDescent="0.2">
      <c r="E3365"/>
    </row>
    <row r="3366" spans="5:5" x14ac:dyDescent="0.2">
      <c r="E3366"/>
    </row>
    <row r="3367" spans="5:5" x14ac:dyDescent="0.2">
      <c r="E3367"/>
    </row>
    <row r="3368" spans="5:5" x14ac:dyDescent="0.2">
      <c r="E3368"/>
    </row>
    <row r="3369" spans="5:5" x14ac:dyDescent="0.2">
      <c r="E3369"/>
    </row>
    <row r="3370" spans="5:5" x14ac:dyDescent="0.2">
      <c r="E3370"/>
    </row>
    <row r="3371" spans="5:5" x14ac:dyDescent="0.2">
      <c r="E3371"/>
    </row>
    <row r="3372" spans="5:5" x14ac:dyDescent="0.2">
      <c r="E3372"/>
    </row>
    <row r="3373" spans="5:5" x14ac:dyDescent="0.2">
      <c r="E3373"/>
    </row>
    <row r="3374" spans="5:5" x14ac:dyDescent="0.2">
      <c r="E3374"/>
    </row>
    <row r="3375" spans="5:5" x14ac:dyDescent="0.2">
      <c r="E3375"/>
    </row>
    <row r="3376" spans="5:5" x14ac:dyDescent="0.2">
      <c r="E3376"/>
    </row>
    <row r="3377" spans="5:5" x14ac:dyDescent="0.2">
      <c r="E3377"/>
    </row>
    <row r="3378" spans="5:5" x14ac:dyDescent="0.2">
      <c r="E3378"/>
    </row>
    <row r="3379" spans="5:5" x14ac:dyDescent="0.2">
      <c r="E3379"/>
    </row>
    <row r="3380" spans="5:5" x14ac:dyDescent="0.2">
      <c r="E3380"/>
    </row>
    <row r="3381" spans="5:5" x14ac:dyDescent="0.2">
      <c r="E3381"/>
    </row>
    <row r="3382" spans="5:5" x14ac:dyDescent="0.2">
      <c r="E3382"/>
    </row>
    <row r="3383" spans="5:5" x14ac:dyDescent="0.2">
      <c r="E3383"/>
    </row>
    <row r="3384" spans="5:5" x14ac:dyDescent="0.2">
      <c r="E3384"/>
    </row>
    <row r="3385" spans="5:5" x14ac:dyDescent="0.2">
      <c r="E3385"/>
    </row>
    <row r="3386" spans="5:5" x14ac:dyDescent="0.2">
      <c r="E3386"/>
    </row>
    <row r="3387" spans="5:5" x14ac:dyDescent="0.2">
      <c r="E3387"/>
    </row>
    <row r="3388" spans="5:5" x14ac:dyDescent="0.2">
      <c r="E3388"/>
    </row>
    <row r="3389" spans="5:5" x14ac:dyDescent="0.2">
      <c r="E3389"/>
    </row>
    <row r="3390" spans="5:5" x14ac:dyDescent="0.2">
      <c r="E3390"/>
    </row>
    <row r="3391" spans="5:5" x14ac:dyDescent="0.2">
      <c r="E3391"/>
    </row>
    <row r="3392" spans="5:5" x14ac:dyDescent="0.2">
      <c r="E3392"/>
    </row>
    <row r="3393" spans="5:5" x14ac:dyDescent="0.2">
      <c r="E3393"/>
    </row>
    <row r="3394" spans="5:5" x14ac:dyDescent="0.2">
      <c r="E3394"/>
    </row>
    <row r="3395" spans="5:5" x14ac:dyDescent="0.2">
      <c r="E3395"/>
    </row>
    <row r="3396" spans="5:5" x14ac:dyDescent="0.2">
      <c r="E3396"/>
    </row>
    <row r="3397" spans="5:5" x14ac:dyDescent="0.2">
      <c r="E3397"/>
    </row>
    <row r="3398" spans="5:5" x14ac:dyDescent="0.2">
      <c r="E3398"/>
    </row>
    <row r="3399" spans="5:5" x14ac:dyDescent="0.2">
      <c r="E3399"/>
    </row>
    <row r="3400" spans="5:5" x14ac:dyDescent="0.2">
      <c r="E3400"/>
    </row>
    <row r="3401" spans="5:5" x14ac:dyDescent="0.2">
      <c r="E3401"/>
    </row>
    <row r="3402" spans="5:5" x14ac:dyDescent="0.2">
      <c r="E3402"/>
    </row>
    <row r="3403" spans="5:5" x14ac:dyDescent="0.2">
      <c r="E3403"/>
    </row>
    <row r="3404" spans="5:5" x14ac:dyDescent="0.2">
      <c r="E3404"/>
    </row>
    <row r="3405" spans="5:5" x14ac:dyDescent="0.2">
      <c r="E3405"/>
    </row>
    <row r="3406" spans="5:5" x14ac:dyDescent="0.2">
      <c r="E3406"/>
    </row>
    <row r="3407" spans="5:5" x14ac:dyDescent="0.2">
      <c r="E3407"/>
    </row>
    <row r="3408" spans="5:5" x14ac:dyDescent="0.2">
      <c r="E3408"/>
    </row>
    <row r="3409" spans="5:5" x14ac:dyDescent="0.2">
      <c r="E3409"/>
    </row>
    <row r="3410" spans="5:5" x14ac:dyDescent="0.2">
      <c r="E3410"/>
    </row>
    <row r="3411" spans="5:5" x14ac:dyDescent="0.2">
      <c r="E3411"/>
    </row>
    <row r="3412" spans="5:5" x14ac:dyDescent="0.2">
      <c r="E3412"/>
    </row>
    <row r="3413" spans="5:5" x14ac:dyDescent="0.2">
      <c r="E3413"/>
    </row>
    <row r="3414" spans="5:5" x14ac:dyDescent="0.2">
      <c r="E3414"/>
    </row>
    <row r="3415" spans="5:5" x14ac:dyDescent="0.2">
      <c r="E3415"/>
    </row>
    <row r="3416" spans="5:5" x14ac:dyDescent="0.2">
      <c r="E3416"/>
    </row>
    <row r="3417" spans="5:5" x14ac:dyDescent="0.2">
      <c r="E3417"/>
    </row>
    <row r="3418" spans="5:5" x14ac:dyDescent="0.2">
      <c r="E3418"/>
    </row>
    <row r="3419" spans="5:5" x14ac:dyDescent="0.2">
      <c r="E3419"/>
    </row>
    <row r="3420" spans="5:5" x14ac:dyDescent="0.2">
      <c r="E3420"/>
    </row>
    <row r="3421" spans="5:5" x14ac:dyDescent="0.2">
      <c r="E3421"/>
    </row>
    <row r="3422" spans="5:5" x14ac:dyDescent="0.2">
      <c r="E3422"/>
    </row>
    <row r="3423" spans="5:5" x14ac:dyDescent="0.2">
      <c r="E3423"/>
    </row>
    <row r="3424" spans="5:5" x14ac:dyDescent="0.2">
      <c r="E3424"/>
    </row>
    <row r="3425" spans="5:5" x14ac:dyDescent="0.2">
      <c r="E3425"/>
    </row>
    <row r="3426" spans="5:5" x14ac:dyDescent="0.2">
      <c r="E3426"/>
    </row>
    <row r="3427" spans="5:5" x14ac:dyDescent="0.2">
      <c r="E3427"/>
    </row>
    <row r="3428" spans="5:5" x14ac:dyDescent="0.2">
      <c r="E3428"/>
    </row>
    <row r="3429" spans="5:5" x14ac:dyDescent="0.2">
      <c r="E3429"/>
    </row>
    <row r="3430" spans="5:5" x14ac:dyDescent="0.2">
      <c r="E3430"/>
    </row>
    <row r="3431" spans="5:5" x14ac:dyDescent="0.2">
      <c r="E3431"/>
    </row>
    <row r="3432" spans="5:5" x14ac:dyDescent="0.2">
      <c r="E3432"/>
    </row>
    <row r="3433" spans="5:5" x14ac:dyDescent="0.2">
      <c r="E3433"/>
    </row>
    <row r="3434" spans="5:5" x14ac:dyDescent="0.2">
      <c r="E3434"/>
    </row>
    <row r="3435" spans="5:5" x14ac:dyDescent="0.2">
      <c r="E3435"/>
    </row>
    <row r="3436" spans="5:5" x14ac:dyDescent="0.2">
      <c r="E3436"/>
    </row>
    <row r="3437" spans="5:5" x14ac:dyDescent="0.2">
      <c r="E3437"/>
    </row>
    <row r="3438" spans="5:5" x14ac:dyDescent="0.2">
      <c r="E3438"/>
    </row>
    <row r="3439" spans="5:5" x14ac:dyDescent="0.2">
      <c r="E3439"/>
    </row>
    <row r="3440" spans="5:5" x14ac:dyDescent="0.2">
      <c r="E3440"/>
    </row>
    <row r="3441" spans="5:5" x14ac:dyDescent="0.2">
      <c r="E3441"/>
    </row>
    <row r="3442" spans="5:5" x14ac:dyDescent="0.2">
      <c r="E3442"/>
    </row>
    <row r="3443" spans="5:5" x14ac:dyDescent="0.2">
      <c r="E3443"/>
    </row>
    <row r="3444" spans="5:5" x14ac:dyDescent="0.2">
      <c r="E3444"/>
    </row>
    <row r="3445" spans="5:5" x14ac:dyDescent="0.2">
      <c r="E3445"/>
    </row>
    <row r="3446" spans="5:5" x14ac:dyDescent="0.2">
      <c r="E3446"/>
    </row>
    <row r="3447" spans="5:5" x14ac:dyDescent="0.2">
      <c r="E3447"/>
    </row>
    <row r="3448" spans="5:5" x14ac:dyDescent="0.2">
      <c r="E3448"/>
    </row>
    <row r="3449" spans="5:5" x14ac:dyDescent="0.2">
      <c r="E3449"/>
    </row>
    <row r="3450" spans="5:5" x14ac:dyDescent="0.2">
      <c r="E3450"/>
    </row>
    <row r="3451" spans="5:5" x14ac:dyDescent="0.2">
      <c r="E3451"/>
    </row>
    <row r="3452" spans="5:5" x14ac:dyDescent="0.2">
      <c r="E3452"/>
    </row>
    <row r="3453" spans="5:5" x14ac:dyDescent="0.2">
      <c r="E3453"/>
    </row>
    <row r="3454" spans="5:5" x14ac:dyDescent="0.2">
      <c r="E3454"/>
    </row>
    <row r="3455" spans="5:5" x14ac:dyDescent="0.2">
      <c r="E3455"/>
    </row>
    <row r="3456" spans="5:5" x14ac:dyDescent="0.2">
      <c r="E3456"/>
    </row>
    <row r="3457" spans="5:5" x14ac:dyDescent="0.2">
      <c r="E3457"/>
    </row>
    <row r="3458" spans="5:5" x14ac:dyDescent="0.2">
      <c r="E3458"/>
    </row>
    <row r="3459" spans="5:5" x14ac:dyDescent="0.2">
      <c r="E3459"/>
    </row>
    <row r="3460" spans="5:5" x14ac:dyDescent="0.2">
      <c r="E3460"/>
    </row>
    <row r="3461" spans="5:5" x14ac:dyDescent="0.2">
      <c r="E3461"/>
    </row>
    <row r="3462" spans="5:5" x14ac:dyDescent="0.2">
      <c r="E3462"/>
    </row>
    <row r="3463" spans="5:5" x14ac:dyDescent="0.2">
      <c r="E3463"/>
    </row>
    <row r="3464" spans="5:5" x14ac:dyDescent="0.2">
      <c r="E3464"/>
    </row>
    <row r="3465" spans="5:5" x14ac:dyDescent="0.2">
      <c r="E3465"/>
    </row>
    <row r="3466" spans="5:5" x14ac:dyDescent="0.2">
      <c r="E3466"/>
    </row>
    <row r="3467" spans="5:5" x14ac:dyDescent="0.2">
      <c r="E3467"/>
    </row>
    <row r="3468" spans="5:5" x14ac:dyDescent="0.2">
      <c r="E3468"/>
    </row>
    <row r="3469" spans="5:5" x14ac:dyDescent="0.2">
      <c r="E3469"/>
    </row>
    <row r="3470" spans="5:5" x14ac:dyDescent="0.2">
      <c r="E3470"/>
    </row>
    <row r="3471" spans="5:5" x14ac:dyDescent="0.2">
      <c r="E3471"/>
    </row>
    <row r="3472" spans="5:5" x14ac:dyDescent="0.2">
      <c r="E3472"/>
    </row>
    <row r="3473" spans="5:5" x14ac:dyDescent="0.2">
      <c r="E3473"/>
    </row>
    <row r="3474" spans="5:5" x14ac:dyDescent="0.2">
      <c r="E3474"/>
    </row>
    <row r="3475" spans="5:5" x14ac:dyDescent="0.2">
      <c r="E3475"/>
    </row>
    <row r="3476" spans="5:5" x14ac:dyDescent="0.2">
      <c r="E3476"/>
    </row>
    <row r="3477" spans="5:5" x14ac:dyDescent="0.2">
      <c r="E3477"/>
    </row>
    <row r="3478" spans="5:5" x14ac:dyDescent="0.2">
      <c r="E3478"/>
    </row>
    <row r="3479" spans="5:5" x14ac:dyDescent="0.2">
      <c r="E3479"/>
    </row>
    <row r="3480" spans="5:5" x14ac:dyDescent="0.2">
      <c r="E3480"/>
    </row>
    <row r="3481" spans="5:5" x14ac:dyDescent="0.2">
      <c r="E3481"/>
    </row>
    <row r="3482" spans="5:5" x14ac:dyDescent="0.2">
      <c r="E3482"/>
    </row>
    <row r="3483" spans="5:5" x14ac:dyDescent="0.2">
      <c r="E3483"/>
    </row>
    <row r="3484" spans="5:5" x14ac:dyDescent="0.2">
      <c r="E3484"/>
    </row>
    <row r="3485" spans="5:5" x14ac:dyDescent="0.2">
      <c r="E3485"/>
    </row>
    <row r="3486" spans="5:5" x14ac:dyDescent="0.2">
      <c r="E3486"/>
    </row>
    <row r="3487" spans="5:5" x14ac:dyDescent="0.2">
      <c r="E3487"/>
    </row>
    <row r="3488" spans="5:5" x14ac:dyDescent="0.2">
      <c r="E3488"/>
    </row>
    <row r="3489" spans="5:5" x14ac:dyDescent="0.2">
      <c r="E3489"/>
    </row>
    <row r="3490" spans="5:5" x14ac:dyDescent="0.2">
      <c r="E3490"/>
    </row>
    <row r="3491" spans="5:5" x14ac:dyDescent="0.2">
      <c r="E3491"/>
    </row>
    <row r="3492" spans="5:5" x14ac:dyDescent="0.2">
      <c r="E3492"/>
    </row>
    <row r="3493" spans="5:5" x14ac:dyDescent="0.2">
      <c r="E3493"/>
    </row>
    <row r="3494" spans="5:5" x14ac:dyDescent="0.2">
      <c r="E3494"/>
    </row>
    <row r="3495" spans="5:5" x14ac:dyDescent="0.2">
      <c r="E3495"/>
    </row>
    <row r="3496" spans="5:5" x14ac:dyDescent="0.2">
      <c r="E3496"/>
    </row>
    <row r="3497" spans="5:5" x14ac:dyDescent="0.2">
      <c r="E3497"/>
    </row>
    <row r="3498" spans="5:5" x14ac:dyDescent="0.2">
      <c r="E3498"/>
    </row>
    <row r="3499" spans="5:5" x14ac:dyDescent="0.2">
      <c r="E3499"/>
    </row>
    <row r="3500" spans="5:5" x14ac:dyDescent="0.2">
      <c r="E3500"/>
    </row>
    <row r="3501" spans="5:5" x14ac:dyDescent="0.2">
      <c r="E3501"/>
    </row>
    <row r="3502" spans="5:5" x14ac:dyDescent="0.2">
      <c r="E3502"/>
    </row>
    <row r="3503" spans="5:5" x14ac:dyDescent="0.2">
      <c r="E3503"/>
    </row>
    <row r="3504" spans="5:5" x14ac:dyDescent="0.2">
      <c r="E3504"/>
    </row>
    <row r="3505" spans="5:5" x14ac:dyDescent="0.2">
      <c r="E3505"/>
    </row>
    <row r="3506" spans="5:5" x14ac:dyDescent="0.2">
      <c r="E3506"/>
    </row>
    <row r="3507" spans="5:5" x14ac:dyDescent="0.2">
      <c r="E3507"/>
    </row>
    <row r="3508" spans="5:5" x14ac:dyDescent="0.2">
      <c r="E3508"/>
    </row>
    <row r="3509" spans="5:5" x14ac:dyDescent="0.2">
      <c r="E3509"/>
    </row>
    <row r="3510" spans="5:5" x14ac:dyDescent="0.2">
      <c r="E3510"/>
    </row>
    <row r="3511" spans="5:5" x14ac:dyDescent="0.2">
      <c r="E3511"/>
    </row>
    <row r="3512" spans="5:5" x14ac:dyDescent="0.2">
      <c r="E3512"/>
    </row>
    <row r="3513" spans="5:5" x14ac:dyDescent="0.2">
      <c r="E3513"/>
    </row>
    <row r="3514" spans="5:5" x14ac:dyDescent="0.2">
      <c r="E3514"/>
    </row>
    <row r="3515" spans="5:5" x14ac:dyDescent="0.2">
      <c r="E3515"/>
    </row>
    <row r="3516" spans="5:5" x14ac:dyDescent="0.2">
      <c r="E3516"/>
    </row>
    <row r="3517" spans="5:5" x14ac:dyDescent="0.2">
      <c r="E3517"/>
    </row>
    <row r="3518" spans="5:5" x14ac:dyDescent="0.2">
      <c r="E3518"/>
    </row>
    <row r="3519" spans="5:5" x14ac:dyDescent="0.2">
      <c r="E3519"/>
    </row>
    <row r="3520" spans="5:5" x14ac:dyDescent="0.2">
      <c r="E3520"/>
    </row>
    <row r="3521" spans="5:5" x14ac:dyDescent="0.2">
      <c r="E3521"/>
    </row>
    <row r="3522" spans="5:5" x14ac:dyDescent="0.2">
      <c r="E3522"/>
    </row>
    <row r="3523" spans="5:5" x14ac:dyDescent="0.2">
      <c r="E3523"/>
    </row>
    <row r="3524" spans="5:5" x14ac:dyDescent="0.2">
      <c r="E3524"/>
    </row>
    <row r="3525" spans="5:5" x14ac:dyDescent="0.2">
      <c r="E3525"/>
    </row>
    <row r="3526" spans="5:5" x14ac:dyDescent="0.2">
      <c r="E3526"/>
    </row>
    <row r="3527" spans="5:5" x14ac:dyDescent="0.2">
      <c r="E3527"/>
    </row>
    <row r="3528" spans="5:5" x14ac:dyDescent="0.2">
      <c r="E3528"/>
    </row>
    <row r="3529" spans="5:5" x14ac:dyDescent="0.2">
      <c r="E3529"/>
    </row>
    <row r="3530" spans="5:5" x14ac:dyDescent="0.2">
      <c r="E3530"/>
    </row>
    <row r="3531" spans="5:5" x14ac:dyDescent="0.2">
      <c r="E3531"/>
    </row>
    <row r="3532" spans="5:5" x14ac:dyDescent="0.2">
      <c r="E3532"/>
    </row>
    <row r="3533" spans="5:5" x14ac:dyDescent="0.2">
      <c r="E3533"/>
    </row>
    <row r="3534" spans="5:5" x14ac:dyDescent="0.2">
      <c r="E3534"/>
    </row>
    <row r="3535" spans="5:5" x14ac:dyDescent="0.2">
      <c r="E3535"/>
    </row>
    <row r="3536" spans="5:5" x14ac:dyDescent="0.2">
      <c r="E3536"/>
    </row>
    <row r="3537" spans="5:5" x14ac:dyDescent="0.2">
      <c r="E3537"/>
    </row>
    <row r="3538" spans="5:5" x14ac:dyDescent="0.2">
      <c r="E3538"/>
    </row>
    <row r="3539" spans="5:5" x14ac:dyDescent="0.2">
      <c r="E3539"/>
    </row>
    <row r="3540" spans="5:5" x14ac:dyDescent="0.2">
      <c r="E3540"/>
    </row>
    <row r="3541" spans="5:5" x14ac:dyDescent="0.2">
      <c r="E3541"/>
    </row>
    <row r="3542" spans="5:5" x14ac:dyDescent="0.2">
      <c r="E3542"/>
    </row>
    <row r="3543" spans="5:5" x14ac:dyDescent="0.2">
      <c r="E3543"/>
    </row>
    <row r="3544" spans="5:5" x14ac:dyDescent="0.2">
      <c r="E3544"/>
    </row>
    <row r="3545" spans="5:5" x14ac:dyDescent="0.2">
      <c r="E3545"/>
    </row>
    <row r="3546" spans="5:5" x14ac:dyDescent="0.2">
      <c r="E3546"/>
    </row>
    <row r="3547" spans="5:5" x14ac:dyDescent="0.2">
      <c r="E3547"/>
    </row>
    <row r="3548" spans="5:5" x14ac:dyDescent="0.2">
      <c r="E3548"/>
    </row>
    <row r="3549" spans="5:5" x14ac:dyDescent="0.2">
      <c r="E3549"/>
    </row>
    <row r="3550" spans="5:5" x14ac:dyDescent="0.2">
      <c r="E3550"/>
    </row>
    <row r="3551" spans="5:5" x14ac:dyDescent="0.2">
      <c r="E3551"/>
    </row>
    <row r="3552" spans="5:5" x14ac:dyDescent="0.2">
      <c r="E3552"/>
    </row>
    <row r="3553" spans="5:5" x14ac:dyDescent="0.2">
      <c r="E3553"/>
    </row>
    <row r="3554" spans="5:5" x14ac:dyDescent="0.2">
      <c r="E3554"/>
    </row>
    <row r="3555" spans="5:5" x14ac:dyDescent="0.2">
      <c r="E3555"/>
    </row>
    <row r="3556" spans="5:5" x14ac:dyDescent="0.2">
      <c r="E3556"/>
    </row>
    <row r="3557" spans="5:5" x14ac:dyDescent="0.2">
      <c r="E3557"/>
    </row>
    <row r="3558" spans="5:5" x14ac:dyDescent="0.2">
      <c r="E3558"/>
    </row>
    <row r="3559" spans="5:5" x14ac:dyDescent="0.2">
      <c r="E3559"/>
    </row>
    <row r="3560" spans="5:5" x14ac:dyDescent="0.2">
      <c r="E3560"/>
    </row>
    <row r="3561" spans="5:5" x14ac:dyDescent="0.2">
      <c r="E3561"/>
    </row>
    <row r="3562" spans="5:5" x14ac:dyDescent="0.2">
      <c r="E3562"/>
    </row>
    <row r="3563" spans="5:5" x14ac:dyDescent="0.2">
      <c r="E3563"/>
    </row>
    <row r="3564" spans="5:5" x14ac:dyDescent="0.2">
      <c r="E3564"/>
    </row>
    <row r="3565" spans="5:5" x14ac:dyDescent="0.2">
      <c r="E3565"/>
    </row>
    <row r="3566" spans="5:5" x14ac:dyDescent="0.2">
      <c r="E3566"/>
    </row>
    <row r="3567" spans="5:5" x14ac:dyDescent="0.2">
      <c r="E3567"/>
    </row>
    <row r="3568" spans="5:5" x14ac:dyDescent="0.2">
      <c r="E3568"/>
    </row>
    <row r="3569" spans="5:5" x14ac:dyDescent="0.2">
      <c r="E3569"/>
    </row>
    <row r="3570" spans="5:5" x14ac:dyDescent="0.2">
      <c r="E3570"/>
    </row>
    <row r="3571" spans="5:5" x14ac:dyDescent="0.2">
      <c r="E3571"/>
    </row>
    <row r="3572" spans="5:5" x14ac:dyDescent="0.2">
      <c r="E3572"/>
    </row>
    <row r="3573" spans="5:5" x14ac:dyDescent="0.2">
      <c r="E3573"/>
    </row>
    <row r="3574" spans="5:5" x14ac:dyDescent="0.2">
      <c r="E3574"/>
    </row>
    <row r="3575" spans="5:5" x14ac:dyDescent="0.2">
      <c r="E3575"/>
    </row>
    <row r="3576" spans="5:5" x14ac:dyDescent="0.2">
      <c r="E3576"/>
    </row>
    <row r="3577" spans="5:5" x14ac:dyDescent="0.2">
      <c r="E3577"/>
    </row>
    <row r="3578" spans="5:5" x14ac:dyDescent="0.2">
      <c r="E3578"/>
    </row>
    <row r="3579" spans="5:5" x14ac:dyDescent="0.2">
      <c r="E3579"/>
    </row>
    <row r="3580" spans="5:5" x14ac:dyDescent="0.2">
      <c r="E3580"/>
    </row>
    <row r="3581" spans="5:5" x14ac:dyDescent="0.2">
      <c r="E3581"/>
    </row>
    <row r="3582" spans="5:5" x14ac:dyDescent="0.2">
      <c r="E3582"/>
    </row>
    <row r="3583" spans="5:5" x14ac:dyDescent="0.2">
      <c r="E3583"/>
    </row>
    <row r="3584" spans="5:5" x14ac:dyDescent="0.2">
      <c r="E3584"/>
    </row>
    <row r="3585" spans="5:5" x14ac:dyDescent="0.2">
      <c r="E3585"/>
    </row>
    <row r="3586" spans="5:5" x14ac:dyDescent="0.2">
      <c r="E3586"/>
    </row>
    <row r="3587" spans="5:5" x14ac:dyDescent="0.2">
      <c r="E3587"/>
    </row>
    <row r="3588" spans="5:5" x14ac:dyDescent="0.2">
      <c r="E3588"/>
    </row>
    <row r="3589" spans="5:5" x14ac:dyDescent="0.2">
      <c r="E3589"/>
    </row>
    <row r="3590" spans="5:5" x14ac:dyDescent="0.2">
      <c r="E3590"/>
    </row>
    <row r="3591" spans="5:5" x14ac:dyDescent="0.2">
      <c r="E3591"/>
    </row>
    <row r="3592" spans="5:5" x14ac:dyDescent="0.2">
      <c r="E3592"/>
    </row>
    <row r="3593" spans="5:5" x14ac:dyDescent="0.2">
      <c r="E3593"/>
    </row>
    <row r="3594" spans="5:5" x14ac:dyDescent="0.2">
      <c r="E3594"/>
    </row>
    <row r="3595" spans="5:5" x14ac:dyDescent="0.2">
      <c r="E3595"/>
    </row>
    <row r="3596" spans="5:5" x14ac:dyDescent="0.2">
      <c r="E3596"/>
    </row>
    <row r="3597" spans="5:5" x14ac:dyDescent="0.2">
      <c r="E3597"/>
    </row>
    <row r="3598" spans="5:5" x14ac:dyDescent="0.2">
      <c r="E3598"/>
    </row>
    <row r="3599" spans="5:5" x14ac:dyDescent="0.2">
      <c r="E3599"/>
    </row>
    <row r="3600" spans="5:5" x14ac:dyDescent="0.2">
      <c r="E3600"/>
    </row>
    <row r="3601" spans="5:5" x14ac:dyDescent="0.2">
      <c r="E3601"/>
    </row>
    <row r="3602" spans="5:5" x14ac:dyDescent="0.2">
      <c r="E3602"/>
    </row>
    <row r="3603" spans="5:5" x14ac:dyDescent="0.2">
      <c r="E3603"/>
    </row>
    <row r="3604" spans="5:5" x14ac:dyDescent="0.2">
      <c r="E3604"/>
    </row>
    <row r="3605" spans="5:5" x14ac:dyDescent="0.2">
      <c r="E3605"/>
    </row>
    <row r="3606" spans="5:5" x14ac:dyDescent="0.2">
      <c r="E3606"/>
    </row>
  </sheetData>
  <mergeCells count="11">
    <mergeCell ref="A8:C8"/>
    <mergeCell ref="D8:H8"/>
    <mergeCell ref="A9:C9"/>
    <mergeCell ref="D9:H9"/>
    <mergeCell ref="C3:F3"/>
    <mergeCell ref="A5:C5"/>
    <mergeCell ref="D5:H5"/>
    <mergeCell ref="A6:C6"/>
    <mergeCell ref="D6:H6"/>
    <mergeCell ref="A7:C7"/>
    <mergeCell ref="D7:H7"/>
  </mergeCells>
  <pageMargins left="0.59055118110236204" right="0.59055118110236204" top="0.39370078740157499" bottom="0.39370078740157499" header="0.196850393700787" footer="0.118110236220472"/>
  <pageSetup paperSize="9" orientation="portrait" r:id="rId2"/>
  <headerFooter>
    <oddHeader>&amp;R&amp;D</oddHeader>
    <oddFooter>&amp;LÎntocmit: Ing. Radusean Codru&amp;C&amp;P/&amp;N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FFFF"/>
  </sheetPr>
  <dimension ref="A3:D709"/>
  <sheetViews>
    <sheetView workbookViewId="0">
      <pane ySplit="13" topLeftCell="A14" activePane="bottomLeft" state="frozen"/>
      <selection pane="bottomLeft" activeCell="A14" sqref="A14:E33"/>
    </sheetView>
  </sheetViews>
  <sheetFormatPr defaultRowHeight="12.75" x14ac:dyDescent="0.2"/>
  <cols>
    <col min="1" max="1" width="48.85546875" customWidth="1"/>
    <col min="2" max="2" width="20.85546875" customWidth="1"/>
    <col min="3" max="3" width="27.5703125" customWidth="1"/>
    <col min="4" max="4" width="28.28515625" customWidth="1"/>
  </cols>
  <sheetData>
    <row r="3" spans="1:4" x14ac:dyDescent="0.2">
      <c r="B3" s="600" t="s">
        <v>52</v>
      </c>
      <c r="C3" s="600"/>
    </row>
    <row r="4" spans="1:4" x14ac:dyDescent="0.2">
      <c r="B4" s="15">
        <f>CENTR!J4</f>
        <v>0</v>
      </c>
      <c r="C4" s="16" t="s">
        <v>65</v>
      </c>
      <c r="D4" s="17">
        <f>CENTR!L4</f>
        <v>0</v>
      </c>
    </row>
    <row r="6" spans="1:4" x14ac:dyDescent="0.2">
      <c r="A6" s="56" t="s">
        <v>26</v>
      </c>
      <c r="B6" s="601" t="str">
        <f>CENTR!G6</f>
        <v>CON-A</v>
      </c>
      <c r="C6" s="601"/>
      <c r="D6" s="602"/>
    </row>
    <row r="7" spans="1:4" ht="12.75" customHeight="1" x14ac:dyDescent="0.2">
      <c r="A7" s="57" t="s">
        <v>54</v>
      </c>
      <c r="B7" s="520" t="str">
        <f>CENTR!G7</f>
        <v>Honeywell</v>
      </c>
      <c r="C7" s="520"/>
      <c r="D7" s="603"/>
    </row>
    <row r="8" spans="1:4" x14ac:dyDescent="0.2">
      <c r="A8" s="58" t="s">
        <v>60</v>
      </c>
      <c r="B8" s="604" t="e">
        <f>CENTR!#REF!</f>
        <v>#REF!</v>
      </c>
      <c r="C8" s="604"/>
      <c r="D8" s="605"/>
    </row>
    <row r="9" spans="1:4" x14ac:dyDescent="0.2">
      <c r="A9" s="59" t="s">
        <v>64</v>
      </c>
      <c r="B9" s="516" t="str">
        <f>CENTR!G8</f>
        <v>103522.23 kg (inclusiv adaos 3%)</v>
      </c>
      <c r="C9" s="516"/>
      <c r="D9" s="606"/>
    </row>
    <row r="10" spans="1:4" x14ac:dyDescent="0.2">
      <c r="A10" s="60" t="s">
        <v>63</v>
      </c>
      <c r="B10" s="517" t="str">
        <f>CENTR!G10</f>
        <v>614</v>
      </c>
      <c r="C10" s="517"/>
      <c r="D10" s="599"/>
    </row>
    <row r="12" spans="1:4" x14ac:dyDescent="0.2">
      <c r="A12" s="3" t="s">
        <v>68</v>
      </c>
    </row>
    <row r="13" spans="1:4" x14ac:dyDescent="0.2">
      <c r="A13" s="3" t="s">
        <v>0</v>
      </c>
      <c r="B13" s="487" t="s">
        <v>2</v>
      </c>
      <c r="C13" t="s">
        <v>542</v>
      </c>
    </row>
    <row r="14" spans="1:4" x14ac:dyDescent="0.2">
      <c r="A14" t="s">
        <v>540</v>
      </c>
      <c r="B14" t="s">
        <v>540</v>
      </c>
      <c r="C14" s="1">
        <v>0</v>
      </c>
    </row>
    <row r="15" spans="1:4" x14ac:dyDescent="0.2">
      <c r="A15" t="s">
        <v>541</v>
      </c>
      <c r="C15" s="1">
        <v>0</v>
      </c>
    </row>
    <row r="16" spans="1:4" x14ac:dyDescent="0.2">
      <c r="A16" t="s">
        <v>1428</v>
      </c>
      <c r="B16" t="s">
        <v>1433</v>
      </c>
      <c r="C16" s="1">
        <v>166.8</v>
      </c>
    </row>
    <row r="17" spans="2:3" x14ac:dyDescent="0.2">
      <c r="B17" t="s">
        <v>1434</v>
      </c>
      <c r="C17" s="1">
        <v>88.320000000000007</v>
      </c>
    </row>
    <row r="18" spans="2:3" x14ac:dyDescent="0.2">
      <c r="B18" t="s">
        <v>1435</v>
      </c>
      <c r="C18" s="1">
        <v>42.81</v>
      </c>
    </row>
    <row r="19" spans="2:3" x14ac:dyDescent="0.2">
      <c r="B19" t="s">
        <v>1438</v>
      </c>
      <c r="C19" s="1">
        <v>25.919999999999998</v>
      </c>
    </row>
    <row r="20" spans="2:3" x14ac:dyDescent="0.2">
      <c r="B20" t="s">
        <v>1439</v>
      </c>
      <c r="C20" s="1">
        <v>137.92000000000002</v>
      </c>
    </row>
    <row r="21" spans="2:3" x14ac:dyDescent="0.2">
      <c r="B21" t="s">
        <v>1440</v>
      </c>
      <c r="C21" s="1">
        <v>11.4</v>
      </c>
    </row>
    <row r="22" spans="2:3" x14ac:dyDescent="0.2">
      <c r="B22" t="s">
        <v>1441</v>
      </c>
      <c r="C22" s="1">
        <v>570.72</v>
      </c>
    </row>
    <row r="23" spans="2:3" x14ac:dyDescent="0.2">
      <c r="B23" t="s">
        <v>1442</v>
      </c>
      <c r="C23" s="1">
        <v>83.460000000000008</v>
      </c>
    </row>
    <row r="24" spans="2:3" x14ac:dyDescent="0.2">
      <c r="B24" t="s">
        <v>1443</v>
      </c>
      <c r="C24" s="1">
        <v>27.82</v>
      </c>
    </row>
    <row r="25" spans="2:3" x14ac:dyDescent="0.2">
      <c r="B25" t="s">
        <v>1444</v>
      </c>
      <c r="C25" s="1">
        <v>57.04</v>
      </c>
    </row>
    <row r="26" spans="2:3" x14ac:dyDescent="0.2">
      <c r="B26" t="s">
        <v>1445</v>
      </c>
      <c r="C26" s="1">
        <v>362.93999999999994</v>
      </c>
    </row>
    <row r="27" spans="2:3" x14ac:dyDescent="0.2">
      <c r="B27" t="s">
        <v>1446</v>
      </c>
      <c r="C27" s="1">
        <v>60.7</v>
      </c>
    </row>
    <row r="28" spans="2:3" x14ac:dyDescent="0.2">
      <c r="B28" t="s">
        <v>1447</v>
      </c>
      <c r="C28" s="1">
        <v>31.08</v>
      </c>
    </row>
    <row r="29" spans="2:3" x14ac:dyDescent="0.2">
      <c r="B29" t="s">
        <v>1448</v>
      </c>
      <c r="C29" s="1">
        <v>27.82</v>
      </c>
    </row>
    <row r="30" spans="2:3" x14ac:dyDescent="0.2">
      <c r="B30" t="s">
        <v>1449</v>
      </c>
      <c r="C30" s="1">
        <v>41.73</v>
      </c>
    </row>
    <row r="31" spans="2:3" x14ac:dyDescent="0.2">
      <c r="B31" t="s">
        <v>1450</v>
      </c>
      <c r="C31" s="1">
        <v>385.44</v>
      </c>
    </row>
    <row r="32" spans="2:3" x14ac:dyDescent="0.2">
      <c r="B32" t="s">
        <v>1451</v>
      </c>
      <c r="C32" s="1">
        <v>83.460000000000008</v>
      </c>
    </row>
    <row r="33" spans="2:3" x14ac:dyDescent="0.2">
      <c r="B33" t="s">
        <v>1452</v>
      </c>
      <c r="C33" s="1">
        <v>250.38</v>
      </c>
    </row>
    <row r="34" spans="2:3" x14ac:dyDescent="0.2">
      <c r="B34" t="s">
        <v>1453</v>
      </c>
      <c r="C34" s="1">
        <v>41.73</v>
      </c>
    </row>
    <row r="35" spans="2:3" x14ac:dyDescent="0.2">
      <c r="B35" t="s">
        <v>1454</v>
      </c>
      <c r="C35" s="1">
        <v>1359.5400000000002</v>
      </c>
    </row>
    <row r="36" spans="2:3" x14ac:dyDescent="0.2">
      <c r="B36" t="s">
        <v>1455</v>
      </c>
      <c r="C36" s="1">
        <v>55.64</v>
      </c>
    </row>
    <row r="37" spans="2:3" x14ac:dyDescent="0.2">
      <c r="B37" t="s">
        <v>1456</v>
      </c>
      <c r="C37" s="1">
        <v>55.64</v>
      </c>
    </row>
    <row r="38" spans="2:3" x14ac:dyDescent="0.2">
      <c r="B38" t="s">
        <v>1457</v>
      </c>
      <c r="C38" s="1">
        <v>115.8</v>
      </c>
    </row>
    <row r="39" spans="2:3" x14ac:dyDescent="0.2">
      <c r="B39" t="s">
        <v>1458</v>
      </c>
      <c r="C39" s="1">
        <v>273.04000000000002</v>
      </c>
    </row>
    <row r="40" spans="2:3" x14ac:dyDescent="0.2">
      <c r="B40" t="s">
        <v>1459</v>
      </c>
      <c r="C40" s="1">
        <v>553.79999999999995</v>
      </c>
    </row>
    <row r="41" spans="2:3" x14ac:dyDescent="0.2">
      <c r="B41" t="s">
        <v>1460</v>
      </c>
      <c r="C41" s="1">
        <v>107.88</v>
      </c>
    </row>
    <row r="42" spans="2:3" x14ac:dyDescent="0.2">
      <c r="B42" t="s">
        <v>1461</v>
      </c>
      <c r="C42" s="1">
        <v>110.39999999999999</v>
      </c>
    </row>
    <row r="43" spans="2:3" x14ac:dyDescent="0.2">
      <c r="B43" t="s">
        <v>1462</v>
      </c>
      <c r="C43" s="1">
        <v>166.92</v>
      </c>
    </row>
    <row r="44" spans="2:3" x14ac:dyDescent="0.2">
      <c r="B44" t="s">
        <v>1463</v>
      </c>
      <c r="C44" s="1">
        <v>171.12</v>
      </c>
    </row>
    <row r="45" spans="2:3" x14ac:dyDescent="0.2">
      <c r="B45" t="s">
        <v>1464</v>
      </c>
      <c r="C45" s="1">
        <v>138.76</v>
      </c>
    </row>
    <row r="46" spans="2:3" x14ac:dyDescent="0.2">
      <c r="B46" t="s">
        <v>1465</v>
      </c>
      <c r="C46" s="1">
        <v>171.12</v>
      </c>
    </row>
    <row r="47" spans="2:3" x14ac:dyDescent="0.2">
      <c r="B47" t="s">
        <v>1467</v>
      </c>
      <c r="C47" s="1">
        <v>174.23999999999998</v>
      </c>
    </row>
    <row r="48" spans="2:3" x14ac:dyDescent="0.2">
      <c r="B48" t="s">
        <v>1468</v>
      </c>
      <c r="C48" s="1">
        <v>374.88</v>
      </c>
    </row>
    <row r="49" spans="2:3" x14ac:dyDescent="0.2">
      <c r="B49" t="s">
        <v>1470</v>
      </c>
      <c r="C49" s="1">
        <v>414</v>
      </c>
    </row>
    <row r="50" spans="2:3" x14ac:dyDescent="0.2">
      <c r="B50" t="s">
        <v>1471</v>
      </c>
      <c r="C50" s="1">
        <v>83.46</v>
      </c>
    </row>
    <row r="51" spans="2:3" x14ac:dyDescent="0.2">
      <c r="B51" t="s">
        <v>1472</v>
      </c>
      <c r="C51" s="1">
        <v>289.2</v>
      </c>
    </row>
    <row r="52" spans="2:3" x14ac:dyDescent="0.2">
      <c r="B52" t="s">
        <v>1473</v>
      </c>
      <c r="C52" s="1">
        <v>348</v>
      </c>
    </row>
    <row r="53" spans="2:3" x14ac:dyDescent="0.2">
      <c r="B53" t="s">
        <v>1474</v>
      </c>
      <c r="C53" s="1">
        <v>83.460000000000008</v>
      </c>
    </row>
    <row r="54" spans="2:3" x14ac:dyDescent="0.2">
      <c r="B54" t="s">
        <v>1475</v>
      </c>
      <c r="C54" s="1">
        <v>323.82000000000005</v>
      </c>
    </row>
    <row r="55" spans="2:3" x14ac:dyDescent="0.2">
      <c r="B55" t="s">
        <v>1476</v>
      </c>
      <c r="C55" s="1">
        <v>431.76</v>
      </c>
    </row>
    <row r="56" spans="2:3" x14ac:dyDescent="0.2">
      <c r="B56" t="s">
        <v>1477</v>
      </c>
      <c r="C56" s="1">
        <v>114.08</v>
      </c>
    </row>
    <row r="57" spans="2:3" x14ac:dyDescent="0.2">
      <c r="B57" t="s">
        <v>1478</v>
      </c>
      <c r="C57" s="1">
        <v>463.19999999999993</v>
      </c>
    </row>
    <row r="58" spans="2:3" x14ac:dyDescent="0.2">
      <c r="B58" t="s">
        <v>1479</v>
      </c>
      <c r="C58" s="1">
        <v>904.91999999999985</v>
      </c>
    </row>
    <row r="59" spans="2:3" x14ac:dyDescent="0.2">
      <c r="B59" t="s">
        <v>1480</v>
      </c>
      <c r="C59" s="1">
        <v>287.60000000000002</v>
      </c>
    </row>
    <row r="60" spans="2:3" x14ac:dyDescent="0.2">
      <c r="B60" t="s">
        <v>1481</v>
      </c>
      <c r="C60" s="1">
        <v>107.91</v>
      </c>
    </row>
    <row r="61" spans="2:3" x14ac:dyDescent="0.2">
      <c r="B61" t="s">
        <v>1482</v>
      </c>
      <c r="C61" s="1">
        <v>128.43</v>
      </c>
    </row>
    <row r="62" spans="2:3" x14ac:dyDescent="0.2">
      <c r="B62" t="s">
        <v>1483</v>
      </c>
      <c r="C62" s="1">
        <v>105.3</v>
      </c>
    </row>
    <row r="63" spans="2:3" x14ac:dyDescent="0.2">
      <c r="B63" t="s">
        <v>1544</v>
      </c>
      <c r="C63" s="1">
        <v>8.74</v>
      </c>
    </row>
    <row r="64" spans="2:3" x14ac:dyDescent="0.2">
      <c r="B64" t="s">
        <v>1545</v>
      </c>
      <c r="C64" s="1">
        <v>21.85</v>
      </c>
    </row>
    <row r="65" spans="2:3" x14ac:dyDescent="0.2">
      <c r="B65" t="s">
        <v>1546</v>
      </c>
      <c r="C65" s="1">
        <v>23.04</v>
      </c>
    </row>
    <row r="66" spans="2:3" x14ac:dyDescent="0.2">
      <c r="B66" t="s">
        <v>1547</v>
      </c>
      <c r="C66" s="1">
        <v>76.3</v>
      </c>
    </row>
    <row r="67" spans="2:3" x14ac:dyDescent="0.2">
      <c r="B67" t="s">
        <v>1548</v>
      </c>
      <c r="C67" s="1">
        <v>517.98</v>
      </c>
    </row>
    <row r="68" spans="2:3" x14ac:dyDescent="0.2">
      <c r="B68" t="s">
        <v>1549</v>
      </c>
      <c r="C68" s="1">
        <v>78.66</v>
      </c>
    </row>
    <row r="69" spans="2:3" x14ac:dyDescent="0.2">
      <c r="B69" t="s">
        <v>1551</v>
      </c>
      <c r="C69" s="1">
        <v>184.48999999999998</v>
      </c>
    </row>
    <row r="70" spans="2:3" x14ac:dyDescent="0.2">
      <c r="B70" t="s">
        <v>1552</v>
      </c>
      <c r="C70" s="1">
        <v>4.0199999999999996</v>
      </c>
    </row>
    <row r="71" spans="2:3" x14ac:dyDescent="0.2">
      <c r="B71" t="s">
        <v>1553</v>
      </c>
      <c r="C71" s="1">
        <v>99.46</v>
      </c>
    </row>
    <row r="72" spans="2:3" x14ac:dyDescent="0.2">
      <c r="B72" t="s">
        <v>1554</v>
      </c>
      <c r="C72" s="1">
        <v>248.64</v>
      </c>
    </row>
    <row r="73" spans="2:3" x14ac:dyDescent="0.2">
      <c r="B73" t="s">
        <v>1556</v>
      </c>
      <c r="C73" s="1">
        <v>265.86</v>
      </c>
    </row>
    <row r="74" spans="2:3" x14ac:dyDescent="0.2">
      <c r="B74" t="s">
        <v>1557</v>
      </c>
      <c r="C74" s="1">
        <v>122.39</v>
      </c>
    </row>
    <row r="75" spans="2:3" x14ac:dyDescent="0.2">
      <c r="B75" t="s">
        <v>1558</v>
      </c>
      <c r="C75" s="1">
        <v>105.43</v>
      </c>
    </row>
    <row r="76" spans="2:3" x14ac:dyDescent="0.2">
      <c r="B76" t="s">
        <v>1560</v>
      </c>
      <c r="C76" s="1">
        <v>5.65</v>
      </c>
    </row>
    <row r="77" spans="2:3" x14ac:dyDescent="0.2">
      <c r="B77" t="s">
        <v>1561</v>
      </c>
      <c r="C77" s="1">
        <v>178.43</v>
      </c>
    </row>
    <row r="78" spans="2:3" x14ac:dyDescent="0.2">
      <c r="B78" t="s">
        <v>1562</v>
      </c>
      <c r="C78" s="1">
        <v>9.18</v>
      </c>
    </row>
    <row r="79" spans="2:3" x14ac:dyDescent="0.2">
      <c r="B79" t="s">
        <v>1563</v>
      </c>
      <c r="C79" s="1">
        <v>0.76</v>
      </c>
    </row>
    <row r="80" spans="2:3" x14ac:dyDescent="0.2">
      <c r="B80" t="s">
        <v>1564</v>
      </c>
      <c r="C80" s="1">
        <v>433.48999999999995</v>
      </c>
    </row>
    <row r="81" spans="2:3" x14ac:dyDescent="0.2">
      <c r="B81" t="s">
        <v>1565</v>
      </c>
      <c r="C81" s="1">
        <v>161.97999999999996</v>
      </c>
    </row>
    <row r="82" spans="2:3" x14ac:dyDescent="0.2">
      <c r="B82" t="s">
        <v>1566</v>
      </c>
      <c r="C82" s="1">
        <v>502.13000000000005</v>
      </c>
    </row>
    <row r="83" spans="2:3" x14ac:dyDescent="0.2">
      <c r="B83" t="s">
        <v>1568</v>
      </c>
      <c r="C83" s="1">
        <v>102.17999999999999</v>
      </c>
    </row>
    <row r="84" spans="2:3" x14ac:dyDescent="0.2">
      <c r="B84" t="s">
        <v>1571</v>
      </c>
      <c r="C84" s="1">
        <v>74.819999999999993</v>
      </c>
    </row>
    <row r="85" spans="2:3" x14ac:dyDescent="0.2">
      <c r="B85" t="s">
        <v>1577</v>
      </c>
      <c r="C85" s="1">
        <v>99.759999999999991</v>
      </c>
    </row>
    <row r="86" spans="2:3" x14ac:dyDescent="0.2">
      <c r="B86" t="s">
        <v>1578</v>
      </c>
      <c r="C86" s="1">
        <v>259.58</v>
      </c>
    </row>
    <row r="87" spans="2:3" x14ac:dyDescent="0.2">
      <c r="B87" t="s">
        <v>1579</v>
      </c>
      <c r="C87" s="1">
        <v>1104.8999999999999</v>
      </c>
    </row>
    <row r="88" spans="2:3" x14ac:dyDescent="0.2">
      <c r="B88" t="s">
        <v>1581</v>
      </c>
      <c r="C88" s="1">
        <v>10</v>
      </c>
    </row>
    <row r="89" spans="2:3" x14ac:dyDescent="0.2">
      <c r="B89" t="s">
        <v>1582</v>
      </c>
      <c r="C89" s="1">
        <v>4449.28</v>
      </c>
    </row>
    <row r="90" spans="2:3" x14ac:dyDescent="0.2">
      <c r="B90" t="s">
        <v>1583</v>
      </c>
      <c r="C90" s="1">
        <v>1</v>
      </c>
    </row>
    <row r="91" spans="2:3" x14ac:dyDescent="0.2">
      <c r="B91" t="s">
        <v>1584</v>
      </c>
      <c r="C91" s="1">
        <v>3356.4600000000005</v>
      </c>
    </row>
    <row r="92" spans="2:3" x14ac:dyDescent="0.2">
      <c r="B92" t="s">
        <v>1585</v>
      </c>
      <c r="C92" s="1">
        <v>6.2</v>
      </c>
    </row>
    <row r="93" spans="2:3" x14ac:dyDescent="0.2">
      <c r="B93" t="s">
        <v>1586</v>
      </c>
      <c r="C93" s="1">
        <v>209</v>
      </c>
    </row>
    <row r="94" spans="2:3" x14ac:dyDescent="0.2">
      <c r="B94" t="s">
        <v>1587</v>
      </c>
      <c r="C94" s="1">
        <v>210.29999999999998</v>
      </c>
    </row>
    <row r="95" spans="2:3" x14ac:dyDescent="0.2">
      <c r="B95" t="s">
        <v>1588</v>
      </c>
      <c r="C95" s="1">
        <v>918.55000000000007</v>
      </c>
    </row>
    <row r="96" spans="2:3" x14ac:dyDescent="0.2">
      <c r="B96" t="s">
        <v>1589</v>
      </c>
      <c r="C96" s="1">
        <v>987.03000000000009</v>
      </c>
    </row>
    <row r="97" spans="2:3" x14ac:dyDescent="0.2">
      <c r="B97" t="s">
        <v>1590</v>
      </c>
      <c r="C97" s="1">
        <v>990.60000000000014</v>
      </c>
    </row>
    <row r="98" spans="2:3" x14ac:dyDescent="0.2">
      <c r="B98" t="s">
        <v>1592</v>
      </c>
      <c r="C98" s="1">
        <v>1842.9599999999996</v>
      </c>
    </row>
    <row r="99" spans="2:3" x14ac:dyDescent="0.2">
      <c r="B99" t="s">
        <v>1593</v>
      </c>
      <c r="C99" s="1">
        <v>3.39</v>
      </c>
    </row>
    <row r="100" spans="2:3" x14ac:dyDescent="0.2">
      <c r="B100" t="s">
        <v>1594</v>
      </c>
      <c r="C100" s="1">
        <v>88.09</v>
      </c>
    </row>
    <row r="101" spans="2:3" x14ac:dyDescent="0.2">
      <c r="B101" t="s">
        <v>1595</v>
      </c>
      <c r="C101" s="1">
        <v>88.09</v>
      </c>
    </row>
    <row r="102" spans="2:3" x14ac:dyDescent="0.2">
      <c r="B102" t="s">
        <v>1597</v>
      </c>
      <c r="C102" s="1">
        <v>73.73</v>
      </c>
    </row>
    <row r="103" spans="2:3" x14ac:dyDescent="0.2">
      <c r="B103" t="s">
        <v>1599</v>
      </c>
      <c r="C103" s="1">
        <v>271.34999999999997</v>
      </c>
    </row>
    <row r="104" spans="2:3" x14ac:dyDescent="0.2">
      <c r="B104" t="s">
        <v>1609</v>
      </c>
      <c r="C104" s="1">
        <v>33.58</v>
      </c>
    </row>
    <row r="105" spans="2:3" x14ac:dyDescent="0.2">
      <c r="B105" t="s">
        <v>1610</v>
      </c>
      <c r="C105" s="1">
        <v>15.07</v>
      </c>
    </row>
    <row r="106" spans="2:3" x14ac:dyDescent="0.2">
      <c r="B106" t="s">
        <v>1613</v>
      </c>
      <c r="C106" s="1">
        <v>213.7</v>
      </c>
    </row>
    <row r="107" spans="2:3" x14ac:dyDescent="0.2">
      <c r="B107" t="s">
        <v>1614</v>
      </c>
      <c r="C107" s="1">
        <v>494.91</v>
      </c>
    </row>
    <row r="108" spans="2:3" x14ac:dyDescent="0.2">
      <c r="B108" t="s">
        <v>1615</v>
      </c>
      <c r="C108" s="1">
        <v>164.97</v>
      </c>
    </row>
    <row r="109" spans="2:3" x14ac:dyDescent="0.2">
      <c r="B109" t="s">
        <v>1616</v>
      </c>
      <c r="C109" s="1">
        <v>164.54</v>
      </c>
    </row>
    <row r="110" spans="2:3" x14ac:dyDescent="0.2">
      <c r="B110" t="s">
        <v>1618</v>
      </c>
      <c r="C110" s="1">
        <v>487.43</v>
      </c>
    </row>
    <row r="111" spans="2:3" x14ac:dyDescent="0.2">
      <c r="B111" t="s">
        <v>1619</v>
      </c>
      <c r="C111" s="1">
        <v>990.60000000000014</v>
      </c>
    </row>
    <row r="112" spans="2:3" x14ac:dyDescent="0.2">
      <c r="B112" t="s">
        <v>1620</v>
      </c>
      <c r="C112" s="1">
        <v>181.73999999999998</v>
      </c>
    </row>
    <row r="113" spans="2:3" x14ac:dyDescent="0.2">
      <c r="B113" t="s">
        <v>1621</v>
      </c>
      <c r="C113" s="1">
        <v>952.79000000000008</v>
      </c>
    </row>
    <row r="114" spans="2:3" x14ac:dyDescent="0.2">
      <c r="B114" t="s">
        <v>1622</v>
      </c>
      <c r="C114" s="1">
        <v>161.97999999999996</v>
      </c>
    </row>
    <row r="115" spans="2:3" x14ac:dyDescent="0.2">
      <c r="B115" t="s">
        <v>1631</v>
      </c>
      <c r="C115" s="1">
        <v>259.76</v>
      </c>
    </row>
    <row r="116" spans="2:3" x14ac:dyDescent="0.2">
      <c r="B116" t="s">
        <v>1632</v>
      </c>
      <c r="C116" s="1">
        <v>107.92</v>
      </c>
    </row>
    <row r="117" spans="2:3" x14ac:dyDescent="0.2">
      <c r="B117" t="s">
        <v>1633</v>
      </c>
      <c r="C117" s="1">
        <v>30.799999999999997</v>
      </c>
    </row>
    <row r="118" spans="2:3" x14ac:dyDescent="0.2">
      <c r="B118" t="s">
        <v>1634</v>
      </c>
      <c r="C118" s="1">
        <v>258.77999999999997</v>
      </c>
    </row>
    <row r="119" spans="2:3" x14ac:dyDescent="0.2">
      <c r="B119" t="s">
        <v>1636</v>
      </c>
      <c r="C119" s="1">
        <v>49.879999999999995</v>
      </c>
    </row>
    <row r="120" spans="2:3" x14ac:dyDescent="0.2">
      <c r="B120" t="s">
        <v>1637</v>
      </c>
      <c r="C120" s="1">
        <v>124.7</v>
      </c>
    </row>
    <row r="121" spans="2:3" x14ac:dyDescent="0.2">
      <c r="B121" t="s">
        <v>1638</v>
      </c>
      <c r="C121" s="1">
        <v>1.28</v>
      </c>
    </row>
    <row r="122" spans="2:3" x14ac:dyDescent="0.2">
      <c r="B122" t="s">
        <v>1639</v>
      </c>
      <c r="C122" s="1">
        <v>56.01</v>
      </c>
    </row>
    <row r="123" spans="2:3" x14ac:dyDescent="0.2">
      <c r="B123" t="s">
        <v>1640</v>
      </c>
      <c r="C123" s="1">
        <v>84.100000000000009</v>
      </c>
    </row>
    <row r="124" spans="2:3" x14ac:dyDescent="0.2">
      <c r="B124" t="s">
        <v>1641</v>
      </c>
      <c r="C124" s="1">
        <v>91.600000000000009</v>
      </c>
    </row>
    <row r="125" spans="2:3" x14ac:dyDescent="0.2">
      <c r="B125" t="s">
        <v>1642</v>
      </c>
      <c r="C125" s="1">
        <v>84.820000000000007</v>
      </c>
    </row>
    <row r="126" spans="2:3" x14ac:dyDescent="0.2">
      <c r="B126" t="s">
        <v>1643</v>
      </c>
      <c r="C126" s="1">
        <v>69.540000000000006</v>
      </c>
    </row>
    <row r="127" spans="2:3" x14ac:dyDescent="0.2">
      <c r="B127" t="s">
        <v>1644</v>
      </c>
      <c r="C127" s="1">
        <v>86.06</v>
      </c>
    </row>
    <row r="128" spans="2:3" x14ac:dyDescent="0.2">
      <c r="B128" t="s">
        <v>1646</v>
      </c>
      <c r="C128" s="1">
        <v>1.26</v>
      </c>
    </row>
    <row r="129" spans="2:3" x14ac:dyDescent="0.2">
      <c r="B129" t="s">
        <v>1647</v>
      </c>
      <c r="C129" s="1">
        <v>10.52</v>
      </c>
    </row>
    <row r="130" spans="2:3" x14ac:dyDescent="0.2">
      <c r="B130" t="s">
        <v>1648</v>
      </c>
      <c r="C130" s="1">
        <v>15.57</v>
      </c>
    </row>
    <row r="131" spans="2:3" x14ac:dyDescent="0.2">
      <c r="B131" t="s">
        <v>1649</v>
      </c>
      <c r="C131" s="1">
        <v>5.19</v>
      </c>
    </row>
    <row r="132" spans="2:3" x14ac:dyDescent="0.2">
      <c r="B132" t="s">
        <v>1650</v>
      </c>
      <c r="C132" s="1">
        <v>5.18</v>
      </c>
    </row>
    <row r="133" spans="2:3" x14ac:dyDescent="0.2">
      <c r="B133" t="s">
        <v>1651</v>
      </c>
      <c r="C133" s="1">
        <v>90.06</v>
      </c>
    </row>
    <row r="134" spans="2:3" x14ac:dyDescent="0.2">
      <c r="B134" t="s">
        <v>1652</v>
      </c>
      <c r="C134" s="1">
        <v>285.47999999999996</v>
      </c>
    </row>
    <row r="135" spans="2:3" x14ac:dyDescent="0.2">
      <c r="B135" t="s">
        <v>1653</v>
      </c>
      <c r="C135" s="1">
        <v>106.78000000000002</v>
      </c>
    </row>
    <row r="136" spans="2:3" x14ac:dyDescent="0.2">
      <c r="B136" t="s">
        <v>1654</v>
      </c>
      <c r="C136" s="1">
        <v>27.5</v>
      </c>
    </row>
    <row r="137" spans="2:3" x14ac:dyDescent="0.2">
      <c r="B137" t="s">
        <v>1655</v>
      </c>
      <c r="C137" s="1">
        <v>5.5</v>
      </c>
    </row>
    <row r="138" spans="2:3" x14ac:dyDescent="0.2">
      <c r="B138" t="s">
        <v>1656</v>
      </c>
      <c r="C138" s="1">
        <v>22.12</v>
      </c>
    </row>
    <row r="139" spans="2:3" x14ac:dyDescent="0.2">
      <c r="B139" t="s">
        <v>1657</v>
      </c>
      <c r="C139" s="1">
        <v>83.13000000000001</v>
      </c>
    </row>
    <row r="140" spans="2:3" x14ac:dyDescent="0.2">
      <c r="B140" t="s">
        <v>1658</v>
      </c>
      <c r="C140" s="1">
        <v>109.38000000000001</v>
      </c>
    </row>
    <row r="141" spans="2:3" x14ac:dyDescent="0.2">
      <c r="B141" t="s">
        <v>1659</v>
      </c>
      <c r="C141" s="1">
        <v>246.98999999999998</v>
      </c>
    </row>
    <row r="142" spans="2:3" x14ac:dyDescent="0.2">
      <c r="B142" t="s">
        <v>1660</v>
      </c>
      <c r="C142" s="1">
        <v>264.45</v>
      </c>
    </row>
    <row r="143" spans="2:3" x14ac:dyDescent="0.2">
      <c r="B143" t="s">
        <v>1661</v>
      </c>
      <c r="C143" s="1">
        <v>505.84000000000009</v>
      </c>
    </row>
    <row r="144" spans="2:3" x14ac:dyDescent="0.2">
      <c r="B144" t="s">
        <v>1662</v>
      </c>
      <c r="C144" s="1">
        <v>500.29000000000008</v>
      </c>
    </row>
    <row r="145" spans="2:3" x14ac:dyDescent="0.2">
      <c r="B145" t="s">
        <v>1667</v>
      </c>
      <c r="C145" s="1">
        <v>213.24999999999994</v>
      </c>
    </row>
    <row r="146" spans="2:3" x14ac:dyDescent="0.2">
      <c r="B146" t="s">
        <v>1668</v>
      </c>
      <c r="C146" s="1">
        <v>494.91000000000008</v>
      </c>
    </row>
    <row r="147" spans="2:3" x14ac:dyDescent="0.2">
      <c r="B147" t="s">
        <v>1669</v>
      </c>
      <c r="C147" s="1">
        <v>168.25</v>
      </c>
    </row>
    <row r="148" spans="2:3" x14ac:dyDescent="0.2">
      <c r="B148" t="s">
        <v>1670</v>
      </c>
      <c r="C148" s="1">
        <v>1129.5999999999999</v>
      </c>
    </row>
    <row r="149" spans="2:3" x14ac:dyDescent="0.2">
      <c r="B149" t="s">
        <v>1671</v>
      </c>
      <c r="C149" s="1">
        <v>1002.3100000000001</v>
      </c>
    </row>
    <row r="150" spans="2:3" x14ac:dyDescent="0.2">
      <c r="B150" t="s">
        <v>1674</v>
      </c>
      <c r="C150" s="1">
        <v>64.08</v>
      </c>
    </row>
    <row r="151" spans="2:3" x14ac:dyDescent="0.2">
      <c r="B151" t="s">
        <v>1675</v>
      </c>
      <c r="C151" s="1">
        <v>61.379999999999995</v>
      </c>
    </row>
    <row r="152" spans="2:3" x14ac:dyDescent="0.2">
      <c r="B152" t="s">
        <v>1676</v>
      </c>
      <c r="C152" s="1">
        <v>85.45</v>
      </c>
    </row>
    <row r="153" spans="2:3" x14ac:dyDescent="0.2">
      <c r="B153" t="s">
        <v>1677</v>
      </c>
      <c r="C153" s="1">
        <v>92.570000000000007</v>
      </c>
    </row>
    <row r="154" spans="2:3" x14ac:dyDescent="0.2">
      <c r="B154" t="s">
        <v>1922</v>
      </c>
      <c r="C154" s="1">
        <v>0.94000000000000006</v>
      </c>
    </row>
    <row r="155" spans="2:3" x14ac:dyDescent="0.2">
      <c r="B155" t="s">
        <v>1923</v>
      </c>
      <c r="C155" s="1">
        <v>1.52</v>
      </c>
    </row>
    <row r="156" spans="2:3" x14ac:dyDescent="0.2">
      <c r="B156" t="s">
        <v>1925</v>
      </c>
      <c r="C156" s="1">
        <v>1.52</v>
      </c>
    </row>
    <row r="157" spans="2:3" x14ac:dyDescent="0.2">
      <c r="B157" t="s">
        <v>1926</v>
      </c>
      <c r="C157" s="1">
        <v>1.52</v>
      </c>
    </row>
    <row r="158" spans="2:3" x14ac:dyDescent="0.2">
      <c r="B158" t="s">
        <v>1927</v>
      </c>
      <c r="C158" s="1">
        <v>1.52</v>
      </c>
    </row>
    <row r="159" spans="2:3" x14ac:dyDescent="0.2">
      <c r="B159" t="s">
        <v>1928</v>
      </c>
      <c r="C159" s="1">
        <v>1.52</v>
      </c>
    </row>
    <row r="160" spans="2:3" x14ac:dyDescent="0.2">
      <c r="B160" t="s">
        <v>1929</v>
      </c>
      <c r="C160" s="1">
        <v>1.52</v>
      </c>
    </row>
    <row r="161" spans="2:3" x14ac:dyDescent="0.2">
      <c r="B161" t="s">
        <v>1930</v>
      </c>
      <c r="C161" s="1">
        <v>1.52</v>
      </c>
    </row>
    <row r="162" spans="2:3" x14ac:dyDescent="0.2">
      <c r="B162" t="s">
        <v>1931</v>
      </c>
      <c r="C162" s="1">
        <v>1.52</v>
      </c>
    </row>
    <row r="163" spans="2:3" x14ac:dyDescent="0.2">
      <c r="B163" t="s">
        <v>1932</v>
      </c>
      <c r="C163" s="1">
        <v>1.52</v>
      </c>
    </row>
    <row r="164" spans="2:3" x14ac:dyDescent="0.2">
      <c r="B164" t="s">
        <v>1933</v>
      </c>
      <c r="C164" s="1">
        <v>1.52</v>
      </c>
    </row>
    <row r="165" spans="2:3" x14ac:dyDescent="0.2">
      <c r="B165" t="s">
        <v>1934</v>
      </c>
      <c r="C165" s="1">
        <v>1.52</v>
      </c>
    </row>
    <row r="166" spans="2:3" x14ac:dyDescent="0.2">
      <c r="B166" t="s">
        <v>1935</v>
      </c>
      <c r="C166" s="1">
        <v>1.52</v>
      </c>
    </row>
    <row r="167" spans="2:3" x14ac:dyDescent="0.2">
      <c r="B167" t="s">
        <v>1982</v>
      </c>
      <c r="C167" s="1">
        <v>0.28000000000000003</v>
      </c>
    </row>
    <row r="168" spans="2:3" x14ac:dyDescent="0.2">
      <c r="B168" t="s">
        <v>1983</v>
      </c>
      <c r="C168" s="1">
        <v>1.52</v>
      </c>
    </row>
    <row r="169" spans="2:3" x14ac:dyDescent="0.2">
      <c r="B169" t="s">
        <v>1984</v>
      </c>
      <c r="C169" s="1">
        <v>4.5600000000000005</v>
      </c>
    </row>
    <row r="170" spans="2:3" x14ac:dyDescent="0.2">
      <c r="B170" t="s">
        <v>1985</v>
      </c>
      <c r="C170" s="1">
        <v>1.52</v>
      </c>
    </row>
    <row r="171" spans="2:3" x14ac:dyDescent="0.2">
      <c r="B171" t="s">
        <v>1986</v>
      </c>
      <c r="C171" s="1">
        <v>1.52</v>
      </c>
    </row>
    <row r="172" spans="2:3" x14ac:dyDescent="0.2">
      <c r="B172" t="s">
        <v>1987</v>
      </c>
      <c r="C172" s="1">
        <v>1.52</v>
      </c>
    </row>
    <row r="173" spans="2:3" x14ac:dyDescent="0.2">
      <c r="B173" t="s">
        <v>1988</v>
      </c>
      <c r="C173" s="1">
        <v>1.52</v>
      </c>
    </row>
    <row r="174" spans="2:3" x14ac:dyDescent="0.2">
      <c r="B174" t="s">
        <v>1989</v>
      </c>
      <c r="C174" s="1">
        <v>1.52</v>
      </c>
    </row>
    <row r="175" spans="2:3" x14ac:dyDescent="0.2">
      <c r="B175" t="s">
        <v>2015</v>
      </c>
      <c r="C175" s="1">
        <v>989.09999999999991</v>
      </c>
    </row>
    <row r="176" spans="2:3" x14ac:dyDescent="0.2">
      <c r="B176" t="s">
        <v>2016</v>
      </c>
      <c r="C176" s="1">
        <v>32</v>
      </c>
    </row>
    <row r="177" spans="2:3" x14ac:dyDescent="0.2">
      <c r="B177" t="s">
        <v>2017</v>
      </c>
      <c r="C177" s="1">
        <v>64</v>
      </c>
    </row>
    <row r="178" spans="2:3" x14ac:dyDescent="0.2">
      <c r="B178" t="s">
        <v>2018</v>
      </c>
      <c r="C178" s="1">
        <v>32</v>
      </c>
    </row>
    <row r="179" spans="2:3" x14ac:dyDescent="0.2">
      <c r="B179" t="s">
        <v>2019</v>
      </c>
      <c r="C179" s="1">
        <v>32.019999999999996</v>
      </c>
    </row>
    <row r="180" spans="2:3" x14ac:dyDescent="0.2">
      <c r="B180" t="s">
        <v>2020</v>
      </c>
      <c r="C180" s="1">
        <v>32</v>
      </c>
    </row>
    <row r="181" spans="2:3" x14ac:dyDescent="0.2">
      <c r="B181" t="s">
        <v>2021</v>
      </c>
      <c r="C181" s="1">
        <v>64</v>
      </c>
    </row>
    <row r="182" spans="2:3" x14ac:dyDescent="0.2">
      <c r="B182" t="s">
        <v>2022</v>
      </c>
      <c r="C182" s="1">
        <v>32</v>
      </c>
    </row>
    <row r="183" spans="2:3" x14ac:dyDescent="0.2">
      <c r="B183" t="s">
        <v>2023</v>
      </c>
      <c r="C183" s="1">
        <v>32.019999999999996</v>
      </c>
    </row>
    <row r="184" spans="2:3" x14ac:dyDescent="0.2">
      <c r="B184" t="s">
        <v>2024</v>
      </c>
      <c r="C184" s="1">
        <v>2.82</v>
      </c>
    </row>
    <row r="185" spans="2:3" x14ac:dyDescent="0.2">
      <c r="B185" t="s">
        <v>2025</v>
      </c>
      <c r="C185" s="1">
        <v>4.4000000000000004</v>
      </c>
    </row>
    <row r="186" spans="2:3" x14ac:dyDescent="0.2">
      <c r="B186" t="s">
        <v>2026</v>
      </c>
      <c r="C186" s="1">
        <v>21.08</v>
      </c>
    </row>
    <row r="187" spans="2:3" x14ac:dyDescent="0.2">
      <c r="B187" t="s">
        <v>2027</v>
      </c>
      <c r="C187" s="1">
        <v>21.159999999999997</v>
      </c>
    </row>
    <row r="188" spans="2:3" x14ac:dyDescent="0.2">
      <c r="B188" t="s">
        <v>2028</v>
      </c>
      <c r="C188" s="1">
        <v>61.239999999999995</v>
      </c>
    </row>
    <row r="189" spans="2:3" x14ac:dyDescent="0.2">
      <c r="B189" t="s">
        <v>2029</v>
      </c>
      <c r="C189" s="1">
        <v>15.66</v>
      </c>
    </row>
    <row r="190" spans="2:3" x14ac:dyDescent="0.2">
      <c r="B190" t="s">
        <v>2030</v>
      </c>
      <c r="C190" s="1">
        <v>59.92</v>
      </c>
    </row>
    <row r="191" spans="2:3" x14ac:dyDescent="0.2">
      <c r="B191" t="s">
        <v>2031</v>
      </c>
      <c r="C191" s="1">
        <v>251.52</v>
      </c>
    </row>
    <row r="192" spans="2:3" x14ac:dyDescent="0.2">
      <c r="B192" t="s">
        <v>2032</v>
      </c>
      <c r="C192" s="1">
        <v>61.530000000000008</v>
      </c>
    </row>
    <row r="193" spans="2:3" x14ac:dyDescent="0.2">
      <c r="B193" t="s">
        <v>2033</v>
      </c>
      <c r="C193" s="1">
        <v>61.530000000000008</v>
      </c>
    </row>
    <row r="194" spans="2:3" x14ac:dyDescent="0.2">
      <c r="B194" t="s">
        <v>2034</v>
      </c>
      <c r="C194" s="1">
        <v>61.530000000000008</v>
      </c>
    </row>
    <row r="195" spans="2:3" x14ac:dyDescent="0.2">
      <c r="B195" t="s">
        <v>2035</v>
      </c>
      <c r="C195" s="1">
        <v>61.850000000000009</v>
      </c>
    </row>
    <row r="196" spans="2:3" x14ac:dyDescent="0.2">
      <c r="B196" t="s">
        <v>2038</v>
      </c>
      <c r="C196" s="1">
        <v>35.660000000000004</v>
      </c>
    </row>
    <row r="197" spans="2:3" x14ac:dyDescent="0.2">
      <c r="B197" t="s">
        <v>2039</v>
      </c>
      <c r="C197" s="1">
        <v>34.29</v>
      </c>
    </row>
    <row r="198" spans="2:3" x14ac:dyDescent="0.2">
      <c r="B198" t="s">
        <v>2040</v>
      </c>
      <c r="C198" s="1">
        <v>235.9</v>
      </c>
    </row>
    <row r="199" spans="2:3" x14ac:dyDescent="0.2">
      <c r="B199" t="s">
        <v>2103</v>
      </c>
      <c r="C199" s="1">
        <v>817.65</v>
      </c>
    </row>
    <row r="200" spans="2:3" x14ac:dyDescent="0.2">
      <c r="B200" t="s">
        <v>2104</v>
      </c>
      <c r="C200" s="1">
        <v>32.019999999999996</v>
      </c>
    </row>
    <row r="201" spans="2:3" x14ac:dyDescent="0.2">
      <c r="B201" t="s">
        <v>2105</v>
      </c>
      <c r="C201" s="1">
        <v>32</v>
      </c>
    </row>
    <row r="202" spans="2:3" x14ac:dyDescent="0.2">
      <c r="B202" t="s">
        <v>2106</v>
      </c>
      <c r="C202" s="1">
        <v>32.019999999999996</v>
      </c>
    </row>
    <row r="203" spans="2:3" x14ac:dyDescent="0.2">
      <c r="B203" t="s">
        <v>2107</v>
      </c>
      <c r="C203" s="1">
        <v>32</v>
      </c>
    </row>
    <row r="204" spans="2:3" x14ac:dyDescent="0.2">
      <c r="B204" t="s">
        <v>2108</v>
      </c>
      <c r="C204" s="1">
        <v>2.82</v>
      </c>
    </row>
    <row r="205" spans="2:3" x14ac:dyDescent="0.2">
      <c r="B205" t="s">
        <v>2109</v>
      </c>
      <c r="C205" s="1">
        <v>4.42</v>
      </c>
    </row>
    <row r="206" spans="2:3" x14ac:dyDescent="0.2">
      <c r="B206" t="s">
        <v>2110</v>
      </c>
      <c r="C206" s="1">
        <v>4.29</v>
      </c>
    </row>
    <row r="207" spans="2:3" x14ac:dyDescent="0.2">
      <c r="B207" t="s">
        <v>2111</v>
      </c>
      <c r="C207" s="1">
        <v>4.32</v>
      </c>
    </row>
    <row r="208" spans="2:3" x14ac:dyDescent="0.2">
      <c r="B208" t="s">
        <v>2112</v>
      </c>
      <c r="C208" s="1">
        <v>9.26</v>
      </c>
    </row>
    <row r="209" spans="2:3" x14ac:dyDescent="0.2">
      <c r="B209" t="s">
        <v>2113</v>
      </c>
      <c r="C209" s="1">
        <v>12.46</v>
      </c>
    </row>
    <row r="210" spans="2:3" x14ac:dyDescent="0.2">
      <c r="B210" t="s">
        <v>2114</v>
      </c>
      <c r="C210" s="1">
        <v>13.14</v>
      </c>
    </row>
    <row r="211" spans="2:3" x14ac:dyDescent="0.2">
      <c r="B211" t="s">
        <v>2115</v>
      </c>
      <c r="C211" s="1">
        <v>38.870000000000005</v>
      </c>
    </row>
    <row r="212" spans="2:3" x14ac:dyDescent="0.2">
      <c r="B212" t="s">
        <v>2116</v>
      </c>
      <c r="C212" s="1">
        <v>41.150000000000006</v>
      </c>
    </row>
    <row r="213" spans="2:3" x14ac:dyDescent="0.2">
      <c r="B213" t="s">
        <v>2120</v>
      </c>
      <c r="C213" s="1">
        <v>37.32</v>
      </c>
    </row>
    <row r="214" spans="2:3" x14ac:dyDescent="0.2">
      <c r="B214" t="s">
        <v>2121</v>
      </c>
      <c r="C214" s="1">
        <v>31.490000000000002</v>
      </c>
    </row>
    <row r="215" spans="2:3" x14ac:dyDescent="0.2">
      <c r="B215" t="s">
        <v>2122</v>
      </c>
      <c r="C215" s="1">
        <v>42.63</v>
      </c>
    </row>
    <row r="216" spans="2:3" x14ac:dyDescent="0.2">
      <c r="B216" t="s">
        <v>2184</v>
      </c>
      <c r="C216" s="1">
        <v>6.98</v>
      </c>
    </row>
    <row r="217" spans="2:3" x14ac:dyDescent="0.2">
      <c r="B217" t="s">
        <v>2185</v>
      </c>
      <c r="C217" s="1">
        <v>143.46</v>
      </c>
    </row>
    <row r="218" spans="2:3" x14ac:dyDescent="0.2">
      <c r="B218" t="s">
        <v>2186</v>
      </c>
      <c r="C218" s="1">
        <v>129.97000000000003</v>
      </c>
    </row>
    <row r="219" spans="2:3" x14ac:dyDescent="0.2">
      <c r="B219" t="s">
        <v>2187</v>
      </c>
      <c r="C219" s="1">
        <v>4.2799999999999994</v>
      </c>
    </row>
    <row r="220" spans="2:3" x14ac:dyDescent="0.2">
      <c r="B220" t="s">
        <v>2188</v>
      </c>
      <c r="C220" s="1">
        <v>4.2300000000000004</v>
      </c>
    </row>
    <row r="221" spans="2:3" x14ac:dyDescent="0.2">
      <c r="B221" t="s">
        <v>2189</v>
      </c>
      <c r="C221" s="1">
        <v>116.77</v>
      </c>
    </row>
    <row r="222" spans="2:3" x14ac:dyDescent="0.2">
      <c r="B222" t="s">
        <v>2190</v>
      </c>
      <c r="C222" s="1">
        <v>67.17</v>
      </c>
    </row>
    <row r="223" spans="2:3" x14ac:dyDescent="0.2">
      <c r="B223" t="s">
        <v>2191</v>
      </c>
      <c r="C223" s="1">
        <v>67.17</v>
      </c>
    </row>
    <row r="224" spans="2:3" x14ac:dyDescent="0.2">
      <c r="B224" t="s">
        <v>2192</v>
      </c>
      <c r="C224" s="1">
        <v>14.740000000000002</v>
      </c>
    </row>
    <row r="225" spans="2:3" x14ac:dyDescent="0.2">
      <c r="B225" t="s">
        <v>2193</v>
      </c>
      <c r="C225" s="1">
        <v>20.54</v>
      </c>
    </row>
    <row r="226" spans="2:3" x14ac:dyDescent="0.2">
      <c r="B226" t="s">
        <v>2194</v>
      </c>
      <c r="C226" s="1">
        <v>16.37</v>
      </c>
    </row>
    <row r="227" spans="2:3" x14ac:dyDescent="0.2">
      <c r="B227" t="s">
        <v>2195</v>
      </c>
      <c r="C227" s="1">
        <v>2.17</v>
      </c>
    </row>
    <row r="228" spans="2:3" x14ac:dyDescent="0.2">
      <c r="B228" t="s">
        <v>2196</v>
      </c>
      <c r="C228" s="1">
        <v>21.54</v>
      </c>
    </row>
    <row r="229" spans="2:3" x14ac:dyDescent="0.2">
      <c r="B229" t="s">
        <v>2197</v>
      </c>
      <c r="C229" s="1">
        <v>31.97</v>
      </c>
    </row>
    <row r="230" spans="2:3" x14ac:dyDescent="0.2">
      <c r="B230" t="s">
        <v>2198</v>
      </c>
      <c r="C230" s="1">
        <v>16.3</v>
      </c>
    </row>
    <row r="231" spans="2:3" x14ac:dyDescent="0.2">
      <c r="B231" t="s">
        <v>2200</v>
      </c>
      <c r="C231" s="1">
        <v>100.53999999999999</v>
      </c>
    </row>
    <row r="232" spans="2:3" x14ac:dyDescent="0.2">
      <c r="B232" t="s">
        <v>2201</v>
      </c>
      <c r="C232" s="1">
        <v>17.21</v>
      </c>
    </row>
    <row r="233" spans="2:3" x14ac:dyDescent="0.2">
      <c r="B233" t="s">
        <v>2202</v>
      </c>
      <c r="C233" s="1">
        <v>7.06</v>
      </c>
    </row>
    <row r="234" spans="2:3" x14ac:dyDescent="0.2">
      <c r="B234" t="s">
        <v>2203</v>
      </c>
      <c r="C234" s="1">
        <v>7.3</v>
      </c>
    </row>
    <row r="235" spans="2:3" x14ac:dyDescent="0.2">
      <c r="B235" t="s">
        <v>2204</v>
      </c>
      <c r="C235" s="1">
        <v>79.2</v>
      </c>
    </row>
    <row r="236" spans="2:3" x14ac:dyDescent="0.2">
      <c r="B236" t="s">
        <v>2205</v>
      </c>
      <c r="C236" s="1">
        <v>42.300000000000004</v>
      </c>
    </row>
    <row r="237" spans="2:3" x14ac:dyDescent="0.2">
      <c r="B237" t="s">
        <v>2206</v>
      </c>
      <c r="C237" s="1">
        <v>42.36</v>
      </c>
    </row>
    <row r="238" spans="2:3" x14ac:dyDescent="0.2">
      <c r="B238" t="s">
        <v>2207</v>
      </c>
      <c r="C238" s="1">
        <v>132.82</v>
      </c>
    </row>
    <row r="239" spans="2:3" x14ac:dyDescent="0.2">
      <c r="B239" t="s">
        <v>2208</v>
      </c>
      <c r="C239" s="1">
        <v>17.919999999999998</v>
      </c>
    </row>
    <row r="240" spans="2:3" x14ac:dyDescent="0.2">
      <c r="B240" t="s">
        <v>2209</v>
      </c>
      <c r="C240" s="1">
        <v>106.75</v>
      </c>
    </row>
    <row r="241" spans="2:3" x14ac:dyDescent="0.2">
      <c r="B241" t="s">
        <v>2335</v>
      </c>
      <c r="C241" s="1">
        <v>107.67999999999999</v>
      </c>
    </row>
    <row r="242" spans="2:3" x14ac:dyDescent="0.2">
      <c r="B242" t="s">
        <v>2336</v>
      </c>
      <c r="C242" s="1">
        <v>111.57</v>
      </c>
    </row>
    <row r="243" spans="2:3" x14ac:dyDescent="0.2">
      <c r="B243" t="s">
        <v>2337</v>
      </c>
      <c r="C243" s="1">
        <v>192.3</v>
      </c>
    </row>
    <row r="244" spans="2:3" x14ac:dyDescent="0.2">
      <c r="B244" t="s">
        <v>2338</v>
      </c>
      <c r="C244" s="1">
        <v>3.52</v>
      </c>
    </row>
    <row r="245" spans="2:3" x14ac:dyDescent="0.2">
      <c r="B245" t="s">
        <v>2340</v>
      </c>
      <c r="C245" s="1">
        <v>23.549999999999997</v>
      </c>
    </row>
    <row r="246" spans="2:3" x14ac:dyDescent="0.2">
      <c r="B246" t="s">
        <v>2341</v>
      </c>
      <c r="C246" s="1">
        <v>15.48</v>
      </c>
    </row>
    <row r="247" spans="2:3" x14ac:dyDescent="0.2">
      <c r="B247" t="s">
        <v>2342</v>
      </c>
      <c r="C247" s="1">
        <v>6.57</v>
      </c>
    </row>
    <row r="248" spans="2:3" x14ac:dyDescent="0.2">
      <c r="B248" t="s">
        <v>2343</v>
      </c>
      <c r="C248" s="1">
        <v>20.66</v>
      </c>
    </row>
    <row r="249" spans="2:3" x14ac:dyDescent="0.2">
      <c r="B249" t="s">
        <v>2344</v>
      </c>
      <c r="C249" s="1">
        <v>5.28</v>
      </c>
    </row>
    <row r="250" spans="2:3" x14ac:dyDescent="0.2">
      <c r="B250" t="s">
        <v>2345</v>
      </c>
      <c r="C250" s="1">
        <v>15</v>
      </c>
    </row>
    <row r="251" spans="2:3" x14ac:dyDescent="0.2">
      <c r="B251" t="s">
        <v>2346</v>
      </c>
      <c r="C251" s="1">
        <v>13.330000000000002</v>
      </c>
    </row>
    <row r="252" spans="2:3" x14ac:dyDescent="0.2">
      <c r="B252" t="s">
        <v>2347</v>
      </c>
      <c r="C252" s="1">
        <v>14.530000000000001</v>
      </c>
    </row>
    <row r="253" spans="2:3" x14ac:dyDescent="0.2">
      <c r="B253" t="s">
        <v>2348</v>
      </c>
      <c r="C253" s="1">
        <v>3.5300000000000002</v>
      </c>
    </row>
    <row r="254" spans="2:3" x14ac:dyDescent="0.2">
      <c r="B254" t="s">
        <v>2349</v>
      </c>
      <c r="C254" s="1">
        <v>5.27</v>
      </c>
    </row>
    <row r="255" spans="2:3" x14ac:dyDescent="0.2">
      <c r="B255" t="s">
        <v>2350</v>
      </c>
      <c r="C255" s="1">
        <v>6.05</v>
      </c>
    </row>
    <row r="256" spans="2:3" x14ac:dyDescent="0.2">
      <c r="B256" t="s">
        <v>2351</v>
      </c>
      <c r="C256" s="1">
        <v>6.04</v>
      </c>
    </row>
    <row r="257" spans="2:3" x14ac:dyDescent="0.2">
      <c r="B257" t="s">
        <v>2352</v>
      </c>
      <c r="C257" s="1">
        <v>6.86</v>
      </c>
    </row>
    <row r="258" spans="2:3" x14ac:dyDescent="0.2">
      <c r="B258" t="s">
        <v>2353</v>
      </c>
      <c r="C258" s="1">
        <v>6.9</v>
      </c>
    </row>
    <row r="259" spans="2:3" x14ac:dyDescent="0.2">
      <c r="B259" t="s">
        <v>2354</v>
      </c>
      <c r="C259" s="1">
        <v>16.09</v>
      </c>
    </row>
    <row r="260" spans="2:3" x14ac:dyDescent="0.2">
      <c r="B260" t="s">
        <v>2355</v>
      </c>
      <c r="C260" s="1">
        <v>14.669999999999998</v>
      </c>
    </row>
    <row r="261" spans="2:3" x14ac:dyDescent="0.2">
      <c r="B261" t="s">
        <v>2356</v>
      </c>
      <c r="C261" s="1">
        <v>7.32</v>
      </c>
    </row>
    <row r="262" spans="2:3" x14ac:dyDescent="0.2">
      <c r="B262" t="s">
        <v>2357</v>
      </c>
      <c r="C262" s="1">
        <v>16.279999999999998</v>
      </c>
    </row>
    <row r="263" spans="2:3" x14ac:dyDescent="0.2">
      <c r="B263" t="s">
        <v>2358</v>
      </c>
      <c r="C263" s="1">
        <v>68.27000000000001</v>
      </c>
    </row>
    <row r="264" spans="2:3" x14ac:dyDescent="0.2">
      <c r="B264" t="s">
        <v>2359</v>
      </c>
      <c r="C264" s="1">
        <v>71.72</v>
      </c>
    </row>
    <row r="265" spans="2:3" x14ac:dyDescent="0.2">
      <c r="B265" t="s">
        <v>2360</v>
      </c>
      <c r="C265" s="1">
        <v>41.81</v>
      </c>
    </row>
    <row r="266" spans="2:3" x14ac:dyDescent="0.2">
      <c r="B266" t="s">
        <v>2361</v>
      </c>
      <c r="C266" s="1">
        <v>21.6</v>
      </c>
    </row>
    <row r="267" spans="2:3" x14ac:dyDescent="0.2">
      <c r="B267" t="s">
        <v>2362</v>
      </c>
      <c r="C267" s="1">
        <v>6.02</v>
      </c>
    </row>
    <row r="268" spans="2:3" x14ac:dyDescent="0.2">
      <c r="B268" t="s">
        <v>2363</v>
      </c>
      <c r="C268" s="1">
        <v>180.28000000000003</v>
      </c>
    </row>
    <row r="269" spans="2:3" x14ac:dyDescent="0.2">
      <c r="B269" t="s">
        <v>2365</v>
      </c>
      <c r="C269" s="1">
        <v>6.03</v>
      </c>
    </row>
    <row r="270" spans="2:3" x14ac:dyDescent="0.2">
      <c r="B270" t="s">
        <v>2366</v>
      </c>
      <c r="C270" s="1">
        <v>7</v>
      </c>
    </row>
    <row r="271" spans="2:3" x14ac:dyDescent="0.2">
      <c r="B271" t="s">
        <v>2367</v>
      </c>
      <c r="C271" s="1">
        <v>20.7</v>
      </c>
    </row>
    <row r="272" spans="2:3" x14ac:dyDescent="0.2">
      <c r="B272" t="s">
        <v>2368</v>
      </c>
      <c r="C272" s="1">
        <v>7</v>
      </c>
    </row>
    <row r="273" spans="2:3" x14ac:dyDescent="0.2">
      <c r="B273" t="s">
        <v>2369</v>
      </c>
      <c r="C273" s="1">
        <v>6.96</v>
      </c>
    </row>
    <row r="274" spans="2:3" x14ac:dyDescent="0.2">
      <c r="B274" t="s">
        <v>2370</v>
      </c>
      <c r="C274" s="1">
        <v>7.75</v>
      </c>
    </row>
    <row r="275" spans="2:3" x14ac:dyDescent="0.2">
      <c r="B275" t="s">
        <v>2372</v>
      </c>
      <c r="C275" s="1">
        <v>65.570000000000007</v>
      </c>
    </row>
    <row r="276" spans="2:3" x14ac:dyDescent="0.2">
      <c r="B276" t="s">
        <v>2373</v>
      </c>
      <c r="C276" s="1">
        <v>27.34</v>
      </c>
    </row>
    <row r="277" spans="2:3" x14ac:dyDescent="0.2">
      <c r="B277" t="s">
        <v>2374</v>
      </c>
      <c r="C277" s="1">
        <v>4.6900000000000004</v>
      </c>
    </row>
    <row r="278" spans="2:3" x14ac:dyDescent="0.2">
      <c r="B278" t="s">
        <v>2375</v>
      </c>
      <c r="C278" s="1">
        <v>2.68</v>
      </c>
    </row>
    <row r="279" spans="2:3" x14ac:dyDescent="0.2">
      <c r="B279" t="s">
        <v>2376</v>
      </c>
      <c r="C279" s="1">
        <v>54.230000000000004</v>
      </c>
    </row>
    <row r="280" spans="2:3" x14ac:dyDescent="0.2">
      <c r="B280" t="s">
        <v>2377</v>
      </c>
      <c r="C280" s="1">
        <v>9.84</v>
      </c>
    </row>
    <row r="281" spans="2:3" x14ac:dyDescent="0.2">
      <c r="B281" t="s">
        <v>2378</v>
      </c>
      <c r="C281" s="1">
        <v>66.83</v>
      </c>
    </row>
    <row r="282" spans="2:3" x14ac:dyDescent="0.2">
      <c r="B282" t="s">
        <v>2379</v>
      </c>
      <c r="C282" s="1">
        <v>8.6</v>
      </c>
    </row>
    <row r="283" spans="2:3" x14ac:dyDescent="0.2">
      <c r="B283" t="s">
        <v>2380</v>
      </c>
      <c r="C283" s="1">
        <v>11.36</v>
      </c>
    </row>
    <row r="284" spans="2:3" x14ac:dyDescent="0.2">
      <c r="B284" t="s">
        <v>2381</v>
      </c>
      <c r="C284" s="1">
        <v>58.500000000000007</v>
      </c>
    </row>
    <row r="285" spans="2:3" x14ac:dyDescent="0.2">
      <c r="B285" t="s">
        <v>2382</v>
      </c>
      <c r="C285" s="1">
        <v>8.32</v>
      </c>
    </row>
    <row r="286" spans="2:3" x14ac:dyDescent="0.2">
      <c r="B286" t="s">
        <v>2383</v>
      </c>
      <c r="C286" s="1">
        <v>8.6999999999999993</v>
      </c>
    </row>
    <row r="287" spans="2:3" x14ac:dyDescent="0.2">
      <c r="B287" t="s">
        <v>2384</v>
      </c>
      <c r="C287" s="1">
        <v>24.58</v>
      </c>
    </row>
    <row r="288" spans="2:3" x14ac:dyDescent="0.2">
      <c r="B288" t="s">
        <v>2385</v>
      </c>
      <c r="C288" s="1">
        <v>25.380000000000003</v>
      </c>
    </row>
    <row r="289" spans="2:3" x14ac:dyDescent="0.2">
      <c r="B289" t="s">
        <v>2386</v>
      </c>
      <c r="C289" s="1">
        <v>24.060000000000002</v>
      </c>
    </row>
    <row r="290" spans="2:3" x14ac:dyDescent="0.2">
      <c r="B290" t="s">
        <v>2387</v>
      </c>
      <c r="C290" s="1">
        <v>25.87</v>
      </c>
    </row>
    <row r="291" spans="2:3" x14ac:dyDescent="0.2">
      <c r="B291" t="s">
        <v>2388</v>
      </c>
      <c r="C291" s="1">
        <v>104.92999999999999</v>
      </c>
    </row>
    <row r="292" spans="2:3" x14ac:dyDescent="0.2">
      <c r="B292" t="s">
        <v>2389</v>
      </c>
      <c r="C292" s="1">
        <v>66.599999999999994</v>
      </c>
    </row>
    <row r="293" spans="2:3" x14ac:dyDescent="0.2">
      <c r="B293" t="s">
        <v>2390</v>
      </c>
      <c r="C293" s="1">
        <v>26.71</v>
      </c>
    </row>
    <row r="294" spans="2:3" x14ac:dyDescent="0.2">
      <c r="B294" t="s">
        <v>2391</v>
      </c>
      <c r="C294" s="1">
        <v>108.84</v>
      </c>
    </row>
    <row r="295" spans="2:3" x14ac:dyDescent="0.2">
      <c r="B295" t="s">
        <v>2585</v>
      </c>
      <c r="C295" s="1">
        <v>109.17999999999999</v>
      </c>
    </row>
    <row r="296" spans="2:3" x14ac:dyDescent="0.2">
      <c r="B296" t="s">
        <v>2586</v>
      </c>
      <c r="C296" s="1">
        <v>1156.1199999999999</v>
      </c>
    </row>
    <row r="297" spans="2:3" x14ac:dyDescent="0.2">
      <c r="B297" t="s">
        <v>2588</v>
      </c>
      <c r="C297" s="1">
        <v>301.35000000000002</v>
      </c>
    </row>
    <row r="298" spans="2:3" x14ac:dyDescent="0.2">
      <c r="B298" t="s">
        <v>2590</v>
      </c>
      <c r="C298" s="1">
        <v>9.6</v>
      </c>
    </row>
    <row r="299" spans="2:3" x14ac:dyDescent="0.2">
      <c r="B299" t="s">
        <v>2591</v>
      </c>
      <c r="C299" s="1">
        <v>29.340000000000003</v>
      </c>
    </row>
    <row r="300" spans="2:3" x14ac:dyDescent="0.2">
      <c r="B300" t="s">
        <v>2592</v>
      </c>
      <c r="C300" s="1">
        <v>167.78</v>
      </c>
    </row>
    <row r="301" spans="2:3" x14ac:dyDescent="0.2">
      <c r="B301" t="s">
        <v>2593</v>
      </c>
      <c r="C301" s="1">
        <v>1226.7</v>
      </c>
    </row>
    <row r="302" spans="2:3" x14ac:dyDescent="0.2">
      <c r="B302" t="s">
        <v>2594</v>
      </c>
      <c r="C302" s="1">
        <v>259.74</v>
      </c>
    </row>
    <row r="303" spans="2:3" x14ac:dyDescent="0.2">
      <c r="B303" t="s">
        <v>2595</v>
      </c>
      <c r="C303" s="1">
        <v>594.93000000000006</v>
      </c>
    </row>
    <row r="304" spans="2:3" x14ac:dyDescent="0.2">
      <c r="B304" t="s">
        <v>2596</v>
      </c>
      <c r="C304" s="1">
        <v>83.550000000000011</v>
      </c>
    </row>
    <row r="305" spans="2:3" x14ac:dyDescent="0.2">
      <c r="B305" t="s">
        <v>2597</v>
      </c>
      <c r="C305" s="1">
        <v>128.15</v>
      </c>
    </row>
    <row r="306" spans="2:3" x14ac:dyDescent="0.2">
      <c r="B306" t="s">
        <v>2598</v>
      </c>
      <c r="C306" s="1">
        <v>12.36</v>
      </c>
    </row>
    <row r="307" spans="2:3" x14ac:dyDescent="0.2">
      <c r="B307" t="s">
        <v>2599</v>
      </c>
      <c r="C307" s="1">
        <v>299.75</v>
      </c>
    </row>
    <row r="308" spans="2:3" x14ac:dyDescent="0.2">
      <c r="B308" t="s">
        <v>2600</v>
      </c>
      <c r="C308" s="1">
        <v>293.56</v>
      </c>
    </row>
    <row r="309" spans="2:3" x14ac:dyDescent="0.2">
      <c r="B309" t="s">
        <v>2601</v>
      </c>
      <c r="C309" s="1">
        <v>14.79</v>
      </c>
    </row>
    <row r="310" spans="2:3" x14ac:dyDescent="0.2">
      <c r="B310" t="s">
        <v>2602</v>
      </c>
      <c r="C310" s="1">
        <v>12.63</v>
      </c>
    </row>
    <row r="311" spans="2:3" x14ac:dyDescent="0.2">
      <c r="B311" t="s">
        <v>2603</v>
      </c>
      <c r="C311" s="1">
        <v>34.83</v>
      </c>
    </row>
    <row r="312" spans="2:3" x14ac:dyDescent="0.2">
      <c r="B312" t="s">
        <v>2647</v>
      </c>
      <c r="C312" s="1">
        <v>11.200000000000001</v>
      </c>
    </row>
    <row r="313" spans="2:3" x14ac:dyDescent="0.2">
      <c r="B313" t="s">
        <v>2648</v>
      </c>
      <c r="C313" s="1">
        <v>1.1200000000000001</v>
      </c>
    </row>
    <row r="314" spans="2:3" x14ac:dyDescent="0.2">
      <c r="B314" t="s">
        <v>2649</v>
      </c>
      <c r="C314" s="1">
        <v>1.1200000000000001</v>
      </c>
    </row>
    <row r="315" spans="2:3" x14ac:dyDescent="0.2">
      <c r="B315" t="s">
        <v>2651</v>
      </c>
      <c r="C315" s="1">
        <v>254.4</v>
      </c>
    </row>
    <row r="316" spans="2:3" x14ac:dyDescent="0.2">
      <c r="B316" t="s">
        <v>2652</v>
      </c>
      <c r="C316" s="1">
        <v>3.5</v>
      </c>
    </row>
    <row r="317" spans="2:3" x14ac:dyDescent="0.2">
      <c r="B317" t="s">
        <v>2653</v>
      </c>
      <c r="C317" s="1">
        <v>3.57</v>
      </c>
    </row>
    <row r="318" spans="2:3" x14ac:dyDescent="0.2">
      <c r="B318" t="s">
        <v>2654</v>
      </c>
      <c r="C318" s="1">
        <v>2.4</v>
      </c>
    </row>
    <row r="319" spans="2:3" x14ac:dyDescent="0.2">
      <c r="B319" t="s">
        <v>2655</v>
      </c>
      <c r="C319" s="1">
        <v>122.03999999999999</v>
      </c>
    </row>
    <row r="320" spans="2:3" x14ac:dyDescent="0.2">
      <c r="B320" t="s">
        <v>2657</v>
      </c>
      <c r="C320" s="1">
        <v>63.300000000000004</v>
      </c>
    </row>
    <row r="321" spans="2:3" x14ac:dyDescent="0.2">
      <c r="B321" t="s">
        <v>2658</v>
      </c>
      <c r="C321" s="1">
        <v>145.72</v>
      </c>
    </row>
    <row r="322" spans="2:3" x14ac:dyDescent="0.2">
      <c r="B322" t="s">
        <v>2659</v>
      </c>
      <c r="C322" s="1">
        <v>3.1399999999999997</v>
      </c>
    </row>
    <row r="323" spans="2:3" x14ac:dyDescent="0.2">
      <c r="B323" t="s">
        <v>2660</v>
      </c>
      <c r="C323" s="1">
        <v>3.22</v>
      </c>
    </row>
    <row r="324" spans="2:3" x14ac:dyDescent="0.2">
      <c r="B324" t="s">
        <v>2661</v>
      </c>
      <c r="C324" s="1">
        <v>128.94</v>
      </c>
    </row>
    <row r="325" spans="2:3" x14ac:dyDescent="0.2">
      <c r="B325" t="s">
        <v>2662</v>
      </c>
      <c r="C325" s="1">
        <v>54.25</v>
      </c>
    </row>
    <row r="326" spans="2:3" x14ac:dyDescent="0.2">
      <c r="B326" t="s">
        <v>2663</v>
      </c>
      <c r="C326" s="1">
        <v>7.6000000000000005</v>
      </c>
    </row>
    <row r="327" spans="2:3" x14ac:dyDescent="0.2">
      <c r="B327" t="s">
        <v>2664</v>
      </c>
      <c r="C327" s="1">
        <v>7.97</v>
      </c>
    </row>
    <row r="328" spans="2:3" x14ac:dyDescent="0.2">
      <c r="B328" t="s">
        <v>2665</v>
      </c>
      <c r="C328" s="1">
        <v>117.30999999999999</v>
      </c>
    </row>
    <row r="329" spans="2:3" x14ac:dyDescent="0.2">
      <c r="B329" t="s">
        <v>2666</v>
      </c>
      <c r="C329" s="1">
        <v>41.4</v>
      </c>
    </row>
    <row r="330" spans="2:3" x14ac:dyDescent="0.2">
      <c r="B330" t="s">
        <v>2667</v>
      </c>
      <c r="C330" s="1">
        <v>34.32</v>
      </c>
    </row>
    <row r="331" spans="2:3" x14ac:dyDescent="0.2">
      <c r="B331" t="s">
        <v>2668</v>
      </c>
      <c r="C331" s="1">
        <v>9.1100000000000012</v>
      </c>
    </row>
    <row r="332" spans="2:3" x14ac:dyDescent="0.2">
      <c r="B332" t="s">
        <v>2669</v>
      </c>
      <c r="C332" s="1">
        <v>70.139999999999986</v>
      </c>
    </row>
    <row r="333" spans="2:3" x14ac:dyDescent="0.2">
      <c r="B333" t="s">
        <v>2670</v>
      </c>
      <c r="C333" s="1">
        <v>103.72999999999999</v>
      </c>
    </row>
    <row r="334" spans="2:3" x14ac:dyDescent="0.2">
      <c r="B334" t="s">
        <v>2671</v>
      </c>
      <c r="C334" s="1">
        <v>262</v>
      </c>
    </row>
    <row r="335" spans="2:3" x14ac:dyDescent="0.2">
      <c r="B335" t="s">
        <v>2672</v>
      </c>
      <c r="C335" s="1">
        <v>62.11</v>
      </c>
    </row>
    <row r="336" spans="2:3" x14ac:dyDescent="0.2">
      <c r="B336" t="s">
        <v>2673</v>
      </c>
      <c r="C336" s="1">
        <v>80.02000000000001</v>
      </c>
    </row>
    <row r="337" spans="2:3" x14ac:dyDescent="0.2">
      <c r="B337" t="s">
        <v>2674</v>
      </c>
      <c r="C337" s="1">
        <v>62.169999999999995</v>
      </c>
    </row>
    <row r="338" spans="2:3" x14ac:dyDescent="0.2">
      <c r="B338" t="s">
        <v>2675</v>
      </c>
      <c r="C338" s="1">
        <v>179.04</v>
      </c>
    </row>
    <row r="339" spans="2:3" x14ac:dyDescent="0.2">
      <c r="B339" t="s">
        <v>2677</v>
      </c>
      <c r="C339" s="1">
        <v>36.06</v>
      </c>
    </row>
    <row r="340" spans="2:3" x14ac:dyDescent="0.2">
      <c r="B340" t="s">
        <v>2682</v>
      </c>
      <c r="C340" s="1">
        <v>108.64999999999999</v>
      </c>
    </row>
    <row r="341" spans="2:3" x14ac:dyDescent="0.2">
      <c r="B341" t="s">
        <v>2683</v>
      </c>
      <c r="C341" s="1">
        <v>84.539999999999992</v>
      </c>
    </row>
    <row r="342" spans="2:3" x14ac:dyDescent="0.2">
      <c r="B342" t="s">
        <v>2684</v>
      </c>
      <c r="C342" s="1">
        <v>153.19</v>
      </c>
    </row>
    <row r="343" spans="2:3" x14ac:dyDescent="0.2">
      <c r="B343" t="s">
        <v>2685</v>
      </c>
      <c r="C343" s="1">
        <v>145.32</v>
      </c>
    </row>
    <row r="344" spans="2:3" x14ac:dyDescent="0.2">
      <c r="B344" t="s">
        <v>2686</v>
      </c>
      <c r="C344" s="1">
        <v>101.36999999999999</v>
      </c>
    </row>
    <row r="345" spans="2:3" x14ac:dyDescent="0.2">
      <c r="B345" t="s">
        <v>2699</v>
      </c>
      <c r="C345" s="1">
        <v>60.779999999999987</v>
      </c>
    </row>
    <row r="346" spans="2:3" x14ac:dyDescent="0.2">
      <c r="B346" t="s">
        <v>2700</v>
      </c>
      <c r="C346" s="1">
        <v>22.48</v>
      </c>
    </row>
    <row r="347" spans="2:3" x14ac:dyDescent="0.2">
      <c r="B347" t="s">
        <v>2701</v>
      </c>
      <c r="C347" s="1">
        <v>68.8</v>
      </c>
    </row>
    <row r="348" spans="2:3" x14ac:dyDescent="0.2">
      <c r="B348" t="s">
        <v>2702</v>
      </c>
      <c r="C348" s="1">
        <v>37.730000000000004</v>
      </c>
    </row>
    <row r="349" spans="2:3" x14ac:dyDescent="0.2">
      <c r="B349" t="s">
        <v>2703</v>
      </c>
      <c r="C349" s="1">
        <v>267.96999999999997</v>
      </c>
    </row>
    <row r="350" spans="2:3" x14ac:dyDescent="0.2">
      <c r="B350" t="s">
        <v>2704</v>
      </c>
      <c r="C350" s="1">
        <v>259.7</v>
      </c>
    </row>
    <row r="351" spans="2:3" x14ac:dyDescent="0.2">
      <c r="B351" t="s">
        <v>2705</v>
      </c>
      <c r="C351" s="1">
        <v>234.02999999999994</v>
      </c>
    </row>
    <row r="352" spans="2:3" x14ac:dyDescent="0.2">
      <c r="B352" t="s">
        <v>2706</v>
      </c>
      <c r="C352" s="1">
        <v>264.64999999999998</v>
      </c>
    </row>
    <row r="353" spans="2:3" x14ac:dyDescent="0.2">
      <c r="B353" t="s">
        <v>2707</v>
      </c>
      <c r="C353" s="1">
        <v>234.02999999999994</v>
      </c>
    </row>
    <row r="354" spans="2:3" x14ac:dyDescent="0.2">
      <c r="B354" t="s">
        <v>2708</v>
      </c>
      <c r="C354" s="1">
        <v>250.80999999999995</v>
      </c>
    </row>
    <row r="355" spans="2:3" x14ac:dyDescent="0.2">
      <c r="B355" t="s">
        <v>2709</v>
      </c>
      <c r="C355" s="1">
        <v>468.05999999999989</v>
      </c>
    </row>
    <row r="356" spans="2:3" x14ac:dyDescent="0.2">
      <c r="B356" t="s">
        <v>2710</v>
      </c>
      <c r="C356" s="1">
        <v>260.60999999999996</v>
      </c>
    </row>
    <row r="357" spans="2:3" x14ac:dyDescent="0.2">
      <c r="B357" t="s">
        <v>2712</v>
      </c>
      <c r="C357" s="1">
        <v>241.38999999999996</v>
      </c>
    </row>
    <row r="358" spans="2:3" x14ac:dyDescent="0.2">
      <c r="B358" t="s">
        <v>2714</v>
      </c>
      <c r="C358" s="1">
        <v>67.91</v>
      </c>
    </row>
    <row r="359" spans="2:3" x14ac:dyDescent="0.2">
      <c r="B359" t="s">
        <v>2715</v>
      </c>
      <c r="C359" s="1">
        <v>47.84</v>
      </c>
    </row>
    <row r="360" spans="2:3" x14ac:dyDescent="0.2">
      <c r="B360" t="s">
        <v>2716</v>
      </c>
      <c r="C360" s="1">
        <v>90.810000000000016</v>
      </c>
    </row>
    <row r="361" spans="2:3" x14ac:dyDescent="0.2">
      <c r="B361" t="s">
        <v>2717</v>
      </c>
      <c r="C361" s="1">
        <v>59.69</v>
      </c>
    </row>
    <row r="362" spans="2:3" x14ac:dyDescent="0.2">
      <c r="B362" t="s">
        <v>2718</v>
      </c>
      <c r="C362" s="1">
        <v>51.640000000000008</v>
      </c>
    </row>
    <row r="363" spans="2:3" x14ac:dyDescent="0.2">
      <c r="B363" t="s">
        <v>2719</v>
      </c>
      <c r="C363" s="1">
        <v>54.159999999999989</v>
      </c>
    </row>
    <row r="364" spans="2:3" x14ac:dyDescent="0.2">
      <c r="B364" t="s">
        <v>2720</v>
      </c>
      <c r="C364" s="1">
        <v>64.209999999999994</v>
      </c>
    </row>
    <row r="365" spans="2:3" x14ac:dyDescent="0.2">
      <c r="B365" t="s">
        <v>2721</v>
      </c>
      <c r="C365" s="1">
        <v>104.48000000000002</v>
      </c>
    </row>
    <row r="366" spans="2:3" x14ac:dyDescent="0.2">
      <c r="B366" t="s">
        <v>2722</v>
      </c>
      <c r="C366" s="1">
        <v>31.9</v>
      </c>
    </row>
    <row r="367" spans="2:3" x14ac:dyDescent="0.2">
      <c r="B367" t="s">
        <v>2723</v>
      </c>
      <c r="C367" s="1">
        <v>55.84</v>
      </c>
    </row>
    <row r="368" spans="2:3" x14ac:dyDescent="0.2">
      <c r="B368" t="s">
        <v>2724</v>
      </c>
      <c r="C368" s="1">
        <v>51.669999999999995</v>
      </c>
    </row>
    <row r="369" spans="2:3" x14ac:dyDescent="0.2">
      <c r="B369" t="s">
        <v>2725</v>
      </c>
      <c r="C369" s="1">
        <v>56.440000000000005</v>
      </c>
    </row>
    <row r="370" spans="2:3" x14ac:dyDescent="0.2">
      <c r="B370" t="s">
        <v>2726</v>
      </c>
      <c r="C370" s="1">
        <v>47.84</v>
      </c>
    </row>
    <row r="371" spans="2:3" x14ac:dyDescent="0.2">
      <c r="B371" t="s">
        <v>2727</v>
      </c>
      <c r="C371" s="1">
        <v>85.11999999999999</v>
      </c>
    </row>
    <row r="372" spans="2:3" x14ac:dyDescent="0.2">
      <c r="B372" t="s">
        <v>2728</v>
      </c>
      <c r="C372" s="1">
        <v>87.110000000000014</v>
      </c>
    </row>
    <row r="373" spans="2:3" x14ac:dyDescent="0.2">
      <c r="B373" t="s">
        <v>2729</v>
      </c>
      <c r="C373" s="1">
        <v>51.71</v>
      </c>
    </row>
    <row r="374" spans="2:3" x14ac:dyDescent="0.2">
      <c r="B374" t="s">
        <v>2730</v>
      </c>
      <c r="C374" s="1">
        <v>63.34</v>
      </c>
    </row>
    <row r="375" spans="2:3" x14ac:dyDescent="0.2">
      <c r="B375" t="s">
        <v>2731</v>
      </c>
      <c r="C375" s="1">
        <v>46.72</v>
      </c>
    </row>
    <row r="376" spans="2:3" x14ac:dyDescent="0.2">
      <c r="B376" t="s">
        <v>2732</v>
      </c>
      <c r="C376" s="1">
        <v>7.05</v>
      </c>
    </row>
    <row r="377" spans="2:3" x14ac:dyDescent="0.2">
      <c r="B377" t="s">
        <v>2733</v>
      </c>
      <c r="C377" s="1">
        <v>16.79</v>
      </c>
    </row>
    <row r="378" spans="2:3" x14ac:dyDescent="0.2">
      <c r="B378" t="s">
        <v>2734</v>
      </c>
      <c r="C378" s="1">
        <v>64.22</v>
      </c>
    </row>
    <row r="379" spans="2:3" x14ac:dyDescent="0.2">
      <c r="B379" t="s">
        <v>2735</v>
      </c>
      <c r="C379" s="1">
        <v>58.29</v>
      </c>
    </row>
    <row r="380" spans="2:3" x14ac:dyDescent="0.2">
      <c r="B380" t="s">
        <v>2736</v>
      </c>
      <c r="C380" s="1">
        <v>7.84</v>
      </c>
    </row>
    <row r="381" spans="2:3" x14ac:dyDescent="0.2">
      <c r="B381" t="s">
        <v>2737</v>
      </c>
      <c r="C381" s="1">
        <v>14.08</v>
      </c>
    </row>
    <row r="382" spans="2:3" x14ac:dyDescent="0.2">
      <c r="B382" t="s">
        <v>2738</v>
      </c>
      <c r="C382" s="1">
        <v>16.200000000000003</v>
      </c>
    </row>
    <row r="383" spans="2:3" x14ac:dyDescent="0.2">
      <c r="B383" t="s">
        <v>2739</v>
      </c>
      <c r="C383" s="1">
        <v>7.3999999999999995</v>
      </c>
    </row>
    <row r="384" spans="2:3" x14ac:dyDescent="0.2">
      <c r="B384" t="s">
        <v>2740</v>
      </c>
      <c r="C384" s="1">
        <v>42.539999999999992</v>
      </c>
    </row>
    <row r="385" spans="2:3" x14ac:dyDescent="0.2">
      <c r="B385" t="s">
        <v>2741</v>
      </c>
      <c r="C385" s="1">
        <v>59.69</v>
      </c>
    </row>
    <row r="386" spans="2:3" x14ac:dyDescent="0.2">
      <c r="B386" t="s">
        <v>2742</v>
      </c>
      <c r="C386" s="1">
        <v>63.259999999999991</v>
      </c>
    </row>
    <row r="387" spans="2:3" x14ac:dyDescent="0.2">
      <c r="B387" t="s">
        <v>2743</v>
      </c>
      <c r="C387" s="1">
        <v>6.7399999999999993</v>
      </c>
    </row>
    <row r="388" spans="2:3" x14ac:dyDescent="0.2">
      <c r="B388" t="s">
        <v>2744</v>
      </c>
      <c r="C388" s="1">
        <v>7.92</v>
      </c>
    </row>
    <row r="389" spans="2:3" x14ac:dyDescent="0.2">
      <c r="B389" t="s">
        <v>2745</v>
      </c>
      <c r="C389" s="1">
        <v>7.5699999999999994</v>
      </c>
    </row>
    <row r="390" spans="2:3" x14ac:dyDescent="0.2">
      <c r="B390" t="s">
        <v>2746</v>
      </c>
      <c r="C390" s="1">
        <v>8.2200000000000006</v>
      </c>
    </row>
    <row r="391" spans="2:3" x14ac:dyDescent="0.2">
      <c r="B391" t="s">
        <v>2747</v>
      </c>
      <c r="C391" s="1">
        <v>14.72</v>
      </c>
    </row>
    <row r="392" spans="2:3" x14ac:dyDescent="0.2">
      <c r="B392" t="s">
        <v>2748</v>
      </c>
      <c r="C392" s="1">
        <v>7.73</v>
      </c>
    </row>
    <row r="393" spans="2:3" x14ac:dyDescent="0.2">
      <c r="B393" t="s">
        <v>2749</v>
      </c>
      <c r="C393" s="1">
        <v>15.5</v>
      </c>
    </row>
    <row r="394" spans="2:3" x14ac:dyDescent="0.2">
      <c r="B394" t="s">
        <v>2958</v>
      </c>
      <c r="C394" s="1">
        <v>559.31999999999994</v>
      </c>
    </row>
    <row r="395" spans="2:3" x14ac:dyDescent="0.2">
      <c r="B395" t="s">
        <v>2959</v>
      </c>
      <c r="C395" s="1">
        <v>553.12000000000012</v>
      </c>
    </row>
    <row r="396" spans="2:3" x14ac:dyDescent="0.2">
      <c r="B396" t="s">
        <v>2960</v>
      </c>
      <c r="C396" s="1">
        <v>137.29</v>
      </c>
    </row>
    <row r="397" spans="2:3" x14ac:dyDescent="0.2">
      <c r="B397" t="s">
        <v>2961</v>
      </c>
      <c r="C397" s="1">
        <v>704.4</v>
      </c>
    </row>
    <row r="398" spans="2:3" x14ac:dyDescent="0.2">
      <c r="B398" t="s">
        <v>2962</v>
      </c>
      <c r="C398" s="1">
        <v>365.72</v>
      </c>
    </row>
    <row r="399" spans="2:3" x14ac:dyDescent="0.2">
      <c r="B399" t="s">
        <v>2963</v>
      </c>
      <c r="C399" s="1">
        <v>12.64</v>
      </c>
    </row>
    <row r="400" spans="2:3" x14ac:dyDescent="0.2">
      <c r="B400" t="s">
        <v>2964</v>
      </c>
      <c r="C400" s="1">
        <v>17.939999999999998</v>
      </c>
    </row>
    <row r="401" spans="2:3" x14ac:dyDescent="0.2">
      <c r="B401" t="s">
        <v>2965</v>
      </c>
      <c r="C401" s="1">
        <v>6</v>
      </c>
    </row>
    <row r="402" spans="2:3" x14ac:dyDescent="0.2">
      <c r="B402" t="s">
        <v>2966</v>
      </c>
      <c r="C402" s="1">
        <v>5.99</v>
      </c>
    </row>
    <row r="403" spans="2:3" x14ac:dyDescent="0.2">
      <c r="B403" t="s">
        <v>2967</v>
      </c>
      <c r="C403" s="1">
        <v>524.66999999999996</v>
      </c>
    </row>
    <row r="404" spans="2:3" x14ac:dyDescent="0.2">
      <c r="B404" t="s">
        <v>2968</v>
      </c>
      <c r="C404" s="1">
        <v>525.66000000000008</v>
      </c>
    </row>
    <row r="405" spans="2:3" x14ac:dyDescent="0.2">
      <c r="B405" t="s">
        <v>2969</v>
      </c>
      <c r="C405" s="1">
        <v>527.68000000000018</v>
      </c>
    </row>
    <row r="406" spans="2:3" x14ac:dyDescent="0.2">
      <c r="B406" t="s">
        <v>2970</v>
      </c>
      <c r="C406" s="1">
        <v>533.22</v>
      </c>
    </row>
    <row r="407" spans="2:3" x14ac:dyDescent="0.2">
      <c r="B407" t="s">
        <v>2971</v>
      </c>
      <c r="C407" s="1">
        <v>1211.0700000000002</v>
      </c>
    </row>
    <row r="408" spans="2:3" x14ac:dyDescent="0.2">
      <c r="B408" t="s">
        <v>2972</v>
      </c>
      <c r="C408" s="1">
        <v>19.040000000000003</v>
      </c>
    </row>
    <row r="409" spans="2:3" x14ac:dyDescent="0.2">
      <c r="B409" t="s">
        <v>2973</v>
      </c>
      <c r="C409" s="1">
        <v>1191.0899999999999</v>
      </c>
    </row>
    <row r="410" spans="2:3" x14ac:dyDescent="0.2">
      <c r="B410" t="s">
        <v>2974</v>
      </c>
      <c r="C410" s="1">
        <v>1163.6300000000001</v>
      </c>
    </row>
    <row r="411" spans="2:3" x14ac:dyDescent="0.2">
      <c r="B411" t="s">
        <v>2975</v>
      </c>
      <c r="C411" s="1">
        <v>1206.7800000000002</v>
      </c>
    </row>
    <row r="412" spans="2:3" x14ac:dyDescent="0.2">
      <c r="B412" t="s">
        <v>2976</v>
      </c>
      <c r="C412" s="1">
        <v>772.29</v>
      </c>
    </row>
    <row r="413" spans="2:3" x14ac:dyDescent="0.2">
      <c r="B413" t="s">
        <v>2977</v>
      </c>
      <c r="C413" s="1">
        <v>1226.2500000000005</v>
      </c>
    </row>
    <row r="414" spans="2:3" x14ac:dyDescent="0.2">
      <c r="B414" t="s">
        <v>2978</v>
      </c>
      <c r="C414" s="1">
        <v>235.26999999999998</v>
      </c>
    </row>
    <row r="415" spans="2:3" x14ac:dyDescent="0.2">
      <c r="B415" t="s">
        <v>2979</v>
      </c>
      <c r="C415" s="1">
        <v>234.74</v>
      </c>
    </row>
    <row r="416" spans="2:3" x14ac:dyDescent="0.2">
      <c r="B416" t="s">
        <v>2980</v>
      </c>
      <c r="C416" s="1">
        <v>1215.7800000000002</v>
      </c>
    </row>
    <row r="417" spans="2:3" x14ac:dyDescent="0.2">
      <c r="B417" t="s">
        <v>2981</v>
      </c>
      <c r="C417" s="1">
        <v>814.2</v>
      </c>
    </row>
    <row r="418" spans="2:3" x14ac:dyDescent="0.2">
      <c r="B418" t="s">
        <v>2982</v>
      </c>
      <c r="C418" s="1">
        <v>966.52</v>
      </c>
    </row>
    <row r="419" spans="2:3" x14ac:dyDescent="0.2">
      <c r="B419" t="s">
        <v>2983</v>
      </c>
      <c r="C419" s="1">
        <v>538.56000000000006</v>
      </c>
    </row>
    <row r="420" spans="2:3" x14ac:dyDescent="0.2">
      <c r="B420" t="s">
        <v>2984</v>
      </c>
      <c r="C420" s="1">
        <v>134.59</v>
      </c>
    </row>
    <row r="421" spans="2:3" x14ac:dyDescent="0.2">
      <c r="B421" t="s">
        <v>2985</v>
      </c>
      <c r="C421" s="1">
        <v>137.88</v>
      </c>
    </row>
    <row r="422" spans="2:3" x14ac:dyDescent="0.2">
      <c r="B422" t="s">
        <v>2986</v>
      </c>
      <c r="C422" s="1">
        <v>277</v>
      </c>
    </row>
    <row r="423" spans="2:3" x14ac:dyDescent="0.2">
      <c r="B423" t="s">
        <v>2987</v>
      </c>
      <c r="C423" s="1">
        <v>220.66000000000003</v>
      </c>
    </row>
    <row r="424" spans="2:3" x14ac:dyDescent="0.2">
      <c r="B424" t="s">
        <v>2988</v>
      </c>
      <c r="C424" s="1">
        <v>351.03999999999996</v>
      </c>
    </row>
    <row r="425" spans="2:3" x14ac:dyDescent="0.2">
      <c r="B425" t="s">
        <v>2989</v>
      </c>
      <c r="C425" s="1">
        <v>192.21</v>
      </c>
    </row>
    <row r="426" spans="2:3" x14ac:dyDescent="0.2">
      <c r="B426" t="s">
        <v>2990</v>
      </c>
      <c r="C426" s="1">
        <v>192.21</v>
      </c>
    </row>
    <row r="427" spans="2:3" x14ac:dyDescent="0.2">
      <c r="B427" t="s">
        <v>2991</v>
      </c>
      <c r="C427" s="1">
        <v>51.569999999999993</v>
      </c>
    </row>
    <row r="428" spans="2:3" x14ac:dyDescent="0.2">
      <c r="B428" t="s">
        <v>2992</v>
      </c>
      <c r="C428" s="1">
        <v>49.28</v>
      </c>
    </row>
    <row r="429" spans="2:3" x14ac:dyDescent="0.2">
      <c r="B429" t="s">
        <v>2993</v>
      </c>
      <c r="C429" s="1">
        <v>192.79</v>
      </c>
    </row>
    <row r="430" spans="2:3" x14ac:dyDescent="0.2">
      <c r="B430" t="s">
        <v>2994</v>
      </c>
      <c r="C430" s="1">
        <v>192.79</v>
      </c>
    </row>
    <row r="431" spans="2:3" x14ac:dyDescent="0.2">
      <c r="B431" t="s">
        <v>2995</v>
      </c>
      <c r="C431" s="1">
        <v>572.01999999999987</v>
      </c>
    </row>
    <row r="432" spans="2:3" x14ac:dyDescent="0.2">
      <c r="B432" t="s">
        <v>2996</v>
      </c>
      <c r="C432" s="1">
        <v>548.8900000000001</v>
      </c>
    </row>
    <row r="433" spans="2:3" x14ac:dyDescent="0.2">
      <c r="B433" t="s">
        <v>2997</v>
      </c>
      <c r="C433" s="1">
        <v>562.2700000000001</v>
      </c>
    </row>
    <row r="434" spans="2:3" x14ac:dyDescent="0.2">
      <c r="B434" t="s">
        <v>2998</v>
      </c>
      <c r="C434" s="1">
        <v>2.17</v>
      </c>
    </row>
    <row r="435" spans="2:3" x14ac:dyDescent="0.2">
      <c r="B435" t="s">
        <v>2999</v>
      </c>
      <c r="C435" s="1">
        <v>17.04</v>
      </c>
    </row>
    <row r="436" spans="2:3" x14ac:dyDescent="0.2">
      <c r="B436" t="s">
        <v>3000</v>
      </c>
      <c r="C436" s="1">
        <v>72.88000000000001</v>
      </c>
    </row>
    <row r="437" spans="2:3" x14ac:dyDescent="0.2">
      <c r="B437" t="s">
        <v>3001</v>
      </c>
      <c r="C437" s="1">
        <v>38.67</v>
      </c>
    </row>
    <row r="438" spans="2:3" x14ac:dyDescent="0.2">
      <c r="B438" t="s">
        <v>3002</v>
      </c>
      <c r="C438" s="1">
        <v>183.08</v>
      </c>
    </row>
    <row r="439" spans="2:3" x14ac:dyDescent="0.2">
      <c r="B439" t="s">
        <v>3003</v>
      </c>
      <c r="C439" s="1">
        <v>183.08</v>
      </c>
    </row>
    <row r="440" spans="2:3" x14ac:dyDescent="0.2">
      <c r="B440" t="s">
        <v>3004</v>
      </c>
      <c r="C440" s="1">
        <v>113.04</v>
      </c>
    </row>
    <row r="441" spans="2:3" x14ac:dyDescent="0.2">
      <c r="B441" t="s">
        <v>3005</v>
      </c>
      <c r="C441" s="1">
        <v>38.17</v>
      </c>
    </row>
    <row r="442" spans="2:3" x14ac:dyDescent="0.2">
      <c r="B442" t="s">
        <v>3006</v>
      </c>
      <c r="C442" s="1">
        <v>519.76</v>
      </c>
    </row>
    <row r="443" spans="2:3" x14ac:dyDescent="0.2">
      <c r="B443" t="s">
        <v>3007</v>
      </c>
      <c r="C443" s="1">
        <v>445.87</v>
      </c>
    </row>
    <row r="444" spans="2:3" x14ac:dyDescent="0.2">
      <c r="B444" t="s">
        <v>3008</v>
      </c>
      <c r="C444" s="1">
        <v>1007.42</v>
      </c>
    </row>
    <row r="445" spans="2:3" x14ac:dyDescent="0.2">
      <c r="B445" t="s">
        <v>3009</v>
      </c>
      <c r="C445" s="1">
        <v>530.98</v>
      </c>
    </row>
    <row r="446" spans="2:3" x14ac:dyDescent="0.2">
      <c r="B446" t="s">
        <v>3010</v>
      </c>
      <c r="C446" s="1">
        <v>500.65000000000003</v>
      </c>
    </row>
    <row r="447" spans="2:3" x14ac:dyDescent="0.2">
      <c r="B447" t="s">
        <v>3011</v>
      </c>
      <c r="C447" s="1">
        <v>450.91999999999996</v>
      </c>
    </row>
    <row r="448" spans="2:3" x14ac:dyDescent="0.2">
      <c r="B448" t="s">
        <v>3012</v>
      </c>
      <c r="C448" s="1">
        <v>4.4800000000000004</v>
      </c>
    </row>
    <row r="449" spans="2:3" x14ac:dyDescent="0.2">
      <c r="B449" t="s">
        <v>3013</v>
      </c>
      <c r="C449" s="1">
        <v>952.3599999999999</v>
      </c>
    </row>
    <row r="450" spans="2:3" x14ac:dyDescent="0.2">
      <c r="B450" t="s">
        <v>3014</v>
      </c>
      <c r="C450" s="1">
        <v>243.07</v>
      </c>
    </row>
    <row r="451" spans="2:3" x14ac:dyDescent="0.2">
      <c r="B451" t="s">
        <v>3015</v>
      </c>
      <c r="C451" s="1">
        <v>205.59</v>
      </c>
    </row>
    <row r="452" spans="2:3" x14ac:dyDescent="0.2">
      <c r="B452" t="s">
        <v>3016</v>
      </c>
      <c r="C452" s="1">
        <v>166.70999999999998</v>
      </c>
    </row>
    <row r="453" spans="2:3" x14ac:dyDescent="0.2">
      <c r="B453" t="s">
        <v>3017</v>
      </c>
      <c r="C453" s="1">
        <v>237.01999999999998</v>
      </c>
    </row>
    <row r="454" spans="2:3" x14ac:dyDescent="0.2">
      <c r="B454" t="s">
        <v>3018</v>
      </c>
      <c r="C454" s="1">
        <v>168.10999999999999</v>
      </c>
    </row>
    <row r="455" spans="2:3" x14ac:dyDescent="0.2">
      <c r="B455" t="s">
        <v>3019</v>
      </c>
      <c r="C455" s="1">
        <v>163.34000000000003</v>
      </c>
    </row>
    <row r="456" spans="2:3" x14ac:dyDescent="0.2">
      <c r="B456" t="s">
        <v>3020</v>
      </c>
      <c r="C456" s="1">
        <v>301.36</v>
      </c>
    </row>
    <row r="457" spans="2:3" x14ac:dyDescent="0.2">
      <c r="B457" t="s">
        <v>3021</v>
      </c>
      <c r="C457" s="1">
        <v>302.20000000000005</v>
      </c>
    </row>
    <row r="458" spans="2:3" x14ac:dyDescent="0.2">
      <c r="B458" t="s">
        <v>3022</v>
      </c>
      <c r="C458" s="1">
        <v>262.43</v>
      </c>
    </row>
    <row r="459" spans="2:3" x14ac:dyDescent="0.2">
      <c r="B459" t="s">
        <v>3023</v>
      </c>
      <c r="C459" s="1">
        <v>214.07</v>
      </c>
    </row>
    <row r="460" spans="2:3" x14ac:dyDescent="0.2">
      <c r="B460" t="s">
        <v>3024</v>
      </c>
      <c r="C460" s="1">
        <v>222.07000000000002</v>
      </c>
    </row>
    <row r="461" spans="2:3" x14ac:dyDescent="0.2">
      <c r="B461" t="s">
        <v>3025</v>
      </c>
      <c r="C461" s="1">
        <v>236.41000000000003</v>
      </c>
    </row>
    <row r="462" spans="2:3" x14ac:dyDescent="0.2">
      <c r="B462" t="s">
        <v>3026</v>
      </c>
      <c r="C462" s="1">
        <v>94.12</v>
      </c>
    </row>
    <row r="463" spans="2:3" x14ac:dyDescent="0.2">
      <c r="B463" t="s">
        <v>3027</v>
      </c>
      <c r="C463" s="1">
        <v>121.53</v>
      </c>
    </row>
    <row r="464" spans="2:3" x14ac:dyDescent="0.2">
      <c r="B464" t="s">
        <v>3028</v>
      </c>
      <c r="C464" s="1">
        <v>257.40000000000003</v>
      </c>
    </row>
    <row r="465" spans="2:3" x14ac:dyDescent="0.2">
      <c r="B465" t="s">
        <v>3029</v>
      </c>
      <c r="C465" s="1">
        <v>70.19</v>
      </c>
    </row>
    <row r="466" spans="2:3" x14ac:dyDescent="0.2">
      <c r="B466" t="s">
        <v>3030</v>
      </c>
      <c r="C466" s="1">
        <v>29.92</v>
      </c>
    </row>
    <row r="467" spans="2:3" x14ac:dyDescent="0.2">
      <c r="B467" t="s">
        <v>3031</v>
      </c>
      <c r="C467" s="1">
        <v>29.92</v>
      </c>
    </row>
    <row r="468" spans="2:3" x14ac:dyDescent="0.2">
      <c r="B468" t="s">
        <v>3032</v>
      </c>
      <c r="C468" s="1">
        <v>91.67</v>
      </c>
    </row>
    <row r="469" spans="2:3" x14ac:dyDescent="0.2">
      <c r="B469" t="s">
        <v>3034</v>
      </c>
      <c r="C469" s="1">
        <v>24.119999999999997</v>
      </c>
    </row>
    <row r="470" spans="2:3" x14ac:dyDescent="0.2">
      <c r="B470" t="s">
        <v>3035</v>
      </c>
      <c r="C470" s="1">
        <v>19.53</v>
      </c>
    </row>
    <row r="471" spans="2:3" x14ac:dyDescent="0.2">
      <c r="B471" t="s">
        <v>3044</v>
      </c>
      <c r="C471" s="1">
        <v>177.2</v>
      </c>
    </row>
    <row r="472" spans="2:3" x14ac:dyDescent="0.2">
      <c r="B472" t="s">
        <v>3045</v>
      </c>
      <c r="C472" s="1">
        <v>97.639999999999986</v>
      </c>
    </row>
    <row r="473" spans="2:3" x14ac:dyDescent="0.2">
      <c r="B473" t="s">
        <v>3046</v>
      </c>
      <c r="C473" s="1">
        <v>83.52000000000001</v>
      </c>
    </row>
    <row r="474" spans="2:3" x14ac:dyDescent="0.2">
      <c r="B474" t="s">
        <v>3050</v>
      </c>
      <c r="C474" s="1">
        <v>241.08</v>
      </c>
    </row>
    <row r="475" spans="2:3" x14ac:dyDescent="0.2">
      <c r="B475" t="s">
        <v>3051</v>
      </c>
      <c r="C475" s="1">
        <v>253.44</v>
      </c>
    </row>
    <row r="476" spans="2:3" x14ac:dyDescent="0.2">
      <c r="B476" t="s">
        <v>3056</v>
      </c>
      <c r="C476" s="1">
        <v>146.10999999999999</v>
      </c>
    </row>
    <row r="477" spans="2:3" x14ac:dyDescent="0.2">
      <c r="B477" t="s">
        <v>3063</v>
      </c>
      <c r="C477" s="1">
        <v>54.73</v>
      </c>
    </row>
    <row r="478" spans="2:3" x14ac:dyDescent="0.2">
      <c r="B478" t="s">
        <v>3064</v>
      </c>
      <c r="C478" s="1">
        <v>169.92</v>
      </c>
    </row>
    <row r="479" spans="2:3" x14ac:dyDescent="0.2">
      <c r="B479" t="s">
        <v>3065</v>
      </c>
      <c r="C479" s="1">
        <v>106.61</v>
      </c>
    </row>
    <row r="480" spans="2:3" x14ac:dyDescent="0.2">
      <c r="B480" t="s">
        <v>3066</v>
      </c>
      <c r="C480" s="1">
        <v>84.56</v>
      </c>
    </row>
    <row r="481" spans="2:3" x14ac:dyDescent="0.2">
      <c r="B481" t="s">
        <v>3067</v>
      </c>
      <c r="C481" s="1">
        <v>45.62</v>
      </c>
    </row>
    <row r="482" spans="2:3" x14ac:dyDescent="0.2">
      <c r="B482" t="s">
        <v>3068</v>
      </c>
      <c r="C482" s="1">
        <v>45.62</v>
      </c>
    </row>
    <row r="483" spans="2:3" x14ac:dyDescent="0.2">
      <c r="B483" t="s">
        <v>3069</v>
      </c>
      <c r="C483" s="1">
        <v>152.01000000000002</v>
      </c>
    </row>
    <row r="484" spans="2:3" x14ac:dyDescent="0.2">
      <c r="B484" t="s">
        <v>3070</v>
      </c>
      <c r="C484" s="1">
        <v>152.01000000000002</v>
      </c>
    </row>
    <row r="485" spans="2:3" x14ac:dyDescent="0.2">
      <c r="B485" t="s">
        <v>3071</v>
      </c>
      <c r="C485" s="1">
        <v>405.96</v>
      </c>
    </row>
    <row r="486" spans="2:3" x14ac:dyDescent="0.2">
      <c r="B486" t="s">
        <v>3072</v>
      </c>
      <c r="C486" s="1">
        <v>220.84</v>
      </c>
    </row>
    <row r="487" spans="2:3" x14ac:dyDescent="0.2">
      <c r="B487" t="s">
        <v>3073</v>
      </c>
      <c r="C487" s="1">
        <v>66</v>
      </c>
    </row>
    <row r="488" spans="2:3" x14ac:dyDescent="0.2">
      <c r="B488" t="s">
        <v>3074</v>
      </c>
      <c r="C488" s="1">
        <v>33</v>
      </c>
    </row>
    <row r="489" spans="2:3" x14ac:dyDescent="0.2">
      <c r="B489" t="s">
        <v>3075</v>
      </c>
      <c r="C489" s="1">
        <v>33</v>
      </c>
    </row>
    <row r="490" spans="2:3" x14ac:dyDescent="0.2">
      <c r="B490" t="s">
        <v>3076</v>
      </c>
      <c r="C490" s="1">
        <v>126.22999999999999</v>
      </c>
    </row>
    <row r="491" spans="2:3" x14ac:dyDescent="0.2">
      <c r="B491" t="s">
        <v>3077</v>
      </c>
      <c r="C491" s="1">
        <v>250.74</v>
      </c>
    </row>
    <row r="492" spans="2:3" x14ac:dyDescent="0.2">
      <c r="B492" t="s">
        <v>3078</v>
      </c>
      <c r="C492" s="1">
        <v>391.62</v>
      </c>
    </row>
    <row r="493" spans="2:3" x14ac:dyDescent="0.2">
      <c r="B493" t="s">
        <v>3079</v>
      </c>
      <c r="C493" s="1">
        <v>195.81</v>
      </c>
    </row>
    <row r="494" spans="2:3" x14ac:dyDescent="0.2">
      <c r="B494" t="s">
        <v>3398</v>
      </c>
      <c r="C494" s="1">
        <v>436.71999999999997</v>
      </c>
    </row>
    <row r="495" spans="2:3" x14ac:dyDescent="0.2">
      <c r="B495" t="s">
        <v>3399</v>
      </c>
      <c r="C495" s="1">
        <v>98.660000000000011</v>
      </c>
    </row>
    <row r="496" spans="2:3" x14ac:dyDescent="0.2">
      <c r="B496" t="s">
        <v>3400</v>
      </c>
      <c r="C496" s="1">
        <v>132</v>
      </c>
    </row>
    <row r="497" spans="1:3" x14ac:dyDescent="0.2">
      <c r="B497" t="s">
        <v>3401</v>
      </c>
      <c r="C497" s="1">
        <v>128.41</v>
      </c>
    </row>
    <row r="498" spans="1:3" x14ac:dyDescent="0.2">
      <c r="B498" t="s">
        <v>3402</v>
      </c>
      <c r="C498" s="1">
        <v>128.41</v>
      </c>
    </row>
    <row r="499" spans="1:3" x14ac:dyDescent="0.2">
      <c r="B499" t="s">
        <v>3403</v>
      </c>
      <c r="C499" s="1">
        <v>128.31</v>
      </c>
    </row>
    <row r="500" spans="1:3" x14ac:dyDescent="0.2">
      <c r="B500" t="s">
        <v>3404</v>
      </c>
      <c r="C500" s="1">
        <v>94.030000000000015</v>
      </c>
    </row>
    <row r="501" spans="1:3" x14ac:dyDescent="0.2">
      <c r="B501" t="s">
        <v>3405</v>
      </c>
      <c r="C501" s="1">
        <v>98.570000000000007</v>
      </c>
    </row>
    <row r="502" spans="1:3" x14ac:dyDescent="0.2">
      <c r="A502" t="s">
        <v>1429</v>
      </c>
      <c r="C502" s="1">
        <v>89562.71999999987</v>
      </c>
    </row>
    <row r="503" spans="1:3" x14ac:dyDescent="0.2">
      <c r="A503">
        <v>8.8000000000000007</v>
      </c>
      <c r="B503" t="s">
        <v>1436</v>
      </c>
      <c r="C503" s="1">
        <v>151.84</v>
      </c>
    </row>
    <row r="504" spans="1:3" x14ac:dyDescent="0.2">
      <c r="B504" t="s">
        <v>1437</v>
      </c>
      <c r="C504" s="1">
        <v>55.679999999999993</v>
      </c>
    </row>
    <row r="505" spans="1:3" x14ac:dyDescent="0.2">
      <c r="B505" t="s">
        <v>1466</v>
      </c>
      <c r="C505" s="1">
        <v>71.759999999999991</v>
      </c>
    </row>
    <row r="506" spans="1:3" x14ac:dyDescent="0.2">
      <c r="B506" t="s">
        <v>1469</v>
      </c>
      <c r="C506" s="1">
        <v>109.00000000000001</v>
      </c>
    </row>
    <row r="507" spans="1:3" x14ac:dyDescent="0.2">
      <c r="B507" t="s">
        <v>1550</v>
      </c>
      <c r="C507" s="1">
        <v>6.75</v>
      </c>
    </row>
    <row r="508" spans="1:3" x14ac:dyDescent="0.2">
      <c r="B508" t="s">
        <v>1580</v>
      </c>
      <c r="C508" s="1">
        <v>1.6</v>
      </c>
    </row>
    <row r="509" spans="1:3" x14ac:dyDescent="0.2">
      <c r="B509" t="s">
        <v>1591</v>
      </c>
      <c r="C509" s="1">
        <v>29.64</v>
      </c>
    </row>
    <row r="510" spans="1:3" x14ac:dyDescent="0.2">
      <c r="B510" t="s">
        <v>1635</v>
      </c>
      <c r="C510" s="1">
        <v>6.38</v>
      </c>
    </row>
    <row r="511" spans="1:3" x14ac:dyDescent="0.2">
      <c r="B511" t="s">
        <v>1645</v>
      </c>
      <c r="C511" s="1">
        <v>29.2</v>
      </c>
    </row>
    <row r="512" spans="1:3" x14ac:dyDescent="0.2">
      <c r="B512" t="s">
        <v>2587</v>
      </c>
      <c r="C512" s="1">
        <v>16.200000000000003</v>
      </c>
    </row>
    <row r="513" spans="1:3" x14ac:dyDescent="0.2">
      <c r="B513" t="s">
        <v>2589</v>
      </c>
      <c r="C513" s="1">
        <v>21.9</v>
      </c>
    </row>
    <row r="514" spans="1:3" x14ac:dyDescent="0.2">
      <c r="A514" t="s">
        <v>3599</v>
      </c>
      <c r="C514" s="1">
        <v>499.94999999999993</v>
      </c>
    </row>
    <row r="515" spans="1:3" x14ac:dyDescent="0.2">
      <c r="A515" t="s">
        <v>1539</v>
      </c>
      <c r="B515" t="s">
        <v>1539</v>
      </c>
      <c r="C515" s="1">
        <v>320.35999999999876</v>
      </c>
    </row>
    <row r="516" spans="1:3" x14ac:dyDescent="0.2">
      <c r="A516" t="s">
        <v>3420</v>
      </c>
      <c r="C516" s="1">
        <v>320.35999999999876</v>
      </c>
    </row>
    <row r="517" spans="1:3" x14ac:dyDescent="0.2">
      <c r="A517" t="s">
        <v>1920</v>
      </c>
      <c r="B517" t="s">
        <v>1555</v>
      </c>
      <c r="C517" s="1">
        <v>167.88</v>
      </c>
    </row>
    <row r="518" spans="1:3" x14ac:dyDescent="0.2">
      <c r="B518" t="s">
        <v>1559</v>
      </c>
      <c r="C518" s="1">
        <v>79.38</v>
      </c>
    </row>
    <row r="519" spans="1:3" x14ac:dyDescent="0.2">
      <c r="B519" t="s">
        <v>1567</v>
      </c>
      <c r="C519" s="1">
        <v>10.96</v>
      </c>
    </row>
    <row r="520" spans="1:3" x14ac:dyDescent="0.2">
      <c r="B520" t="s">
        <v>1569</v>
      </c>
      <c r="C520" s="1">
        <v>51.44</v>
      </c>
    </row>
    <row r="521" spans="1:3" x14ac:dyDescent="0.2">
      <c r="B521" t="s">
        <v>1570</v>
      </c>
      <c r="C521" s="1">
        <v>46.3</v>
      </c>
    </row>
    <row r="522" spans="1:3" x14ac:dyDescent="0.2">
      <c r="B522" t="s">
        <v>1572</v>
      </c>
      <c r="C522" s="1">
        <v>24.36</v>
      </c>
    </row>
    <row r="523" spans="1:3" x14ac:dyDescent="0.2">
      <c r="B523" t="s">
        <v>1573</v>
      </c>
      <c r="C523" s="1">
        <v>208.08</v>
      </c>
    </row>
    <row r="524" spans="1:3" x14ac:dyDescent="0.2">
      <c r="B524" t="s">
        <v>1574</v>
      </c>
      <c r="C524" s="1">
        <v>172.02</v>
      </c>
    </row>
    <row r="525" spans="1:3" x14ac:dyDescent="0.2">
      <c r="B525" t="s">
        <v>1575</v>
      </c>
      <c r="C525" s="1">
        <v>396.84000000000003</v>
      </c>
    </row>
    <row r="526" spans="1:3" x14ac:dyDescent="0.2">
      <c r="B526" t="s">
        <v>1576</v>
      </c>
      <c r="C526" s="1">
        <v>428.28</v>
      </c>
    </row>
    <row r="527" spans="1:3" x14ac:dyDescent="0.2">
      <c r="B527" t="s">
        <v>1596</v>
      </c>
      <c r="C527" s="1">
        <v>25.07</v>
      </c>
    </row>
    <row r="528" spans="1:3" x14ac:dyDescent="0.2">
      <c r="B528" t="s">
        <v>1598</v>
      </c>
      <c r="C528" s="1">
        <v>9.9600000000000009</v>
      </c>
    </row>
    <row r="529" spans="2:3" x14ac:dyDescent="0.2">
      <c r="B529" t="s">
        <v>1600</v>
      </c>
      <c r="C529" s="1">
        <v>47.339999999999996</v>
      </c>
    </row>
    <row r="530" spans="2:3" x14ac:dyDescent="0.2">
      <c r="B530" t="s">
        <v>1601</v>
      </c>
      <c r="C530" s="1">
        <v>15.18</v>
      </c>
    </row>
    <row r="531" spans="2:3" x14ac:dyDescent="0.2">
      <c r="B531" t="s">
        <v>1602</v>
      </c>
      <c r="C531" s="1">
        <v>5.03</v>
      </c>
    </row>
    <row r="532" spans="2:3" x14ac:dyDescent="0.2">
      <c r="B532" t="s">
        <v>1603</v>
      </c>
      <c r="C532" s="1">
        <v>11.17</v>
      </c>
    </row>
    <row r="533" spans="2:3" x14ac:dyDescent="0.2">
      <c r="B533" t="s">
        <v>1604</v>
      </c>
      <c r="C533" s="1">
        <v>12.36</v>
      </c>
    </row>
    <row r="534" spans="2:3" x14ac:dyDescent="0.2">
      <c r="B534" t="s">
        <v>1605</v>
      </c>
      <c r="C534" s="1">
        <v>29.2</v>
      </c>
    </row>
    <row r="535" spans="2:3" x14ac:dyDescent="0.2">
      <c r="B535" t="s">
        <v>1606</v>
      </c>
      <c r="C535" s="1">
        <v>4.26</v>
      </c>
    </row>
    <row r="536" spans="2:3" x14ac:dyDescent="0.2">
      <c r="B536" t="s">
        <v>1607</v>
      </c>
      <c r="C536" s="1">
        <v>20.97</v>
      </c>
    </row>
    <row r="537" spans="2:3" x14ac:dyDescent="0.2">
      <c r="B537" t="s">
        <v>1608</v>
      </c>
      <c r="C537" s="1">
        <v>22.11</v>
      </c>
    </row>
    <row r="538" spans="2:3" x14ac:dyDescent="0.2">
      <c r="B538" t="s">
        <v>1611</v>
      </c>
      <c r="C538" s="1">
        <v>70.540000000000006</v>
      </c>
    </row>
    <row r="539" spans="2:3" x14ac:dyDescent="0.2">
      <c r="B539" t="s">
        <v>1612</v>
      </c>
      <c r="C539" s="1">
        <v>609.35</v>
      </c>
    </row>
    <row r="540" spans="2:3" x14ac:dyDescent="0.2">
      <c r="B540" t="s">
        <v>1613</v>
      </c>
      <c r="C540" s="1">
        <v>13.88</v>
      </c>
    </row>
    <row r="541" spans="2:3" x14ac:dyDescent="0.2">
      <c r="B541" t="s">
        <v>1614</v>
      </c>
      <c r="C541" s="1">
        <v>37.44</v>
      </c>
    </row>
    <row r="542" spans="2:3" x14ac:dyDescent="0.2">
      <c r="B542" t="s">
        <v>1615</v>
      </c>
      <c r="C542" s="1">
        <v>12.48</v>
      </c>
    </row>
    <row r="543" spans="2:3" x14ac:dyDescent="0.2">
      <c r="B543" t="s">
        <v>1616</v>
      </c>
      <c r="C543" s="1">
        <v>12.48</v>
      </c>
    </row>
    <row r="544" spans="2:3" x14ac:dyDescent="0.2">
      <c r="B544" t="s">
        <v>1617</v>
      </c>
      <c r="C544" s="1">
        <v>124.04</v>
      </c>
    </row>
    <row r="545" spans="2:3" x14ac:dyDescent="0.2">
      <c r="B545" t="s">
        <v>1623</v>
      </c>
      <c r="C545" s="1">
        <v>4.0599999999999996</v>
      </c>
    </row>
    <row r="546" spans="2:3" x14ac:dyDescent="0.2">
      <c r="B546" t="s">
        <v>1624</v>
      </c>
      <c r="C546" s="1">
        <v>17.45</v>
      </c>
    </row>
    <row r="547" spans="2:3" x14ac:dyDescent="0.2">
      <c r="B547" t="s">
        <v>1625</v>
      </c>
      <c r="C547" s="1">
        <v>4.49</v>
      </c>
    </row>
    <row r="548" spans="2:3" x14ac:dyDescent="0.2">
      <c r="B548" t="s">
        <v>1626</v>
      </c>
      <c r="C548" s="1">
        <v>3.15</v>
      </c>
    </row>
    <row r="549" spans="2:3" x14ac:dyDescent="0.2">
      <c r="B549" t="s">
        <v>1627</v>
      </c>
      <c r="C549" s="1">
        <v>4.25</v>
      </c>
    </row>
    <row r="550" spans="2:3" x14ac:dyDescent="0.2">
      <c r="B550" t="s">
        <v>1628</v>
      </c>
      <c r="C550" s="1">
        <v>10.75</v>
      </c>
    </row>
    <row r="551" spans="2:3" x14ac:dyDescent="0.2">
      <c r="B551" t="s">
        <v>1629</v>
      </c>
      <c r="C551" s="1">
        <v>9.5500000000000007</v>
      </c>
    </row>
    <row r="552" spans="2:3" x14ac:dyDescent="0.2">
      <c r="B552" t="s">
        <v>1630</v>
      </c>
      <c r="C552" s="1">
        <v>4.82</v>
      </c>
    </row>
    <row r="553" spans="2:3" x14ac:dyDescent="0.2">
      <c r="B553" t="s">
        <v>1663</v>
      </c>
      <c r="C553" s="1">
        <v>41.7</v>
      </c>
    </row>
    <row r="554" spans="2:3" x14ac:dyDescent="0.2">
      <c r="B554" t="s">
        <v>1664</v>
      </c>
      <c r="C554" s="1">
        <v>11.28</v>
      </c>
    </row>
    <row r="555" spans="2:3" x14ac:dyDescent="0.2">
      <c r="B555" t="s">
        <v>1665</v>
      </c>
      <c r="C555" s="1">
        <v>5.91</v>
      </c>
    </row>
    <row r="556" spans="2:3" x14ac:dyDescent="0.2">
      <c r="B556" t="s">
        <v>1666</v>
      </c>
      <c r="C556" s="1">
        <v>22.86</v>
      </c>
    </row>
    <row r="557" spans="2:3" x14ac:dyDescent="0.2">
      <c r="B557" t="s">
        <v>1667</v>
      </c>
      <c r="C557" s="1">
        <v>13.88</v>
      </c>
    </row>
    <row r="558" spans="2:3" x14ac:dyDescent="0.2">
      <c r="B558" t="s">
        <v>1668</v>
      </c>
      <c r="C558" s="1">
        <v>37.44</v>
      </c>
    </row>
    <row r="559" spans="2:3" x14ac:dyDescent="0.2">
      <c r="B559" t="s">
        <v>1669</v>
      </c>
      <c r="C559" s="1">
        <v>12.48</v>
      </c>
    </row>
    <row r="560" spans="2:3" x14ac:dyDescent="0.2">
      <c r="B560" t="s">
        <v>1672</v>
      </c>
      <c r="C560" s="1">
        <v>11.08</v>
      </c>
    </row>
    <row r="561" spans="2:3" x14ac:dyDescent="0.2">
      <c r="B561" t="s">
        <v>1673</v>
      </c>
      <c r="C561" s="1">
        <v>5.71</v>
      </c>
    </row>
    <row r="562" spans="2:3" x14ac:dyDescent="0.2">
      <c r="B562" t="s">
        <v>1923</v>
      </c>
      <c r="C562" s="1">
        <v>64.56</v>
      </c>
    </row>
    <row r="563" spans="2:3" x14ac:dyDescent="0.2">
      <c r="B563" t="s">
        <v>1924</v>
      </c>
      <c r="C563" s="1">
        <v>169.45999999999995</v>
      </c>
    </row>
    <row r="564" spans="2:3" x14ac:dyDescent="0.2">
      <c r="B564" t="s">
        <v>1925</v>
      </c>
      <c r="C564" s="1">
        <v>89.42</v>
      </c>
    </row>
    <row r="565" spans="2:3" x14ac:dyDescent="0.2">
      <c r="B565" t="s">
        <v>1926</v>
      </c>
      <c r="C565" s="1">
        <v>89.42</v>
      </c>
    </row>
    <row r="566" spans="2:3" x14ac:dyDescent="0.2">
      <c r="B566" t="s">
        <v>1927</v>
      </c>
      <c r="C566" s="1">
        <v>89.42</v>
      </c>
    </row>
    <row r="567" spans="2:3" x14ac:dyDescent="0.2">
      <c r="B567" t="s">
        <v>1928</v>
      </c>
      <c r="C567" s="1">
        <v>89.42</v>
      </c>
    </row>
    <row r="568" spans="2:3" x14ac:dyDescent="0.2">
      <c r="B568" t="s">
        <v>1929</v>
      </c>
      <c r="C568" s="1">
        <v>89.42</v>
      </c>
    </row>
    <row r="569" spans="2:3" x14ac:dyDescent="0.2">
      <c r="B569" t="s">
        <v>1930</v>
      </c>
      <c r="C569" s="1">
        <v>89.42</v>
      </c>
    </row>
    <row r="570" spans="2:3" x14ac:dyDescent="0.2">
      <c r="B570" t="s">
        <v>1931</v>
      </c>
      <c r="C570" s="1">
        <v>89.42</v>
      </c>
    </row>
    <row r="571" spans="2:3" x14ac:dyDescent="0.2">
      <c r="B571" t="s">
        <v>1932</v>
      </c>
      <c r="C571" s="1">
        <v>89.42</v>
      </c>
    </row>
    <row r="572" spans="2:3" x14ac:dyDescent="0.2">
      <c r="B572" t="s">
        <v>1933</v>
      </c>
      <c r="C572" s="1">
        <v>89.42</v>
      </c>
    </row>
    <row r="573" spans="2:3" x14ac:dyDescent="0.2">
      <c r="B573" t="s">
        <v>1934</v>
      </c>
      <c r="C573" s="1">
        <v>89.42</v>
      </c>
    </row>
    <row r="574" spans="2:3" x14ac:dyDescent="0.2">
      <c r="B574" t="s">
        <v>1935</v>
      </c>
      <c r="C574" s="1">
        <v>89.42</v>
      </c>
    </row>
    <row r="575" spans="2:3" x14ac:dyDescent="0.2">
      <c r="B575" t="s">
        <v>1936</v>
      </c>
      <c r="C575" s="1">
        <v>276.92</v>
      </c>
    </row>
    <row r="576" spans="2:3" x14ac:dyDescent="0.2">
      <c r="B576" t="s">
        <v>1937</v>
      </c>
      <c r="C576" s="1">
        <v>276.92</v>
      </c>
    </row>
    <row r="577" spans="1:3" x14ac:dyDescent="0.2">
      <c r="B577" t="s">
        <v>1938</v>
      </c>
      <c r="C577" s="1">
        <v>276.92</v>
      </c>
    </row>
    <row r="578" spans="1:3" x14ac:dyDescent="0.2">
      <c r="B578" t="s">
        <v>1939</v>
      </c>
      <c r="C578" s="1">
        <v>276.92</v>
      </c>
    </row>
    <row r="579" spans="1:3" x14ac:dyDescent="0.2">
      <c r="B579" t="s">
        <v>1940</v>
      </c>
      <c r="C579" s="1">
        <v>276.92</v>
      </c>
    </row>
    <row r="580" spans="1:3" x14ac:dyDescent="0.2">
      <c r="B580" t="s">
        <v>1983</v>
      </c>
      <c r="C580" s="1">
        <v>61.76</v>
      </c>
    </row>
    <row r="581" spans="1:3" x14ac:dyDescent="0.2">
      <c r="B581" t="s">
        <v>1984</v>
      </c>
      <c r="C581" s="1">
        <v>119.42</v>
      </c>
    </row>
    <row r="582" spans="1:3" x14ac:dyDescent="0.2">
      <c r="B582" t="s">
        <v>1985</v>
      </c>
      <c r="C582" s="1">
        <v>61.279999999999987</v>
      </c>
    </row>
    <row r="583" spans="1:3" x14ac:dyDescent="0.2">
      <c r="B583" t="s">
        <v>1986</v>
      </c>
      <c r="C583" s="1">
        <v>61.279999999999987</v>
      </c>
    </row>
    <row r="584" spans="1:3" x14ac:dyDescent="0.2">
      <c r="B584" t="s">
        <v>1987</v>
      </c>
      <c r="C584" s="1">
        <v>61.279999999999987</v>
      </c>
    </row>
    <row r="585" spans="1:3" x14ac:dyDescent="0.2">
      <c r="B585" t="s">
        <v>1988</v>
      </c>
      <c r="C585" s="1">
        <v>61.279999999999987</v>
      </c>
    </row>
    <row r="586" spans="1:3" x14ac:dyDescent="0.2">
      <c r="B586" t="s">
        <v>1989</v>
      </c>
      <c r="C586" s="1">
        <v>104.76</v>
      </c>
    </row>
    <row r="587" spans="1:3" x14ac:dyDescent="0.2">
      <c r="A587" t="s">
        <v>3421</v>
      </c>
      <c r="C587" s="1">
        <v>6022.56</v>
      </c>
    </row>
    <row r="588" spans="1:3" x14ac:dyDescent="0.2">
      <c r="A588" t="s">
        <v>1921</v>
      </c>
      <c r="B588" t="s">
        <v>1921</v>
      </c>
      <c r="C588" s="1">
        <v>956.98999999999796</v>
      </c>
    </row>
    <row r="589" spans="1:3" x14ac:dyDescent="0.2">
      <c r="A589" t="s">
        <v>3422</v>
      </c>
      <c r="C589" s="1">
        <v>956.98999999999796</v>
      </c>
    </row>
    <row r="590" spans="1:3" x14ac:dyDescent="0.2">
      <c r="A590" t="s">
        <v>1981</v>
      </c>
      <c r="B590" t="s">
        <v>1981</v>
      </c>
      <c r="C590" s="1">
        <v>77.5</v>
      </c>
    </row>
    <row r="591" spans="1:3" x14ac:dyDescent="0.2">
      <c r="A591" t="s">
        <v>3423</v>
      </c>
      <c r="C591" s="1">
        <v>77.5</v>
      </c>
    </row>
    <row r="592" spans="1:3" x14ac:dyDescent="0.2">
      <c r="A592" t="s">
        <v>2014</v>
      </c>
      <c r="B592" t="s">
        <v>2014</v>
      </c>
      <c r="C592" s="1">
        <v>16.149999999999977</v>
      </c>
    </row>
    <row r="593" spans="1:3" x14ac:dyDescent="0.2">
      <c r="A593" t="s">
        <v>3424</v>
      </c>
      <c r="C593" s="1">
        <v>16.149999999999977</v>
      </c>
    </row>
    <row r="594" spans="1:3" x14ac:dyDescent="0.2">
      <c r="A594" t="s">
        <v>2100</v>
      </c>
      <c r="B594" t="s">
        <v>2024</v>
      </c>
      <c r="C594" s="1">
        <v>47.99</v>
      </c>
    </row>
    <row r="595" spans="1:3" x14ac:dyDescent="0.2">
      <c r="B595" t="s">
        <v>2025</v>
      </c>
      <c r="C595" s="1">
        <v>47.99</v>
      </c>
    </row>
    <row r="596" spans="1:3" x14ac:dyDescent="0.2">
      <c r="B596" t="s">
        <v>2108</v>
      </c>
      <c r="C596" s="1">
        <v>46.94</v>
      </c>
    </row>
    <row r="597" spans="1:3" x14ac:dyDescent="0.2">
      <c r="B597" t="s">
        <v>2109</v>
      </c>
      <c r="C597" s="1">
        <v>46.94</v>
      </c>
    </row>
    <row r="598" spans="1:3" x14ac:dyDescent="0.2">
      <c r="B598" t="s">
        <v>2197</v>
      </c>
      <c r="C598" s="1">
        <v>183.93</v>
      </c>
    </row>
    <row r="599" spans="1:3" x14ac:dyDescent="0.2">
      <c r="B599" t="s">
        <v>2198</v>
      </c>
      <c r="C599" s="1">
        <v>181.75</v>
      </c>
    </row>
    <row r="600" spans="1:3" x14ac:dyDescent="0.2">
      <c r="B600" t="s">
        <v>2201</v>
      </c>
      <c r="C600" s="1">
        <v>132.94999999999999</v>
      </c>
    </row>
    <row r="601" spans="1:3" x14ac:dyDescent="0.2">
      <c r="B601" t="s">
        <v>2208</v>
      </c>
      <c r="C601" s="1">
        <v>108.5</v>
      </c>
    </row>
    <row r="602" spans="1:3" x14ac:dyDescent="0.2">
      <c r="B602" t="s">
        <v>2354</v>
      </c>
      <c r="C602" s="1">
        <v>130.91</v>
      </c>
    </row>
    <row r="603" spans="1:3" x14ac:dyDescent="0.2">
      <c r="B603" t="s">
        <v>2355</v>
      </c>
      <c r="C603" s="1">
        <v>130.91999999999999</v>
      </c>
    </row>
    <row r="604" spans="1:3" x14ac:dyDescent="0.2">
      <c r="B604" t="s">
        <v>2374</v>
      </c>
      <c r="C604" s="1">
        <v>64.040000000000006</v>
      </c>
    </row>
    <row r="605" spans="1:3" x14ac:dyDescent="0.2">
      <c r="B605" t="s">
        <v>2375</v>
      </c>
      <c r="C605" s="1">
        <v>52.51</v>
      </c>
    </row>
    <row r="606" spans="1:3" x14ac:dyDescent="0.2">
      <c r="B606" t="s">
        <v>2379</v>
      </c>
      <c r="C606" s="1">
        <v>116.77000000000001</v>
      </c>
    </row>
    <row r="607" spans="1:3" x14ac:dyDescent="0.2">
      <c r="B607" t="s">
        <v>2380</v>
      </c>
      <c r="C607" s="1">
        <v>116.77000000000001</v>
      </c>
    </row>
    <row r="608" spans="1:3" x14ac:dyDescent="0.2">
      <c r="B608" t="s">
        <v>2382</v>
      </c>
      <c r="C608" s="1">
        <v>33.590000000000003</v>
      </c>
    </row>
    <row r="609" spans="2:3" x14ac:dyDescent="0.2">
      <c r="B609" t="s">
        <v>2383</v>
      </c>
      <c r="C609" s="1">
        <v>33.590000000000003</v>
      </c>
    </row>
    <row r="610" spans="2:3" x14ac:dyDescent="0.2">
      <c r="B610" t="s">
        <v>2598</v>
      </c>
      <c r="C610" s="1">
        <v>186.28</v>
      </c>
    </row>
    <row r="611" spans="2:3" x14ac:dyDescent="0.2">
      <c r="B611" t="s">
        <v>2650</v>
      </c>
      <c r="C611" s="1">
        <v>174.00000000000003</v>
      </c>
    </row>
    <row r="612" spans="2:3" x14ac:dyDescent="0.2">
      <c r="B612" t="s">
        <v>2651</v>
      </c>
      <c r="C612" s="1">
        <v>33.9</v>
      </c>
    </row>
    <row r="613" spans="2:3" x14ac:dyDescent="0.2">
      <c r="B613" t="s">
        <v>2652</v>
      </c>
      <c r="C613" s="1">
        <v>71.289999999999992</v>
      </c>
    </row>
    <row r="614" spans="2:3" x14ac:dyDescent="0.2">
      <c r="B614" t="s">
        <v>2653</v>
      </c>
      <c r="C614" s="1">
        <v>71.289999999999992</v>
      </c>
    </row>
    <row r="615" spans="2:3" x14ac:dyDescent="0.2">
      <c r="B615" t="s">
        <v>2654</v>
      </c>
      <c r="C615" s="1">
        <v>55.06</v>
      </c>
    </row>
    <row r="616" spans="2:3" x14ac:dyDescent="0.2">
      <c r="B616" t="s">
        <v>2658</v>
      </c>
      <c r="C616" s="1">
        <v>31.72</v>
      </c>
    </row>
    <row r="617" spans="2:3" x14ac:dyDescent="0.2">
      <c r="B617" t="s">
        <v>2659</v>
      </c>
      <c r="C617" s="1">
        <v>79.09</v>
      </c>
    </row>
    <row r="618" spans="2:3" x14ac:dyDescent="0.2">
      <c r="B618" t="s">
        <v>2660</v>
      </c>
      <c r="C618" s="1">
        <v>79.09</v>
      </c>
    </row>
    <row r="619" spans="2:3" x14ac:dyDescent="0.2">
      <c r="B619" t="s">
        <v>2974</v>
      </c>
      <c r="C619" s="1">
        <v>65.25</v>
      </c>
    </row>
    <row r="620" spans="2:3" x14ac:dyDescent="0.2">
      <c r="B620" t="s">
        <v>2977</v>
      </c>
      <c r="C620" s="1">
        <v>68.12</v>
      </c>
    </row>
    <row r="621" spans="2:3" x14ac:dyDescent="0.2">
      <c r="B621" t="s">
        <v>2999</v>
      </c>
      <c r="C621" s="1">
        <v>177.63</v>
      </c>
    </row>
    <row r="622" spans="2:3" x14ac:dyDescent="0.2">
      <c r="B622" t="s">
        <v>3010</v>
      </c>
      <c r="C622" s="1">
        <v>89.080000000000013</v>
      </c>
    </row>
    <row r="623" spans="2:3" x14ac:dyDescent="0.2">
      <c r="B623" t="s">
        <v>3025</v>
      </c>
      <c r="C623" s="1">
        <v>2.96</v>
      </c>
    </row>
    <row r="624" spans="2:3" x14ac:dyDescent="0.2">
      <c r="B624" t="s">
        <v>3030</v>
      </c>
      <c r="C624" s="1">
        <v>8.14</v>
      </c>
    </row>
    <row r="625" spans="1:3" x14ac:dyDescent="0.2">
      <c r="B625" t="s">
        <v>3031</v>
      </c>
      <c r="C625" s="1">
        <v>8.14</v>
      </c>
    </row>
    <row r="626" spans="1:3" x14ac:dyDescent="0.2">
      <c r="B626" t="s">
        <v>3037</v>
      </c>
      <c r="C626" s="1">
        <v>3.62</v>
      </c>
    </row>
    <row r="627" spans="1:3" x14ac:dyDescent="0.2">
      <c r="B627" t="s">
        <v>3038</v>
      </c>
      <c r="C627" s="1">
        <v>8.74</v>
      </c>
    </row>
    <row r="628" spans="1:3" x14ac:dyDescent="0.2">
      <c r="B628" t="s">
        <v>3050</v>
      </c>
      <c r="C628" s="1">
        <v>451.5</v>
      </c>
    </row>
    <row r="629" spans="1:3" x14ac:dyDescent="0.2">
      <c r="B629" t="s">
        <v>3051</v>
      </c>
      <c r="C629" s="1">
        <v>499.20000000000005</v>
      </c>
    </row>
    <row r="630" spans="1:3" x14ac:dyDescent="0.2">
      <c r="B630" t="s">
        <v>3064</v>
      </c>
      <c r="C630" s="1">
        <v>62.08</v>
      </c>
    </row>
    <row r="631" spans="1:3" x14ac:dyDescent="0.2">
      <c r="B631" t="s">
        <v>3065</v>
      </c>
      <c r="C631" s="1">
        <v>35.22</v>
      </c>
    </row>
    <row r="632" spans="1:3" x14ac:dyDescent="0.2">
      <c r="B632" t="s">
        <v>3066</v>
      </c>
      <c r="C632" s="1">
        <v>30.96</v>
      </c>
    </row>
    <row r="633" spans="1:3" x14ac:dyDescent="0.2">
      <c r="B633" t="s">
        <v>3067</v>
      </c>
      <c r="C633" s="1">
        <v>11.12</v>
      </c>
    </row>
    <row r="634" spans="1:3" x14ac:dyDescent="0.2">
      <c r="B634" t="s">
        <v>3068</v>
      </c>
      <c r="C634" s="1">
        <v>11.12</v>
      </c>
    </row>
    <row r="635" spans="1:3" x14ac:dyDescent="0.2">
      <c r="B635" t="s">
        <v>3069</v>
      </c>
      <c r="C635" s="1">
        <v>37.29</v>
      </c>
    </row>
    <row r="636" spans="1:3" x14ac:dyDescent="0.2">
      <c r="B636" t="s">
        <v>3070</v>
      </c>
      <c r="C636" s="1">
        <v>37.29</v>
      </c>
    </row>
    <row r="637" spans="1:3" x14ac:dyDescent="0.2">
      <c r="B637" t="s">
        <v>3074</v>
      </c>
      <c r="C637" s="1">
        <v>8.14</v>
      </c>
    </row>
    <row r="638" spans="1:3" x14ac:dyDescent="0.2">
      <c r="B638" t="s">
        <v>3075</v>
      </c>
      <c r="C638" s="1">
        <v>8.14</v>
      </c>
    </row>
    <row r="639" spans="1:3" x14ac:dyDescent="0.2">
      <c r="B639" t="s">
        <v>3079</v>
      </c>
      <c r="C639" s="1">
        <v>144</v>
      </c>
    </row>
    <row r="640" spans="1:3" x14ac:dyDescent="0.2">
      <c r="A640" t="s">
        <v>3425</v>
      </c>
      <c r="C640" s="1">
        <v>4025.5499999999988</v>
      </c>
    </row>
    <row r="641" spans="1:3" x14ac:dyDescent="0.2">
      <c r="A641" t="s">
        <v>2101</v>
      </c>
      <c r="B641" t="s">
        <v>2036</v>
      </c>
      <c r="C641" s="1">
        <v>0</v>
      </c>
    </row>
    <row r="642" spans="1:3" x14ac:dyDescent="0.2">
      <c r="B642" t="s">
        <v>2037</v>
      </c>
      <c r="C642" s="1">
        <v>0</v>
      </c>
    </row>
    <row r="643" spans="1:3" x14ac:dyDescent="0.2">
      <c r="B643" t="s">
        <v>2117</v>
      </c>
      <c r="C643" s="1">
        <v>0</v>
      </c>
    </row>
    <row r="644" spans="1:3" x14ac:dyDescent="0.2">
      <c r="B644" t="s">
        <v>2118</v>
      </c>
      <c r="C644" s="1">
        <v>0</v>
      </c>
    </row>
    <row r="645" spans="1:3" x14ac:dyDescent="0.2">
      <c r="B645" t="s">
        <v>2119</v>
      </c>
      <c r="C645" s="1">
        <v>0</v>
      </c>
    </row>
    <row r="646" spans="1:3" x14ac:dyDescent="0.2">
      <c r="B646" t="s">
        <v>2183</v>
      </c>
      <c r="C646" s="1">
        <v>0</v>
      </c>
    </row>
    <row r="647" spans="1:3" x14ac:dyDescent="0.2">
      <c r="B647" t="s">
        <v>2199</v>
      </c>
      <c r="C647" s="1">
        <v>0</v>
      </c>
    </row>
    <row r="648" spans="1:3" x14ac:dyDescent="0.2">
      <c r="B648" t="s">
        <v>2339</v>
      </c>
      <c r="C648" s="1">
        <v>0</v>
      </c>
    </row>
    <row r="649" spans="1:3" x14ac:dyDescent="0.2">
      <c r="B649" t="s">
        <v>2364</v>
      </c>
      <c r="C649" s="1">
        <v>0</v>
      </c>
    </row>
    <row r="650" spans="1:3" x14ac:dyDescent="0.2">
      <c r="B650" t="s">
        <v>2371</v>
      </c>
      <c r="C650" s="1">
        <v>0</v>
      </c>
    </row>
    <row r="651" spans="1:3" x14ac:dyDescent="0.2">
      <c r="A651" t="s">
        <v>3426</v>
      </c>
      <c r="C651" s="1">
        <v>0</v>
      </c>
    </row>
    <row r="652" spans="1:3" x14ac:dyDescent="0.2">
      <c r="A652" t="s">
        <v>2102</v>
      </c>
      <c r="B652" t="s">
        <v>2102</v>
      </c>
      <c r="C652" s="1">
        <v>71.730000000000018</v>
      </c>
    </row>
    <row r="653" spans="1:3" x14ac:dyDescent="0.2">
      <c r="A653" t="s">
        <v>3427</v>
      </c>
      <c r="C653" s="1">
        <v>71.730000000000018</v>
      </c>
    </row>
    <row r="654" spans="1:3" x14ac:dyDescent="0.2">
      <c r="A654" t="s">
        <v>2182</v>
      </c>
      <c r="B654" t="s">
        <v>2182</v>
      </c>
      <c r="C654" s="1">
        <v>38.349999999999909</v>
      </c>
    </row>
    <row r="655" spans="1:3" x14ac:dyDescent="0.2">
      <c r="A655" t="s">
        <v>3428</v>
      </c>
      <c r="C655" s="1">
        <v>38.349999999999909</v>
      </c>
    </row>
    <row r="656" spans="1:3" x14ac:dyDescent="0.2">
      <c r="A656" t="s">
        <v>2334</v>
      </c>
      <c r="B656" t="s">
        <v>2334</v>
      </c>
      <c r="C656" s="1">
        <v>54.6400000000001</v>
      </c>
    </row>
    <row r="657" spans="1:3" x14ac:dyDescent="0.2">
      <c r="A657" t="s">
        <v>3429</v>
      </c>
      <c r="C657" s="1">
        <v>54.6400000000001</v>
      </c>
    </row>
    <row r="658" spans="1:3" x14ac:dyDescent="0.2">
      <c r="A658" t="s">
        <v>2583</v>
      </c>
      <c r="B658" t="s">
        <v>2583</v>
      </c>
      <c r="C658" s="1">
        <v>74.110000000000127</v>
      </c>
    </row>
    <row r="659" spans="1:3" x14ac:dyDescent="0.2">
      <c r="A659" t="s">
        <v>3430</v>
      </c>
      <c r="C659" s="1">
        <v>74.110000000000127</v>
      </c>
    </row>
    <row r="660" spans="1:3" x14ac:dyDescent="0.2">
      <c r="A660" t="s">
        <v>2646</v>
      </c>
      <c r="B660" t="s">
        <v>2646</v>
      </c>
      <c r="C660" s="1">
        <v>148.39000000000033</v>
      </c>
    </row>
    <row r="661" spans="1:3" x14ac:dyDescent="0.2">
      <c r="A661" t="s">
        <v>3431</v>
      </c>
      <c r="C661" s="1">
        <v>148.39000000000033</v>
      </c>
    </row>
    <row r="662" spans="1:3" x14ac:dyDescent="0.2">
      <c r="A662" t="s">
        <v>2956</v>
      </c>
      <c r="B662" t="s">
        <v>2656</v>
      </c>
      <c r="C662" s="1">
        <v>11.45</v>
      </c>
    </row>
    <row r="663" spans="1:3" x14ac:dyDescent="0.2">
      <c r="B663" t="s">
        <v>2676</v>
      </c>
      <c r="C663" s="1">
        <v>3.65</v>
      </c>
    </row>
    <row r="664" spans="1:3" x14ac:dyDescent="0.2">
      <c r="B664" t="s">
        <v>2678</v>
      </c>
      <c r="C664" s="1">
        <v>16.98</v>
      </c>
    </row>
    <row r="665" spans="1:3" x14ac:dyDescent="0.2">
      <c r="B665" t="s">
        <v>2679</v>
      </c>
      <c r="C665" s="1">
        <v>7.28</v>
      </c>
    </row>
    <row r="666" spans="1:3" x14ac:dyDescent="0.2">
      <c r="B666" t="s">
        <v>2680</v>
      </c>
      <c r="C666" s="1">
        <v>11.440000000000001</v>
      </c>
    </row>
    <row r="667" spans="1:3" x14ac:dyDescent="0.2">
      <c r="B667" t="s">
        <v>2681</v>
      </c>
      <c r="C667" s="1">
        <v>3.79</v>
      </c>
    </row>
    <row r="668" spans="1:3" x14ac:dyDescent="0.2">
      <c r="B668" t="s">
        <v>2687</v>
      </c>
      <c r="C668" s="1">
        <v>15.35</v>
      </c>
    </row>
    <row r="669" spans="1:3" x14ac:dyDescent="0.2">
      <c r="B669" t="s">
        <v>2688</v>
      </c>
      <c r="C669" s="1">
        <v>19.45</v>
      </c>
    </row>
    <row r="670" spans="1:3" x14ac:dyDescent="0.2">
      <c r="B670" t="s">
        <v>2689</v>
      </c>
      <c r="C670" s="1">
        <v>2.3199999999999998</v>
      </c>
    </row>
    <row r="671" spans="1:3" x14ac:dyDescent="0.2">
      <c r="B671" t="s">
        <v>2690</v>
      </c>
      <c r="C671" s="1">
        <v>2.4700000000000002</v>
      </c>
    </row>
    <row r="672" spans="1:3" x14ac:dyDescent="0.2">
      <c r="B672" t="s">
        <v>2691</v>
      </c>
      <c r="C672" s="1">
        <v>4.3899999999999997</v>
      </c>
    </row>
    <row r="673" spans="2:3" x14ac:dyDescent="0.2">
      <c r="B673" t="s">
        <v>2692</v>
      </c>
      <c r="C673" s="1">
        <v>14.280000000000001</v>
      </c>
    </row>
    <row r="674" spans="2:3" x14ac:dyDescent="0.2">
      <c r="B674" t="s">
        <v>2693</v>
      </c>
      <c r="C674" s="1">
        <v>14.57</v>
      </c>
    </row>
    <row r="675" spans="2:3" x14ac:dyDescent="0.2">
      <c r="B675" t="s">
        <v>2694</v>
      </c>
      <c r="C675" s="1">
        <v>5.65</v>
      </c>
    </row>
    <row r="676" spans="2:3" x14ac:dyDescent="0.2">
      <c r="B676" t="s">
        <v>2695</v>
      </c>
      <c r="C676" s="1">
        <v>26.1</v>
      </c>
    </row>
    <row r="677" spans="2:3" x14ac:dyDescent="0.2">
      <c r="B677" t="s">
        <v>2696</v>
      </c>
      <c r="C677" s="1">
        <v>18.97</v>
      </c>
    </row>
    <row r="678" spans="2:3" x14ac:dyDescent="0.2">
      <c r="B678" t="s">
        <v>2697</v>
      </c>
      <c r="C678" s="1">
        <v>19.55</v>
      </c>
    </row>
    <row r="679" spans="2:3" x14ac:dyDescent="0.2">
      <c r="B679" t="s">
        <v>2698</v>
      </c>
      <c r="C679" s="1">
        <v>18.11</v>
      </c>
    </row>
    <row r="680" spans="2:3" x14ac:dyDescent="0.2">
      <c r="B680" t="s">
        <v>2711</v>
      </c>
      <c r="C680" s="1">
        <v>16.98</v>
      </c>
    </row>
    <row r="681" spans="2:3" x14ac:dyDescent="0.2">
      <c r="B681" t="s">
        <v>2713</v>
      </c>
      <c r="C681" s="1">
        <v>2.46</v>
      </c>
    </row>
    <row r="682" spans="2:3" x14ac:dyDescent="0.2">
      <c r="B682" t="s">
        <v>3033</v>
      </c>
      <c r="C682" s="1">
        <v>17.239999999999998</v>
      </c>
    </row>
    <row r="683" spans="2:3" x14ac:dyDescent="0.2">
      <c r="B683" t="s">
        <v>3036</v>
      </c>
      <c r="C683" s="1">
        <v>4.71</v>
      </c>
    </row>
    <row r="684" spans="2:3" x14ac:dyDescent="0.2">
      <c r="B684" t="s">
        <v>3039</v>
      </c>
      <c r="C684" s="1">
        <v>22.990000000000002</v>
      </c>
    </row>
    <row r="685" spans="2:3" x14ac:dyDescent="0.2">
      <c r="B685" t="s">
        <v>3040</v>
      </c>
      <c r="C685" s="1">
        <v>1.56</v>
      </c>
    </row>
    <row r="686" spans="2:3" x14ac:dyDescent="0.2">
      <c r="B686" t="s">
        <v>3041</v>
      </c>
      <c r="C686" s="1">
        <v>22.94</v>
      </c>
    </row>
    <row r="687" spans="2:3" x14ac:dyDescent="0.2">
      <c r="B687" t="s">
        <v>3042</v>
      </c>
      <c r="C687" s="1">
        <v>8.6</v>
      </c>
    </row>
    <row r="688" spans="2:3" x14ac:dyDescent="0.2">
      <c r="B688" t="s">
        <v>3043</v>
      </c>
      <c r="C688" s="1">
        <v>5.48</v>
      </c>
    </row>
    <row r="689" spans="1:3" x14ac:dyDescent="0.2">
      <c r="B689" t="s">
        <v>3047</v>
      </c>
      <c r="C689" s="1">
        <v>5.33</v>
      </c>
    </row>
    <row r="690" spans="1:3" x14ac:dyDescent="0.2">
      <c r="B690" t="s">
        <v>3048</v>
      </c>
      <c r="C690" s="1">
        <v>17.809999999999999</v>
      </c>
    </row>
    <row r="691" spans="1:3" x14ac:dyDescent="0.2">
      <c r="B691" t="s">
        <v>3049</v>
      </c>
      <c r="C691" s="1">
        <v>4.7300000000000004</v>
      </c>
    </row>
    <row r="692" spans="1:3" x14ac:dyDescent="0.2">
      <c r="B692" t="s">
        <v>3052</v>
      </c>
      <c r="C692" s="1">
        <v>4.6100000000000003</v>
      </c>
    </row>
    <row r="693" spans="1:3" x14ac:dyDescent="0.2">
      <c r="B693" t="s">
        <v>3053</v>
      </c>
      <c r="C693" s="1">
        <v>11.74</v>
      </c>
    </row>
    <row r="694" spans="1:3" x14ac:dyDescent="0.2">
      <c r="B694" t="s">
        <v>3054</v>
      </c>
      <c r="C694" s="1">
        <v>9.08</v>
      </c>
    </row>
    <row r="695" spans="1:3" x14ac:dyDescent="0.2">
      <c r="B695" t="s">
        <v>3055</v>
      </c>
      <c r="C695" s="1">
        <v>9.08</v>
      </c>
    </row>
    <row r="696" spans="1:3" x14ac:dyDescent="0.2">
      <c r="B696" t="s">
        <v>3057</v>
      </c>
      <c r="C696" s="1">
        <v>2.29</v>
      </c>
    </row>
    <row r="697" spans="1:3" x14ac:dyDescent="0.2">
      <c r="B697" t="s">
        <v>3058</v>
      </c>
      <c r="C697" s="1">
        <v>4.97</v>
      </c>
    </row>
    <row r="698" spans="1:3" x14ac:dyDescent="0.2">
      <c r="B698" t="s">
        <v>3059</v>
      </c>
      <c r="C698" s="1">
        <v>1.69</v>
      </c>
    </row>
    <row r="699" spans="1:3" x14ac:dyDescent="0.2">
      <c r="B699" t="s">
        <v>3060</v>
      </c>
      <c r="C699" s="1">
        <v>5.29</v>
      </c>
    </row>
    <row r="700" spans="1:3" x14ac:dyDescent="0.2">
      <c r="B700" t="s">
        <v>3061</v>
      </c>
      <c r="C700" s="1">
        <v>5.29</v>
      </c>
    </row>
    <row r="701" spans="1:3" x14ac:dyDescent="0.2">
      <c r="B701" t="s">
        <v>3062</v>
      </c>
      <c r="C701" s="1">
        <v>1.24</v>
      </c>
    </row>
    <row r="702" spans="1:3" x14ac:dyDescent="0.2">
      <c r="A702" t="s">
        <v>3432</v>
      </c>
      <c r="C702" s="1">
        <v>401.91000000000014</v>
      </c>
    </row>
    <row r="703" spans="1:3" x14ac:dyDescent="0.2">
      <c r="A703" t="s">
        <v>2957</v>
      </c>
      <c r="B703" t="s">
        <v>2957</v>
      </c>
      <c r="C703" s="1">
        <v>225.34000000000015</v>
      </c>
    </row>
    <row r="704" spans="1:3" x14ac:dyDescent="0.2">
      <c r="A704" t="s">
        <v>3433</v>
      </c>
      <c r="C704" s="1">
        <v>225.34000000000015</v>
      </c>
    </row>
    <row r="705" spans="1:3" x14ac:dyDescent="0.2">
      <c r="A705" t="s">
        <v>3397</v>
      </c>
      <c r="B705" t="s">
        <v>3397</v>
      </c>
      <c r="C705" s="1">
        <v>988.63999999999942</v>
      </c>
    </row>
    <row r="706" spans="1:3" x14ac:dyDescent="0.2">
      <c r="A706" t="s">
        <v>3434</v>
      </c>
      <c r="C706" s="1">
        <v>988.63999999999942</v>
      </c>
    </row>
    <row r="707" spans="1:3" x14ac:dyDescent="0.2">
      <c r="A707" t="s">
        <v>3419</v>
      </c>
      <c r="B707" t="s">
        <v>3419</v>
      </c>
      <c r="C707" s="1">
        <v>37.340000000000146</v>
      </c>
    </row>
    <row r="708" spans="1:3" x14ac:dyDescent="0.2">
      <c r="A708" t="s">
        <v>3435</v>
      </c>
      <c r="C708" s="1">
        <v>37.340000000000146</v>
      </c>
    </row>
    <row r="709" spans="1:3" x14ac:dyDescent="0.2">
      <c r="A709" t="s">
        <v>8</v>
      </c>
      <c r="C709" s="1">
        <v>103522.22999999981</v>
      </c>
    </row>
  </sheetData>
  <mergeCells count="6">
    <mergeCell ref="B10:D10"/>
    <mergeCell ref="B3:C3"/>
    <mergeCell ref="B6:D6"/>
    <mergeCell ref="B7:D7"/>
    <mergeCell ref="B8:D8"/>
    <mergeCell ref="B9:D9"/>
  </mergeCells>
  <pageMargins left="0.59055118110236227" right="0.59055118110236227" top="0.59055118110236227" bottom="0.39370078740157483" header="0.39370078740157483" footer="0.19685039370078741"/>
  <pageSetup paperSize="9" orientation="landscape" r:id="rId2"/>
  <headerFooter>
    <oddFooter>&amp;LÎntocmit: Dipl. Eng. Flavius C. ŞOPŢ&amp;C&amp;P/&amp;N&amp;RAvizat: Dipl. Eng. Mircea PTEANCU
Apobat: Dir. Andrei DRĂGHICI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0000FF"/>
  </sheetPr>
  <dimension ref="A1:W38"/>
  <sheetViews>
    <sheetView showZeros="0" view="pageLayout" workbookViewId="0">
      <selection activeCell="B17" sqref="B17"/>
    </sheetView>
  </sheetViews>
  <sheetFormatPr defaultRowHeight="12.75" x14ac:dyDescent="0.2"/>
  <cols>
    <col min="1" max="1" width="6.85546875" customWidth="1"/>
    <col min="2" max="2" width="19.28515625" customWidth="1"/>
    <col min="3" max="3" width="19.28515625" style="11" customWidth="1"/>
    <col min="4" max="4" width="5.5703125" style="8" customWidth="1"/>
    <col min="5" max="5" width="9" customWidth="1"/>
    <col min="6" max="6" width="12.42578125" customWidth="1"/>
    <col min="7" max="7" width="3.140625" style="39" customWidth="1"/>
    <col min="8" max="8" width="7.7109375" customWidth="1"/>
    <col min="9" max="9" width="12.85546875" customWidth="1"/>
    <col min="10" max="10" width="9.28515625" customWidth="1"/>
    <col min="11" max="11" width="10.42578125" customWidth="1"/>
    <col min="12" max="12" width="9.7109375" style="19" customWidth="1"/>
    <col min="13" max="13" width="16.140625" style="9" hidden="1" customWidth="1"/>
    <col min="14" max="14" width="13.42578125" hidden="1" customWidth="1"/>
    <col min="21" max="21" width="8.140625" customWidth="1"/>
  </cols>
  <sheetData>
    <row r="1" spans="1:23" x14ac:dyDescent="0.2">
      <c r="F1" s="27"/>
      <c r="G1" s="259"/>
      <c r="H1" s="27"/>
      <c r="I1" s="27"/>
      <c r="J1" s="27"/>
      <c r="K1" s="27"/>
      <c r="L1" s="27"/>
    </row>
    <row r="3" spans="1:23" x14ac:dyDescent="0.2">
      <c r="C3" s="608" t="s">
        <v>22</v>
      </c>
      <c r="D3" s="608"/>
      <c r="E3" s="608"/>
      <c r="F3" s="608"/>
      <c r="G3" s="256"/>
    </row>
    <row r="4" spans="1:23" x14ac:dyDescent="0.2">
      <c r="C4" s="12">
        <f>CENTR!J4</f>
        <v>0</v>
      </c>
      <c r="D4" s="14" t="s">
        <v>159</v>
      </c>
      <c r="E4" s="615">
        <f>CENTR!L4</f>
        <v>0</v>
      </c>
      <c r="F4" s="615"/>
      <c r="G4" s="260"/>
    </row>
    <row r="5" spans="1:23" x14ac:dyDescent="0.2">
      <c r="C5" s="51"/>
      <c r="D5" s="52"/>
      <c r="E5" s="50"/>
      <c r="J5" s="267" t="s">
        <v>200</v>
      </c>
      <c r="K5" s="267" t="s">
        <v>201</v>
      </c>
      <c r="L5" s="267" t="s">
        <v>81</v>
      </c>
    </row>
    <row r="6" spans="1:23" ht="12.75" customHeight="1" x14ac:dyDescent="0.2">
      <c r="B6" s="18" t="s">
        <v>26</v>
      </c>
      <c r="C6" s="609" t="str">
        <f>CENTR!G6</f>
        <v>CON-A</v>
      </c>
      <c r="D6" s="610"/>
      <c r="E6" s="610"/>
      <c r="F6" s="610"/>
      <c r="G6" s="610"/>
      <c r="H6" s="610"/>
      <c r="I6" s="266" t="s">
        <v>191</v>
      </c>
      <c r="J6" s="267" t="str">
        <f>CENTR!N6</f>
        <v>00</v>
      </c>
      <c r="K6" s="268">
        <f>CENTR!Q6</f>
        <v>0</v>
      </c>
      <c r="L6" s="269">
        <f>CENTR!S6</f>
        <v>0</v>
      </c>
    </row>
    <row r="7" spans="1:23" x14ac:dyDescent="0.2">
      <c r="B7" s="20" t="s">
        <v>54</v>
      </c>
      <c r="C7" s="611" t="str">
        <f>CENTR!G7</f>
        <v>Honeywell</v>
      </c>
      <c r="D7" s="611"/>
      <c r="E7" s="611"/>
      <c r="F7" s="611"/>
      <c r="G7" s="611"/>
      <c r="H7" s="611"/>
      <c r="I7" s="266" t="s">
        <v>192</v>
      </c>
      <c r="J7" s="267">
        <f>CENTR!N7</f>
        <v>0</v>
      </c>
      <c r="K7" s="268">
        <f>CENTR!Q7</f>
        <v>0</v>
      </c>
      <c r="L7" s="269">
        <f>CENTR!S7</f>
        <v>0</v>
      </c>
      <c r="R7" s="19" t="s">
        <v>216</v>
      </c>
      <c r="S7">
        <v>4.4000000000000004</v>
      </c>
    </row>
    <row r="8" spans="1:23" x14ac:dyDescent="0.2">
      <c r="B8" s="49" t="s">
        <v>60</v>
      </c>
      <c r="C8" s="614" t="e">
        <f>CENTR!#REF!</f>
        <v>#REF!</v>
      </c>
      <c r="D8" s="614"/>
      <c r="E8" s="614"/>
      <c r="F8" s="614"/>
      <c r="G8" s="614"/>
      <c r="H8" s="614"/>
      <c r="I8" s="266" t="s">
        <v>193</v>
      </c>
      <c r="J8" s="267" t="e">
        <f>CENTR!#REF!</f>
        <v>#REF!</v>
      </c>
      <c r="K8" s="268" t="e">
        <f>CENTR!#REF!</f>
        <v>#REF!</v>
      </c>
      <c r="L8" s="269" t="e">
        <f>CENTR!#REF!</f>
        <v>#REF!</v>
      </c>
    </row>
    <row r="9" spans="1:23" x14ac:dyDescent="0.2">
      <c r="B9" s="47" t="s">
        <v>64</v>
      </c>
      <c r="C9" s="612" t="str">
        <f>CENTR!G8</f>
        <v>103522.23 kg (inclusiv adaos 3%)</v>
      </c>
      <c r="D9" s="612"/>
      <c r="E9" s="612"/>
      <c r="F9" s="612"/>
      <c r="G9" s="612"/>
      <c r="H9" s="612"/>
      <c r="I9" s="266" t="s">
        <v>194</v>
      </c>
      <c r="J9" s="267">
        <f>CENTR!N8</f>
        <v>0</v>
      </c>
      <c r="K9" s="268">
        <f>CENTR!Q8</f>
        <v>0</v>
      </c>
      <c r="L9" s="269">
        <f>CENTR!S8</f>
        <v>0</v>
      </c>
    </row>
    <row r="10" spans="1:23" x14ac:dyDescent="0.2">
      <c r="B10" s="48" t="s">
        <v>63</v>
      </c>
      <c r="C10" s="613" t="str">
        <f>CENTR!G10</f>
        <v>614</v>
      </c>
      <c r="D10" s="613"/>
      <c r="E10" s="613"/>
      <c r="F10" s="613"/>
      <c r="G10" s="613"/>
      <c r="H10" s="613"/>
      <c r="I10" s="266" t="s">
        <v>195</v>
      </c>
      <c r="J10" s="267">
        <f>CENTR!N10</f>
        <v>0</v>
      </c>
      <c r="K10" s="268">
        <f>CENTR!Q10</f>
        <v>0</v>
      </c>
      <c r="L10" s="269">
        <f>CENTR!S10</f>
        <v>0</v>
      </c>
    </row>
    <row r="11" spans="1:23" x14ac:dyDescent="0.2">
      <c r="A11" s="4"/>
      <c r="B11" s="4"/>
      <c r="C11" s="21"/>
      <c r="D11" s="10"/>
      <c r="E11" s="21"/>
      <c r="F11" s="21"/>
      <c r="G11" s="259"/>
    </row>
    <row r="12" spans="1:23" ht="40.5" customHeight="1" x14ac:dyDescent="0.2">
      <c r="A12" s="53" t="s">
        <v>15</v>
      </c>
      <c r="B12" s="54" t="s">
        <v>16</v>
      </c>
      <c r="C12" s="53" t="s">
        <v>17</v>
      </c>
      <c r="D12" s="55" t="s">
        <v>18</v>
      </c>
      <c r="E12" s="53" t="s">
        <v>19</v>
      </c>
      <c r="F12" s="55" t="s">
        <v>20</v>
      </c>
      <c r="G12" s="55" t="s">
        <v>196</v>
      </c>
      <c r="H12" s="53" t="s">
        <v>45</v>
      </c>
      <c r="I12" s="53" t="s">
        <v>46</v>
      </c>
      <c r="J12" s="53" t="s">
        <v>170</v>
      </c>
      <c r="K12" s="53" t="s">
        <v>168</v>
      </c>
      <c r="L12" s="53" t="s">
        <v>169</v>
      </c>
      <c r="M12" s="22" t="s">
        <v>21</v>
      </c>
      <c r="O12" s="271" t="s">
        <v>211</v>
      </c>
      <c r="P12" s="270" t="s">
        <v>212</v>
      </c>
      <c r="Q12" s="272" t="s">
        <v>213</v>
      </c>
      <c r="R12" s="271" t="s">
        <v>214</v>
      </c>
      <c r="S12" s="270" t="s">
        <v>212</v>
      </c>
      <c r="T12" s="272" t="s">
        <v>213</v>
      </c>
      <c r="U12" s="276" t="s">
        <v>215</v>
      </c>
    </row>
    <row r="13" spans="1:23" x14ac:dyDescent="0.2">
      <c r="A13" s="29">
        <v>1</v>
      </c>
      <c r="B13" s="235" t="s">
        <v>205</v>
      </c>
      <c r="C13" s="6" t="s">
        <v>210</v>
      </c>
      <c r="D13" s="61">
        <v>25</v>
      </c>
      <c r="E13" s="6">
        <v>6000</v>
      </c>
      <c r="F13" s="23"/>
      <c r="G13" s="29"/>
      <c r="H13" s="38">
        <v>3.77</v>
      </c>
      <c r="I13" s="241">
        <f>H13*E13*D13/1000</f>
        <v>565.5</v>
      </c>
      <c r="J13" s="37">
        <v>539.11</v>
      </c>
      <c r="K13" s="242"/>
      <c r="L13" s="24"/>
      <c r="M13" s="25"/>
      <c r="O13" s="273">
        <v>12000</v>
      </c>
      <c r="P13" s="273">
        <v>595</v>
      </c>
      <c r="Q13" s="273">
        <f>D13*E13/1000*H13</f>
        <v>565.5</v>
      </c>
      <c r="R13" s="6"/>
      <c r="S13" s="6"/>
      <c r="T13" s="6"/>
      <c r="U13" s="274">
        <f>2.73/S7*1000</f>
        <v>620.45454545454538</v>
      </c>
      <c r="V13">
        <f>P13*I13</f>
        <v>336472.5</v>
      </c>
      <c r="W13">
        <f>U13*I13</f>
        <v>350867.04545454541</v>
      </c>
    </row>
    <row r="14" spans="1:23" x14ac:dyDescent="0.2">
      <c r="A14" s="29">
        <v>2</v>
      </c>
      <c r="B14" s="235" t="s">
        <v>203</v>
      </c>
      <c r="C14" s="6" t="s">
        <v>210</v>
      </c>
      <c r="D14" s="61">
        <v>72</v>
      </c>
      <c r="E14" s="6">
        <v>6000</v>
      </c>
      <c r="F14" s="23"/>
      <c r="G14" s="29"/>
      <c r="H14" s="38">
        <v>4.57</v>
      </c>
      <c r="I14" s="241">
        <f t="shared" ref="I14:I20" si="0">H14*E14*D14/1000</f>
        <v>1974.24</v>
      </c>
      <c r="J14" s="37">
        <v>1942.25</v>
      </c>
      <c r="K14" s="242"/>
      <c r="L14" s="24"/>
      <c r="M14" s="25"/>
      <c r="O14" s="273">
        <v>6000</v>
      </c>
      <c r="P14" s="273">
        <v>605</v>
      </c>
      <c r="Q14" s="273">
        <f>D14*E14/1000*H14</f>
        <v>1974.2400000000002</v>
      </c>
      <c r="R14" s="6"/>
      <c r="S14" s="6"/>
      <c r="T14" s="6"/>
      <c r="U14" s="274">
        <f>2.73/S7*1000</f>
        <v>620.45454545454538</v>
      </c>
      <c r="V14">
        <f>P14*I14</f>
        <v>1194415.2</v>
      </c>
      <c r="W14">
        <f t="shared" ref="W14:W20" si="1">U14*I14</f>
        <v>1224926.1818181816</v>
      </c>
    </row>
    <row r="15" spans="1:23" x14ac:dyDescent="0.2">
      <c r="A15" s="29">
        <v>3</v>
      </c>
      <c r="B15" s="235" t="s">
        <v>202</v>
      </c>
      <c r="C15" s="6" t="s">
        <v>210</v>
      </c>
      <c r="D15" s="61">
        <v>34</v>
      </c>
      <c r="E15" s="6">
        <v>6000</v>
      </c>
      <c r="F15" s="23"/>
      <c r="G15" s="29"/>
      <c r="H15" s="38">
        <v>9.66</v>
      </c>
      <c r="I15" s="241">
        <f t="shared" si="0"/>
        <v>1970.64</v>
      </c>
      <c r="J15" s="37">
        <v>1932</v>
      </c>
      <c r="K15" s="242"/>
      <c r="L15" s="24"/>
      <c r="M15" s="25"/>
      <c r="O15" s="273">
        <v>6000</v>
      </c>
      <c r="P15" s="273">
        <v>605</v>
      </c>
      <c r="Q15" s="273">
        <f>D15*E15/1000*H15</f>
        <v>1970.64</v>
      </c>
      <c r="R15" s="6"/>
      <c r="S15" s="6"/>
      <c r="T15" s="6"/>
      <c r="U15" s="275">
        <f>2.73/S7*1000</f>
        <v>620.45454545454538</v>
      </c>
      <c r="V15">
        <f>P15*I15</f>
        <v>1192237.2</v>
      </c>
      <c r="W15">
        <f t="shared" si="1"/>
        <v>1222692.5454545454</v>
      </c>
    </row>
    <row r="16" spans="1:23" x14ac:dyDescent="0.2">
      <c r="A16" s="29">
        <v>4</v>
      </c>
      <c r="B16" s="235" t="s">
        <v>207</v>
      </c>
      <c r="C16" s="6" t="s">
        <v>210</v>
      </c>
      <c r="D16" s="61">
        <v>7</v>
      </c>
      <c r="E16" s="6">
        <v>6000</v>
      </c>
      <c r="F16" s="23"/>
      <c r="G16" s="29"/>
      <c r="H16" s="38">
        <v>8</v>
      </c>
      <c r="I16" s="241">
        <f t="shared" si="0"/>
        <v>336</v>
      </c>
      <c r="J16" s="37">
        <v>320</v>
      </c>
      <c r="K16" s="242"/>
      <c r="L16" s="24"/>
      <c r="M16" s="25"/>
      <c r="O16" s="6">
        <v>6000</v>
      </c>
      <c r="P16" s="6"/>
      <c r="Q16" s="6"/>
      <c r="R16" s="273">
        <v>6000</v>
      </c>
      <c r="S16" s="273">
        <v>640</v>
      </c>
      <c r="T16" s="273">
        <f>R16/1000*H16*D16</f>
        <v>336</v>
      </c>
      <c r="U16" s="274">
        <f>2.89/S7*1000</f>
        <v>656.81818181818176</v>
      </c>
      <c r="V16">
        <f>S16*I16</f>
        <v>215040</v>
      </c>
      <c r="W16">
        <f t="shared" si="1"/>
        <v>220690.90909090906</v>
      </c>
    </row>
    <row r="17" spans="1:23" x14ac:dyDescent="0.2">
      <c r="A17" s="29">
        <v>5</v>
      </c>
      <c r="B17" s="235" t="s">
        <v>208</v>
      </c>
      <c r="C17" s="6" t="s">
        <v>210</v>
      </c>
      <c r="D17" s="61">
        <v>5</v>
      </c>
      <c r="E17" s="6">
        <v>6000</v>
      </c>
      <c r="F17" s="23"/>
      <c r="G17" s="29"/>
      <c r="H17" s="38">
        <v>9.6</v>
      </c>
      <c r="I17" s="241">
        <f t="shared" si="0"/>
        <v>288</v>
      </c>
      <c r="J17" s="37">
        <v>208</v>
      </c>
      <c r="K17" s="242"/>
      <c r="L17" s="24"/>
      <c r="M17" s="25"/>
      <c r="O17" s="6">
        <v>6000</v>
      </c>
      <c r="P17" s="6"/>
      <c r="Q17" s="6"/>
      <c r="R17" s="273">
        <v>6000</v>
      </c>
      <c r="S17" s="273">
        <v>640</v>
      </c>
      <c r="T17" s="273">
        <f>R17/1000*H17*D17</f>
        <v>288</v>
      </c>
      <c r="U17" s="274">
        <f>2.89/S7*1000</f>
        <v>656.81818181818176</v>
      </c>
      <c r="V17">
        <f>S17*I17</f>
        <v>184320</v>
      </c>
      <c r="W17">
        <f t="shared" si="1"/>
        <v>189163.63636363635</v>
      </c>
    </row>
    <row r="18" spans="1:23" x14ac:dyDescent="0.2">
      <c r="A18" s="29">
        <v>6</v>
      </c>
      <c r="B18" s="235" t="s">
        <v>204</v>
      </c>
      <c r="C18" s="6" t="s">
        <v>210</v>
      </c>
      <c r="D18" s="61">
        <v>4</v>
      </c>
      <c r="E18" s="6">
        <v>6000</v>
      </c>
      <c r="F18" s="23"/>
      <c r="G18" s="29"/>
      <c r="H18" s="38">
        <v>1.58</v>
      </c>
      <c r="I18" s="241">
        <f t="shared" si="0"/>
        <v>37.92</v>
      </c>
      <c r="J18" s="37">
        <v>31.6</v>
      </c>
      <c r="K18" s="242"/>
      <c r="L18" s="24"/>
      <c r="M18" s="25"/>
      <c r="O18" s="273">
        <v>6000</v>
      </c>
      <c r="P18" s="273">
        <v>600</v>
      </c>
      <c r="Q18" s="273">
        <f>D18*E18/1000*H18</f>
        <v>37.92</v>
      </c>
      <c r="R18" s="273"/>
      <c r="S18" s="273"/>
      <c r="T18" s="273">
        <f>R18/1000*H18*D18</f>
        <v>0</v>
      </c>
      <c r="U18" s="274">
        <f>2.89/S7*1000</f>
        <v>656.81818181818176</v>
      </c>
      <c r="V18">
        <f>P18*I18</f>
        <v>22752</v>
      </c>
      <c r="W18">
        <f t="shared" si="1"/>
        <v>24906.545454545452</v>
      </c>
    </row>
    <row r="19" spans="1:23" x14ac:dyDescent="0.2">
      <c r="A19" s="29">
        <v>7</v>
      </c>
      <c r="B19" s="235" t="s">
        <v>209</v>
      </c>
      <c r="C19" s="6" t="s">
        <v>210</v>
      </c>
      <c r="D19" s="61">
        <v>2</v>
      </c>
      <c r="E19" s="6">
        <v>6000</v>
      </c>
      <c r="F19" s="23"/>
      <c r="G19" s="29"/>
      <c r="H19" s="38">
        <v>7.55</v>
      </c>
      <c r="I19" s="241">
        <f t="shared" si="0"/>
        <v>90.6</v>
      </c>
      <c r="J19" s="37">
        <v>75.5</v>
      </c>
      <c r="K19" s="242"/>
      <c r="L19" s="24"/>
      <c r="M19" s="25"/>
      <c r="O19" s="6"/>
      <c r="P19" s="6"/>
      <c r="Q19" s="6"/>
      <c r="R19" s="273">
        <v>6000</v>
      </c>
      <c r="S19" s="273">
        <v>640</v>
      </c>
      <c r="T19" s="273">
        <f>R19/1000*H19*D19</f>
        <v>90.6</v>
      </c>
      <c r="U19" s="274">
        <f>2.89/S7*1000</f>
        <v>656.81818181818176</v>
      </c>
      <c r="V19">
        <f>S19*I19</f>
        <v>57984</v>
      </c>
      <c r="W19">
        <f t="shared" si="1"/>
        <v>59507.727272727265</v>
      </c>
    </row>
    <row r="20" spans="1:23" x14ac:dyDescent="0.2">
      <c r="A20" s="29">
        <v>8</v>
      </c>
      <c r="B20" s="235" t="s">
        <v>206</v>
      </c>
      <c r="C20" s="6" t="s">
        <v>210</v>
      </c>
      <c r="D20" s="61">
        <v>34</v>
      </c>
      <c r="E20" s="6">
        <v>6000</v>
      </c>
      <c r="F20" s="23"/>
      <c r="G20" s="29"/>
      <c r="H20" s="38">
        <v>10.802</v>
      </c>
      <c r="I20" s="241">
        <f t="shared" si="0"/>
        <v>2203.6080000000002</v>
      </c>
      <c r="J20" s="37">
        <v>1932</v>
      </c>
      <c r="K20" s="242"/>
      <c r="L20" s="24"/>
      <c r="M20" s="25"/>
      <c r="O20" s="6"/>
      <c r="P20" s="6"/>
      <c r="Q20" s="6"/>
      <c r="R20" s="273">
        <v>6000</v>
      </c>
      <c r="S20" s="273">
        <v>590</v>
      </c>
      <c r="T20" s="273">
        <f>R20/1000*H20*D20</f>
        <v>2203.6079999999997</v>
      </c>
      <c r="U20" s="274">
        <f>2.72/S7*1000</f>
        <v>618.18181818181813</v>
      </c>
      <c r="V20">
        <f>S20*I20</f>
        <v>1300128.7200000002</v>
      </c>
      <c r="W20">
        <f t="shared" si="1"/>
        <v>1362230.4</v>
      </c>
    </row>
    <row r="21" spans="1:23" x14ac:dyDescent="0.2">
      <c r="F21" s="607"/>
      <c r="G21" s="607"/>
      <c r="H21" s="607"/>
      <c r="I21" s="26">
        <f>SUM(I13:I20)</f>
        <v>7466.5080000000007</v>
      </c>
      <c r="J21" s="243">
        <f>SUM(J13:J20)</f>
        <v>6980.4600000000009</v>
      </c>
      <c r="K21" s="257">
        <f>SUM(K13:K20)</f>
        <v>0</v>
      </c>
      <c r="L21" s="258">
        <f>SUM(L13:L20)</f>
        <v>0</v>
      </c>
      <c r="V21">
        <f>V13+V14+V15+V16+V17+V18+V19+V20</f>
        <v>4503349.62</v>
      </c>
    </row>
    <row r="22" spans="1:23" x14ac:dyDescent="0.2">
      <c r="I22" s="26">
        <f>SUBTOTAL(9,I13:I20)</f>
        <v>7466.5080000000007</v>
      </c>
      <c r="J22" s="243">
        <f>SUBTOTAL(9,J13:J20)</f>
        <v>6980.4600000000009</v>
      </c>
      <c r="K22" s="257">
        <f>SUBTOTAL(9,K13:K20)</f>
        <v>0</v>
      </c>
      <c r="L22" s="258">
        <f>SUBTOTAL(9,L13:L20)</f>
        <v>0</v>
      </c>
      <c r="U22" s="39"/>
      <c r="V22">
        <f>V21/I22</f>
        <v>603.13999797495694</v>
      </c>
      <c r="W22">
        <f>W13+W14+W15+W16+W17+W18+W19+W20</f>
        <v>4654984.9909090903</v>
      </c>
    </row>
    <row r="23" spans="1:23" x14ac:dyDescent="0.2">
      <c r="B23" s="41" t="s">
        <v>14</v>
      </c>
      <c r="W23">
        <f>W22/I22</f>
        <v>623.44873813958145</v>
      </c>
    </row>
    <row r="24" spans="1:23" x14ac:dyDescent="0.2">
      <c r="A24" s="40"/>
      <c r="B24" s="244" t="s">
        <v>217</v>
      </c>
      <c r="H24" s="261" t="s">
        <v>197</v>
      </c>
      <c r="I24" s="262">
        <v>100</v>
      </c>
      <c r="J24" s="263">
        <f>J22/I22*100</f>
        <v>93.490290240096172</v>
      </c>
      <c r="K24" s="264">
        <f>K22/I22*100</f>
        <v>0</v>
      </c>
      <c r="L24" s="265">
        <f>L22/I22*100</f>
        <v>0</v>
      </c>
    </row>
    <row r="25" spans="1:23" x14ac:dyDescent="0.2">
      <c r="A25" s="40"/>
      <c r="B25" s="244" t="s">
        <v>218</v>
      </c>
      <c r="C25" s="277">
        <v>4.4000000000000004</v>
      </c>
      <c r="D25" s="278" t="s">
        <v>219</v>
      </c>
      <c r="E25" s="279"/>
    </row>
    <row r="26" spans="1:23" x14ac:dyDescent="0.2">
      <c r="A26" s="237"/>
      <c r="B26" s="237"/>
    </row>
    <row r="27" spans="1:23" x14ac:dyDescent="0.2">
      <c r="A27" s="237"/>
      <c r="B27" s="280" t="s">
        <v>222</v>
      </c>
      <c r="C27" s="281">
        <v>603</v>
      </c>
    </row>
    <row r="28" spans="1:23" x14ac:dyDescent="0.2">
      <c r="A28" s="237"/>
      <c r="B28" s="280" t="s">
        <v>220</v>
      </c>
      <c r="C28" s="281">
        <f>C27*C25/1000</f>
        <v>2.6532000000000004</v>
      </c>
      <c r="D28" s="284"/>
      <c r="H28" s="11"/>
    </row>
    <row r="29" spans="1:23" ht="25.5" x14ac:dyDescent="0.2">
      <c r="A29" s="237"/>
      <c r="B29" s="282" t="s">
        <v>223</v>
      </c>
      <c r="C29" s="283">
        <v>623.5</v>
      </c>
    </row>
    <row r="30" spans="1:23" ht="25.5" x14ac:dyDescent="0.2">
      <c r="A30" s="237"/>
      <c r="B30" s="282" t="s">
        <v>221</v>
      </c>
      <c r="C30" s="281">
        <f>C29*C25/1000</f>
        <v>2.7434000000000003</v>
      </c>
    </row>
    <row r="31" spans="1:23" ht="51" x14ac:dyDescent="0.2">
      <c r="A31" s="237"/>
      <c r="B31" s="285" t="s">
        <v>224</v>
      </c>
      <c r="C31" s="281">
        <v>2.76</v>
      </c>
    </row>
    <row r="32" spans="1:23" x14ac:dyDescent="0.2">
      <c r="A32" s="237"/>
      <c r="B32" s="237"/>
    </row>
    <row r="33" spans="1:2" x14ac:dyDescent="0.2">
      <c r="A33" s="237"/>
      <c r="B33" s="237"/>
    </row>
    <row r="34" spans="1:2" x14ac:dyDescent="0.2">
      <c r="A34" s="237"/>
      <c r="B34" s="237"/>
    </row>
    <row r="35" spans="1:2" x14ac:dyDescent="0.2">
      <c r="A35" s="237"/>
      <c r="B35" s="237"/>
    </row>
    <row r="36" spans="1:2" x14ac:dyDescent="0.2">
      <c r="A36" s="240"/>
      <c r="B36" s="240"/>
    </row>
    <row r="37" spans="1:2" x14ac:dyDescent="0.2">
      <c r="A37" s="240"/>
      <c r="B37" s="240"/>
    </row>
    <row r="38" spans="1:2" x14ac:dyDescent="0.2">
      <c r="A38" s="240"/>
      <c r="B38" s="240"/>
    </row>
  </sheetData>
  <autoFilter ref="A12:L23" xr:uid="{00000000-0009-0000-0000-000006000000}"/>
  <mergeCells count="8">
    <mergeCell ref="F21:H21"/>
    <mergeCell ref="C3:F3"/>
    <mergeCell ref="C6:H6"/>
    <mergeCell ref="C7:H7"/>
    <mergeCell ref="C9:H9"/>
    <mergeCell ref="C10:H10"/>
    <mergeCell ref="C8:H8"/>
    <mergeCell ref="E4:F4"/>
  </mergeCells>
  <pageMargins left="0.59055118110236204" right="0.59055118110236204" top="0.59055118110236204" bottom="0.39370078740157499" header="0.39370078740157499" footer="0.118110236220472"/>
  <pageSetup paperSize="9" scale="70" orientation="landscape" r:id="rId1"/>
  <headerFooter alignWithMargins="0">
    <oddHeader>&amp;R&amp;D</oddHeader>
    <oddFooter>&amp;LÎntocmit: Ing. Radusean Codru&amp;C&amp;P/&amp;N&amp;R
Aprobat: Raul Sebanel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CCFF"/>
  </sheetPr>
  <dimension ref="A1:I34"/>
  <sheetViews>
    <sheetView workbookViewId="0">
      <pane ySplit="16" topLeftCell="A17" activePane="bottomLeft" state="frozen"/>
      <selection pane="bottomLeft" activeCell="A9" sqref="A9:C9"/>
    </sheetView>
  </sheetViews>
  <sheetFormatPr defaultColWidth="9.140625" defaultRowHeight="12.75" x14ac:dyDescent="0.2"/>
  <cols>
    <col min="1" max="1" width="5.28515625" style="62" customWidth="1"/>
    <col min="2" max="2" width="13.85546875" style="62" customWidth="1"/>
    <col min="3" max="3" width="13.5703125" style="62" customWidth="1"/>
    <col min="4" max="4" width="8" style="62" customWidth="1"/>
    <col min="5" max="5" width="15.5703125" style="62" customWidth="1"/>
    <col min="6" max="6" width="19.140625" style="62" customWidth="1"/>
    <col min="7" max="7" width="16.42578125" style="62" customWidth="1"/>
    <col min="8" max="16384" width="9.140625" style="62"/>
  </cols>
  <sheetData>
    <row r="1" spans="1:7" x14ac:dyDescent="0.2">
      <c r="A1" s="518"/>
      <c r="B1" s="518"/>
      <c r="C1" s="518"/>
      <c r="D1" s="518"/>
      <c r="E1" s="518"/>
    </row>
    <row r="2" spans="1:7" x14ac:dyDescent="0.2">
      <c r="A2" s="8"/>
      <c r="B2" s="30"/>
      <c r="D2" s="528" t="s">
        <v>121</v>
      </c>
      <c r="E2" s="528"/>
      <c r="F2" s="528"/>
    </row>
    <row r="3" spans="1:7" x14ac:dyDescent="0.2">
      <c r="A3" s="10"/>
      <c r="B3" s="31"/>
      <c r="D3" s="13">
        <f>CENTR!J4</f>
        <v>0</v>
      </c>
      <c r="E3" s="14" t="s">
        <v>160</v>
      </c>
      <c r="F3" s="92">
        <f>CENTR!L4</f>
        <v>0</v>
      </c>
    </row>
    <row r="4" spans="1:7" x14ac:dyDescent="0.2">
      <c r="A4" s="10"/>
      <c r="B4" s="31"/>
      <c r="C4" s="34"/>
      <c r="D4" s="32"/>
      <c r="E4" s="7"/>
    </row>
    <row r="5" spans="1:7" x14ac:dyDescent="0.2">
      <c r="A5" s="10"/>
      <c r="B5" s="31"/>
      <c r="C5" s="34"/>
      <c r="D5" s="32"/>
      <c r="E5" s="7"/>
    </row>
    <row r="6" spans="1:7" ht="12.75" customHeight="1" x14ac:dyDescent="0.2">
      <c r="A6" s="625" t="s">
        <v>26</v>
      </c>
      <c r="B6" s="626"/>
      <c r="C6" s="627"/>
      <c r="D6" s="514" t="str">
        <f>CENTR!G6</f>
        <v>CON-A</v>
      </c>
      <c r="E6" s="514"/>
      <c r="F6" s="514"/>
    </row>
    <row r="7" spans="1:7" ht="12.75" customHeight="1" x14ac:dyDescent="0.2">
      <c r="A7" s="628" t="s">
        <v>27</v>
      </c>
      <c r="B7" s="629"/>
      <c r="C7" s="630"/>
      <c r="D7" s="520" t="str">
        <f>CENTR!G7</f>
        <v>Honeywell</v>
      </c>
      <c r="E7" s="520"/>
      <c r="F7" s="520"/>
    </row>
    <row r="8" spans="1:7" ht="12.75" customHeight="1" x14ac:dyDescent="0.2">
      <c r="A8" s="619" t="s">
        <v>61</v>
      </c>
      <c r="B8" s="620"/>
      <c r="C8" s="621"/>
      <c r="D8" s="515" t="e">
        <f>CENTR!#REF!</f>
        <v>#REF!</v>
      </c>
      <c r="E8" s="515"/>
      <c r="F8" s="515"/>
    </row>
    <row r="9" spans="1:7" x14ac:dyDescent="0.2">
      <c r="A9" s="622" t="s">
        <v>64</v>
      </c>
      <c r="B9" s="623"/>
      <c r="C9" s="624"/>
      <c r="D9" s="516" t="str">
        <f>CENTR!G8</f>
        <v>103522.23 kg (inclusiv adaos 3%)</v>
      </c>
      <c r="E9" s="516"/>
      <c r="F9" s="516"/>
    </row>
    <row r="10" spans="1:7" x14ac:dyDescent="0.2">
      <c r="A10" s="616" t="s">
        <v>114</v>
      </c>
      <c r="B10" s="617"/>
      <c r="C10" s="618"/>
      <c r="D10" s="517" t="str">
        <f>CENTR!G10</f>
        <v>614</v>
      </c>
      <c r="E10" s="517"/>
      <c r="F10" s="517"/>
    </row>
    <row r="11" spans="1:7" ht="12.75" customHeight="1" x14ac:dyDescent="0.2">
      <c r="A11" s="8"/>
      <c r="B11" s="8"/>
      <c r="C11" s="35"/>
      <c r="D11" s="33"/>
      <c r="E11" s="7"/>
    </row>
    <row r="12" spans="1:7" ht="12.75" customHeight="1" x14ac:dyDescent="0.2">
      <c r="A12" s="8"/>
      <c r="B12" s="8"/>
      <c r="C12" s="35"/>
      <c r="D12" s="33"/>
      <c r="E12" s="7"/>
    </row>
    <row r="13" spans="1:7" ht="12.75" customHeight="1" x14ac:dyDescent="0.2">
      <c r="A13" s="8"/>
      <c r="B13" s="8"/>
      <c r="C13" s="35"/>
      <c r="D13" s="33"/>
      <c r="E13" s="7"/>
    </row>
    <row r="14" spans="1:7" ht="12.75" customHeight="1" x14ac:dyDescent="0.2">
      <c r="A14" s="8"/>
      <c r="B14" s="8"/>
      <c r="C14" s="35"/>
      <c r="D14" s="33"/>
      <c r="E14" s="7"/>
    </row>
    <row r="15" spans="1:7" ht="12.75" customHeight="1" x14ac:dyDescent="0.2">
      <c r="A15" s="8"/>
      <c r="B15" s="8"/>
      <c r="C15" s="35"/>
      <c r="D15" s="33"/>
      <c r="E15" s="7"/>
    </row>
    <row r="16" spans="1:7" ht="25.5" x14ac:dyDescent="0.2">
      <c r="A16" s="46" t="s">
        <v>122</v>
      </c>
      <c r="B16" s="46" t="s">
        <v>123</v>
      </c>
      <c r="C16" s="46" t="s">
        <v>124</v>
      </c>
      <c r="D16" s="46" t="s">
        <v>125</v>
      </c>
      <c r="E16" s="46" t="s">
        <v>126</v>
      </c>
      <c r="F16" s="46" t="s">
        <v>127</v>
      </c>
      <c r="G16" s="46" t="s">
        <v>128</v>
      </c>
    </row>
    <row r="17" spans="1:7" ht="60" customHeight="1" x14ac:dyDescent="0.2">
      <c r="A17" s="93">
        <v>1</v>
      </c>
      <c r="B17" s="94" t="s">
        <v>129</v>
      </c>
      <c r="C17" s="94" t="s">
        <v>130</v>
      </c>
      <c r="D17" s="96">
        <v>1</v>
      </c>
      <c r="E17" s="94" t="s">
        <v>131</v>
      </c>
      <c r="F17" s="94" t="s">
        <v>132</v>
      </c>
      <c r="G17" s="94" t="s">
        <v>133</v>
      </c>
    </row>
    <row r="18" spans="1:7" ht="60" customHeight="1" x14ac:dyDescent="0.2">
      <c r="A18" s="93">
        <v>2</v>
      </c>
      <c r="B18" s="94" t="s">
        <v>134</v>
      </c>
      <c r="C18" s="94" t="s">
        <v>135</v>
      </c>
      <c r="D18" s="96">
        <v>1</v>
      </c>
      <c r="E18" s="94" t="s">
        <v>136</v>
      </c>
      <c r="F18" s="94" t="s">
        <v>137</v>
      </c>
      <c r="G18" s="94" t="s">
        <v>133</v>
      </c>
    </row>
    <row r="19" spans="1:7" ht="60" customHeight="1" x14ac:dyDescent="0.2">
      <c r="A19" s="93">
        <v>3</v>
      </c>
      <c r="B19" s="94" t="s">
        <v>138</v>
      </c>
      <c r="C19" s="94" t="s">
        <v>139</v>
      </c>
      <c r="D19" s="96">
        <v>0.25</v>
      </c>
      <c r="E19" s="94" t="s">
        <v>136</v>
      </c>
      <c r="F19" s="94" t="s">
        <v>140</v>
      </c>
      <c r="G19" s="94" t="s">
        <v>141</v>
      </c>
    </row>
    <row r="20" spans="1:7" ht="60" customHeight="1" x14ac:dyDescent="0.2">
      <c r="A20" s="93">
        <v>4</v>
      </c>
      <c r="B20" s="94" t="s">
        <v>142</v>
      </c>
      <c r="C20" s="94" t="s">
        <v>143</v>
      </c>
      <c r="D20" s="96">
        <v>0.25</v>
      </c>
      <c r="E20" s="94" t="s">
        <v>136</v>
      </c>
      <c r="F20" s="94" t="s">
        <v>140</v>
      </c>
      <c r="G20" s="95" t="s">
        <v>151</v>
      </c>
    </row>
    <row r="21" spans="1:7" ht="60" customHeight="1" x14ac:dyDescent="0.2">
      <c r="A21" s="93">
        <v>5</v>
      </c>
      <c r="B21" s="94" t="s">
        <v>144</v>
      </c>
      <c r="C21" s="94" t="s">
        <v>143</v>
      </c>
      <c r="D21" s="96">
        <v>1</v>
      </c>
      <c r="E21" s="94" t="s">
        <v>149</v>
      </c>
      <c r="F21" s="94" t="s">
        <v>145</v>
      </c>
      <c r="G21" s="95" t="s">
        <v>152</v>
      </c>
    </row>
    <row r="22" spans="1:7" ht="60" customHeight="1" x14ac:dyDescent="0.2">
      <c r="A22" s="93">
        <v>6</v>
      </c>
      <c r="B22" s="94" t="s">
        <v>146</v>
      </c>
      <c r="C22" s="94" t="s">
        <v>147</v>
      </c>
      <c r="D22" s="96">
        <v>0.25</v>
      </c>
      <c r="E22" s="95" t="s">
        <v>150</v>
      </c>
      <c r="F22" s="94" t="s">
        <v>148</v>
      </c>
      <c r="G22" s="94" t="s">
        <v>141</v>
      </c>
    </row>
    <row r="33" spans="1:9" ht="15.75" x14ac:dyDescent="0.25">
      <c r="B33" s="97"/>
      <c r="C33"/>
      <c r="D33"/>
      <c r="E33"/>
      <c r="F33" s="98"/>
      <c r="G33"/>
      <c r="H33"/>
    </row>
    <row r="34" spans="1:9" ht="15.75" x14ac:dyDescent="0.25">
      <c r="A34" s="97"/>
      <c r="C34"/>
      <c r="D34"/>
      <c r="E34"/>
      <c r="F34" s="97"/>
      <c r="H34"/>
      <c r="I34"/>
    </row>
  </sheetData>
  <mergeCells count="12">
    <mergeCell ref="A10:C10"/>
    <mergeCell ref="A8:C8"/>
    <mergeCell ref="A9:C9"/>
    <mergeCell ref="A1:E1"/>
    <mergeCell ref="D2:F2"/>
    <mergeCell ref="A6:C6"/>
    <mergeCell ref="A7:C7"/>
    <mergeCell ref="D6:F6"/>
    <mergeCell ref="D7:F7"/>
    <mergeCell ref="D8:F8"/>
    <mergeCell ref="D9:F9"/>
    <mergeCell ref="D10:F10"/>
  </mergeCells>
  <pageMargins left="0.59055118110236204" right="0.59055118110236204" top="0.59055118110236204" bottom="0.39370078740157499" header="3.9370078740157501E-2" footer="0.118110236220472"/>
  <pageSetup paperSize="9" orientation="portrait" verticalDpi="4294967293" r:id="rId1"/>
  <headerFooter>
    <oddFooter>&amp;LÎntocmit: Ing. Mihalesc Calin&amp;C&amp;P/&amp;N&amp;R
Apobat: Dir. Raul Serbanel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00CCFF"/>
  </sheetPr>
  <dimension ref="A1:E41"/>
  <sheetViews>
    <sheetView workbookViewId="0">
      <selection activeCell="D9" sqref="D9:E9"/>
    </sheetView>
  </sheetViews>
  <sheetFormatPr defaultColWidth="9.140625" defaultRowHeight="12.75" x14ac:dyDescent="0.2"/>
  <cols>
    <col min="1" max="1" width="17.5703125" style="62" customWidth="1"/>
    <col min="2" max="2" width="13.85546875" style="62" customWidth="1"/>
    <col min="3" max="5" width="19.7109375" style="62" customWidth="1"/>
    <col min="6" max="16384" width="9.140625" style="62"/>
  </cols>
  <sheetData>
    <row r="1" spans="1:5" x14ac:dyDescent="0.2">
      <c r="A1" s="518"/>
      <c r="B1" s="518"/>
      <c r="C1" s="518"/>
      <c r="D1" s="518"/>
      <c r="E1" s="518"/>
    </row>
    <row r="2" spans="1:5" x14ac:dyDescent="0.2">
      <c r="A2" s="8"/>
      <c r="B2" s="30"/>
      <c r="C2" s="528" t="s">
        <v>113</v>
      </c>
      <c r="D2" s="528"/>
      <c r="E2" s="528"/>
    </row>
    <row r="3" spans="1:5" x14ac:dyDescent="0.2">
      <c r="A3" s="10"/>
      <c r="B3" s="31"/>
      <c r="C3" s="13">
        <f>CENTR!J4</f>
        <v>0</v>
      </c>
      <c r="D3" s="14" t="s">
        <v>161</v>
      </c>
      <c r="E3" s="92">
        <f>CENTR!L4</f>
        <v>0</v>
      </c>
    </row>
    <row r="4" spans="1:5" x14ac:dyDescent="0.2">
      <c r="A4" s="10"/>
      <c r="B4" s="31"/>
      <c r="C4" s="34"/>
      <c r="D4" s="32"/>
      <c r="E4" s="7"/>
    </row>
    <row r="5" spans="1:5" x14ac:dyDescent="0.2">
      <c r="A5" s="10"/>
      <c r="B5" s="31"/>
      <c r="C5" s="34"/>
      <c r="D5" s="32"/>
      <c r="E5" s="7"/>
    </row>
    <row r="6" spans="1:5" ht="12.75" customHeight="1" x14ac:dyDescent="0.2">
      <c r="A6" s="625" t="s">
        <v>26</v>
      </c>
      <c r="B6" s="626"/>
      <c r="C6" s="627"/>
      <c r="D6" s="514" t="str">
        <f>CENTR!G6</f>
        <v>CON-A</v>
      </c>
      <c r="E6" s="514"/>
    </row>
    <row r="7" spans="1:5" ht="12.75" customHeight="1" x14ac:dyDescent="0.2">
      <c r="A7" s="628" t="s">
        <v>27</v>
      </c>
      <c r="B7" s="629"/>
      <c r="C7" s="630"/>
      <c r="D7" s="520" t="str">
        <f>CENTR!G7</f>
        <v>Honeywell</v>
      </c>
      <c r="E7" s="520"/>
    </row>
    <row r="8" spans="1:5" ht="12.75" customHeight="1" x14ac:dyDescent="0.2">
      <c r="A8" s="619" t="s">
        <v>61</v>
      </c>
      <c r="B8" s="620"/>
      <c r="C8" s="621"/>
      <c r="D8" s="515" t="e">
        <f>CENTR!#REF!</f>
        <v>#REF!</v>
      </c>
      <c r="E8" s="515"/>
    </row>
    <row r="9" spans="1:5" ht="12.75" customHeight="1" x14ac:dyDescent="0.2">
      <c r="A9" s="631" t="s">
        <v>118</v>
      </c>
      <c r="B9" s="632"/>
      <c r="C9" s="633"/>
      <c r="D9" s="634"/>
      <c r="E9" s="634"/>
    </row>
    <row r="10" spans="1:5" x14ac:dyDescent="0.2">
      <c r="A10" s="622" t="s">
        <v>64</v>
      </c>
      <c r="B10" s="623"/>
      <c r="C10" s="624"/>
      <c r="D10" s="516" t="str">
        <f>CENTR!G8</f>
        <v>103522.23 kg (inclusiv adaos 3%)</v>
      </c>
      <c r="E10" s="516"/>
    </row>
    <row r="11" spans="1:5" x14ac:dyDescent="0.2">
      <c r="A11" s="616" t="s">
        <v>114</v>
      </c>
      <c r="B11" s="617"/>
      <c r="C11" s="618"/>
      <c r="D11" s="517" t="str">
        <f>CENTR!G10</f>
        <v>614</v>
      </c>
      <c r="E11" s="517"/>
    </row>
    <row r="12" spans="1:5" ht="12.75" customHeight="1" x14ac:dyDescent="0.2">
      <c r="A12" s="8"/>
      <c r="B12" s="8"/>
      <c r="C12" s="35"/>
      <c r="D12" s="33"/>
      <c r="E12" s="7"/>
    </row>
    <row r="13" spans="1:5" ht="12.75" customHeight="1" x14ac:dyDescent="0.2"/>
    <row r="14" spans="1:5" x14ac:dyDescent="0.2">
      <c r="A14" s="636" t="s">
        <v>115</v>
      </c>
      <c r="B14" s="636" t="s">
        <v>116</v>
      </c>
      <c r="C14" s="636" t="s">
        <v>117</v>
      </c>
      <c r="D14" s="636"/>
      <c r="E14" s="636"/>
    </row>
    <row r="15" spans="1:5" x14ac:dyDescent="0.2">
      <c r="A15" s="636"/>
      <c r="B15" s="636"/>
      <c r="C15" s="46">
        <v>1</v>
      </c>
      <c r="D15" s="46">
        <v>2</v>
      </c>
      <c r="E15" s="46">
        <v>3</v>
      </c>
    </row>
    <row r="16" spans="1:5" ht="25.5" customHeight="1" x14ac:dyDescent="0.2">
      <c r="A16" s="93"/>
      <c r="B16" s="93"/>
      <c r="C16" s="93"/>
      <c r="D16" s="93" t="s">
        <v>119</v>
      </c>
      <c r="E16" s="93" t="s">
        <v>119</v>
      </c>
    </row>
    <row r="17" spans="1:5" ht="25.5" customHeight="1" x14ac:dyDescent="0.2">
      <c r="A17" s="93"/>
      <c r="B17" s="93"/>
      <c r="C17" s="93"/>
      <c r="D17" s="93" t="s">
        <v>119</v>
      </c>
      <c r="E17" s="93" t="s">
        <v>119</v>
      </c>
    </row>
    <row r="18" spans="1:5" ht="25.5" customHeight="1" x14ac:dyDescent="0.2">
      <c r="A18" s="93"/>
      <c r="B18" s="93"/>
      <c r="C18" s="93"/>
      <c r="D18" s="93" t="s">
        <v>119</v>
      </c>
      <c r="E18" s="93" t="s">
        <v>119</v>
      </c>
    </row>
    <row r="19" spans="1:5" ht="25.5" customHeight="1" x14ac:dyDescent="0.2">
      <c r="A19" s="93"/>
      <c r="B19" s="93"/>
      <c r="C19" s="93"/>
      <c r="D19" s="93" t="s">
        <v>119</v>
      </c>
      <c r="E19" s="93" t="s">
        <v>119</v>
      </c>
    </row>
    <row r="20" spans="1:5" ht="25.5" customHeight="1" x14ac:dyDescent="0.2">
      <c r="A20" s="93"/>
      <c r="B20" s="93"/>
      <c r="C20" s="93"/>
      <c r="D20" s="93" t="s">
        <v>119</v>
      </c>
      <c r="E20" s="93" t="s">
        <v>119</v>
      </c>
    </row>
    <row r="21" spans="1:5" ht="25.5" customHeight="1" x14ac:dyDescent="0.2">
      <c r="A21" s="93"/>
      <c r="B21" s="93"/>
      <c r="C21" s="93"/>
      <c r="D21" s="93" t="s">
        <v>119</v>
      </c>
      <c r="E21" s="93" t="s">
        <v>119</v>
      </c>
    </row>
    <row r="22" spans="1:5" ht="25.5" customHeight="1" x14ac:dyDescent="0.2">
      <c r="A22" s="93"/>
      <c r="B22" s="93"/>
      <c r="C22" s="93"/>
      <c r="D22" s="93" t="s">
        <v>119</v>
      </c>
      <c r="E22" s="93" t="s">
        <v>119</v>
      </c>
    </row>
    <row r="23" spans="1:5" ht="25.5" customHeight="1" x14ac:dyDescent="0.2">
      <c r="A23" s="93"/>
      <c r="B23" s="93"/>
      <c r="C23" s="93"/>
      <c r="D23" s="93" t="s">
        <v>119</v>
      </c>
      <c r="E23" s="93" t="s">
        <v>119</v>
      </c>
    </row>
    <row r="24" spans="1:5" ht="25.5" customHeight="1" x14ac:dyDescent="0.2">
      <c r="A24" s="93"/>
      <c r="B24" s="93"/>
      <c r="C24" s="93"/>
      <c r="D24" s="93" t="s">
        <v>119</v>
      </c>
      <c r="E24" s="93" t="s">
        <v>119</v>
      </c>
    </row>
    <row r="25" spans="1:5" ht="25.5" customHeight="1" x14ac:dyDescent="0.2">
      <c r="A25" s="93"/>
      <c r="B25" s="93"/>
      <c r="C25" s="93"/>
      <c r="D25" s="93" t="s">
        <v>119</v>
      </c>
      <c r="E25" s="93" t="s">
        <v>119</v>
      </c>
    </row>
    <row r="26" spans="1:5" ht="25.5" customHeight="1" x14ac:dyDescent="0.2">
      <c r="A26" s="93"/>
      <c r="B26" s="93"/>
      <c r="C26" s="93"/>
      <c r="D26" s="93" t="s">
        <v>119</v>
      </c>
      <c r="E26" s="93" t="s">
        <v>119</v>
      </c>
    </row>
    <row r="27" spans="1:5" ht="25.5" customHeight="1" x14ac:dyDescent="0.2">
      <c r="A27" s="93"/>
      <c r="B27" s="93"/>
      <c r="C27" s="93"/>
      <c r="D27" s="93" t="s">
        <v>119</v>
      </c>
      <c r="E27" s="93" t="s">
        <v>119</v>
      </c>
    </row>
    <row r="28" spans="1:5" ht="25.5" customHeight="1" x14ac:dyDescent="0.2">
      <c r="A28" s="93"/>
      <c r="B28" s="93"/>
      <c r="C28" s="93"/>
      <c r="D28" s="93" t="s">
        <v>119</v>
      </c>
      <c r="E28" s="93" t="s">
        <v>119</v>
      </c>
    </row>
    <row r="29" spans="1:5" ht="25.5" customHeight="1" x14ac:dyDescent="0.2">
      <c r="A29" s="93"/>
      <c r="B29" s="93"/>
      <c r="C29" s="93"/>
      <c r="D29" s="93" t="s">
        <v>119</v>
      </c>
      <c r="E29" s="93" t="s">
        <v>119</v>
      </c>
    </row>
    <row r="30" spans="1:5" ht="25.5" customHeight="1" x14ac:dyDescent="0.2">
      <c r="A30" s="93"/>
      <c r="B30" s="93"/>
      <c r="C30" s="93"/>
      <c r="D30" s="93" t="s">
        <v>119</v>
      </c>
      <c r="E30" s="93" t="s">
        <v>119</v>
      </c>
    </row>
    <row r="31" spans="1:5" ht="25.5" customHeight="1" x14ac:dyDescent="0.2">
      <c r="A31" s="93"/>
      <c r="B31" s="93"/>
      <c r="C31" s="93"/>
      <c r="D31" s="93" t="s">
        <v>119</v>
      </c>
      <c r="E31" s="93" t="s">
        <v>119</v>
      </c>
    </row>
    <row r="32" spans="1:5" ht="25.5" customHeight="1" x14ac:dyDescent="0.2">
      <c r="A32" s="93"/>
      <c r="B32" s="93"/>
      <c r="C32" s="93"/>
      <c r="D32" s="93" t="s">
        <v>119</v>
      </c>
      <c r="E32" s="93" t="s">
        <v>119</v>
      </c>
    </row>
    <row r="33" spans="1:5" ht="25.5" customHeight="1" x14ac:dyDescent="0.2">
      <c r="A33" s="93"/>
      <c r="B33" s="93"/>
      <c r="C33" s="93"/>
      <c r="D33" s="93" t="s">
        <v>119</v>
      </c>
      <c r="E33" s="93" t="s">
        <v>119</v>
      </c>
    </row>
    <row r="34" spans="1:5" ht="25.5" customHeight="1" x14ac:dyDescent="0.2">
      <c r="A34" s="93"/>
      <c r="B34" s="93"/>
      <c r="C34" s="93"/>
      <c r="D34" s="93" t="s">
        <v>119</v>
      </c>
      <c r="E34" s="93" t="s">
        <v>119</v>
      </c>
    </row>
    <row r="35" spans="1:5" ht="25.5" customHeight="1" x14ac:dyDescent="0.2">
      <c r="A35" s="93"/>
      <c r="B35" s="93"/>
      <c r="C35" s="93"/>
      <c r="D35" s="93" t="s">
        <v>119</v>
      </c>
      <c r="E35" s="93" t="s">
        <v>119</v>
      </c>
    </row>
    <row r="36" spans="1:5" x14ac:dyDescent="0.2">
      <c r="A36" s="635" t="s">
        <v>120</v>
      </c>
      <c r="B36" s="635"/>
      <c r="C36" s="635"/>
      <c r="D36" s="635"/>
      <c r="E36" s="635"/>
    </row>
    <row r="37" spans="1:5" x14ac:dyDescent="0.2">
      <c r="A37" s="635"/>
      <c r="B37" s="635"/>
      <c r="C37" s="635"/>
      <c r="D37" s="635"/>
      <c r="E37" s="635"/>
    </row>
    <row r="38" spans="1:5" x14ac:dyDescent="0.2">
      <c r="A38" s="635"/>
      <c r="B38" s="635"/>
      <c r="C38" s="635"/>
      <c r="D38" s="635"/>
      <c r="E38" s="635"/>
    </row>
    <row r="39" spans="1:5" x14ac:dyDescent="0.2">
      <c r="A39" s="635"/>
      <c r="B39" s="635"/>
      <c r="C39" s="635"/>
      <c r="D39" s="635"/>
      <c r="E39" s="635"/>
    </row>
    <row r="40" spans="1:5" x14ac:dyDescent="0.2">
      <c r="A40" s="635"/>
      <c r="B40" s="635"/>
      <c r="C40" s="635"/>
      <c r="D40" s="635"/>
      <c r="E40" s="635"/>
    </row>
    <row r="41" spans="1:5" x14ac:dyDescent="0.2">
      <c r="A41" s="635"/>
      <c r="B41" s="635"/>
      <c r="C41" s="635"/>
      <c r="D41" s="635"/>
      <c r="E41" s="635"/>
    </row>
  </sheetData>
  <mergeCells count="18">
    <mergeCell ref="A36:E41"/>
    <mergeCell ref="A14:A15"/>
    <mergeCell ref="B14:B15"/>
    <mergeCell ref="C14:E14"/>
    <mergeCell ref="A1:E1"/>
    <mergeCell ref="C2:E2"/>
    <mergeCell ref="D11:E11"/>
    <mergeCell ref="A6:C6"/>
    <mergeCell ref="A7:C7"/>
    <mergeCell ref="A8:C8"/>
    <mergeCell ref="A9:C9"/>
    <mergeCell ref="A10:C10"/>
    <mergeCell ref="A11:C11"/>
    <mergeCell ref="D6:E6"/>
    <mergeCell ref="D7:E7"/>
    <mergeCell ref="D8:E8"/>
    <mergeCell ref="D9:E9"/>
    <mergeCell ref="D10:E10"/>
  </mergeCells>
  <pageMargins left="0.59055118110236204" right="0.59055118110236204" top="0.59055118110236204" bottom="0.39370078740157499" header="3.9370078740157501E-2" footer="0.118110236220472"/>
  <pageSetup paperSize="9" orientation="portrait" verticalDpi="4294967293" r:id="rId1"/>
  <headerFooter>
    <oddFooter>&amp;LÎntocmit: Ing. Mihalesc Calin&amp;C&amp;P/&amp;N&amp;R
Apobat: Dir. Raul Serbanel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CCFF"/>
  </sheetPr>
  <dimension ref="A1:E41"/>
  <sheetViews>
    <sheetView workbookViewId="0">
      <selection activeCell="D9" sqref="D9:E9"/>
    </sheetView>
  </sheetViews>
  <sheetFormatPr defaultColWidth="9.140625" defaultRowHeight="12.75" x14ac:dyDescent="0.2"/>
  <cols>
    <col min="1" max="1" width="17.5703125" style="62" customWidth="1"/>
    <col min="2" max="2" width="13.85546875" style="62" customWidth="1"/>
    <col min="3" max="5" width="19.7109375" style="62" customWidth="1"/>
    <col min="6" max="16384" width="9.140625" style="62"/>
  </cols>
  <sheetData>
    <row r="1" spans="1:5" x14ac:dyDescent="0.2">
      <c r="A1" s="518"/>
      <c r="B1" s="518"/>
      <c r="C1" s="518"/>
      <c r="D1" s="518"/>
      <c r="E1" s="518"/>
    </row>
    <row r="2" spans="1:5" x14ac:dyDescent="0.2">
      <c r="A2" s="8"/>
      <c r="B2" s="30"/>
      <c r="C2" s="528" t="s">
        <v>153</v>
      </c>
      <c r="D2" s="528"/>
      <c r="E2" s="528"/>
    </row>
    <row r="3" spans="1:5" x14ac:dyDescent="0.2">
      <c r="A3" s="10"/>
      <c r="B3" s="31"/>
      <c r="C3" s="13">
        <f>CENTR!J4</f>
        <v>0</v>
      </c>
      <c r="D3" s="14" t="s">
        <v>162</v>
      </c>
      <c r="E3" s="92">
        <f>CENTR!L4</f>
        <v>0</v>
      </c>
    </row>
    <row r="4" spans="1:5" x14ac:dyDescent="0.2">
      <c r="A4" s="10"/>
      <c r="B4" s="31"/>
      <c r="C4" s="34"/>
      <c r="D4" s="32"/>
      <c r="E4" s="7"/>
    </row>
    <row r="5" spans="1:5" x14ac:dyDescent="0.2">
      <c r="A5" s="10"/>
      <c r="B5" s="31"/>
      <c r="C5" s="34"/>
      <c r="D5" s="32"/>
      <c r="E5" s="7"/>
    </row>
    <row r="6" spans="1:5" ht="12.75" customHeight="1" x14ac:dyDescent="0.2">
      <c r="A6" s="625" t="s">
        <v>26</v>
      </c>
      <c r="B6" s="626"/>
      <c r="C6" s="627"/>
      <c r="D6" s="514" t="str">
        <f>CENTR!G6</f>
        <v>CON-A</v>
      </c>
      <c r="E6" s="514"/>
    </row>
    <row r="7" spans="1:5" ht="12.75" customHeight="1" x14ac:dyDescent="0.2">
      <c r="A7" s="628" t="s">
        <v>27</v>
      </c>
      <c r="B7" s="629"/>
      <c r="C7" s="630"/>
      <c r="D7" s="520" t="str">
        <f>CENTR!G7</f>
        <v>Honeywell</v>
      </c>
      <c r="E7" s="520"/>
    </row>
    <row r="8" spans="1:5" ht="12.75" customHeight="1" x14ac:dyDescent="0.2">
      <c r="A8" s="619" t="s">
        <v>61</v>
      </c>
      <c r="B8" s="620"/>
      <c r="C8" s="621"/>
      <c r="D8" s="515" t="e">
        <f>CENTR!#REF!</f>
        <v>#REF!</v>
      </c>
      <c r="E8" s="515"/>
    </row>
    <row r="9" spans="1:5" ht="12.75" customHeight="1" x14ac:dyDescent="0.2">
      <c r="A9" s="631" t="s">
        <v>118</v>
      </c>
      <c r="B9" s="632"/>
      <c r="C9" s="633"/>
      <c r="D9" s="634"/>
      <c r="E9" s="634"/>
    </row>
    <row r="10" spans="1:5" x14ac:dyDescent="0.2">
      <c r="A10" s="622" t="s">
        <v>64</v>
      </c>
      <c r="B10" s="623"/>
      <c r="C10" s="624"/>
      <c r="D10" s="516" t="str">
        <f>CENTR!G8</f>
        <v>103522.23 kg (inclusiv adaos 3%)</v>
      </c>
      <c r="E10" s="516"/>
    </row>
    <row r="11" spans="1:5" x14ac:dyDescent="0.2">
      <c r="A11" s="616" t="s">
        <v>114</v>
      </c>
      <c r="B11" s="617"/>
      <c r="C11" s="618"/>
      <c r="D11" s="517" t="str">
        <f>CENTR!G10</f>
        <v>614</v>
      </c>
      <c r="E11" s="517"/>
    </row>
    <row r="12" spans="1:5" ht="12.75" customHeight="1" x14ac:dyDescent="0.2">
      <c r="A12" s="8"/>
      <c r="B12" s="8"/>
      <c r="C12" s="35"/>
      <c r="D12" s="33"/>
      <c r="E12" s="7"/>
    </row>
    <row r="13" spans="1:5" ht="12.75" customHeight="1" x14ac:dyDescent="0.2"/>
    <row r="14" spans="1:5" x14ac:dyDescent="0.2">
      <c r="A14" s="636" t="s">
        <v>115</v>
      </c>
      <c r="B14" s="636" t="s">
        <v>116</v>
      </c>
      <c r="C14" s="636" t="s">
        <v>117</v>
      </c>
      <c r="D14" s="636"/>
      <c r="E14" s="636"/>
    </row>
    <row r="15" spans="1:5" x14ac:dyDescent="0.2">
      <c r="A15" s="636"/>
      <c r="B15" s="636"/>
      <c r="C15" s="46">
        <v>1</v>
      </c>
      <c r="D15" s="46">
        <v>2</v>
      </c>
      <c r="E15" s="46">
        <v>3</v>
      </c>
    </row>
    <row r="16" spans="1:5" ht="25.5" customHeight="1" x14ac:dyDescent="0.2">
      <c r="A16" s="93"/>
      <c r="B16" s="93"/>
      <c r="C16" s="93"/>
      <c r="D16" s="93" t="s">
        <v>119</v>
      </c>
      <c r="E16" s="93" t="s">
        <v>119</v>
      </c>
    </row>
    <row r="17" spans="1:5" ht="25.5" customHeight="1" x14ac:dyDescent="0.2">
      <c r="A17" s="93"/>
      <c r="B17" s="93"/>
      <c r="C17" s="93"/>
      <c r="D17" s="93" t="s">
        <v>119</v>
      </c>
      <c r="E17" s="93" t="s">
        <v>119</v>
      </c>
    </row>
    <row r="18" spans="1:5" ht="25.5" customHeight="1" x14ac:dyDescent="0.2">
      <c r="A18" s="93"/>
      <c r="B18" s="93"/>
      <c r="C18" s="93"/>
      <c r="D18" s="93" t="s">
        <v>119</v>
      </c>
      <c r="E18" s="93" t="s">
        <v>119</v>
      </c>
    </row>
    <row r="19" spans="1:5" ht="25.5" customHeight="1" x14ac:dyDescent="0.2">
      <c r="A19" s="93"/>
      <c r="B19" s="93"/>
      <c r="C19" s="93"/>
      <c r="D19" s="93" t="s">
        <v>119</v>
      </c>
      <c r="E19" s="93" t="s">
        <v>119</v>
      </c>
    </row>
    <row r="20" spans="1:5" ht="25.5" customHeight="1" x14ac:dyDescent="0.2">
      <c r="A20" s="93"/>
      <c r="B20" s="93"/>
      <c r="C20" s="93"/>
      <c r="D20" s="93" t="s">
        <v>119</v>
      </c>
      <c r="E20" s="93" t="s">
        <v>119</v>
      </c>
    </row>
    <row r="21" spans="1:5" ht="25.5" customHeight="1" x14ac:dyDescent="0.2">
      <c r="A21" s="93"/>
      <c r="B21" s="93"/>
      <c r="C21" s="93"/>
      <c r="D21" s="93" t="s">
        <v>119</v>
      </c>
      <c r="E21" s="93" t="s">
        <v>119</v>
      </c>
    </row>
    <row r="22" spans="1:5" ht="25.5" customHeight="1" x14ac:dyDescent="0.2">
      <c r="A22" s="93"/>
      <c r="B22" s="93"/>
      <c r="C22" s="93"/>
      <c r="D22" s="93" t="s">
        <v>119</v>
      </c>
      <c r="E22" s="93" t="s">
        <v>119</v>
      </c>
    </row>
    <row r="23" spans="1:5" ht="25.5" customHeight="1" x14ac:dyDescent="0.2">
      <c r="A23" s="93"/>
      <c r="B23" s="93"/>
      <c r="C23" s="93"/>
      <c r="D23" s="93" t="s">
        <v>119</v>
      </c>
      <c r="E23" s="93" t="s">
        <v>119</v>
      </c>
    </row>
    <row r="24" spans="1:5" ht="25.5" customHeight="1" x14ac:dyDescent="0.2">
      <c r="A24" s="93"/>
      <c r="B24" s="93"/>
      <c r="C24" s="93"/>
      <c r="D24" s="93" t="s">
        <v>119</v>
      </c>
      <c r="E24" s="93" t="s">
        <v>119</v>
      </c>
    </row>
    <row r="25" spans="1:5" ht="25.5" customHeight="1" x14ac:dyDescent="0.2">
      <c r="A25" s="93"/>
      <c r="B25" s="93"/>
      <c r="C25" s="93"/>
      <c r="D25" s="93" t="s">
        <v>119</v>
      </c>
      <c r="E25" s="93" t="s">
        <v>119</v>
      </c>
    </row>
    <row r="26" spans="1:5" ht="25.5" customHeight="1" x14ac:dyDescent="0.2">
      <c r="A26" s="93"/>
      <c r="B26" s="93"/>
      <c r="C26" s="93"/>
      <c r="D26" s="93" t="s">
        <v>119</v>
      </c>
      <c r="E26" s="93" t="s">
        <v>119</v>
      </c>
    </row>
    <row r="27" spans="1:5" ht="25.5" customHeight="1" x14ac:dyDescent="0.2">
      <c r="A27" s="93"/>
      <c r="B27" s="93"/>
      <c r="C27" s="93"/>
      <c r="D27" s="93" t="s">
        <v>119</v>
      </c>
      <c r="E27" s="93" t="s">
        <v>119</v>
      </c>
    </row>
    <row r="28" spans="1:5" ht="25.5" customHeight="1" x14ac:dyDescent="0.2">
      <c r="A28" s="93"/>
      <c r="B28" s="93"/>
      <c r="C28" s="93"/>
      <c r="D28" s="93" t="s">
        <v>119</v>
      </c>
      <c r="E28" s="93" t="s">
        <v>119</v>
      </c>
    </row>
    <row r="29" spans="1:5" ht="25.5" customHeight="1" x14ac:dyDescent="0.2">
      <c r="A29" s="93"/>
      <c r="B29" s="93"/>
      <c r="C29" s="93"/>
      <c r="D29" s="93" t="s">
        <v>119</v>
      </c>
      <c r="E29" s="93" t="s">
        <v>119</v>
      </c>
    </row>
    <row r="30" spans="1:5" ht="25.5" customHeight="1" x14ac:dyDescent="0.2">
      <c r="A30" s="93"/>
      <c r="B30" s="93"/>
      <c r="C30" s="93"/>
      <c r="D30" s="93" t="s">
        <v>119</v>
      </c>
      <c r="E30" s="93" t="s">
        <v>119</v>
      </c>
    </row>
    <row r="31" spans="1:5" ht="25.5" customHeight="1" x14ac:dyDescent="0.2">
      <c r="A31" s="93"/>
      <c r="B31" s="93"/>
      <c r="C31" s="93"/>
      <c r="D31" s="93" t="s">
        <v>119</v>
      </c>
      <c r="E31" s="93" t="s">
        <v>119</v>
      </c>
    </row>
    <row r="32" spans="1:5" ht="25.5" customHeight="1" x14ac:dyDescent="0.2">
      <c r="A32" s="93"/>
      <c r="B32" s="93"/>
      <c r="C32" s="93"/>
      <c r="D32" s="93" t="s">
        <v>119</v>
      </c>
      <c r="E32" s="93" t="s">
        <v>119</v>
      </c>
    </row>
    <row r="33" spans="1:5" ht="25.5" customHeight="1" x14ac:dyDescent="0.2">
      <c r="A33" s="93"/>
      <c r="B33" s="93"/>
      <c r="C33" s="93"/>
      <c r="D33" s="93" t="s">
        <v>119</v>
      </c>
      <c r="E33" s="93" t="s">
        <v>119</v>
      </c>
    </row>
    <row r="34" spans="1:5" ht="25.5" customHeight="1" x14ac:dyDescent="0.2">
      <c r="A34" s="93"/>
      <c r="B34" s="93"/>
      <c r="C34" s="93"/>
      <c r="D34" s="93" t="s">
        <v>119</v>
      </c>
      <c r="E34" s="93" t="s">
        <v>119</v>
      </c>
    </row>
    <row r="35" spans="1:5" ht="25.5" customHeight="1" x14ac:dyDescent="0.2">
      <c r="A35" s="93"/>
      <c r="B35" s="93"/>
      <c r="C35" s="93"/>
      <c r="D35" s="93" t="s">
        <v>119</v>
      </c>
      <c r="E35" s="93" t="s">
        <v>119</v>
      </c>
    </row>
    <row r="36" spans="1:5" x14ac:dyDescent="0.2">
      <c r="A36" s="635" t="s">
        <v>120</v>
      </c>
      <c r="B36" s="635"/>
      <c r="C36" s="635"/>
      <c r="D36" s="635"/>
      <c r="E36" s="635"/>
    </row>
    <row r="37" spans="1:5" x14ac:dyDescent="0.2">
      <c r="A37" s="635"/>
      <c r="B37" s="635"/>
      <c r="C37" s="635"/>
      <c r="D37" s="635"/>
      <c r="E37" s="635"/>
    </row>
    <row r="38" spans="1:5" x14ac:dyDescent="0.2">
      <c r="A38" s="635"/>
      <c r="B38" s="635"/>
      <c r="C38" s="635"/>
      <c r="D38" s="635"/>
      <c r="E38" s="635"/>
    </row>
    <row r="39" spans="1:5" x14ac:dyDescent="0.2">
      <c r="A39" s="635"/>
      <c r="B39" s="635"/>
      <c r="C39" s="635"/>
      <c r="D39" s="635"/>
      <c r="E39" s="635"/>
    </row>
    <row r="40" spans="1:5" x14ac:dyDescent="0.2">
      <c r="A40" s="635"/>
      <c r="B40" s="635"/>
      <c r="C40" s="635"/>
      <c r="D40" s="635"/>
      <c r="E40" s="635"/>
    </row>
    <row r="41" spans="1:5" x14ac:dyDescent="0.2">
      <c r="A41" s="635"/>
      <c r="B41" s="635"/>
      <c r="C41" s="635"/>
      <c r="D41" s="635"/>
      <c r="E41" s="635"/>
    </row>
  </sheetData>
  <mergeCells count="18">
    <mergeCell ref="A36:E41"/>
    <mergeCell ref="A8:C8"/>
    <mergeCell ref="D8:E8"/>
    <mergeCell ref="A9:C9"/>
    <mergeCell ref="D9:E9"/>
    <mergeCell ref="A10:C10"/>
    <mergeCell ref="D10:E10"/>
    <mergeCell ref="A11:C11"/>
    <mergeCell ref="D11:E11"/>
    <mergeCell ref="A14:A15"/>
    <mergeCell ref="B14:B15"/>
    <mergeCell ref="C14:E14"/>
    <mergeCell ref="A1:E1"/>
    <mergeCell ref="C2:E2"/>
    <mergeCell ref="A6:C6"/>
    <mergeCell ref="D6:E6"/>
    <mergeCell ref="A7:C7"/>
    <mergeCell ref="D7:E7"/>
  </mergeCells>
  <pageMargins left="0.59055118110236204" right="0.59055118110236204" top="0.59055118110236204" bottom="0.39370078740157499" header="3.9370078740157501E-2" footer="0.196850393700787"/>
  <pageSetup paperSize="9" orientation="portrait" verticalDpi="4294967293" r:id="rId1"/>
  <headerFooter>
    <oddFooter>&amp;LÎntocmit: Ing. Mihalesc Calin&amp;C&amp;P/&amp;N&amp;R
Apobat: Dir.Raul Serbanel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CCFF"/>
  </sheetPr>
  <dimension ref="A1:E41"/>
  <sheetViews>
    <sheetView workbookViewId="0">
      <selection activeCell="D9" sqref="D9:E9"/>
    </sheetView>
  </sheetViews>
  <sheetFormatPr defaultColWidth="9.140625" defaultRowHeight="12.75" x14ac:dyDescent="0.2"/>
  <cols>
    <col min="1" max="1" width="17.5703125" style="62" customWidth="1"/>
    <col min="2" max="2" width="13.85546875" style="62" customWidth="1"/>
    <col min="3" max="5" width="19.7109375" style="62" customWidth="1"/>
    <col min="6" max="16384" width="9.140625" style="62"/>
  </cols>
  <sheetData>
    <row r="1" spans="1:5" x14ac:dyDescent="0.2">
      <c r="A1" s="518"/>
      <c r="B1" s="518"/>
      <c r="C1" s="518"/>
      <c r="D1" s="518"/>
      <c r="E1" s="518"/>
    </row>
    <row r="2" spans="1:5" x14ac:dyDescent="0.2">
      <c r="A2" s="8"/>
      <c r="B2" s="30"/>
      <c r="C2" s="528" t="s">
        <v>154</v>
      </c>
      <c r="D2" s="528"/>
      <c r="E2" s="528"/>
    </row>
    <row r="3" spans="1:5" x14ac:dyDescent="0.2">
      <c r="A3" s="10"/>
      <c r="B3" s="31"/>
      <c r="C3" s="13">
        <f>CENTR!J4</f>
        <v>0</v>
      </c>
      <c r="D3" s="14" t="s">
        <v>163</v>
      </c>
      <c r="E3" s="92">
        <f>CENTR!L4</f>
        <v>0</v>
      </c>
    </row>
    <row r="4" spans="1:5" x14ac:dyDescent="0.2">
      <c r="A4" s="10"/>
      <c r="B4" s="31"/>
      <c r="C4" s="34"/>
      <c r="D4" s="32"/>
      <c r="E4" s="7"/>
    </row>
    <row r="5" spans="1:5" x14ac:dyDescent="0.2">
      <c r="A5" s="10"/>
      <c r="B5" s="31"/>
      <c r="C5" s="34"/>
      <c r="D5" s="32"/>
      <c r="E5" s="7"/>
    </row>
    <row r="6" spans="1:5" ht="12.75" customHeight="1" x14ac:dyDescent="0.2">
      <c r="A6" s="625" t="s">
        <v>26</v>
      </c>
      <c r="B6" s="626"/>
      <c r="C6" s="627"/>
      <c r="D6" s="514" t="str">
        <f>CENTR!G6</f>
        <v>CON-A</v>
      </c>
      <c r="E6" s="514"/>
    </row>
    <row r="7" spans="1:5" ht="12.75" customHeight="1" x14ac:dyDescent="0.2">
      <c r="A7" s="628" t="s">
        <v>27</v>
      </c>
      <c r="B7" s="629"/>
      <c r="C7" s="630"/>
      <c r="D7" s="520" t="str">
        <f>CENTR!G7</f>
        <v>Honeywell</v>
      </c>
      <c r="E7" s="520"/>
    </row>
    <row r="8" spans="1:5" ht="12.75" customHeight="1" x14ac:dyDescent="0.2">
      <c r="A8" s="619" t="s">
        <v>61</v>
      </c>
      <c r="B8" s="620"/>
      <c r="C8" s="621"/>
      <c r="D8" s="515" t="e">
        <f>CENTR!#REF!</f>
        <v>#REF!</v>
      </c>
      <c r="E8" s="515"/>
    </row>
    <row r="9" spans="1:5" ht="12.75" customHeight="1" x14ac:dyDescent="0.2">
      <c r="A9" s="631" t="s">
        <v>118</v>
      </c>
      <c r="B9" s="632"/>
      <c r="C9" s="633"/>
      <c r="D9" s="634"/>
      <c r="E9" s="634"/>
    </row>
    <row r="10" spans="1:5" x14ac:dyDescent="0.2">
      <c r="A10" s="622" t="s">
        <v>64</v>
      </c>
      <c r="B10" s="623"/>
      <c r="C10" s="624"/>
      <c r="D10" s="516" t="str">
        <f>CENTR!G8</f>
        <v>103522.23 kg (inclusiv adaos 3%)</v>
      </c>
      <c r="E10" s="516"/>
    </row>
    <row r="11" spans="1:5" x14ac:dyDescent="0.2">
      <c r="A11" s="616" t="s">
        <v>114</v>
      </c>
      <c r="B11" s="617"/>
      <c r="C11" s="618"/>
      <c r="D11" s="517" t="str">
        <f>CENTR!G10</f>
        <v>614</v>
      </c>
      <c r="E11" s="517"/>
    </row>
    <row r="12" spans="1:5" ht="12.75" customHeight="1" x14ac:dyDescent="0.2">
      <c r="A12" s="8"/>
      <c r="B12" s="8"/>
      <c r="C12" s="35"/>
      <c r="D12" s="33"/>
      <c r="E12" s="7"/>
    </row>
    <row r="13" spans="1:5" ht="12.75" customHeight="1" x14ac:dyDescent="0.2"/>
    <row r="14" spans="1:5" x14ac:dyDescent="0.2">
      <c r="A14" s="636" t="s">
        <v>115</v>
      </c>
      <c r="B14" s="636" t="s">
        <v>116</v>
      </c>
      <c r="C14" s="636" t="s">
        <v>117</v>
      </c>
      <c r="D14" s="636"/>
      <c r="E14" s="636"/>
    </row>
    <row r="15" spans="1:5" x14ac:dyDescent="0.2">
      <c r="A15" s="636"/>
      <c r="B15" s="636"/>
      <c r="C15" s="46">
        <v>1</v>
      </c>
      <c r="D15" s="46">
        <v>2</v>
      </c>
      <c r="E15" s="46">
        <v>3</v>
      </c>
    </row>
    <row r="16" spans="1:5" ht="25.5" customHeight="1" x14ac:dyDescent="0.2">
      <c r="A16" s="93"/>
      <c r="B16" s="93"/>
      <c r="C16" s="93"/>
      <c r="D16" s="93" t="s">
        <v>119</v>
      </c>
      <c r="E16" s="93" t="s">
        <v>119</v>
      </c>
    </row>
    <row r="17" spans="1:5" ht="25.5" customHeight="1" x14ac:dyDescent="0.2">
      <c r="A17" s="93"/>
      <c r="B17" s="93"/>
      <c r="C17" s="93"/>
      <c r="D17" s="93" t="s">
        <v>119</v>
      </c>
      <c r="E17" s="93" t="s">
        <v>119</v>
      </c>
    </row>
    <row r="18" spans="1:5" ht="25.5" customHeight="1" x14ac:dyDescent="0.2">
      <c r="A18" s="93"/>
      <c r="B18" s="93"/>
      <c r="C18" s="93"/>
      <c r="D18" s="93" t="s">
        <v>119</v>
      </c>
      <c r="E18" s="93" t="s">
        <v>119</v>
      </c>
    </row>
    <row r="19" spans="1:5" ht="25.5" customHeight="1" x14ac:dyDescent="0.2">
      <c r="A19" s="93"/>
      <c r="B19" s="93"/>
      <c r="C19" s="93"/>
      <c r="D19" s="93" t="s">
        <v>119</v>
      </c>
      <c r="E19" s="93" t="s">
        <v>119</v>
      </c>
    </row>
    <row r="20" spans="1:5" ht="25.5" customHeight="1" x14ac:dyDescent="0.2">
      <c r="A20" s="93"/>
      <c r="B20" s="93"/>
      <c r="C20" s="93"/>
      <c r="D20" s="93" t="s">
        <v>119</v>
      </c>
      <c r="E20" s="93" t="s">
        <v>119</v>
      </c>
    </row>
    <row r="21" spans="1:5" ht="25.5" customHeight="1" x14ac:dyDescent="0.2">
      <c r="A21" s="93"/>
      <c r="B21" s="93"/>
      <c r="C21" s="93"/>
      <c r="D21" s="93" t="s">
        <v>119</v>
      </c>
      <c r="E21" s="93" t="s">
        <v>119</v>
      </c>
    </row>
    <row r="22" spans="1:5" ht="25.5" customHeight="1" x14ac:dyDescent="0.2">
      <c r="A22" s="93"/>
      <c r="B22" s="93"/>
      <c r="C22" s="93"/>
      <c r="D22" s="93" t="s">
        <v>119</v>
      </c>
      <c r="E22" s="93" t="s">
        <v>119</v>
      </c>
    </row>
    <row r="23" spans="1:5" ht="25.5" customHeight="1" x14ac:dyDescent="0.2">
      <c r="A23" s="93"/>
      <c r="B23" s="93"/>
      <c r="C23" s="93"/>
      <c r="D23" s="93" t="s">
        <v>119</v>
      </c>
      <c r="E23" s="93" t="s">
        <v>119</v>
      </c>
    </row>
    <row r="24" spans="1:5" ht="25.5" customHeight="1" x14ac:dyDescent="0.2">
      <c r="A24" s="93"/>
      <c r="B24" s="93"/>
      <c r="C24" s="93"/>
      <c r="D24" s="93" t="s">
        <v>119</v>
      </c>
      <c r="E24" s="93" t="s">
        <v>119</v>
      </c>
    </row>
    <row r="25" spans="1:5" ht="25.5" customHeight="1" x14ac:dyDescent="0.2">
      <c r="A25" s="93"/>
      <c r="B25" s="93"/>
      <c r="C25" s="93"/>
      <c r="D25" s="93" t="s">
        <v>119</v>
      </c>
      <c r="E25" s="93" t="s">
        <v>119</v>
      </c>
    </row>
    <row r="26" spans="1:5" ht="25.5" customHeight="1" x14ac:dyDescent="0.2">
      <c r="A26" s="93"/>
      <c r="B26" s="93"/>
      <c r="C26" s="93"/>
      <c r="D26" s="93" t="s">
        <v>119</v>
      </c>
      <c r="E26" s="93" t="s">
        <v>119</v>
      </c>
    </row>
    <row r="27" spans="1:5" ht="25.5" customHeight="1" x14ac:dyDescent="0.2">
      <c r="A27" s="93"/>
      <c r="B27" s="93"/>
      <c r="C27" s="93"/>
      <c r="D27" s="93" t="s">
        <v>119</v>
      </c>
      <c r="E27" s="93" t="s">
        <v>119</v>
      </c>
    </row>
    <row r="28" spans="1:5" ht="25.5" customHeight="1" x14ac:dyDescent="0.2">
      <c r="A28" s="93"/>
      <c r="B28" s="93"/>
      <c r="C28" s="93"/>
      <c r="D28" s="93" t="s">
        <v>119</v>
      </c>
      <c r="E28" s="93" t="s">
        <v>119</v>
      </c>
    </row>
    <row r="29" spans="1:5" ht="25.5" customHeight="1" x14ac:dyDescent="0.2">
      <c r="A29" s="93"/>
      <c r="B29" s="93"/>
      <c r="C29" s="93"/>
      <c r="D29" s="93" t="s">
        <v>119</v>
      </c>
      <c r="E29" s="93" t="s">
        <v>119</v>
      </c>
    </row>
    <row r="30" spans="1:5" ht="25.5" customHeight="1" x14ac:dyDescent="0.2">
      <c r="A30" s="93"/>
      <c r="B30" s="93"/>
      <c r="C30" s="93"/>
      <c r="D30" s="93" t="s">
        <v>119</v>
      </c>
      <c r="E30" s="93" t="s">
        <v>119</v>
      </c>
    </row>
    <row r="31" spans="1:5" ht="25.5" customHeight="1" x14ac:dyDescent="0.2">
      <c r="A31" s="93"/>
      <c r="B31" s="93"/>
      <c r="C31" s="93"/>
      <c r="D31" s="93" t="s">
        <v>119</v>
      </c>
      <c r="E31" s="93" t="s">
        <v>119</v>
      </c>
    </row>
    <row r="32" spans="1:5" ht="25.5" customHeight="1" x14ac:dyDescent="0.2">
      <c r="A32" s="93"/>
      <c r="B32" s="93"/>
      <c r="C32" s="93"/>
      <c r="D32" s="93" t="s">
        <v>119</v>
      </c>
      <c r="E32" s="93" t="s">
        <v>119</v>
      </c>
    </row>
    <row r="33" spans="1:5" ht="25.5" customHeight="1" x14ac:dyDescent="0.2">
      <c r="A33" s="93"/>
      <c r="B33" s="93"/>
      <c r="C33" s="93"/>
      <c r="D33" s="93" t="s">
        <v>119</v>
      </c>
      <c r="E33" s="93" t="s">
        <v>119</v>
      </c>
    </row>
    <row r="34" spans="1:5" ht="25.5" customHeight="1" x14ac:dyDescent="0.2">
      <c r="A34" s="93"/>
      <c r="B34" s="93"/>
      <c r="C34" s="93"/>
      <c r="D34" s="93" t="s">
        <v>119</v>
      </c>
      <c r="E34" s="93" t="s">
        <v>119</v>
      </c>
    </row>
    <row r="35" spans="1:5" ht="25.5" customHeight="1" x14ac:dyDescent="0.2">
      <c r="A35" s="93"/>
      <c r="B35" s="93"/>
      <c r="C35" s="93"/>
      <c r="D35" s="93" t="s">
        <v>119</v>
      </c>
      <c r="E35" s="93" t="s">
        <v>119</v>
      </c>
    </row>
    <row r="36" spans="1:5" x14ac:dyDescent="0.2">
      <c r="A36" s="635" t="s">
        <v>120</v>
      </c>
      <c r="B36" s="635"/>
      <c r="C36" s="635"/>
      <c r="D36" s="635"/>
      <c r="E36" s="635"/>
    </row>
    <row r="37" spans="1:5" x14ac:dyDescent="0.2">
      <c r="A37" s="635"/>
      <c r="B37" s="635"/>
      <c r="C37" s="635"/>
      <c r="D37" s="635"/>
      <c r="E37" s="635"/>
    </row>
    <row r="38" spans="1:5" x14ac:dyDescent="0.2">
      <c r="A38" s="635"/>
      <c r="B38" s="635"/>
      <c r="C38" s="635"/>
      <c r="D38" s="635"/>
      <c r="E38" s="635"/>
    </row>
    <row r="39" spans="1:5" x14ac:dyDescent="0.2">
      <c r="A39" s="635"/>
      <c r="B39" s="635"/>
      <c r="C39" s="635"/>
      <c r="D39" s="635"/>
      <c r="E39" s="635"/>
    </row>
    <row r="40" spans="1:5" x14ac:dyDescent="0.2">
      <c r="A40" s="635"/>
      <c r="B40" s="635"/>
      <c r="C40" s="635"/>
      <c r="D40" s="635"/>
      <c r="E40" s="635"/>
    </row>
    <row r="41" spans="1:5" x14ac:dyDescent="0.2">
      <c r="A41" s="635"/>
      <c r="B41" s="635"/>
      <c r="C41" s="635"/>
      <c r="D41" s="635"/>
      <c r="E41" s="635"/>
    </row>
  </sheetData>
  <mergeCells count="18">
    <mergeCell ref="A36:E41"/>
    <mergeCell ref="A8:C8"/>
    <mergeCell ref="D8:E8"/>
    <mergeCell ref="A9:C9"/>
    <mergeCell ref="D9:E9"/>
    <mergeCell ref="A10:C10"/>
    <mergeCell ref="D10:E10"/>
    <mergeCell ref="A11:C11"/>
    <mergeCell ref="D11:E11"/>
    <mergeCell ref="A14:A15"/>
    <mergeCell ref="B14:B15"/>
    <mergeCell ref="C14:E14"/>
    <mergeCell ref="A1:E1"/>
    <mergeCell ref="C2:E2"/>
    <mergeCell ref="A6:C6"/>
    <mergeCell ref="D6:E6"/>
    <mergeCell ref="A7:C7"/>
    <mergeCell ref="D7:E7"/>
  </mergeCells>
  <pageMargins left="0.59055118110236204" right="0.59055118110236204" top="0.59055118110236204" bottom="0.39370078740157499" header="3.9370078740157501E-2" footer="0.196850393700787"/>
  <pageSetup paperSize="9" orientation="portrait" verticalDpi="4294967293" r:id="rId1"/>
  <headerFooter>
    <oddFooter>&amp;LÎntocmit: Ing. Mihalesc Calin&amp;C&amp;P/&amp;N&amp;R
Apobat: Dir. Raul Serbanel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5"/>
  </sheetPr>
  <dimension ref="A1:AM327"/>
  <sheetViews>
    <sheetView workbookViewId="0">
      <pane ySplit="16" topLeftCell="A17" activePane="bottomLeft" state="frozen"/>
      <selection activeCell="B41" sqref="B41"/>
      <selection pane="bottomLeft" activeCell="A149" sqref="A149:A165"/>
    </sheetView>
  </sheetViews>
  <sheetFormatPr defaultRowHeight="12.75" x14ac:dyDescent="0.2"/>
  <cols>
    <col min="1" max="2" width="12.7109375" customWidth="1"/>
    <col min="3" max="3" width="0" hidden="1" customWidth="1"/>
    <col min="4" max="4" width="5" customWidth="1"/>
    <col min="5" max="5" width="7.7109375" style="39" customWidth="1"/>
    <col min="6" max="6" width="9.28515625" customWidth="1"/>
    <col min="7" max="38" width="3.7109375" style="39" customWidth="1"/>
    <col min="39" max="39" width="5.7109375" style="11" customWidth="1"/>
    <col min="40" max="40" width="5.7109375" customWidth="1"/>
  </cols>
  <sheetData>
    <row r="1" spans="1:39" x14ac:dyDescent="0.2">
      <c r="A1" s="39"/>
      <c r="B1" s="11"/>
      <c r="C1" s="11"/>
      <c r="D1" s="11"/>
      <c r="E1"/>
      <c r="G1" s="8"/>
    </row>
    <row r="2" spans="1:39" x14ac:dyDescent="0.2">
      <c r="B2" s="11"/>
      <c r="C2" s="11"/>
      <c r="D2" s="11"/>
      <c r="E2"/>
      <c r="G2" s="8"/>
    </row>
    <row r="3" spans="1:39" x14ac:dyDescent="0.2">
      <c r="B3" s="11"/>
      <c r="C3" s="11"/>
      <c r="D3" s="11"/>
      <c r="E3"/>
      <c r="G3" s="608" t="s">
        <v>62</v>
      </c>
      <c r="H3" s="608"/>
      <c r="I3" s="608"/>
      <c r="J3" s="608"/>
      <c r="K3" s="608"/>
      <c r="L3" s="608"/>
      <c r="M3" s="608"/>
      <c r="N3" s="608"/>
      <c r="O3" s="608"/>
      <c r="P3" s="608"/>
    </row>
    <row r="4" spans="1:39" x14ac:dyDescent="0.2">
      <c r="B4" s="11"/>
      <c r="C4" s="11"/>
      <c r="D4" s="11"/>
      <c r="E4"/>
      <c r="G4" s="8"/>
      <c r="H4" s="641">
        <f>CENTR!J4</f>
        <v>0</v>
      </c>
      <c r="I4" s="641"/>
      <c r="J4" s="641"/>
      <c r="K4" s="14" t="s">
        <v>164</v>
      </c>
      <c r="L4" s="637">
        <f>CENTR!L4</f>
        <v>0</v>
      </c>
      <c r="M4" s="615"/>
      <c r="N4" s="615"/>
    </row>
    <row r="5" spans="1:39" x14ac:dyDescent="0.2">
      <c r="B5" s="11"/>
      <c r="C5" s="11"/>
      <c r="D5" s="11"/>
      <c r="E5"/>
      <c r="G5" s="8"/>
    </row>
    <row r="6" spans="1:39" ht="12.75" customHeight="1" x14ac:dyDescent="0.2">
      <c r="A6" s="653" t="s">
        <v>67</v>
      </c>
      <c r="B6" s="653"/>
      <c r="C6" s="653"/>
      <c r="D6" s="653"/>
      <c r="E6" s="653"/>
      <c r="F6" s="648" t="s">
        <v>28</v>
      </c>
      <c r="G6" s="648"/>
      <c r="H6" s="648"/>
      <c r="I6" s="648"/>
      <c r="J6" s="648"/>
      <c r="K6" s="648"/>
      <c r="L6" s="648"/>
      <c r="M6" s="648"/>
      <c r="N6" s="648"/>
      <c r="O6" s="648"/>
      <c r="P6" s="648"/>
      <c r="Q6" s="648"/>
      <c r="R6" s="648"/>
      <c r="S6" s="648"/>
      <c r="T6" s="648"/>
    </row>
    <row r="7" spans="1:39" ht="12.75" customHeight="1" x14ac:dyDescent="0.2">
      <c r="A7" s="647" t="s">
        <v>26</v>
      </c>
      <c r="B7" s="647"/>
      <c r="C7" s="647"/>
      <c r="D7" s="647"/>
      <c r="E7" s="647"/>
      <c r="F7" s="649" t="str">
        <f>CENTR!G6</f>
        <v>CON-A</v>
      </c>
      <c r="G7" s="649"/>
      <c r="H7" s="649"/>
      <c r="I7" s="649"/>
      <c r="J7" s="649"/>
      <c r="K7" s="649"/>
      <c r="L7" s="649"/>
      <c r="M7" s="649"/>
      <c r="N7" s="649"/>
      <c r="O7" s="649"/>
      <c r="P7" s="649"/>
      <c r="Q7" s="649"/>
      <c r="R7" s="649"/>
      <c r="S7" s="649"/>
      <c r="T7" s="649"/>
    </row>
    <row r="8" spans="1:39" x14ac:dyDescent="0.2">
      <c r="A8" s="654" t="s">
        <v>54</v>
      </c>
      <c r="B8" s="654"/>
      <c r="C8" s="654"/>
      <c r="D8" s="654"/>
      <c r="E8" s="654"/>
      <c r="F8" s="650" t="str">
        <f>CENTR!G7</f>
        <v>Honeywell</v>
      </c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/>
      <c r="S8" s="650"/>
      <c r="T8" s="650"/>
    </row>
    <row r="9" spans="1:39" ht="12.75" customHeight="1" x14ac:dyDescent="0.2">
      <c r="A9" s="655" t="s">
        <v>64</v>
      </c>
      <c r="B9" s="656"/>
      <c r="C9" s="656"/>
      <c r="D9" s="656"/>
      <c r="E9" s="657"/>
      <c r="F9" s="658" t="str">
        <f>CENTR!G8</f>
        <v>103522.23 kg (inclusiv adaos 3%)</v>
      </c>
      <c r="G9" s="659"/>
      <c r="H9" s="659"/>
      <c r="I9" s="659"/>
      <c r="J9" s="659"/>
      <c r="K9" s="659"/>
      <c r="L9" s="659"/>
      <c r="M9" s="659"/>
      <c r="N9" s="659"/>
      <c r="O9" s="659"/>
      <c r="P9" s="659"/>
      <c r="Q9" s="659"/>
      <c r="R9" s="659"/>
      <c r="S9" s="659"/>
      <c r="T9" s="659"/>
      <c r="Z9" s="249"/>
    </row>
    <row r="10" spans="1:39" x14ac:dyDescent="0.2">
      <c r="A10" s="652" t="s">
        <v>66</v>
      </c>
      <c r="B10" s="652"/>
      <c r="C10" s="652"/>
      <c r="D10" s="652"/>
      <c r="E10" s="652"/>
      <c r="F10" s="651">
        <f>F327/1000</f>
        <v>576.20433999999966</v>
      </c>
      <c r="G10" s="651"/>
      <c r="H10" s="651"/>
      <c r="I10" s="651"/>
      <c r="J10" s="651"/>
      <c r="K10" s="651"/>
      <c r="L10" s="651"/>
      <c r="M10" s="651"/>
      <c r="N10" s="651"/>
      <c r="O10" s="651"/>
      <c r="P10" s="651"/>
      <c r="Q10" s="651"/>
      <c r="R10" s="651"/>
      <c r="S10" s="651"/>
      <c r="T10" s="651"/>
      <c r="Z10" s="249"/>
    </row>
    <row r="11" spans="1:39" x14ac:dyDescent="0.2">
      <c r="A11" s="647" t="s">
        <v>55</v>
      </c>
      <c r="B11" s="647"/>
      <c r="C11" s="647"/>
      <c r="D11" s="647"/>
      <c r="E11" s="647"/>
      <c r="F11" s="649">
        <f>SUM(D17:D326)</f>
        <v>4376</v>
      </c>
      <c r="G11" s="649"/>
      <c r="H11" s="649"/>
      <c r="I11" s="649"/>
      <c r="J11" s="649"/>
      <c r="K11" s="649"/>
      <c r="L11" s="649"/>
      <c r="M11" s="649"/>
      <c r="N11" s="649"/>
      <c r="O11" s="649"/>
      <c r="P11" s="649"/>
      <c r="Q11" s="649"/>
      <c r="R11" s="649"/>
      <c r="S11" s="649"/>
      <c r="T11" s="649"/>
      <c r="U11" s="249"/>
      <c r="V11" s="250"/>
    </row>
    <row r="12" spans="1:39" x14ac:dyDescent="0.2">
      <c r="A12" s="638" t="s">
        <v>63</v>
      </c>
      <c r="B12" s="638"/>
      <c r="C12" s="638"/>
      <c r="D12" s="638"/>
      <c r="E12" s="638"/>
      <c r="F12" s="639" t="str">
        <f>CENTR!G10</f>
        <v>614</v>
      </c>
      <c r="G12" s="640"/>
      <c r="H12" s="640"/>
      <c r="I12" s="640"/>
      <c r="J12" s="640"/>
      <c r="K12" s="640"/>
      <c r="L12" s="640"/>
      <c r="M12" s="640"/>
      <c r="N12" s="640"/>
      <c r="O12" s="640"/>
      <c r="P12" s="640"/>
      <c r="Q12" s="640"/>
      <c r="R12" s="640"/>
      <c r="S12" s="640"/>
      <c r="T12" s="640"/>
      <c r="U12" s="249"/>
      <c r="V12" s="250"/>
    </row>
    <row r="13" spans="1:39" x14ac:dyDescent="0.2">
      <c r="B13" s="21"/>
      <c r="C13" s="21"/>
      <c r="D13" s="21"/>
      <c r="G13" s="8"/>
    </row>
    <row r="14" spans="1:39" x14ac:dyDescent="0.2">
      <c r="B14" s="21"/>
      <c r="C14" s="21"/>
      <c r="D14" s="21"/>
      <c r="G14" s="8"/>
    </row>
    <row r="15" spans="1:39" ht="60" customHeight="1" x14ac:dyDescent="0.2">
      <c r="A15" s="45"/>
      <c r="B15" s="644" t="s">
        <v>186</v>
      </c>
      <c r="C15" s="645"/>
      <c r="D15" s="645"/>
      <c r="E15" s="645"/>
      <c r="F15" s="646"/>
      <c r="G15" s="251"/>
      <c r="H15" s="247"/>
      <c r="I15" s="251"/>
      <c r="J15" s="247"/>
      <c r="K15" s="251"/>
      <c r="L15" s="248"/>
      <c r="M15" s="251"/>
      <c r="N15" s="248"/>
      <c r="O15" s="251"/>
      <c r="P15" s="248"/>
      <c r="Q15" s="251"/>
      <c r="R15" s="248"/>
      <c r="S15" s="251"/>
      <c r="T15" s="248"/>
      <c r="U15" s="251"/>
      <c r="V15" s="248"/>
      <c r="W15" s="251"/>
      <c r="X15" s="248"/>
      <c r="Y15" s="251"/>
      <c r="Z15" s="248"/>
      <c r="AA15" s="251"/>
      <c r="AB15" s="248"/>
      <c r="AC15" s="251"/>
      <c r="AD15" s="248"/>
      <c r="AE15" s="251"/>
      <c r="AF15" s="248"/>
      <c r="AG15" s="251"/>
      <c r="AH15" s="248"/>
      <c r="AI15" s="251"/>
      <c r="AJ15" s="246"/>
      <c r="AK15" s="251"/>
      <c r="AL15" s="248"/>
      <c r="AM15" s="642" t="s">
        <v>185</v>
      </c>
    </row>
    <row r="16" spans="1:39" ht="24.95" customHeight="1" x14ac:dyDescent="0.2">
      <c r="A16" s="46" t="s">
        <v>2</v>
      </c>
      <c r="B16" s="46" t="s">
        <v>23</v>
      </c>
      <c r="C16" s="46"/>
      <c r="D16" s="46" t="s">
        <v>47</v>
      </c>
      <c r="E16" s="46" t="s">
        <v>58</v>
      </c>
      <c r="F16" s="46" t="s">
        <v>59</v>
      </c>
      <c r="G16" s="252" t="s">
        <v>181</v>
      </c>
      <c r="H16" s="44" t="s">
        <v>182</v>
      </c>
      <c r="I16" s="252" t="s">
        <v>181</v>
      </c>
      <c r="J16" s="44" t="s">
        <v>182</v>
      </c>
      <c r="K16" s="252" t="s">
        <v>181</v>
      </c>
      <c r="L16" s="44" t="s">
        <v>182</v>
      </c>
      <c r="M16" s="252" t="s">
        <v>181</v>
      </c>
      <c r="N16" s="44" t="s">
        <v>182</v>
      </c>
      <c r="O16" s="252" t="s">
        <v>181</v>
      </c>
      <c r="P16" s="44" t="s">
        <v>182</v>
      </c>
      <c r="Q16" s="252" t="s">
        <v>181</v>
      </c>
      <c r="R16" s="44" t="s">
        <v>182</v>
      </c>
      <c r="S16" s="252" t="s">
        <v>181</v>
      </c>
      <c r="T16" s="44" t="s">
        <v>182</v>
      </c>
      <c r="U16" s="252" t="s">
        <v>181</v>
      </c>
      <c r="V16" s="44" t="s">
        <v>182</v>
      </c>
      <c r="W16" s="252" t="s">
        <v>181</v>
      </c>
      <c r="X16" s="44" t="s">
        <v>182</v>
      </c>
      <c r="Y16" s="252" t="s">
        <v>181</v>
      </c>
      <c r="Z16" s="44" t="s">
        <v>182</v>
      </c>
      <c r="AA16" s="252" t="s">
        <v>181</v>
      </c>
      <c r="AB16" s="44" t="s">
        <v>182</v>
      </c>
      <c r="AC16" s="252" t="s">
        <v>181</v>
      </c>
      <c r="AD16" s="44" t="s">
        <v>182</v>
      </c>
      <c r="AE16" s="252" t="s">
        <v>181</v>
      </c>
      <c r="AF16" s="44" t="s">
        <v>182</v>
      </c>
      <c r="AG16" s="252" t="s">
        <v>181</v>
      </c>
      <c r="AH16" s="44" t="s">
        <v>182</v>
      </c>
      <c r="AI16" s="252" t="s">
        <v>181</v>
      </c>
      <c r="AJ16" s="44" t="s">
        <v>182</v>
      </c>
      <c r="AK16" s="252" t="s">
        <v>181</v>
      </c>
      <c r="AL16" s="44" t="s">
        <v>182</v>
      </c>
      <c r="AM16" s="643"/>
    </row>
    <row r="17" spans="1:39" x14ac:dyDescent="0.2">
      <c r="A17" s="235" t="s">
        <v>226</v>
      </c>
      <c r="B17" s="6" t="s">
        <v>227</v>
      </c>
      <c r="C17" s="6"/>
      <c r="D17" s="36">
        <v>16</v>
      </c>
      <c r="E17" s="2">
        <v>14.4</v>
      </c>
      <c r="F17" s="2">
        <f>E17*D17</f>
        <v>230.4</v>
      </c>
      <c r="G17" s="253"/>
      <c r="H17" s="43"/>
      <c r="I17" s="253"/>
      <c r="J17" s="43"/>
      <c r="K17" s="253"/>
      <c r="L17" s="43"/>
      <c r="M17" s="253"/>
      <c r="N17" s="43"/>
      <c r="O17" s="253"/>
      <c r="P17" s="43"/>
      <c r="Q17" s="253"/>
      <c r="R17" s="43"/>
      <c r="S17" s="253"/>
      <c r="T17" s="43"/>
      <c r="U17" s="253"/>
      <c r="V17" s="43"/>
      <c r="W17" s="253"/>
      <c r="X17" s="43"/>
      <c r="Y17" s="253"/>
      <c r="Z17" s="43"/>
      <c r="AA17" s="253"/>
      <c r="AB17" s="43"/>
      <c r="AC17" s="253"/>
      <c r="AD17" s="43"/>
      <c r="AE17" s="253"/>
      <c r="AF17" s="43"/>
      <c r="AG17" s="253"/>
      <c r="AH17" s="43"/>
      <c r="AI17" s="253"/>
      <c r="AJ17" s="43"/>
      <c r="AK17" s="253"/>
      <c r="AL17" s="43"/>
      <c r="AM17" s="42">
        <f>D17-SUM(G17:AL17)</f>
        <v>16</v>
      </c>
    </row>
    <row r="18" spans="1:39" x14ac:dyDescent="0.2">
      <c r="A18" s="235" t="s">
        <v>236</v>
      </c>
      <c r="B18" s="6" t="s">
        <v>227</v>
      </c>
      <c r="C18" s="6"/>
      <c r="D18" s="36">
        <v>32</v>
      </c>
      <c r="E18" s="2">
        <v>9.4</v>
      </c>
      <c r="F18" s="2">
        <f t="shared" ref="F18:F81" si="0">E18*D18</f>
        <v>300.8</v>
      </c>
      <c r="G18" s="253"/>
      <c r="H18" s="43"/>
      <c r="I18" s="253"/>
      <c r="J18" s="43"/>
      <c r="K18" s="253"/>
      <c r="L18" s="43"/>
      <c r="M18" s="253"/>
      <c r="N18" s="43"/>
      <c r="O18" s="253"/>
      <c r="P18" s="43"/>
      <c r="Q18" s="253"/>
      <c r="R18" s="43"/>
      <c r="S18" s="253"/>
      <c r="T18" s="43"/>
      <c r="U18" s="253"/>
      <c r="V18" s="43"/>
      <c r="W18" s="253"/>
      <c r="X18" s="43"/>
      <c r="Y18" s="253"/>
      <c r="Z18" s="43"/>
      <c r="AA18" s="253"/>
      <c r="AB18" s="43"/>
      <c r="AC18" s="253"/>
      <c r="AD18" s="43"/>
      <c r="AE18" s="253"/>
      <c r="AF18" s="43"/>
      <c r="AG18" s="253"/>
      <c r="AH18" s="43"/>
      <c r="AI18" s="253"/>
      <c r="AJ18" s="43"/>
      <c r="AK18" s="253"/>
      <c r="AL18" s="43"/>
      <c r="AM18" s="42"/>
    </row>
    <row r="19" spans="1:39" x14ac:dyDescent="0.2">
      <c r="A19" s="235" t="s">
        <v>237</v>
      </c>
      <c r="B19" s="6" t="s">
        <v>227</v>
      </c>
      <c r="C19" s="6"/>
      <c r="D19" s="36">
        <v>3</v>
      </c>
      <c r="E19" s="2">
        <v>4.5</v>
      </c>
      <c r="F19" s="2">
        <f t="shared" si="0"/>
        <v>13.5</v>
      </c>
      <c r="G19" s="253"/>
      <c r="H19" s="43"/>
      <c r="I19" s="253"/>
      <c r="J19" s="43"/>
      <c r="K19" s="253"/>
      <c r="L19" s="43"/>
      <c r="M19" s="253"/>
      <c r="N19" s="43"/>
      <c r="O19" s="253"/>
      <c r="P19" s="43"/>
      <c r="Q19" s="253"/>
      <c r="R19" s="43"/>
      <c r="S19" s="253"/>
      <c r="T19" s="43"/>
      <c r="U19" s="253"/>
      <c r="V19" s="43"/>
      <c r="W19" s="253"/>
      <c r="X19" s="43"/>
      <c r="Y19" s="253"/>
      <c r="Z19" s="43"/>
      <c r="AA19" s="253"/>
      <c r="AB19" s="43"/>
      <c r="AC19" s="253"/>
      <c r="AD19" s="43"/>
      <c r="AE19" s="253"/>
      <c r="AF19" s="43"/>
      <c r="AG19" s="253"/>
      <c r="AH19" s="43"/>
      <c r="AI19" s="253"/>
      <c r="AJ19" s="43"/>
      <c r="AK19" s="253"/>
      <c r="AL19" s="43"/>
      <c r="AM19" s="42"/>
    </row>
    <row r="20" spans="1:39" x14ac:dyDescent="0.2">
      <c r="A20" s="235" t="s">
        <v>238</v>
      </c>
      <c r="B20" s="6" t="s">
        <v>227</v>
      </c>
      <c r="C20" s="6"/>
      <c r="D20" s="36">
        <v>264</v>
      </c>
      <c r="E20" s="2">
        <v>4.7</v>
      </c>
      <c r="F20" s="2">
        <f t="shared" si="0"/>
        <v>1240.8</v>
      </c>
      <c r="G20" s="253"/>
      <c r="H20" s="43"/>
      <c r="I20" s="253"/>
      <c r="J20" s="43"/>
      <c r="K20" s="253"/>
      <c r="L20" s="43"/>
      <c r="M20" s="253"/>
      <c r="N20" s="43"/>
      <c r="O20" s="253"/>
      <c r="P20" s="43"/>
      <c r="Q20" s="253"/>
      <c r="R20" s="43"/>
      <c r="S20" s="253"/>
      <c r="T20" s="43"/>
      <c r="U20" s="253"/>
      <c r="V20" s="43"/>
      <c r="W20" s="253"/>
      <c r="X20" s="43"/>
      <c r="Y20" s="253"/>
      <c r="Z20" s="43"/>
      <c r="AA20" s="253"/>
      <c r="AB20" s="43"/>
      <c r="AC20" s="253"/>
      <c r="AD20" s="43"/>
      <c r="AE20" s="253"/>
      <c r="AF20" s="43"/>
      <c r="AG20" s="253"/>
      <c r="AH20" s="43"/>
      <c r="AI20" s="253"/>
      <c r="AJ20" s="43"/>
      <c r="AK20" s="253"/>
      <c r="AL20" s="43"/>
      <c r="AM20" s="42"/>
    </row>
    <row r="21" spans="1:39" x14ac:dyDescent="0.2">
      <c r="A21" s="235" t="s">
        <v>239</v>
      </c>
      <c r="B21" s="6" t="s">
        <v>227</v>
      </c>
      <c r="C21" s="6"/>
      <c r="D21" s="36">
        <v>2</v>
      </c>
      <c r="E21" s="2">
        <v>8.1999999999999993</v>
      </c>
      <c r="F21" s="2">
        <f t="shared" si="0"/>
        <v>16.399999999999999</v>
      </c>
      <c r="G21" s="253"/>
      <c r="H21" s="43"/>
      <c r="I21" s="253"/>
      <c r="J21" s="43"/>
      <c r="K21" s="253"/>
      <c r="L21" s="43"/>
      <c r="M21" s="253"/>
      <c r="N21" s="43"/>
      <c r="O21" s="253"/>
      <c r="P21" s="43"/>
      <c r="Q21" s="253"/>
      <c r="R21" s="43"/>
      <c r="S21" s="253"/>
      <c r="T21" s="43"/>
      <c r="U21" s="253"/>
      <c r="V21" s="43"/>
      <c r="W21" s="253"/>
      <c r="X21" s="43"/>
      <c r="Y21" s="253"/>
      <c r="Z21" s="43"/>
      <c r="AA21" s="253"/>
      <c r="AB21" s="43"/>
      <c r="AC21" s="253"/>
      <c r="AD21" s="43"/>
      <c r="AE21" s="253"/>
      <c r="AF21" s="43"/>
      <c r="AG21" s="253"/>
      <c r="AH21" s="43"/>
      <c r="AI21" s="253"/>
      <c r="AJ21" s="43"/>
      <c r="AK21" s="253"/>
      <c r="AL21" s="43"/>
      <c r="AM21" s="42"/>
    </row>
    <row r="22" spans="1:39" x14ac:dyDescent="0.2">
      <c r="A22" s="235" t="s">
        <v>240</v>
      </c>
      <c r="B22" s="6" t="s">
        <v>227</v>
      </c>
      <c r="C22" s="6"/>
      <c r="D22" s="36">
        <v>52</v>
      </c>
      <c r="E22" s="2">
        <v>6</v>
      </c>
      <c r="F22" s="2">
        <f t="shared" si="0"/>
        <v>312</v>
      </c>
      <c r="G22" s="253"/>
      <c r="H22" s="43"/>
      <c r="I22" s="253"/>
      <c r="J22" s="43"/>
      <c r="K22" s="253"/>
      <c r="L22" s="43"/>
      <c r="M22" s="253"/>
      <c r="N22" s="43"/>
      <c r="O22" s="253"/>
      <c r="P22" s="43"/>
      <c r="Q22" s="253"/>
      <c r="R22" s="43"/>
      <c r="S22" s="253"/>
      <c r="T22" s="43"/>
      <c r="U22" s="253"/>
      <c r="V22" s="43"/>
      <c r="W22" s="253"/>
      <c r="X22" s="43"/>
      <c r="Y22" s="253"/>
      <c r="Z22" s="43"/>
      <c r="AA22" s="253"/>
      <c r="AB22" s="43"/>
      <c r="AC22" s="253"/>
      <c r="AD22" s="43"/>
      <c r="AE22" s="253"/>
      <c r="AF22" s="43"/>
      <c r="AG22" s="253"/>
      <c r="AH22" s="43"/>
      <c r="AI22" s="253"/>
      <c r="AJ22" s="43"/>
      <c r="AK22" s="253"/>
      <c r="AL22" s="43"/>
      <c r="AM22" s="42"/>
    </row>
    <row r="23" spans="1:39" x14ac:dyDescent="0.2">
      <c r="A23" s="235" t="s">
        <v>241</v>
      </c>
      <c r="B23" s="6" t="s">
        <v>227</v>
      </c>
      <c r="C23" s="6"/>
      <c r="D23" s="36">
        <v>16</v>
      </c>
      <c r="E23" s="2">
        <v>4.5</v>
      </c>
      <c r="F23" s="2">
        <f t="shared" si="0"/>
        <v>72</v>
      </c>
      <c r="G23" s="253"/>
      <c r="H23" s="43"/>
      <c r="I23" s="253"/>
      <c r="J23" s="43"/>
      <c r="K23" s="253"/>
      <c r="L23" s="43"/>
      <c r="M23" s="253"/>
      <c r="N23" s="43"/>
      <c r="O23" s="253"/>
      <c r="P23" s="43"/>
      <c r="Q23" s="253"/>
      <c r="R23" s="43"/>
      <c r="S23" s="253"/>
      <c r="T23" s="43"/>
      <c r="U23" s="253"/>
      <c r="V23" s="43"/>
      <c r="W23" s="253"/>
      <c r="X23" s="43"/>
      <c r="Y23" s="253"/>
      <c r="Z23" s="43"/>
      <c r="AA23" s="253"/>
      <c r="AB23" s="43"/>
      <c r="AC23" s="253"/>
      <c r="AD23" s="43"/>
      <c r="AE23" s="253"/>
      <c r="AF23" s="43"/>
      <c r="AG23" s="253"/>
      <c r="AH23" s="43"/>
      <c r="AI23" s="253"/>
      <c r="AJ23" s="43"/>
      <c r="AK23" s="253"/>
      <c r="AL23" s="43"/>
      <c r="AM23" s="42"/>
    </row>
    <row r="24" spans="1:39" x14ac:dyDescent="0.2">
      <c r="A24" s="235" t="s">
        <v>242</v>
      </c>
      <c r="B24" s="6" t="s">
        <v>227</v>
      </c>
      <c r="C24" s="6"/>
      <c r="D24" s="36">
        <v>15</v>
      </c>
      <c r="E24" s="2">
        <v>14.4</v>
      </c>
      <c r="F24" s="2">
        <f t="shared" si="0"/>
        <v>216</v>
      </c>
      <c r="G24" s="253"/>
      <c r="H24" s="43"/>
      <c r="I24" s="253"/>
      <c r="J24" s="43"/>
      <c r="K24" s="253"/>
      <c r="L24" s="43"/>
      <c r="M24" s="253"/>
      <c r="N24" s="43"/>
      <c r="O24" s="253"/>
      <c r="P24" s="43"/>
      <c r="Q24" s="253"/>
      <c r="R24" s="43"/>
      <c r="S24" s="253"/>
      <c r="T24" s="43"/>
      <c r="U24" s="253"/>
      <c r="V24" s="43"/>
      <c r="W24" s="253"/>
      <c r="X24" s="43"/>
      <c r="Y24" s="253"/>
      <c r="Z24" s="43"/>
      <c r="AA24" s="253"/>
      <c r="AB24" s="43"/>
      <c r="AC24" s="253"/>
      <c r="AD24" s="43"/>
      <c r="AE24" s="253"/>
      <c r="AF24" s="43"/>
      <c r="AG24" s="253"/>
      <c r="AH24" s="43"/>
      <c r="AI24" s="253"/>
      <c r="AJ24" s="43"/>
      <c r="AK24" s="253"/>
      <c r="AL24" s="43"/>
      <c r="AM24" s="42"/>
    </row>
    <row r="25" spans="1:39" x14ac:dyDescent="0.2">
      <c r="A25" s="235" t="s">
        <v>243</v>
      </c>
      <c r="B25" s="6" t="s">
        <v>227</v>
      </c>
      <c r="C25" s="6"/>
      <c r="D25" s="36">
        <v>4</v>
      </c>
      <c r="E25" s="2">
        <v>7.8</v>
      </c>
      <c r="F25" s="2">
        <f t="shared" si="0"/>
        <v>31.2</v>
      </c>
      <c r="G25" s="253"/>
      <c r="H25" s="43"/>
      <c r="I25" s="253"/>
      <c r="J25" s="43"/>
      <c r="K25" s="253"/>
      <c r="L25" s="43"/>
      <c r="M25" s="253"/>
      <c r="N25" s="43"/>
      <c r="O25" s="253"/>
      <c r="P25" s="43"/>
      <c r="Q25" s="253"/>
      <c r="R25" s="43"/>
      <c r="S25" s="253"/>
      <c r="T25" s="43"/>
      <c r="U25" s="253"/>
      <c r="V25" s="43"/>
      <c r="W25" s="253"/>
      <c r="X25" s="43"/>
      <c r="Y25" s="253"/>
      <c r="Z25" s="43"/>
      <c r="AA25" s="253"/>
      <c r="AB25" s="43"/>
      <c r="AC25" s="253"/>
      <c r="AD25" s="43"/>
      <c r="AE25" s="253"/>
      <c r="AF25" s="43"/>
      <c r="AG25" s="253"/>
      <c r="AH25" s="43"/>
      <c r="AI25" s="253"/>
      <c r="AJ25" s="43"/>
      <c r="AK25" s="253"/>
      <c r="AL25" s="43"/>
      <c r="AM25" s="42"/>
    </row>
    <row r="26" spans="1:39" x14ac:dyDescent="0.2">
      <c r="A26" s="235" t="s">
        <v>244</v>
      </c>
      <c r="B26" s="6" t="s">
        <v>227</v>
      </c>
      <c r="C26" s="6"/>
      <c r="D26" s="36">
        <v>15</v>
      </c>
      <c r="E26" s="2">
        <v>7.2</v>
      </c>
      <c r="F26" s="2">
        <f t="shared" si="0"/>
        <v>108</v>
      </c>
      <c r="G26" s="253"/>
      <c r="H26" s="43"/>
      <c r="I26" s="253"/>
      <c r="J26" s="43"/>
      <c r="K26" s="253"/>
      <c r="L26" s="43"/>
      <c r="M26" s="253"/>
      <c r="N26" s="43"/>
      <c r="O26" s="253"/>
      <c r="P26" s="43"/>
      <c r="Q26" s="253"/>
      <c r="R26" s="43"/>
      <c r="S26" s="253"/>
      <c r="T26" s="43"/>
      <c r="U26" s="253"/>
      <c r="V26" s="43"/>
      <c r="W26" s="253"/>
      <c r="X26" s="43"/>
      <c r="Y26" s="253"/>
      <c r="Z26" s="43"/>
      <c r="AA26" s="253"/>
      <c r="AB26" s="43"/>
      <c r="AC26" s="253"/>
      <c r="AD26" s="43"/>
      <c r="AE26" s="253"/>
      <c r="AF26" s="43"/>
      <c r="AG26" s="253"/>
      <c r="AH26" s="43"/>
      <c r="AI26" s="253"/>
      <c r="AJ26" s="43"/>
      <c r="AK26" s="253"/>
      <c r="AL26" s="43"/>
      <c r="AM26" s="42"/>
    </row>
    <row r="27" spans="1:39" x14ac:dyDescent="0.2">
      <c r="A27" s="235" t="s">
        <v>245</v>
      </c>
      <c r="B27" s="6" t="s">
        <v>227</v>
      </c>
      <c r="C27" s="6"/>
      <c r="D27" s="36">
        <v>1</v>
      </c>
      <c r="E27" s="2">
        <v>32.299999999999997</v>
      </c>
      <c r="F27" s="2">
        <f t="shared" si="0"/>
        <v>32.299999999999997</v>
      </c>
      <c r="G27" s="253"/>
      <c r="H27" s="43"/>
      <c r="I27" s="253"/>
      <c r="J27" s="43"/>
      <c r="K27" s="253"/>
      <c r="L27" s="43"/>
      <c r="M27" s="253"/>
      <c r="N27" s="43"/>
      <c r="O27" s="253"/>
      <c r="P27" s="43"/>
      <c r="Q27" s="253"/>
      <c r="R27" s="43"/>
      <c r="S27" s="253"/>
      <c r="T27" s="43"/>
      <c r="U27" s="253"/>
      <c r="V27" s="43"/>
      <c r="W27" s="253"/>
      <c r="X27" s="43"/>
      <c r="Y27" s="253"/>
      <c r="Z27" s="43"/>
      <c r="AA27" s="253"/>
      <c r="AB27" s="43"/>
      <c r="AC27" s="253"/>
      <c r="AD27" s="43"/>
      <c r="AE27" s="253"/>
      <c r="AF27" s="43"/>
      <c r="AG27" s="253"/>
      <c r="AH27" s="43"/>
      <c r="AI27" s="253"/>
      <c r="AJ27" s="43"/>
      <c r="AK27" s="253"/>
      <c r="AL27" s="43"/>
      <c r="AM27" s="42"/>
    </row>
    <row r="28" spans="1:39" x14ac:dyDescent="0.2">
      <c r="A28" s="235" t="s">
        <v>228</v>
      </c>
      <c r="B28" s="6" t="s">
        <v>227</v>
      </c>
      <c r="C28" s="6"/>
      <c r="D28" s="36">
        <v>8</v>
      </c>
      <c r="E28" s="2">
        <v>14.4</v>
      </c>
      <c r="F28" s="2">
        <f t="shared" si="0"/>
        <v>115.2</v>
      </c>
      <c r="G28" s="253"/>
      <c r="H28" s="43"/>
      <c r="I28" s="253"/>
      <c r="J28" s="43"/>
      <c r="K28" s="253"/>
      <c r="L28" s="43"/>
      <c r="M28" s="253"/>
      <c r="N28" s="43"/>
      <c r="O28" s="253"/>
      <c r="P28" s="43"/>
      <c r="Q28" s="253"/>
      <c r="R28" s="43"/>
      <c r="S28" s="253"/>
      <c r="T28" s="43"/>
      <c r="U28" s="253"/>
      <c r="V28" s="43"/>
      <c r="W28" s="253"/>
      <c r="X28" s="43"/>
      <c r="Y28" s="253"/>
      <c r="Z28" s="43"/>
      <c r="AA28" s="253"/>
      <c r="AB28" s="43"/>
      <c r="AC28" s="253"/>
      <c r="AD28" s="43"/>
      <c r="AE28" s="253"/>
      <c r="AF28" s="43"/>
      <c r="AG28" s="253"/>
      <c r="AH28" s="43"/>
      <c r="AI28" s="253"/>
      <c r="AJ28" s="43"/>
      <c r="AK28" s="253"/>
      <c r="AL28" s="43"/>
      <c r="AM28" s="42"/>
    </row>
    <row r="29" spans="1:39" x14ac:dyDescent="0.2">
      <c r="A29" s="235" t="s">
        <v>246</v>
      </c>
      <c r="B29" s="6" t="s">
        <v>227</v>
      </c>
      <c r="C29" s="6"/>
      <c r="D29" s="36">
        <v>303</v>
      </c>
      <c r="E29" s="2">
        <v>32.299999999999997</v>
      </c>
      <c r="F29" s="2">
        <f t="shared" si="0"/>
        <v>9786.9</v>
      </c>
      <c r="G29" s="253"/>
      <c r="H29" s="43"/>
      <c r="I29" s="253"/>
      <c r="J29" s="43"/>
      <c r="K29" s="253"/>
      <c r="L29" s="43"/>
      <c r="M29" s="253"/>
      <c r="N29" s="43"/>
      <c r="O29" s="253"/>
      <c r="P29" s="43"/>
      <c r="Q29" s="253"/>
      <c r="R29" s="43"/>
      <c r="S29" s="253"/>
      <c r="T29" s="43"/>
      <c r="U29" s="253"/>
      <c r="V29" s="43"/>
      <c r="W29" s="253"/>
      <c r="X29" s="43"/>
      <c r="Y29" s="253"/>
      <c r="Z29" s="43"/>
      <c r="AA29" s="253"/>
      <c r="AB29" s="43"/>
      <c r="AC29" s="253"/>
      <c r="AD29" s="43"/>
      <c r="AE29" s="253"/>
      <c r="AF29" s="43"/>
      <c r="AG29" s="253"/>
      <c r="AH29" s="43"/>
      <c r="AI29" s="253"/>
      <c r="AJ29" s="43"/>
      <c r="AK29" s="253"/>
      <c r="AL29" s="43"/>
      <c r="AM29" s="42"/>
    </row>
    <row r="30" spans="1:39" x14ac:dyDescent="0.2">
      <c r="A30" s="235" t="s">
        <v>247</v>
      </c>
      <c r="B30" s="6" t="s">
        <v>227</v>
      </c>
      <c r="C30" s="6"/>
      <c r="D30" s="36">
        <v>1</v>
      </c>
      <c r="E30" s="2">
        <v>32.299999999999997</v>
      </c>
      <c r="F30" s="2">
        <f t="shared" si="0"/>
        <v>32.299999999999997</v>
      </c>
      <c r="G30" s="253"/>
      <c r="H30" s="43"/>
      <c r="I30" s="253"/>
      <c r="J30" s="43"/>
      <c r="K30" s="253"/>
      <c r="L30" s="43"/>
      <c r="M30" s="253"/>
      <c r="N30" s="43"/>
      <c r="O30" s="253"/>
      <c r="P30" s="43"/>
      <c r="Q30" s="253"/>
      <c r="R30" s="43"/>
      <c r="S30" s="253"/>
      <c r="T30" s="43"/>
      <c r="U30" s="253"/>
      <c r="V30" s="43"/>
      <c r="W30" s="253"/>
      <c r="X30" s="43"/>
      <c r="Y30" s="253"/>
      <c r="Z30" s="43"/>
      <c r="AA30" s="253"/>
      <c r="AB30" s="43"/>
      <c r="AC30" s="253"/>
      <c r="AD30" s="43"/>
      <c r="AE30" s="253"/>
      <c r="AF30" s="43"/>
      <c r="AG30" s="253"/>
      <c r="AH30" s="43"/>
      <c r="AI30" s="253"/>
      <c r="AJ30" s="43"/>
      <c r="AK30" s="253"/>
      <c r="AL30" s="43"/>
      <c r="AM30" s="42"/>
    </row>
    <row r="31" spans="1:39" x14ac:dyDescent="0.2">
      <c r="A31" s="235" t="s">
        <v>248</v>
      </c>
      <c r="B31" s="6" t="s">
        <v>227</v>
      </c>
      <c r="C31" s="6"/>
      <c r="D31" s="36">
        <v>4</v>
      </c>
      <c r="E31" s="2">
        <v>32.299999999999997</v>
      </c>
      <c r="F31" s="2">
        <f t="shared" si="0"/>
        <v>129.19999999999999</v>
      </c>
      <c r="G31" s="253"/>
      <c r="H31" s="43"/>
      <c r="I31" s="253"/>
      <c r="J31" s="43"/>
      <c r="K31" s="253"/>
      <c r="L31" s="43"/>
      <c r="M31" s="253"/>
      <c r="N31" s="43"/>
      <c r="O31" s="253"/>
      <c r="P31" s="43"/>
      <c r="Q31" s="253"/>
      <c r="R31" s="43"/>
      <c r="S31" s="253"/>
      <c r="T31" s="43"/>
      <c r="U31" s="253"/>
      <c r="V31" s="43"/>
      <c r="W31" s="253"/>
      <c r="X31" s="43"/>
      <c r="Y31" s="253"/>
      <c r="Z31" s="43"/>
      <c r="AA31" s="253"/>
      <c r="AB31" s="43"/>
      <c r="AC31" s="253"/>
      <c r="AD31" s="43"/>
      <c r="AE31" s="253"/>
      <c r="AF31" s="43"/>
      <c r="AG31" s="253"/>
      <c r="AH31" s="43"/>
      <c r="AI31" s="253"/>
      <c r="AJ31" s="43"/>
      <c r="AK31" s="253"/>
      <c r="AL31" s="43"/>
      <c r="AM31" s="42"/>
    </row>
    <row r="32" spans="1:39" x14ac:dyDescent="0.2">
      <c r="A32" s="235" t="s">
        <v>249</v>
      </c>
      <c r="B32" s="6" t="s">
        <v>227</v>
      </c>
      <c r="C32" s="6"/>
      <c r="D32" s="36">
        <v>242</v>
      </c>
      <c r="E32" s="2">
        <v>15</v>
      </c>
      <c r="F32" s="2">
        <f t="shared" si="0"/>
        <v>3630</v>
      </c>
      <c r="G32" s="253"/>
      <c r="H32" s="43"/>
      <c r="I32" s="253"/>
      <c r="J32" s="43"/>
      <c r="K32" s="253"/>
      <c r="L32" s="43"/>
      <c r="M32" s="253"/>
      <c r="N32" s="43"/>
      <c r="O32" s="253"/>
      <c r="P32" s="43"/>
      <c r="Q32" s="253"/>
      <c r="R32" s="43"/>
      <c r="S32" s="253"/>
      <c r="T32" s="43"/>
      <c r="U32" s="253"/>
      <c r="V32" s="43"/>
      <c r="W32" s="253"/>
      <c r="X32" s="43"/>
      <c r="Y32" s="253"/>
      <c r="Z32" s="43"/>
      <c r="AA32" s="253"/>
      <c r="AB32" s="43"/>
      <c r="AC32" s="253"/>
      <c r="AD32" s="43"/>
      <c r="AE32" s="253"/>
      <c r="AF32" s="43"/>
      <c r="AG32" s="253"/>
      <c r="AH32" s="43"/>
      <c r="AI32" s="253"/>
      <c r="AJ32" s="43"/>
      <c r="AK32" s="253"/>
      <c r="AL32" s="43"/>
      <c r="AM32" s="42"/>
    </row>
    <row r="33" spans="1:39" x14ac:dyDescent="0.2">
      <c r="A33" s="235" t="s">
        <v>250</v>
      </c>
      <c r="B33" s="6" t="s">
        <v>227</v>
      </c>
      <c r="C33" s="6"/>
      <c r="D33" s="36">
        <v>320</v>
      </c>
      <c r="E33" s="2">
        <v>11.7</v>
      </c>
      <c r="F33" s="2">
        <f t="shared" si="0"/>
        <v>3744</v>
      </c>
      <c r="G33" s="253"/>
      <c r="H33" s="43"/>
      <c r="I33" s="253"/>
      <c r="J33" s="43"/>
      <c r="K33" s="253"/>
      <c r="L33" s="43"/>
      <c r="M33" s="253"/>
      <c r="N33" s="43"/>
      <c r="O33" s="253"/>
      <c r="P33" s="43"/>
      <c r="Q33" s="253"/>
      <c r="R33" s="43"/>
      <c r="S33" s="253"/>
      <c r="T33" s="43"/>
      <c r="U33" s="253"/>
      <c r="V33" s="43"/>
      <c r="W33" s="253"/>
      <c r="X33" s="43"/>
      <c r="Y33" s="253"/>
      <c r="Z33" s="43"/>
      <c r="AA33" s="253"/>
      <c r="AB33" s="43"/>
      <c r="AC33" s="253"/>
      <c r="AD33" s="43"/>
      <c r="AE33" s="253"/>
      <c r="AF33" s="43"/>
      <c r="AG33" s="253"/>
      <c r="AH33" s="43"/>
      <c r="AI33" s="253"/>
      <c r="AJ33" s="43"/>
      <c r="AK33" s="253"/>
      <c r="AL33" s="43"/>
      <c r="AM33" s="42"/>
    </row>
    <row r="34" spans="1:39" x14ac:dyDescent="0.2">
      <c r="A34" s="235" t="s">
        <v>251</v>
      </c>
      <c r="B34" s="6" t="s">
        <v>227</v>
      </c>
      <c r="C34" s="6"/>
      <c r="D34" s="36">
        <v>160</v>
      </c>
      <c r="E34" s="2">
        <v>27.7</v>
      </c>
      <c r="F34" s="2">
        <f t="shared" si="0"/>
        <v>4432</v>
      </c>
      <c r="G34" s="253"/>
      <c r="H34" s="43"/>
      <c r="I34" s="253"/>
      <c r="J34" s="43"/>
      <c r="K34" s="253"/>
      <c r="L34" s="43"/>
      <c r="M34" s="253"/>
      <c r="N34" s="43"/>
      <c r="O34" s="253"/>
      <c r="P34" s="43"/>
      <c r="Q34" s="253"/>
      <c r="R34" s="43"/>
      <c r="S34" s="253"/>
      <c r="T34" s="43"/>
      <c r="U34" s="253"/>
      <c r="V34" s="43"/>
      <c r="W34" s="253"/>
      <c r="X34" s="43"/>
      <c r="Y34" s="253"/>
      <c r="Z34" s="43"/>
      <c r="AA34" s="253"/>
      <c r="AB34" s="43"/>
      <c r="AC34" s="253"/>
      <c r="AD34" s="43"/>
      <c r="AE34" s="253"/>
      <c r="AF34" s="43"/>
      <c r="AG34" s="253"/>
      <c r="AH34" s="43"/>
      <c r="AI34" s="253"/>
      <c r="AJ34" s="43"/>
      <c r="AK34" s="253"/>
      <c r="AL34" s="43"/>
      <c r="AM34" s="42"/>
    </row>
    <row r="35" spans="1:39" x14ac:dyDescent="0.2">
      <c r="A35" s="235" t="s">
        <v>252</v>
      </c>
      <c r="B35" s="6" t="s">
        <v>227</v>
      </c>
      <c r="C35" s="6"/>
      <c r="D35" s="36">
        <v>1</v>
      </c>
      <c r="E35" s="2">
        <v>15</v>
      </c>
      <c r="F35" s="2">
        <f t="shared" si="0"/>
        <v>15</v>
      </c>
      <c r="G35" s="253"/>
      <c r="H35" s="43"/>
      <c r="I35" s="253"/>
      <c r="J35" s="43"/>
      <c r="K35" s="253"/>
      <c r="L35" s="43"/>
      <c r="M35" s="253"/>
      <c r="N35" s="43"/>
      <c r="O35" s="253"/>
      <c r="P35" s="43"/>
      <c r="Q35" s="253"/>
      <c r="R35" s="43"/>
      <c r="S35" s="253"/>
      <c r="T35" s="43"/>
      <c r="U35" s="253"/>
      <c r="V35" s="43"/>
      <c r="W35" s="253"/>
      <c r="X35" s="43"/>
      <c r="Y35" s="253"/>
      <c r="Z35" s="43"/>
      <c r="AA35" s="253"/>
      <c r="AB35" s="43"/>
      <c r="AC35" s="253"/>
      <c r="AD35" s="43"/>
      <c r="AE35" s="253"/>
      <c r="AF35" s="43"/>
      <c r="AG35" s="253"/>
      <c r="AH35" s="43"/>
      <c r="AI35" s="253"/>
      <c r="AJ35" s="43"/>
      <c r="AK35" s="253"/>
      <c r="AL35" s="43"/>
      <c r="AM35" s="42"/>
    </row>
    <row r="36" spans="1:39" x14ac:dyDescent="0.2">
      <c r="A36" s="235" t="s">
        <v>253</v>
      </c>
      <c r="B36" s="6" t="s">
        <v>227</v>
      </c>
      <c r="C36" s="6"/>
      <c r="D36" s="36">
        <v>17</v>
      </c>
      <c r="E36" s="2">
        <v>7.2</v>
      </c>
      <c r="F36" s="2">
        <f t="shared" si="0"/>
        <v>122.4</v>
      </c>
      <c r="G36" s="253"/>
      <c r="H36" s="43"/>
      <c r="I36" s="253"/>
      <c r="J36" s="43"/>
      <c r="K36" s="253"/>
      <c r="L36" s="43"/>
      <c r="M36" s="253"/>
      <c r="N36" s="43"/>
      <c r="O36" s="253"/>
      <c r="P36" s="43"/>
      <c r="Q36" s="253"/>
      <c r="R36" s="43"/>
      <c r="S36" s="253"/>
      <c r="T36" s="43"/>
      <c r="U36" s="253"/>
      <c r="V36" s="43"/>
      <c r="W36" s="253"/>
      <c r="X36" s="43"/>
      <c r="Y36" s="253"/>
      <c r="Z36" s="43"/>
      <c r="AA36" s="253"/>
      <c r="AB36" s="43"/>
      <c r="AC36" s="253"/>
      <c r="AD36" s="43"/>
      <c r="AE36" s="253"/>
      <c r="AF36" s="43"/>
      <c r="AG36" s="253"/>
      <c r="AH36" s="43"/>
      <c r="AI36" s="253"/>
      <c r="AJ36" s="43"/>
      <c r="AK36" s="253"/>
      <c r="AL36" s="43"/>
      <c r="AM36" s="42"/>
    </row>
    <row r="37" spans="1:39" x14ac:dyDescent="0.2">
      <c r="A37" s="235" t="s">
        <v>254</v>
      </c>
      <c r="B37" s="6" t="s">
        <v>227</v>
      </c>
      <c r="C37" s="6"/>
      <c r="D37" s="36">
        <v>4</v>
      </c>
      <c r="E37" s="2">
        <v>7.2</v>
      </c>
      <c r="F37" s="2">
        <f t="shared" si="0"/>
        <v>28.8</v>
      </c>
      <c r="G37" s="253"/>
      <c r="H37" s="43"/>
      <c r="I37" s="253"/>
      <c r="J37" s="43"/>
      <c r="K37" s="253"/>
      <c r="L37" s="43"/>
      <c r="M37" s="253"/>
      <c r="N37" s="43"/>
      <c r="O37" s="253"/>
      <c r="P37" s="43"/>
      <c r="Q37" s="253"/>
      <c r="R37" s="43"/>
      <c r="S37" s="253"/>
      <c r="T37" s="43"/>
      <c r="U37" s="253"/>
      <c r="V37" s="43"/>
      <c r="W37" s="253"/>
      <c r="X37" s="43"/>
      <c r="Y37" s="253"/>
      <c r="Z37" s="43"/>
      <c r="AA37" s="253"/>
      <c r="AB37" s="43"/>
      <c r="AC37" s="253"/>
      <c r="AD37" s="43"/>
      <c r="AE37" s="253"/>
      <c r="AF37" s="43"/>
      <c r="AG37" s="253"/>
      <c r="AH37" s="43"/>
      <c r="AI37" s="253"/>
      <c r="AJ37" s="43"/>
      <c r="AK37" s="253"/>
      <c r="AL37" s="43"/>
      <c r="AM37" s="42"/>
    </row>
    <row r="38" spans="1:39" x14ac:dyDescent="0.2">
      <c r="A38" s="235" t="s">
        <v>255</v>
      </c>
      <c r="B38" s="6" t="s">
        <v>227</v>
      </c>
      <c r="C38" s="6"/>
      <c r="D38" s="36">
        <v>48</v>
      </c>
      <c r="E38" s="2">
        <v>35</v>
      </c>
      <c r="F38" s="2">
        <f t="shared" si="0"/>
        <v>1680</v>
      </c>
      <c r="G38" s="253"/>
      <c r="H38" s="43"/>
      <c r="I38" s="253"/>
      <c r="J38" s="43"/>
      <c r="K38" s="253"/>
      <c r="L38" s="43"/>
      <c r="M38" s="253"/>
      <c r="N38" s="43"/>
      <c r="O38" s="253"/>
      <c r="P38" s="43"/>
      <c r="Q38" s="253"/>
      <c r="R38" s="43"/>
      <c r="S38" s="253"/>
      <c r="T38" s="43"/>
      <c r="U38" s="253"/>
      <c r="V38" s="43"/>
      <c r="W38" s="253"/>
      <c r="X38" s="43"/>
      <c r="Y38" s="253"/>
      <c r="Z38" s="43"/>
      <c r="AA38" s="253"/>
      <c r="AB38" s="43"/>
      <c r="AC38" s="253"/>
      <c r="AD38" s="43"/>
      <c r="AE38" s="253"/>
      <c r="AF38" s="43"/>
      <c r="AG38" s="253"/>
      <c r="AH38" s="43"/>
      <c r="AI38" s="253"/>
      <c r="AJ38" s="43"/>
      <c r="AK38" s="253"/>
      <c r="AL38" s="43"/>
      <c r="AM38" s="42"/>
    </row>
    <row r="39" spans="1:39" x14ac:dyDescent="0.2">
      <c r="A39" s="235" t="s">
        <v>229</v>
      </c>
      <c r="B39" s="6" t="s">
        <v>227</v>
      </c>
      <c r="C39" s="6"/>
      <c r="D39" s="36">
        <v>16</v>
      </c>
      <c r="E39" s="2">
        <v>4.5</v>
      </c>
      <c r="F39" s="2">
        <f t="shared" si="0"/>
        <v>72</v>
      </c>
      <c r="G39" s="253"/>
      <c r="H39" s="43"/>
      <c r="I39" s="253"/>
      <c r="J39" s="43"/>
      <c r="K39" s="253"/>
      <c r="L39" s="43"/>
      <c r="M39" s="253"/>
      <c r="N39" s="43"/>
      <c r="O39" s="253"/>
      <c r="P39" s="43"/>
      <c r="Q39" s="253"/>
      <c r="R39" s="43"/>
      <c r="S39" s="253"/>
      <c r="T39" s="43"/>
      <c r="U39" s="253"/>
      <c r="V39" s="43"/>
      <c r="W39" s="253"/>
      <c r="X39" s="43"/>
      <c r="Y39" s="253"/>
      <c r="Z39" s="43"/>
      <c r="AA39" s="253"/>
      <c r="AB39" s="43"/>
      <c r="AC39" s="253"/>
      <c r="AD39" s="43"/>
      <c r="AE39" s="253"/>
      <c r="AF39" s="43"/>
      <c r="AG39" s="253"/>
      <c r="AH39" s="43"/>
      <c r="AI39" s="253"/>
      <c r="AJ39" s="43"/>
      <c r="AK39" s="253"/>
      <c r="AL39" s="43"/>
      <c r="AM39" s="42"/>
    </row>
    <row r="40" spans="1:39" x14ac:dyDescent="0.2">
      <c r="A40" s="235" t="s">
        <v>256</v>
      </c>
      <c r="B40" s="6" t="s">
        <v>227</v>
      </c>
      <c r="C40" s="6"/>
      <c r="D40" s="36">
        <v>24</v>
      </c>
      <c r="E40" s="2">
        <v>29.7</v>
      </c>
      <c r="F40" s="2">
        <f t="shared" si="0"/>
        <v>712.8</v>
      </c>
      <c r="G40" s="253"/>
      <c r="H40" s="43"/>
      <c r="I40" s="253"/>
      <c r="J40" s="43"/>
      <c r="K40" s="253"/>
      <c r="L40" s="43"/>
      <c r="M40" s="253"/>
      <c r="N40" s="43"/>
      <c r="O40" s="253"/>
      <c r="P40" s="43"/>
      <c r="Q40" s="253"/>
      <c r="R40" s="43"/>
      <c r="S40" s="253"/>
      <c r="T40" s="43"/>
      <c r="U40" s="253"/>
      <c r="V40" s="43"/>
      <c r="W40" s="253"/>
      <c r="X40" s="43"/>
      <c r="Y40" s="253"/>
      <c r="Z40" s="43"/>
      <c r="AA40" s="253"/>
      <c r="AB40" s="43"/>
      <c r="AC40" s="253"/>
      <c r="AD40" s="43"/>
      <c r="AE40" s="253"/>
      <c r="AF40" s="43"/>
      <c r="AG40" s="253"/>
      <c r="AH40" s="43"/>
      <c r="AI40" s="253"/>
      <c r="AJ40" s="43"/>
      <c r="AK40" s="253"/>
      <c r="AL40" s="43"/>
      <c r="AM40" s="42"/>
    </row>
    <row r="41" spans="1:39" x14ac:dyDescent="0.2">
      <c r="A41" s="235" t="s">
        <v>257</v>
      </c>
      <c r="B41" s="6" t="s">
        <v>227</v>
      </c>
      <c r="C41" s="6"/>
      <c r="D41" s="36">
        <v>7</v>
      </c>
      <c r="E41" s="2">
        <v>15</v>
      </c>
      <c r="F41" s="2">
        <f t="shared" si="0"/>
        <v>105</v>
      </c>
      <c r="G41" s="253"/>
      <c r="H41" s="43"/>
      <c r="I41" s="253"/>
      <c r="J41" s="43"/>
      <c r="K41" s="253"/>
      <c r="L41" s="43"/>
      <c r="M41" s="253"/>
      <c r="N41" s="43"/>
      <c r="O41" s="253"/>
      <c r="P41" s="43"/>
      <c r="Q41" s="253"/>
      <c r="R41" s="43"/>
      <c r="S41" s="253"/>
      <c r="T41" s="43"/>
      <c r="U41" s="253"/>
      <c r="V41" s="43"/>
      <c r="W41" s="253"/>
      <c r="X41" s="43"/>
      <c r="Y41" s="253"/>
      <c r="Z41" s="43"/>
      <c r="AA41" s="253"/>
      <c r="AB41" s="43"/>
      <c r="AC41" s="253"/>
      <c r="AD41" s="43"/>
      <c r="AE41" s="253"/>
      <c r="AF41" s="43"/>
      <c r="AG41" s="253"/>
      <c r="AH41" s="43"/>
      <c r="AI41" s="253"/>
      <c r="AJ41" s="43"/>
      <c r="AK41" s="253"/>
      <c r="AL41" s="43"/>
      <c r="AM41" s="42"/>
    </row>
    <row r="42" spans="1:39" x14ac:dyDescent="0.2">
      <c r="A42" s="235" t="s">
        <v>258</v>
      </c>
      <c r="B42" s="6" t="s">
        <v>227</v>
      </c>
      <c r="C42" s="6"/>
      <c r="D42" s="36">
        <v>160</v>
      </c>
      <c r="E42" s="2">
        <v>12.8</v>
      </c>
      <c r="F42" s="2">
        <f t="shared" si="0"/>
        <v>2048</v>
      </c>
      <c r="G42" s="253"/>
      <c r="H42" s="43"/>
      <c r="I42" s="253"/>
      <c r="J42" s="43"/>
      <c r="K42" s="253"/>
      <c r="L42" s="43"/>
      <c r="M42" s="253"/>
      <c r="N42" s="43"/>
      <c r="O42" s="253"/>
      <c r="P42" s="43"/>
      <c r="Q42" s="253"/>
      <c r="R42" s="43"/>
      <c r="S42" s="253"/>
      <c r="T42" s="43"/>
      <c r="U42" s="253"/>
      <c r="V42" s="43"/>
      <c r="W42" s="253"/>
      <c r="X42" s="43"/>
      <c r="Y42" s="253"/>
      <c r="Z42" s="43"/>
      <c r="AA42" s="253"/>
      <c r="AB42" s="43"/>
      <c r="AC42" s="253"/>
      <c r="AD42" s="43"/>
      <c r="AE42" s="253"/>
      <c r="AF42" s="43"/>
      <c r="AG42" s="253"/>
      <c r="AH42" s="43"/>
      <c r="AI42" s="253"/>
      <c r="AJ42" s="43"/>
      <c r="AK42" s="253"/>
      <c r="AL42" s="43"/>
      <c r="AM42" s="42"/>
    </row>
    <row r="43" spans="1:39" x14ac:dyDescent="0.2">
      <c r="A43" s="235" t="s">
        <v>259</v>
      </c>
      <c r="B43" s="6" t="s">
        <v>227</v>
      </c>
      <c r="C43" s="6"/>
      <c r="D43" s="36">
        <v>120</v>
      </c>
      <c r="E43" s="2">
        <v>12.8</v>
      </c>
      <c r="F43" s="2">
        <f t="shared" si="0"/>
        <v>1536</v>
      </c>
      <c r="G43" s="253"/>
      <c r="H43" s="43"/>
      <c r="I43" s="253"/>
      <c r="J43" s="43"/>
      <c r="K43" s="253"/>
      <c r="L43" s="43"/>
      <c r="M43" s="253"/>
      <c r="N43" s="43"/>
      <c r="O43" s="253"/>
      <c r="P43" s="43"/>
      <c r="Q43" s="253"/>
      <c r="R43" s="43"/>
      <c r="S43" s="253"/>
      <c r="T43" s="43"/>
      <c r="U43" s="253"/>
      <c r="V43" s="43"/>
      <c r="W43" s="253"/>
      <c r="X43" s="43"/>
      <c r="Y43" s="253"/>
      <c r="Z43" s="43"/>
      <c r="AA43" s="253"/>
      <c r="AB43" s="43"/>
      <c r="AC43" s="253"/>
      <c r="AD43" s="43"/>
      <c r="AE43" s="253"/>
      <c r="AF43" s="43"/>
      <c r="AG43" s="253"/>
      <c r="AH43" s="43"/>
      <c r="AI43" s="253"/>
      <c r="AJ43" s="43"/>
      <c r="AK43" s="253"/>
      <c r="AL43" s="43"/>
      <c r="AM43" s="42"/>
    </row>
    <row r="44" spans="1:39" x14ac:dyDescent="0.2">
      <c r="A44" s="235" t="s">
        <v>260</v>
      </c>
      <c r="B44" s="6" t="s">
        <v>227</v>
      </c>
      <c r="C44" s="6"/>
      <c r="D44" s="36">
        <v>24</v>
      </c>
      <c r="E44" s="2">
        <v>11.7</v>
      </c>
      <c r="F44" s="2">
        <f t="shared" si="0"/>
        <v>280.79999999999995</v>
      </c>
      <c r="G44" s="253"/>
      <c r="H44" s="43"/>
      <c r="I44" s="253"/>
      <c r="J44" s="43"/>
      <c r="K44" s="253"/>
      <c r="L44" s="43"/>
      <c r="M44" s="253"/>
      <c r="N44" s="43"/>
      <c r="O44" s="253"/>
      <c r="P44" s="43"/>
      <c r="Q44" s="253"/>
      <c r="R44" s="43"/>
      <c r="S44" s="253"/>
      <c r="T44" s="43"/>
      <c r="U44" s="253"/>
      <c r="V44" s="43"/>
      <c r="W44" s="253"/>
      <c r="X44" s="43"/>
      <c r="Y44" s="253"/>
      <c r="Z44" s="43"/>
      <c r="AA44" s="253"/>
      <c r="AB44" s="43"/>
      <c r="AC44" s="253"/>
      <c r="AD44" s="43"/>
      <c r="AE44" s="253"/>
      <c r="AF44" s="43"/>
      <c r="AG44" s="253"/>
      <c r="AH44" s="43"/>
      <c r="AI44" s="253"/>
      <c r="AJ44" s="43"/>
      <c r="AK44" s="253"/>
      <c r="AL44" s="43"/>
      <c r="AM44" s="42"/>
    </row>
    <row r="45" spans="1:39" x14ac:dyDescent="0.2">
      <c r="A45" s="235" t="s">
        <v>261</v>
      </c>
      <c r="B45" s="6" t="s">
        <v>227</v>
      </c>
      <c r="C45" s="6"/>
      <c r="D45" s="36">
        <v>41</v>
      </c>
      <c r="E45" s="2">
        <v>15</v>
      </c>
      <c r="F45" s="2">
        <f t="shared" si="0"/>
        <v>615</v>
      </c>
      <c r="G45" s="253"/>
      <c r="H45" s="43"/>
      <c r="I45" s="253"/>
      <c r="J45" s="43"/>
      <c r="K45" s="253"/>
      <c r="L45" s="43"/>
      <c r="M45" s="253"/>
      <c r="N45" s="43"/>
      <c r="O45" s="253"/>
      <c r="P45" s="43"/>
      <c r="Q45" s="253"/>
      <c r="R45" s="43"/>
      <c r="S45" s="253"/>
      <c r="T45" s="43"/>
      <c r="U45" s="253"/>
      <c r="V45" s="43"/>
      <c r="W45" s="253"/>
      <c r="X45" s="43"/>
      <c r="Y45" s="253"/>
      <c r="Z45" s="43"/>
      <c r="AA45" s="253"/>
      <c r="AB45" s="43"/>
      <c r="AC45" s="253"/>
      <c r="AD45" s="43"/>
      <c r="AE45" s="253"/>
      <c r="AF45" s="43"/>
      <c r="AG45" s="253"/>
      <c r="AH45" s="43"/>
      <c r="AI45" s="253"/>
      <c r="AJ45" s="43"/>
      <c r="AK45" s="253"/>
      <c r="AL45" s="43"/>
      <c r="AM45" s="42"/>
    </row>
    <row r="46" spans="1:39" x14ac:dyDescent="0.2">
      <c r="A46" s="235" t="s">
        <v>262</v>
      </c>
      <c r="B46" s="6" t="s">
        <v>227</v>
      </c>
      <c r="C46" s="6"/>
      <c r="D46" s="36">
        <v>16</v>
      </c>
      <c r="E46" s="2">
        <v>7.2</v>
      </c>
      <c r="F46" s="2">
        <f t="shared" si="0"/>
        <v>115.2</v>
      </c>
      <c r="G46" s="253"/>
      <c r="H46" s="43"/>
      <c r="I46" s="253"/>
      <c r="J46" s="43"/>
      <c r="K46" s="253"/>
      <c r="L46" s="43"/>
      <c r="M46" s="253"/>
      <c r="N46" s="43"/>
      <c r="O46" s="253"/>
      <c r="P46" s="43"/>
      <c r="Q46" s="253"/>
      <c r="R46" s="43"/>
      <c r="S46" s="253"/>
      <c r="T46" s="43"/>
      <c r="U46" s="253"/>
      <c r="V46" s="43"/>
      <c r="W46" s="253"/>
      <c r="X46" s="43"/>
      <c r="Y46" s="253"/>
      <c r="Z46" s="43"/>
      <c r="AA46" s="253"/>
      <c r="AB46" s="43"/>
      <c r="AC46" s="253"/>
      <c r="AD46" s="43"/>
      <c r="AE46" s="253"/>
      <c r="AF46" s="43"/>
      <c r="AG46" s="253"/>
      <c r="AH46" s="43"/>
      <c r="AI46" s="253"/>
      <c r="AJ46" s="43"/>
      <c r="AK46" s="253"/>
      <c r="AL46" s="43"/>
      <c r="AM46" s="42"/>
    </row>
    <row r="47" spans="1:39" x14ac:dyDescent="0.2">
      <c r="A47" s="235" t="s">
        <v>263</v>
      </c>
      <c r="B47" s="6" t="s">
        <v>227</v>
      </c>
      <c r="C47" s="6"/>
      <c r="D47" s="36">
        <v>267</v>
      </c>
      <c r="E47" s="2">
        <v>7.2</v>
      </c>
      <c r="F47" s="2">
        <f t="shared" si="0"/>
        <v>1922.4</v>
      </c>
      <c r="G47" s="253"/>
      <c r="H47" s="43"/>
      <c r="I47" s="253"/>
      <c r="J47" s="43"/>
      <c r="K47" s="253"/>
      <c r="L47" s="43"/>
      <c r="M47" s="253"/>
      <c r="N47" s="43"/>
      <c r="O47" s="253"/>
      <c r="P47" s="43"/>
      <c r="Q47" s="253"/>
      <c r="R47" s="43"/>
      <c r="S47" s="253"/>
      <c r="T47" s="43"/>
      <c r="U47" s="253"/>
      <c r="V47" s="43"/>
      <c r="W47" s="253"/>
      <c r="X47" s="43"/>
      <c r="Y47" s="253"/>
      <c r="Z47" s="43"/>
      <c r="AA47" s="253"/>
      <c r="AB47" s="43"/>
      <c r="AC47" s="253"/>
      <c r="AD47" s="43"/>
      <c r="AE47" s="253"/>
      <c r="AF47" s="43"/>
      <c r="AG47" s="253"/>
      <c r="AH47" s="43"/>
      <c r="AI47" s="253"/>
      <c r="AJ47" s="43"/>
      <c r="AK47" s="253"/>
      <c r="AL47" s="43"/>
      <c r="AM47" s="42"/>
    </row>
    <row r="48" spans="1:39" x14ac:dyDescent="0.2">
      <c r="A48" s="235" t="s">
        <v>264</v>
      </c>
      <c r="B48" s="6" t="s">
        <v>227</v>
      </c>
      <c r="C48" s="6"/>
      <c r="D48" s="36">
        <v>28</v>
      </c>
      <c r="E48" s="2">
        <v>32.299999999999997</v>
      </c>
      <c r="F48" s="2">
        <f t="shared" si="0"/>
        <v>904.39999999999986</v>
      </c>
      <c r="G48" s="253"/>
      <c r="H48" s="43"/>
      <c r="I48" s="253"/>
      <c r="J48" s="43"/>
      <c r="K48" s="253"/>
      <c r="L48" s="43"/>
      <c r="M48" s="253"/>
      <c r="N48" s="43"/>
      <c r="O48" s="253"/>
      <c r="P48" s="43"/>
      <c r="Q48" s="253"/>
      <c r="R48" s="43"/>
      <c r="S48" s="253"/>
      <c r="T48" s="43"/>
      <c r="U48" s="253"/>
      <c r="V48" s="43"/>
      <c r="W48" s="253"/>
      <c r="X48" s="43"/>
      <c r="Y48" s="253"/>
      <c r="Z48" s="43"/>
      <c r="AA48" s="253"/>
      <c r="AB48" s="43"/>
      <c r="AC48" s="253"/>
      <c r="AD48" s="43"/>
      <c r="AE48" s="253"/>
      <c r="AF48" s="43"/>
      <c r="AG48" s="253"/>
      <c r="AH48" s="43"/>
      <c r="AI48" s="253"/>
      <c r="AJ48" s="43"/>
      <c r="AK48" s="253"/>
      <c r="AL48" s="43"/>
      <c r="AM48" s="42"/>
    </row>
    <row r="49" spans="1:39" x14ac:dyDescent="0.2">
      <c r="A49" s="235" t="s">
        <v>265</v>
      </c>
      <c r="B49" s="6" t="s">
        <v>227</v>
      </c>
      <c r="C49" s="6"/>
      <c r="D49" s="36">
        <v>16</v>
      </c>
      <c r="E49" s="2">
        <v>32.299999999999997</v>
      </c>
      <c r="F49" s="2">
        <f t="shared" si="0"/>
        <v>516.79999999999995</v>
      </c>
      <c r="G49" s="253"/>
      <c r="H49" s="43"/>
      <c r="I49" s="253"/>
      <c r="J49" s="43"/>
      <c r="K49" s="253"/>
      <c r="L49" s="43"/>
      <c r="M49" s="253"/>
      <c r="N49" s="43"/>
      <c r="O49" s="253"/>
      <c r="P49" s="43"/>
      <c r="Q49" s="253"/>
      <c r="R49" s="43"/>
      <c r="S49" s="253"/>
      <c r="T49" s="43"/>
      <c r="U49" s="253"/>
      <c r="V49" s="43"/>
      <c r="W49" s="253"/>
      <c r="X49" s="43"/>
      <c r="Y49" s="253"/>
      <c r="Z49" s="43"/>
      <c r="AA49" s="253"/>
      <c r="AB49" s="43"/>
      <c r="AC49" s="253"/>
      <c r="AD49" s="43"/>
      <c r="AE49" s="253"/>
      <c r="AF49" s="43"/>
      <c r="AG49" s="253"/>
      <c r="AH49" s="43"/>
      <c r="AI49" s="253"/>
      <c r="AJ49" s="43"/>
      <c r="AK49" s="253"/>
      <c r="AL49" s="43"/>
      <c r="AM49" s="42"/>
    </row>
    <row r="50" spans="1:39" x14ac:dyDescent="0.2">
      <c r="A50" s="235" t="s">
        <v>230</v>
      </c>
      <c r="B50" s="6" t="s">
        <v>227</v>
      </c>
      <c r="C50" s="6"/>
      <c r="D50" s="36">
        <v>40</v>
      </c>
      <c r="E50" s="2">
        <v>4.7</v>
      </c>
      <c r="F50" s="2">
        <f t="shared" si="0"/>
        <v>188</v>
      </c>
      <c r="G50" s="253"/>
      <c r="H50" s="43"/>
      <c r="I50" s="253"/>
      <c r="J50" s="43"/>
      <c r="K50" s="253"/>
      <c r="L50" s="43"/>
      <c r="M50" s="253"/>
      <c r="N50" s="43"/>
      <c r="O50" s="253"/>
      <c r="P50" s="43"/>
      <c r="Q50" s="253"/>
      <c r="R50" s="43"/>
      <c r="S50" s="253"/>
      <c r="T50" s="43"/>
      <c r="U50" s="253"/>
      <c r="V50" s="43"/>
      <c r="W50" s="253"/>
      <c r="X50" s="43"/>
      <c r="Y50" s="253"/>
      <c r="Z50" s="43"/>
      <c r="AA50" s="253"/>
      <c r="AB50" s="43"/>
      <c r="AC50" s="253"/>
      <c r="AD50" s="43"/>
      <c r="AE50" s="253"/>
      <c r="AF50" s="43"/>
      <c r="AG50" s="253"/>
      <c r="AH50" s="43"/>
      <c r="AI50" s="253"/>
      <c r="AJ50" s="43"/>
      <c r="AK50" s="253"/>
      <c r="AL50" s="43"/>
      <c r="AM50" s="42"/>
    </row>
    <row r="51" spans="1:39" x14ac:dyDescent="0.2">
      <c r="A51" s="235" t="s">
        <v>266</v>
      </c>
      <c r="B51" s="6" t="s">
        <v>227</v>
      </c>
      <c r="C51" s="6"/>
      <c r="D51" s="36">
        <v>4</v>
      </c>
      <c r="E51" s="2">
        <v>16.2</v>
      </c>
      <c r="F51" s="2">
        <f t="shared" si="0"/>
        <v>64.8</v>
      </c>
      <c r="G51" s="253"/>
      <c r="H51" s="43"/>
      <c r="I51" s="253"/>
      <c r="J51" s="43"/>
      <c r="K51" s="253"/>
      <c r="L51" s="43"/>
      <c r="M51" s="253"/>
      <c r="N51" s="43"/>
      <c r="O51" s="253"/>
      <c r="P51" s="43"/>
      <c r="Q51" s="253"/>
      <c r="R51" s="43"/>
      <c r="S51" s="253"/>
      <c r="T51" s="43"/>
      <c r="U51" s="253"/>
      <c r="V51" s="43"/>
      <c r="W51" s="253"/>
      <c r="X51" s="43"/>
      <c r="Y51" s="253"/>
      <c r="Z51" s="43"/>
      <c r="AA51" s="253"/>
      <c r="AB51" s="43"/>
      <c r="AC51" s="253"/>
      <c r="AD51" s="43"/>
      <c r="AE51" s="253"/>
      <c r="AF51" s="43"/>
      <c r="AG51" s="253"/>
      <c r="AH51" s="43"/>
      <c r="AI51" s="253"/>
      <c r="AJ51" s="43"/>
      <c r="AK51" s="253"/>
      <c r="AL51" s="43"/>
      <c r="AM51" s="42"/>
    </row>
    <row r="52" spans="1:39" x14ac:dyDescent="0.2">
      <c r="A52" s="235" t="s">
        <v>267</v>
      </c>
      <c r="B52" s="6" t="s">
        <v>227</v>
      </c>
      <c r="C52" s="6"/>
      <c r="D52" s="36">
        <v>4</v>
      </c>
      <c r="E52" s="2">
        <v>16.7</v>
      </c>
      <c r="F52" s="2">
        <f t="shared" si="0"/>
        <v>66.8</v>
      </c>
      <c r="G52" s="253"/>
      <c r="H52" s="43"/>
      <c r="I52" s="253"/>
      <c r="J52" s="43"/>
      <c r="K52" s="253"/>
      <c r="L52" s="43"/>
      <c r="M52" s="253"/>
      <c r="N52" s="43"/>
      <c r="O52" s="253"/>
      <c r="P52" s="43"/>
      <c r="Q52" s="253"/>
      <c r="R52" s="43"/>
      <c r="S52" s="253"/>
      <c r="T52" s="43"/>
      <c r="U52" s="253"/>
      <c r="V52" s="43"/>
      <c r="W52" s="253"/>
      <c r="X52" s="43"/>
      <c r="Y52" s="253"/>
      <c r="Z52" s="43"/>
      <c r="AA52" s="253"/>
      <c r="AB52" s="43"/>
      <c r="AC52" s="253"/>
      <c r="AD52" s="43"/>
      <c r="AE52" s="253"/>
      <c r="AF52" s="43"/>
      <c r="AG52" s="253"/>
      <c r="AH52" s="43"/>
      <c r="AI52" s="253"/>
      <c r="AJ52" s="43"/>
      <c r="AK52" s="253"/>
      <c r="AL52" s="43"/>
      <c r="AM52" s="42"/>
    </row>
    <row r="53" spans="1:39" x14ac:dyDescent="0.2">
      <c r="A53" s="235" t="s">
        <v>268</v>
      </c>
      <c r="B53" s="6" t="s">
        <v>227</v>
      </c>
      <c r="C53" s="6"/>
      <c r="D53" s="36">
        <v>16</v>
      </c>
      <c r="E53" s="2">
        <v>8</v>
      </c>
      <c r="F53" s="2">
        <f t="shared" si="0"/>
        <v>128</v>
      </c>
      <c r="G53" s="253"/>
      <c r="H53" s="43"/>
      <c r="I53" s="253"/>
      <c r="J53" s="43"/>
      <c r="K53" s="253"/>
      <c r="L53" s="43"/>
      <c r="M53" s="253"/>
      <c r="N53" s="43"/>
      <c r="O53" s="253"/>
      <c r="P53" s="43"/>
      <c r="Q53" s="253"/>
      <c r="R53" s="43"/>
      <c r="S53" s="253"/>
      <c r="T53" s="43"/>
      <c r="U53" s="253"/>
      <c r="V53" s="43"/>
      <c r="W53" s="253"/>
      <c r="X53" s="43"/>
      <c r="Y53" s="253"/>
      <c r="Z53" s="43"/>
      <c r="AA53" s="253"/>
      <c r="AB53" s="43"/>
      <c r="AC53" s="253"/>
      <c r="AD53" s="43"/>
      <c r="AE53" s="253"/>
      <c r="AF53" s="43"/>
      <c r="AG53" s="253"/>
      <c r="AH53" s="43"/>
      <c r="AI53" s="253"/>
      <c r="AJ53" s="43"/>
      <c r="AK53" s="253"/>
      <c r="AL53" s="43"/>
      <c r="AM53" s="42"/>
    </row>
    <row r="54" spans="1:39" x14ac:dyDescent="0.2">
      <c r="A54" s="235" t="s">
        <v>269</v>
      </c>
      <c r="B54" s="6" t="s">
        <v>227</v>
      </c>
      <c r="C54" s="6"/>
      <c r="D54" s="36">
        <v>8</v>
      </c>
      <c r="E54" s="2">
        <v>22.4</v>
      </c>
      <c r="F54" s="2">
        <f t="shared" si="0"/>
        <v>179.2</v>
      </c>
      <c r="G54" s="253"/>
      <c r="H54" s="43"/>
      <c r="I54" s="253"/>
      <c r="J54" s="43"/>
      <c r="K54" s="253"/>
      <c r="L54" s="43"/>
      <c r="M54" s="253"/>
      <c r="N54" s="43"/>
      <c r="O54" s="253"/>
      <c r="P54" s="43"/>
      <c r="Q54" s="253"/>
      <c r="R54" s="43"/>
      <c r="S54" s="253"/>
      <c r="T54" s="43"/>
      <c r="U54" s="253"/>
      <c r="V54" s="43"/>
      <c r="W54" s="253"/>
      <c r="X54" s="43"/>
      <c r="Y54" s="253"/>
      <c r="Z54" s="43"/>
      <c r="AA54" s="253"/>
      <c r="AB54" s="43"/>
      <c r="AC54" s="253"/>
      <c r="AD54" s="43"/>
      <c r="AE54" s="253"/>
      <c r="AF54" s="43"/>
      <c r="AG54" s="253"/>
      <c r="AH54" s="43"/>
      <c r="AI54" s="253"/>
      <c r="AJ54" s="43"/>
      <c r="AK54" s="253"/>
      <c r="AL54" s="43"/>
      <c r="AM54" s="42"/>
    </row>
    <row r="55" spans="1:39" x14ac:dyDescent="0.2">
      <c r="A55" s="235" t="s">
        <v>270</v>
      </c>
      <c r="B55" s="6" t="s">
        <v>227</v>
      </c>
      <c r="C55" s="6"/>
      <c r="D55" s="36">
        <v>2</v>
      </c>
      <c r="E55" s="2">
        <v>14.4</v>
      </c>
      <c r="F55" s="2">
        <f t="shared" si="0"/>
        <v>28.8</v>
      </c>
      <c r="G55" s="253"/>
      <c r="H55" s="43"/>
      <c r="I55" s="253"/>
      <c r="J55" s="43"/>
      <c r="K55" s="253"/>
      <c r="L55" s="43"/>
      <c r="M55" s="253"/>
      <c r="N55" s="43"/>
      <c r="O55" s="253"/>
      <c r="P55" s="43"/>
      <c r="Q55" s="253"/>
      <c r="R55" s="43"/>
      <c r="S55" s="253"/>
      <c r="T55" s="43"/>
      <c r="U55" s="253"/>
      <c r="V55" s="43"/>
      <c r="W55" s="253"/>
      <c r="X55" s="43"/>
      <c r="Y55" s="253"/>
      <c r="Z55" s="43"/>
      <c r="AA55" s="253"/>
      <c r="AB55" s="43"/>
      <c r="AC55" s="253"/>
      <c r="AD55" s="43"/>
      <c r="AE55" s="253"/>
      <c r="AF55" s="43"/>
      <c r="AG55" s="253"/>
      <c r="AH55" s="43"/>
      <c r="AI55" s="253"/>
      <c r="AJ55" s="43"/>
      <c r="AK55" s="253"/>
      <c r="AL55" s="43"/>
      <c r="AM55" s="42"/>
    </row>
    <row r="56" spans="1:39" x14ac:dyDescent="0.2">
      <c r="A56" s="235" t="s">
        <v>271</v>
      </c>
      <c r="B56" s="6" t="s">
        <v>227</v>
      </c>
      <c r="C56" s="6"/>
      <c r="D56" s="36">
        <v>4</v>
      </c>
      <c r="E56" s="2">
        <v>5.6</v>
      </c>
      <c r="F56" s="2">
        <f t="shared" si="0"/>
        <v>22.4</v>
      </c>
      <c r="G56" s="253"/>
      <c r="H56" s="43"/>
      <c r="I56" s="253"/>
      <c r="J56" s="43"/>
      <c r="K56" s="253"/>
      <c r="L56" s="43"/>
      <c r="M56" s="253"/>
      <c r="N56" s="43"/>
      <c r="O56" s="253"/>
      <c r="P56" s="43"/>
      <c r="Q56" s="253"/>
      <c r="R56" s="43"/>
      <c r="S56" s="253"/>
      <c r="T56" s="43"/>
      <c r="U56" s="253"/>
      <c r="V56" s="43"/>
      <c r="W56" s="253"/>
      <c r="X56" s="43"/>
      <c r="Y56" s="253"/>
      <c r="Z56" s="43"/>
      <c r="AA56" s="253"/>
      <c r="AB56" s="43"/>
      <c r="AC56" s="253"/>
      <c r="AD56" s="43"/>
      <c r="AE56" s="253"/>
      <c r="AF56" s="43"/>
      <c r="AG56" s="253"/>
      <c r="AH56" s="43"/>
      <c r="AI56" s="253"/>
      <c r="AJ56" s="43"/>
      <c r="AK56" s="253"/>
      <c r="AL56" s="43"/>
      <c r="AM56" s="42"/>
    </row>
    <row r="57" spans="1:39" x14ac:dyDescent="0.2">
      <c r="A57" s="235" t="s">
        <v>272</v>
      </c>
      <c r="B57" s="6" t="s">
        <v>227</v>
      </c>
      <c r="C57" s="6"/>
      <c r="D57" s="36">
        <v>4</v>
      </c>
      <c r="E57" s="2">
        <v>22.4</v>
      </c>
      <c r="F57" s="2">
        <f t="shared" si="0"/>
        <v>89.6</v>
      </c>
      <c r="G57" s="253"/>
      <c r="H57" s="43"/>
      <c r="I57" s="253"/>
      <c r="J57" s="43"/>
      <c r="K57" s="253"/>
      <c r="L57" s="43"/>
      <c r="M57" s="253"/>
      <c r="N57" s="43"/>
      <c r="O57" s="253"/>
      <c r="P57" s="43"/>
      <c r="Q57" s="253"/>
      <c r="R57" s="43"/>
      <c r="S57" s="253"/>
      <c r="T57" s="43"/>
      <c r="U57" s="253"/>
      <c r="V57" s="43"/>
      <c r="W57" s="253"/>
      <c r="X57" s="43"/>
      <c r="Y57" s="253"/>
      <c r="Z57" s="43"/>
      <c r="AA57" s="253"/>
      <c r="AB57" s="43"/>
      <c r="AC57" s="253"/>
      <c r="AD57" s="43"/>
      <c r="AE57" s="253"/>
      <c r="AF57" s="43"/>
      <c r="AG57" s="253"/>
      <c r="AH57" s="43"/>
      <c r="AI57" s="253"/>
      <c r="AJ57" s="43"/>
      <c r="AK57" s="253"/>
      <c r="AL57" s="43"/>
      <c r="AM57" s="42"/>
    </row>
    <row r="58" spans="1:39" x14ac:dyDescent="0.2">
      <c r="A58" s="235" t="s">
        <v>273</v>
      </c>
      <c r="B58" s="6" t="s">
        <v>227</v>
      </c>
      <c r="C58" s="6"/>
      <c r="D58" s="36">
        <v>64</v>
      </c>
      <c r="E58" s="2">
        <v>13.6</v>
      </c>
      <c r="F58" s="2">
        <f t="shared" si="0"/>
        <v>870.4</v>
      </c>
      <c r="G58" s="253"/>
      <c r="H58" s="43"/>
      <c r="I58" s="253"/>
      <c r="J58" s="43"/>
      <c r="K58" s="253"/>
      <c r="L58" s="43"/>
      <c r="M58" s="253"/>
      <c r="N58" s="43"/>
      <c r="O58" s="253"/>
      <c r="P58" s="43"/>
      <c r="Q58" s="253"/>
      <c r="R58" s="43"/>
      <c r="S58" s="253"/>
      <c r="T58" s="43"/>
      <c r="U58" s="253"/>
      <c r="V58" s="43"/>
      <c r="W58" s="253"/>
      <c r="X58" s="43"/>
      <c r="Y58" s="253"/>
      <c r="Z58" s="43"/>
      <c r="AA58" s="253"/>
      <c r="AB58" s="43"/>
      <c r="AC58" s="253"/>
      <c r="AD58" s="43"/>
      <c r="AE58" s="253"/>
      <c r="AF58" s="43"/>
      <c r="AG58" s="253"/>
      <c r="AH58" s="43"/>
      <c r="AI58" s="253"/>
      <c r="AJ58" s="43"/>
      <c r="AK58" s="253"/>
      <c r="AL58" s="43"/>
      <c r="AM58" s="42"/>
    </row>
    <row r="59" spans="1:39" x14ac:dyDescent="0.2">
      <c r="A59" s="235" t="s">
        <v>274</v>
      </c>
      <c r="B59" s="6" t="s">
        <v>227</v>
      </c>
      <c r="C59" s="6"/>
      <c r="D59" s="36">
        <v>128</v>
      </c>
      <c r="E59" s="2">
        <v>5.2</v>
      </c>
      <c r="F59" s="2">
        <f t="shared" si="0"/>
        <v>665.6</v>
      </c>
      <c r="G59" s="253"/>
      <c r="H59" s="43"/>
      <c r="I59" s="253"/>
      <c r="J59" s="43"/>
      <c r="K59" s="253"/>
      <c r="L59" s="43"/>
      <c r="M59" s="253"/>
      <c r="N59" s="43"/>
      <c r="O59" s="253"/>
      <c r="P59" s="43"/>
      <c r="Q59" s="253"/>
      <c r="R59" s="43"/>
      <c r="S59" s="253"/>
      <c r="T59" s="43"/>
      <c r="U59" s="253"/>
      <c r="V59" s="43"/>
      <c r="W59" s="253"/>
      <c r="X59" s="43"/>
      <c r="Y59" s="253"/>
      <c r="Z59" s="43"/>
      <c r="AA59" s="253"/>
      <c r="AB59" s="43"/>
      <c r="AC59" s="253"/>
      <c r="AD59" s="43"/>
      <c r="AE59" s="253"/>
      <c r="AF59" s="43"/>
      <c r="AG59" s="253"/>
      <c r="AH59" s="43"/>
      <c r="AI59" s="253"/>
      <c r="AJ59" s="43"/>
      <c r="AK59" s="253"/>
      <c r="AL59" s="43"/>
      <c r="AM59" s="42"/>
    </row>
    <row r="60" spans="1:39" x14ac:dyDescent="0.2">
      <c r="A60" s="235" t="s">
        <v>275</v>
      </c>
      <c r="B60" s="6" t="s">
        <v>227</v>
      </c>
      <c r="C60" s="6"/>
      <c r="D60" s="36">
        <v>8</v>
      </c>
      <c r="E60" s="2">
        <v>8</v>
      </c>
      <c r="F60" s="2">
        <f t="shared" si="0"/>
        <v>64</v>
      </c>
      <c r="G60" s="253"/>
      <c r="H60" s="43"/>
      <c r="I60" s="253"/>
      <c r="J60" s="43"/>
      <c r="K60" s="253"/>
      <c r="L60" s="43"/>
      <c r="M60" s="253"/>
      <c r="N60" s="43"/>
      <c r="O60" s="253"/>
      <c r="P60" s="43"/>
      <c r="Q60" s="253"/>
      <c r="R60" s="43"/>
      <c r="S60" s="253"/>
      <c r="T60" s="43"/>
      <c r="U60" s="253"/>
      <c r="V60" s="43"/>
      <c r="W60" s="253"/>
      <c r="X60" s="43"/>
      <c r="Y60" s="253"/>
      <c r="Z60" s="43"/>
      <c r="AA60" s="253"/>
      <c r="AB60" s="43"/>
      <c r="AC60" s="253"/>
      <c r="AD60" s="43"/>
      <c r="AE60" s="253"/>
      <c r="AF60" s="43"/>
      <c r="AG60" s="253"/>
      <c r="AH60" s="43"/>
      <c r="AI60" s="253"/>
      <c r="AJ60" s="43"/>
      <c r="AK60" s="253"/>
      <c r="AL60" s="43"/>
      <c r="AM60" s="42"/>
    </row>
    <row r="61" spans="1:39" x14ac:dyDescent="0.2">
      <c r="A61" s="235" t="s">
        <v>231</v>
      </c>
      <c r="B61" s="6" t="s">
        <v>227</v>
      </c>
      <c r="C61" s="6"/>
      <c r="D61" s="36">
        <v>153</v>
      </c>
      <c r="E61" s="2">
        <v>14.4</v>
      </c>
      <c r="F61" s="2">
        <f t="shared" si="0"/>
        <v>2203.2000000000003</v>
      </c>
      <c r="G61" s="253"/>
      <c r="H61" s="43"/>
      <c r="I61" s="253"/>
      <c r="J61" s="43"/>
      <c r="K61" s="253"/>
      <c r="L61" s="43"/>
      <c r="M61" s="253"/>
      <c r="N61" s="43"/>
      <c r="O61" s="253"/>
      <c r="P61" s="43"/>
      <c r="Q61" s="253"/>
      <c r="R61" s="43"/>
      <c r="S61" s="253"/>
      <c r="T61" s="43"/>
      <c r="U61" s="253"/>
      <c r="V61" s="43"/>
      <c r="W61" s="253"/>
      <c r="X61" s="43"/>
      <c r="Y61" s="253"/>
      <c r="Z61" s="43"/>
      <c r="AA61" s="253"/>
      <c r="AB61" s="43"/>
      <c r="AC61" s="253"/>
      <c r="AD61" s="43"/>
      <c r="AE61" s="253"/>
      <c r="AF61" s="43"/>
      <c r="AG61" s="253"/>
      <c r="AH61" s="43"/>
      <c r="AI61" s="253"/>
      <c r="AJ61" s="43"/>
      <c r="AK61" s="253"/>
      <c r="AL61" s="43"/>
      <c r="AM61" s="42"/>
    </row>
    <row r="62" spans="1:39" x14ac:dyDescent="0.2">
      <c r="A62" s="235" t="s">
        <v>276</v>
      </c>
      <c r="B62" s="6" t="s">
        <v>227</v>
      </c>
      <c r="C62" s="6"/>
      <c r="D62" s="36">
        <v>8</v>
      </c>
      <c r="E62" s="2">
        <v>10.6</v>
      </c>
      <c r="F62" s="2">
        <f t="shared" si="0"/>
        <v>84.8</v>
      </c>
      <c r="G62" s="253"/>
      <c r="H62" s="43"/>
      <c r="I62" s="253"/>
      <c r="J62" s="43"/>
      <c r="K62" s="253"/>
      <c r="L62" s="43"/>
      <c r="M62" s="253"/>
      <c r="N62" s="43"/>
      <c r="O62" s="253"/>
      <c r="P62" s="43"/>
      <c r="Q62" s="253"/>
      <c r="R62" s="43"/>
      <c r="S62" s="253"/>
      <c r="T62" s="43"/>
      <c r="U62" s="253"/>
      <c r="V62" s="43"/>
      <c r="W62" s="253"/>
      <c r="X62" s="43"/>
      <c r="Y62" s="253"/>
      <c r="Z62" s="43"/>
      <c r="AA62" s="253"/>
      <c r="AB62" s="43"/>
      <c r="AC62" s="253"/>
      <c r="AD62" s="43"/>
      <c r="AE62" s="253"/>
      <c r="AF62" s="43"/>
      <c r="AG62" s="253"/>
      <c r="AH62" s="43"/>
      <c r="AI62" s="253"/>
      <c r="AJ62" s="43"/>
      <c r="AK62" s="253"/>
      <c r="AL62" s="43"/>
      <c r="AM62" s="42"/>
    </row>
    <row r="63" spans="1:39" x14ac:dyDescent="0.2">
      <c r="A63" s="235" t="s">
        <v>277</v>
      </c>
      <c r="B63" s="6" t="s">
        <v>227</v>
      </c>
      <c r="C63" s="6"/>
      <c r="D63" s="36">
        <v>24</v>
      </c>
      <c r="E63" s="2">
        <v>8.4</v>
      </c>
      <c r="F63" s="2">
        <f t="shared" si="0"/>
        <v>201.60000000000002</v>
      </c>
      <c r="G63" s="253"/>
      <c r="H63" s="43"/>
      <c r="I63" s="253"/>
      <c r="J63" s="43"/>
      <c r="K63" s="253"/>
      <c r="L63" s="43"/>
      <c r="M63" s="253"/>
      <c r="N63" s="43"/>
      <c r="O63" s="253"/>
      <c r="P63" s="43"/>
      <c r="Q63" s="253"/>
      <c r="R63" s="43"/>
      <c r="S63" s="253"/>
      <c r="T63" s="43"/>
      <c r="U63" s="253"/>
      <c r="V63" s="43"/>
      <c r="W63" s="253"/>
      <c r="X63" s="43"/>
      <c r="Y63" s="253"/>
      <c r="Z63" s="43"/>
      <c r="AA63" s="253"/>
      <c r="AB63" s="43"/>
      <c r="AC63" s="253"/>
      <c r="AD63" s="43"/>
      <c r="AE63" s="253"/>
      <c r="AF63" s="43"/>
      <c r="AG63" s="253"/>
      <c r="AH63" s="43"/>
      <c r="AI63" s="253"/>
      <c r="AJ63" s="43"/>
      <c r="AK63" s="253"/>
      <c r="AL63" s="43"/>
      <c r="AM63" s="42"/>
    </row>
    <row r="64" spans="1:39" x14ac:dyDescent="0.2">
      <c r="A64" s="235" t="s">
        <v>278</v>
      </c>
      <c r="B64" s="6" t="s">
        <v>227</v>
      </c>
      <c r="C64" s="6"/>
      <c r="D64" s="36">
        <v>3</v>
      </c>
      <c r="E64" s="2">
        <v>15</v>
      </c>
      <c r="F64" s="2">
        <f t="shared" si="0"/>
        <v>45</v>
      </c>
      <c r="G64" s="253"/>
      <c r="H64" s="43"/>
      <c r="I64" s="253"/>
      <c r="J64" s="43"/>
      <c r="K64" s="253"/>
      <c r="L64" s="43"/>
      <c r="M64" s="253"/>
      <c r="N64" s="43"/>
      <c r="O64" s="253"/>
      <c r="P64" s="43"/>
      <c r="Q64" s="253"/>
      <c r="R64" s="43"/>
      <c r="S64" s="253"/>
      <c r="T64" s="43"/>
      <c r="U64" s="253"/>
      <c r="V64" s="43"/>
      <c r="W64" s="253"/>
      <c r="X64" s="43"/>
      <c r="Y64" s="253"/>
      <c r="Z64" s="43"/>
      <c r="AA64" s="253"/>
      <c r="AB64" s="43"/>
      <c r="AC64" s="253"/>
      <c r="AD64" s="43"/>
      <c r="AE64" s="253"/>
      <c r="AF64" s="43"/>
      <c r="AG64" s="253"/>
      <c r="AH64" s="43"/>
      <c r="AI64" s="253"/>
      <c r="AJ64" s="43"/>
      <c r="AK64" s="253"/>
      <c r="AL64" s="43"/>
      <c r="AM64" s="42"/>
    </row>
    <row r="65" spans="1:39" x14ac:dyDescent="0.2">
      <c r="A65" s="235" t="s">
        <v>279</v>
      </c>
      <c r="B65" s="6" t="s">
        <v>227</v>
      </c>
      <c r="C65" s="6"/>
      <c r="D65" s="36">
        <v>31</v>
      </c>
      <c r="E65" s="2">
        <v>32.299999999999997</v>
      </c>
      <c r="F65" s="2">
        <f t="shared" si="0"/>
        <v>1001.3</v>
      </c>
      <c r="G65" s="253"/>
      <c r="H65" s="43"/>
      <c r="I65" s="253"/>
      <c r="J65" s="43"/>
      <c r="K65" s="253"/>
      <c r="L65" s="43"/>
      <c r="M65" s="253"/>
      <c r="N65" s="43"/>
      <c r="O65" s="253"/>
      <c r="P65" s="43"/>
      <c r="Q65" s="253"/>
      <c r="R65" s="43"/>
      <c r="S65" s="253"/>
      <c r="T65" s="43"/>
      <c r="U65" s="253"/>
      <c r="V65" s="43"/>
      <c r="W65" s="253"/>
      <c r="X65" s="43"/>
      <c r="Y65" s="253"/>
      <c r="Z65" s="43"/>
      <c r="AA65" s="253"/>
      <c r="AB65" s="43"/>
      <c r="AC65" s="253"/>
      <c r="AD65" s="43"/>
      <c r="AE65" s="253"/>
      <c r="AF65" s="43"/>
      <c r="AG65" s="253"/>
      <c r="AH65" s="43"/>
      <c r="AI65" s="253"/>
      <c r="AJ65" s="43"/>
      <c r="AK65" s="253"/>
      <c r="AL65" s="43"/>
      <c r="AM65" s="42"/>
    </row>
    <row r="66" spans="1:39" x14ac:dyDescent="0.2">
      <c r="A66" s="235" t="s">
        <v>280</v>
      </c>
      <c r="B66" s="6" t="s">
        <v>227</v>
      </c>
      <c r="C66" s="6"/>
      <c r="D66" s="36">
        <v>17</v>
      </c>
      <c r="E66" s="2">
        <v>7.2</v>
      </c>
      <c r="F66" s="2">
        <f t="shared" si="0"/>
        <v>122.4</v>
      </c>
      <c r="G66" s="253"/>
      <c r="H66" s="43"/>
      <c r="I66" s="253"/>
      <c r="J66" s="43"/>
      <c r="K66" s="253"/>
      <c r="L66" s="43"/>
      <c r="M66" s="253"/>
      <c r="N66" s="43"/>
      <c r="O66" s="253"/>
      <c r="P66" s="43"/>
      <c r="Q66" s="253"/>
      <c r="R66" s="43"/>
      <c r="S66" s="253"/>
      <c r="T66" s="43"/>
      <c r="U66" s="253"/>
      <c r="V66" s="43"/>
      <c r="W66" s="253"/>
      <c r="X66" s="43"/>
      <c r="Y66" s="253"/>
      <c r="Z66" s="43"/>
      <c r="AA66" s="253"/>
      <c r="AB66" s="43"/>
      <c r="AC66" s="253"/>
      <c r="AD66" s="43"/>
      <c r="AE66" s="253"/>
      <c r="AF66" s="43"/>
      <c r="AG66" s="253"/>
      <c r="AH66" s="43"/>
      <c r="AI66" s="253"/>
      <c r="AJ66" s="43"/>
      <c r="AK66" s="253"/>
      <c r="AL66" s="43"/>
      <c r="AM66" s="42"/>
    </row>
    <row r="67" spans="1:39" x14ac:dyDescent="0.2">
      <c r="A67" s="235" t="s">
        <v>281</v>
      </c>
      <c r="B67" s="6" t="s">
        <v>227</v>
      </c>
      <c r="C67" s="6"/>
      <c r="D67" s="36">
        <v>4</v>
      </c>
      <c r="E67" s="2">
        <v>7.2</v>
      </c>
      <c r="F67" s="2">
        <f t="shared" si="0"/>
        <v>28.8</v>
      </c>
      <c r="G67" s="253"/>
      <c r="H67" s="43"/>
      <c r="I67" s="253"/>
      <c r="J67" s="43"/>
      <c r="K67" s="253"/>
      <c r="L67" s="43"/>
      <c r="M67" s="253"/>
      <c r="N67" s="43"/>
      <c r="O67" s="253"/>
      <c r="P67" s="43"/>
      <c r="Q67" s="253"/>
      <c r="R67" s="43"/>
      <c r="S67" s="253"/>
      <c r="T67" s="43"/>
      <c r="U67" s="253"/>
      <c r="V67" s="43"/>
      <c r="W67" s="253"/>
      <c r="X67" s="43"/>
      <c r="Y67" s="253"/>
      <c r="Z67" s="43"/>
      <c r="AA67" s="253"/>
      <c r="AB67" s="43"/>
      <c r="AC67" s="253"/>
      <c r="AD67" s="43"/>
      <c r="AE67" s="253"/>
      <c r="AF67" s="43"/>
      <c r="AG67" s="253"/>
      <c r="AH67" s="43"/>
      <c r="AI67" s="253"/>
      <c r="AJ67" s="43"/>
      <c r="AK67" s="253"/>
      <c r="AL67" s="43"/>
      <c r="AM67" s="42"/>
    </row>
    <row r="68" spans="1:39" x14ac:dyDescent="0.2">
      <c r="A68" s="235" t="s">
        <v>282</v>
      </c>
      <c r="B68" s="6" t="s">
        <v>227</v>
      </c>
      <c r="C68" s="6"/>
      <c r="D68" s="36">
        <v>1</v>
      </c>
      <c r="E68" s="2">
        <v>15</v>
      </c>
      <c r="F68" s="2">
        <f t="shared" si="0"/>
        <v>15</v>
      </c>
      <c r="G68" s="253"/>
      <c r="H68" s="43"/>
      <c r="I68" s="253"/>
      <c r="J68" s="43"/>
      <c r="K68" s="253"/>
      <c r="L68" s="43"/>
      <c r="M68" s="253"/>
      <c r="N68" s="43"/>
      <c r="O68" s="253"/>
      <c r="P68" s="43"/>
      <c r="Q68" s="253"/>
      <c r="R68" s="43"/>
      <c r="S68" s="253"/>
      <c r="T68" s="43"/>
      <c r="U68" s="253"/>
      <c r="V68" s="43"/>
      <c r="W68" s="253"/>
      <c r="X68" s="43"/>
      <c r="Y68" s="253"/>
      <c r="Z68" s="43"/>
      <c r="AA68" s="253"/>
      <c r="AB68" s="43"/>
      <c r="AC68" s="253"/>
      <c r="AD68" s="43"/>
      <c r="AE68" s="253"/>
      <c r="AF68" s="43"/>
      <c r="AG68" s="253"/>
      <c r="AH68" s="43"/>
      <c r="AI68" s="253"/>
      <c r="AJ68" s="43"/>
      <c r="AK68" s="253"/>
      <c r="AL68" s="43"/>
      <c r="AM68" s="42"/>
    </row>
    <row r="69" spans="1:39" x14ac:dyDescent="0.2">
      <c r="A69" s="235" t="s">
        <v>283</v>
      </c>
      <c r="B69" s="6" t="s">
        <v>227</v>
      </c>
      <c r="C69" s="6"/>
      <c r="D69" s="36">
        <v>1</v>
      </c>
      <c r="E69" s="2">
        <v>15</v>
      </c>
      <c r="F69" s="2">
        <f t="shared" si="0"/>
        <v>15</v>
      </c>
      <c r="G69" s="253"/>
      <c r="H69" s="43"/>
      <c r="I69" s="253"/>
      <c r="J69" s="43"/>
      <c r="K69" s="253"/>
      <c r="L69" s="43"/>
      <c r="M69" s="253"/>
      <c r="N69" s="43"/>
      <c r="O69" s="253"/>
      <c r="P69" s="43"/>
      <c r="Q69" s="253"/>
      <c r="R69" s="43"/>
      <c r="S69" s="253"/>
      <c r="T69" s="43"/>
      <c r="U69" s="253"/>
      <c r="V69" s="43"/>
      <c r="W69" s="253"/>
      <c r="X69" s="43"/>
      <c r="Y69" s="253"/>
      <c r="Z69" s="43"/>
      <c r="AA69" s="253"/>
      <c r="AB69" s="43"/>
      <c r="AC69" s="253"/>
      <c r="AD69" s="43"/>
      <c r="AE69" s="253"/>
      <c r="AF69" s="43"/>
      <c r="AG69" s="253"/>
      <c r="AH69" s="43"/>
      <c r="AI69" s="253"/>
      <c r="AJ69" s="43"/>
      <c r="AK69" s="253"/>
      <c r="AL69" s="43"/>
      <c r="AM69" s="42"/>
    </row>
    <row r="70" spans="1:39" x14ac:dyDescent="0.2">
      <c r="A70" s="235" t="s">
        <v>284</v>
      </c>
      <c r="B70" s="6" t="s">
        <v>227</v>
      </c>
      <c r="C70" s="6"/>
      <c r="D70" s="36">
        <v>32</v>
      </c>
      <c r="E70" s="2">
        <v>15</v>
      </c>
      <c r="F70" s="2">
        <f t="shared" si="0"/>
        <v>480</v>
      </c>
      <c r="G70" s="253"/>
      <c r="H70" s="43"/>
      <c r="I70" s="253"/>
      <c r="J70" s="43"/>
      <c r="K70" s="253"/>
      <c r="L70" s="43"/>
      <c r="M70" s="253"/>
      <c r="N70" s="43"/>
      <c r="O70" s="253"/>
      <c r="P70" s="43"/>
      <c r="Q70" s="253"/>
      <c r="R70" s="43"/>
      <c r="S70" s="253"/>
      <c r="T70" s="43"/>
      <c r="U70" s="253"/>
      <c r="V70" s="43"/>
      <c r="W70" s="253"/>
      <c r="X70" s="43"/>
      <c r="Y70" s="253"/>
      <c r="Z70" s="43"/>
      <c r="AA70" s="253"/>
      <c r="AB70" s="43"/>
      <c r="AC70" s="253"/>
      <c r="AD70" s="43"/>
      <c r="AE70" s="253"/>
      <c r="AF70" s="43"/>
      <c r="AG70" s="253"/>
      <c r="AH70" s="43"/>
      <c r="AI70" s="253"/>
      <c r="AJ70" s="43"/>
      <c r="AK70" s="253"/>
      <c r="AL70" s="43"/>
      <c r="AM70" s="42"/>
    </row>
    <row r="71" spans="1:39" x14ac:dyDescent="0.2">
      <c r="A71" s="235" t="s">
        <v>232</v>
      </c>
      <c r="B71" s="6" t="s">
        <v>227</v>
      </c>
      <c r="C71" s="6"/>
      <c r="D71" s="36">
        <v>3</v>
      </c>
      <c r="E71" s="2">
        <v>9.4</v>
      </c>
      <c r="F71" s="2">
        <f t="shared" si="0"/>
        <v>28.200000000000003</v>
      </c>
      <c r="G71" s="253"/>
      <c r="H71" s="43"/>
      <c r="I71" s="253"/>
      <c r="J71" s="43"/>
      <c r="K71" s="253"/>
      <c r="L71" s="43"/>
      <c r="M71" s="253"/>
      <c r="N71" s="43"/>
      <c r="O71" s="253"/>
      <c r="P71" s="43"/>
      <c r="Q71" s="253"/>
      <c r="R71" s="43"/>
      <c r="S71" s="253"/>
      <c r="T71" s="43"/>
      <c r="U71" s="253"/>
      <c r="V71" s="43"/>
      <c r="W71" s="253"/>
      <c r="X71" s="43"/>
      <c r="Y71" s="253"/>
      <c r="Z71" s="43"/>
      <c r="AA71" s="253"/>
      <c r="AB71" s="43"/>
      <c r="AC71" s="253"/>
      <c r="AD71" s="43"/>
      <c r="AE71" s="253"/>
      <c r="AF71" s="43"/>
      <c r="AG71" s="253"/>
      <c r="AH71" s="43"/>
      <c r="AI71" s="253"/>
      <c r="AJ71" s="43"/>
      <c r="AK71" s="253"/>
      <c r="AL71" s="43"/>
      <c r="AM71" s="42"/>
    </row>
    <row r="72" spans="1:39" x14ac:dyDescent="0.2">
      <c r="A72" s="235" t="s">
        <v>233</v>
      </c>
      <c r="B72" s="6" t="s">
        <v>227</v>
      </c>
      <c r="C72" s="6"/>
      <c r="D72" s="36">
        <v>135</v>
      </c>
      <c r="E72" s="2">
        <v>4.5</v>
      </c>
      <c r="F72" s="2">
        <f t="shared" si="0"/>
        <v>607.5</v>
      </c>
      <c r="G72" s="253"/>
      <c r="H72" s="43"/>
      <c r="I72" s="253"/>
      <c r="J72" s="43"/>
      <c r="K72" s="253"/>
      <c r="L72" s="43"/>
      <c r="M72" s="253"/>
      <c r="N72" s="43"/>
      <c r="O72" s="253"/>
      <c r="P72" s="43"/>
      <c r="Q72" s="253"/>
      <c r="R72" s="43"/>
      <c r="S72" s="253"/>
      <c r="T72" s="43"/>
      <c r="U72" s="253"/>
      <c r="V72" s="43"/>
      <c r="W72" s="253"/>
      <c r="X72" s="43"/>
      <c r="Y72" s="253"/>
      <c r="Z72" s="43"/>
      <c r="AA72" s="253"/>
      <c r="AB72" s="43"/>
      <c r="AC72" s="253"/>
      <c r="AD72" s="43"/>
      <c r="AE72" s="253"/>
      <c r="AF72" s="43"/>
      <c r="AG72" s="253"/>
      <c r="AH72" s="43"/>
      <c r="AI72" s="253"/>
      <c r="AJ72" s="43"/>
      <c r="AK72" s="253"/>
      <c r="AL72" s="43"/>
      <c r="AM72" s="42"/>
    </row>
    <row r="73" spans="1:39" x14ac:dyDescent="0.2">
      <c r="A73" s="235" t="s">
        <v>234</v>
      </c>
      <c r="B73" s="6" t="s">
        <v>227</v>
      </c>
      <c r="C73" s="6"/>
      <c r="D73" s="36">
        <v>32</v>
      </c>
      <c r="E73" s="2">
        <v>9.4</v>
      </c>
      <c r="F73" s="2">
        <f t="shared" si="0"/>
        <v>300.8</v>
      </c>
      <c r="G73" s="253"/>
      <c r="H73" s="43"/>
      <c r="I73" s="253"/>
      <c r="J73" s="43"/>
      <c r="K73" s="253"/>
      <c r="L73" s="43"/>
      <c r="M73" s="253"/>
      <c r="N73" s="43"/>
      <c r="O73" s="253"/>
      <c r="P73" s="43"/>
      <c r="Q73" s="253"/>
      <c r="R73" s="43"/>
      <c r="S73" s="253"/>
      <c r="T73" s="43"/>
      <c r="U73" s="253"/>
      <c r="V73" s="43"/>
      <c r="W73" s="253"/>
      <c r="X73" s="43"/>
      <c r="Y73" s="253"/>
      <c r="Z73" s="43"/>
      <c r="AA73" s="253"/>
      <c r="AB73" s="43"/>
      <c r="AC73" s="253"/>
      <c r="AD73" s="43"/>
      <c r="AE73" s="253"/>
      <c r="AF73" s="43"/>
      <c r="AG73" s="253"/>
      <c r="AH73" s="43"/>
      <c r="AI73" s="253"/>
      <c r="AJ73" s="43"/>
      <c r="AK73" s="253"/>
      <c r="AL73" s="43"/>
      <c r="AM73" s="42"/>
    </row>
    <row r="74" spans="1:39" x14ac:dyDescent="0.2">
      <c r="A74" s="235" t="s">
        <v>235</v>
      </c>
      <c r="B74" s="6" t="s">
        <v>227</v>
      </c>
      <c r="C74" s="6"/>
      <c r="D74" s="36">
        <v>97</v>
      </c>
      <c r="E74" s="2">
        <v>9.4</v>
      </c>
      <c r="F74" s="2">
        <f t="shared" si="0"/>
        <v>911.80000000000007</v>
      </c>
      <c r="G74" s="253"/>
      <c r="H74" s="43"/>
      <c r="I74" s="253"/>
      <c r="J74" s="43"/>
      <c r="K74" s="253"/>
      <c r="L74" s="43"/>
      <c r="M74" s="253"/>
      <c r="N74" s="43"/>
      <c r="O74" s="253"/>
      <c r="P74" s="43"/>
      <c r="Q74" s="253"/>
      <c r="R74" s="43"/>
      <c r="S74" s="253"/>
      <c r="T74" s="43"/>
      <c r="U74" s="253"/>
      <c r="V74" s="43"/>
      <c r="W74" s="253"/>
      <c r="X74" s="43"/>
      <c r="Y74" s="253"/>
      <c r="Z74" s="43"/>
      <c r="AA74" s="253"/>
      <c r="AB74" s="43"/>
      <c r="AC74" s="253"/>
      <c r="AD74" s="43"/>
      <c r="AE74" s="253"/>
      <c r="AF74" s="43"/>
      <c r="AG74" s="253"/>
      <c r="AH74" s="43"/>
      <c r="AI74" s="253"/>
      <c r="AJ74" s="43"/>
      <c r="AK74" s="253"/>
      <c r="AL74" s="43"/>
      <c r="AM74" s="42"/>
    </row>
    <row r="75" spans="1:39" x14ac:dyDescent="0.2">
      <c r="A75" s="235" t="s">
        <v>285</v>
      </c>
      <c r="B75" s="6" t="s">
        <v>227</v>
      </c>
      <c r="C75" s="6"/>
      <c r="D75" s="36">
        <v>200</v>
      </c>
      <c r="E75" s="2">
        <v>3</v>
      </c>
      <c r="F75" s="2">
        <f t="shared" si="0"/>
        <v>600</v>
      </c>
      <c r="G75" s="253"/>
      <c r="H75" s="43"/>
      <c r="I75" s="253"/>
      <c r="J75" s="43"/>
      <c r="K75" s="253"/>
      <c r="L75" s="43"/>
      <c r="M75" s="253"/>
      <c r="N75" s="43"/>
      <c r="O75" s="253"/>
      <c r="P75" s="43"/>
      <c r="Q75" s="253"/>
      <c r="R75" s="43"/>
      <c r="S75" s="253"/>
      <c r="T75" s="43"/>
      <c r="U75" s="253"/>
      <c r="V75" s="43"/>
      <c r="W75" s="253"/>
      <c r="X75" s="43"/>
      <c r="Y75" s="253"/>
      <c r="Z75" s="43"/>
      <c r="AA75" s="253"/>
      <c r="AB75" s="43"/>
      <c r="AC75" s="253"/>
      <c r="AD75" s="43"/>
      <c r="AE75" s="253"/>
      <c r="AF75" s="43"/>
      <c r="AG75" s="253"/>
      <c r="AH75" s="43"/>
      <c r="AI75" s="253"/>
      <c r="AJ75" s="43"/>
      <c r="AK75" s="253"/>
      <c r="AL75" s="43"/>
      <c r="AM75" s="42"/>
    </row>
    <row r="76" spans="1:39" x14ac:dyDescent="0.2">
      <c r="A76" s="235" t="s">
        <v>286</v>
      </c>
      <c r="B76" s="6" t="s">
        <v>227</v>
      </c>
      <c r="C76" s="6"/>
      <c r="D76" s="36">
        <v>20</v>
      </c>
      <c r="E76" s="2">
        <v>1.5</v>
      </c>
      <c r="F76" s="2">
        <f t="shared" si="0"/>
        <v>30</v>
      </c>
      <c r="G76" s="253"/>
      <c r="H76" s="43"/>
      <c r="I76" s="253"/>
      <c r="J76" s="43"/>
      <c r="K76" s="253"/>
      <c r="L76" s="43"/>
      <c r="M76" s="253"/>
      <c r="N76" s="43"/>
      <c r="O76" s="253"/>
      <c r="P76" s="43"/>
      <c r="Q76" s="253"/>
      <c r="R76" s="43"/>
      <c r="S76" s="253"/>
      <c r="T76" s="43"/>
      <c r="U76" s="253"/>
      <c r="V76" s="43"/>
      <c r="W76" s="253"/>
      <c r="X76" s="43"/>
      <c r="Y76" s="253"/>
      <c r="Z76" s="43"/>
      <c r="AA76" s="253"/>
      <c r="AB76" s="43"/>
      <c r="AC76" s="253"/>
      <c r="AD76" s="43"/>
      <c r="AE76" s="253"/>
      <c r="AF76" s="43"/>
      <c r="AG76" s="253"/>
      <c r="AH76" s="43"/>
      <c r="AI76" s="253"/>
      <c r="AJ76" s="43"/>
      <c r="AK76" s="253"/>
      <c r="AL76" s="43"/>
      <c r="AM76" s="42"/>
    </row>
    <row r="77" spans="1:39" x14ac:dyDescent="0.2">
      <c r="A77" s="235" t="s">
        <v>287</v>
      </c>
      <c r="B77" s="6" t="s">
        <v>288</v>
      </c>
      <c r="C77" s="6"/>
      <c r="D77" s="36">
        <v>1</v>
      </c>
      <c r="E77" s="2">
        <v>936</v>
      </c>
      <c r="F77" s="2">
        <f t="shared" si="0"/>
        <v>936</v>
      </c>
      <c r="G77" s="253"/>
      <c r="H77" s="43"/>
      <c r="I77" s="253"/>
      <c r="J77" s="43"/>
      <c r="K77" s="253"/>
      <c r="L77" s="43"/>
      <c r="M77" s="253"/>
      <c r="N77" s="43"/>
      <c r="O77" s="253"/>
      <c r="P77" s="43"/>
      <c r="Q77" s="253"/>
      <c r="R77" s="43"/>
      <c r="S77" s="253"/>
      <c r="T77" s="43"/>
      <c r="U77" s="253"/>
      <c r="V77" s="43"/>
      <c r="W77" s="253"/>
      <c r="X77" s="43"/>
      <c r="Y77" s="253"/>
      <c r="Z77" s="43"/>
      <c r="AA77" s="253"/>
      <c r="AB77" s="43"/>
      <c r="AC77" s="253"/>
      <c r="AD77" s="43"/>
      <c r="AE77" s="253"/>
      <c r="AF77" s="43"/>
      <c r="AG77" s="253"/>
      <c r="AH77" s="43"/>
      <c r="AI77" s="253"/>
      <c r="AJ77" s="43"/>
      <c r="AK77" s="253"/>
      <c r="AL77" s="43"/>
      <c r="AM77" s="42"/>
    </row>
    <row r="78" spans="1:39" x14ac:dyDescent="0.2">
      <c r="A78" s="235" t="s">
        <v>297</v>
      </c>
      <c r="B78" s="6" t="s">
        <v>288</v>
      </c>
      <c r="C78" s="6"/>
      <c r="D78" s="36">
        <v>2</v>
      </c>
      <c r="E78" s="2">
        <v>306.8</v>
      </c>
      <c r="F78" s="2">
        <f t="shared" si="0"/>
        <v>613.6</v>
      </c>
      <c r="G78" s="253"/>
      <c r="H78" s="43"/>
      <c r="I78" s="253"/>
      <c r="J78" s="43"/>
      <c r="K78" s="253"/>
      <c r="L78" s="43"/>
      <c r="M78" s="253"/>
      <c r="N78" s="43"/>
      <c r="O78" s="253"/>
      <c r="P78" s="43"/>
      <c r="Q78" s="253"/>
      <c r="R78" s="43"/>
      <c r="S78" s="253"/>
      <c r="T78" s="43"/>
      <c r="U78" s="253"/>
      <c r="V78" s="43"/>
      <c r="W78" s="253"/>
      <c r="X78" s="43"/>
      <c r="Y78" s="253"/>
      <c r="Z78" s="43"/>
      <c r="AA78" s="253"/>
      <c r="AB78" s="43"/>
      <c r="AC78" s="253"/>
      <c r="AD78" s="43"/>
      <c r="AE78" s="253"/>
      <c r="AF78" s="43"/>
      <c r="AG78" s="253"/>
      <c r="AH78" s="43"/>
      <c r="AI78" s="253"/>
      <c r="AJ78" s="43"/>
      <c r="AK78" s="253"/>
      <c r="AL78" s="43"/>
      <c r="AM78" s="42"/>
    </row>
    <row r="79" spans="1:39" x14ac:dyDescent="0.2">
      <c r="A79" s="235" t="s">
        <v>298</v>
      </c>
      <c r="B79" s="6" t="s">
        <v>288</v>
      </c>
      <c r="C79" s="6"/>
      <c r="D79" s="36">
        <v>2</v>
      </c>
      <c r="E79" s="2">
        <v>306.5</v>
      </c>
      <c r="F79" s="2">
        <f t="shared" si="0"/>
        <v>613</v>
      </c>
      <c r="G79" s="253"/>
      <c r="H79" s="43"/>
      <c r="I79" s="253"/>
      <c r="J79" s="43"/>
      <c r="K79" s="253"/>
      <c r="L79" s="43"/>
      <c r="M79" s="253"/>
      <c r="N79" s="43"/>
      <c r="O79" s="253"/>
      <c r="P79" s="43"/>
      <c r="Q79" s="253"/>
      <c r="R79" s="43"/>
      <c r="S79" s="253"/>
      <c r="T79" s="43"/>
      <c r="U79" s="253"/>
      <c r="V79" s="43"/>
      <c r="W79" s="253"/>
      <c r="X79" s="43"/>
      <c r="Y79" s="253"/>
      <c r="Z79" s="43"/>
      <c r="AA79" s="253"/>
      <c r="AB79" s="43"/>
      <c r="AC79" s="253"/>
      <c r="AD79" s="43"/>
      <c r="AE79" s="253"/>
      <c r="AF79" s="43"/>
      <c r="AG79" s="253"/>
      <c r="AH79" s="43"/>
      <c r="AI79" s="253"/>
      <c r="AJ79" s="43"/>
      <c r="AK79" s="253"/>
      <c r="AL79" s="43"/>
      <c r="AM79" s="42"/>
    </row>
    <row r="80" spans="1:39" x14ac:dyDescent="0.2">
      <c r="A80" s="235" t="s">
        <v>299</v>
      </c>
      <c r="B80" s="6" t="s">
        <v>288</v>
      </c>
      <c r="C80" s="6"/>
      <c r="D80" s="36">
        <v>3</v>
      </c>
      <c r="E80" s="2">
        <v>258.3</v>
      </c>
      <c r="F80" s="2">
        <f t="shared" si="0"/>
        <v>774.90000000000009</v>
      </c>
      <c r="G80" s="253"/>
      <c r="H80" s="43"/>
      <c r="I80" s="253"/>
      <c r="J80" s="43"/>
      <c r="K80" s="253"/>
      <c r="L80" s="43"/>
      <c r="M80" s="253"/>
      <c r="N80" s="43"/>
      <c r="O80" s="253"/>
      <c r="P80" s="43"/>
      <c r="Q80" s="253"/>
      <c r="R80" s="43"/>
      <c r="S80" s="253"/>
      <c r="T80" s="43"/>
      <c r="U80" s="253"/>
      <c r="V80" s="43"/>
      <c r="W80" s="253"/>
      <c r="X80" s="43"/>
      <c r="Y80" s="253"/>
      <c r="Z80" s="43"/>
      <c r="AA80" s="253"/>
      <c r="AB80" s="43"/>
      <c r="AC80" s="253"/>
      <c r="AD80" s="43"/>
      <c r="AE80" s="253"/>
      <c r="AF80" s="43"/>
      <c r="AG80" s="253"/>
      <c r="AH80" s="43"/>
      <c r="AI80" s="253"/>
      <c r="AJ80" s="43"/>
      <c r="AK80" s="253"/>
      <c r="AL80" s="43"/>
      <c r="AM80" s="42"/>
    </row>
    <row r="81" spans="1:39" x14ac:dyDescent="0.2">
      <c r="A81" s="235" t="s">
        <v>300</v>
      </c>
      <c r="B81" s="6" t="s">
        <v>288</v>
      </c>
      <c r="C81" s="6"/>
      <c r="D81" s="36">
        <v>8</v>
      </c>
      <c r="E81" s="2">
        <v>258.3</v>
      </c>
      <c r="F81" s="2">
        <f t="shared" si="0"/>
        <v>2066.4</v>
      </c>
      <c r="G81" s="253"/>
      <c r="H81" s="43"/>
      <c r="I81" s="253"/>
      <c r="J81" s="43"/>
      <c r="K81" s="253"/>
      <c r="L81" s="43"/>
      <c r="M81" s="253"/>
      <c r="N81" s="43"/>
      <c r="O81" s="253"/>
      <c r="P81" s="43"/>
      <c r="Q81" s="253"/>
      <c r="R81" s="43"/>
      <c r="S81" s="253"/>
      <c r="T81" s="43"/>
      <c r="U81" s="253"/>
      <c r="V81" s="43"/>
      <c r="W81" s="253"/>
      <c r="X81" s="43"/>
      <c r="Y81" s="253"/>
      <c r="Z81" s="43"/>
      <c r="AA81" s="253"/>
      <c r="AB81" s="43"/>
      <c r="AC81" s="253"/>
      <c r="AD81" s="43"/>
      <c r="AE81" s="253"/>
      <c r="AF81" s="43"/>
      <c r="AG81" s="253"/>
      <c r="AH81" s="43"/>
      <c r="AI81" s="253"/>
      <c r="AJ81" s="43"/>
      <c r="AK81" s="253"/>
      <c r="AL81" s="43"/>
      <c r="AM81" s="42"/>
    </row>
    <row r="82" spans="1:39" x14ac:dyDescent="0.2">
      <c r="A82" s="235" t="s">
        <v>301</v>
      </c>
      <c r="B82" s="6" t="s">
        <v>288</v>
      </c>
      <c r="C82" s="6"/>
      <c r="D82" s="36">
        <v>6</v>
      </c>
      <c r="E82" s="2">
        <v>283</v>
      </c>
      <c r="F82" s="2">
        <f t="shared" ref="F82:F145" si="1">E82*D82</f>
        <v>1698</v>
      </c>
      <c r="G82" s="253"/>
      <c r="H82" s="43"/>
      <c r="I82" s="253"/>
      <c r="J82" s="43"/>
      <c r="K82" s="253"/>
      <c r="L82" s="43"/>
      <c r="M82" s="253"/>
      <c r="N82" s="43"/>
      <c r="O82" s="253"/>
      <c r="P82" s="43"/>
      <c r="Q82" s="253"/>
      <c r="R82" s="43"/>
      <c r="S82" s="253"/>
      <c r="T82" s="43"/>
      <c r="U82" s="253"/>
      <c r="V82" s="43"/>
      <c r="W82" s="253"/>
      <c r="X82" s="43"/>
      <c r="Y82" s="253"/>
      <c r="Z82" s="43"/>
      <c r="AA82" s="253"/>
      <c r="AB82" s="43"/>
      <c r="AC82" s="253"/>
      <c r="AD82" s="43"/>
      <c r="AE82" s="253"/>
      <c r="AF82" s="43"/>
      <c r="AG82" s="253"/>
      <c r="AH82" s="43"/>
      <c r="AI82" s="253"/>
      <c r="AJ82" s="43"/>
      <c r="AK82" s="253"/>
      <c r="AL82" s="43"/>
      <c r="AM82" s="42"/>
    </row>
    <row r="83" spans="1:39" x14ac:dyDescent="0.2">
      <c r="A83" s="235" t="s">
        <v>302</v>
      </c>
      <c r="B83" s="6" t="s">
        <v>288</v>
      </c>
      <c r="C83" s="6"/>
      <c r="D83" s="36">
        <v>41</v>
      </c>
      <c r="E83" s="2">
        <v>258.3</v>
      </c>
      <c r="F83" s="2">
        <f t="shared" si="1"/>
        <v>10590.300000000001</v>
      </c>
      <c r="G83" s="253"/>
      <c r="H83" s="43"/>
      <c r="I83" s="253"/>
      <c r="J83" s="43"/>
      <c r="K83" s="253"/>
      <c r="L83" s="43"/>
      <c r="M83" s="253"/>
      <c r="N83" s="43"/>
      <c r="O83" s="253"/>
      <c r="P83" s="43"/>
      <c r="Q83" s="253"/>
      <c r="R83" s="43"/>
      <c r="S83" s="253"/>
      <c r="T83" s="43"/>
      <c r="U83" s="253"/>
      <c r="V83" s="43"/>
      <c r="W83" s="253"/>
      <c r="X83" s="43"/>
      <c r="Y83" s="253"/>
      <c r="Z83" s="43"/>
      <c r="AA83" s="253"/>
      <c r="AB83" s="43"/>
      <c r="AC83" s="253"/>
      <c r="AD83" s="43"/>
      <c r="AE83" s="253"/>
      <c r="AF83" s="43"/>
      <c r="AG83" s="253"/>
      <c r="AH83" s="43"/>
      <c r="AI83" s="253"/>
      <c r="AJ83" s="43"/>
      <c r="AK83" s="253"/>
      <c r="AL83" s="43"/>
      <c r="AM83" s="42"/>
    </row>
    <row r="84" spans="1:39" x14ac:dyDescent="0.2">
      <c r="A84" s="235" t="s">
        <v>303</v>
      </c>
      <c r="B84" s="6" t="s">
        <v>288</v>
      </c>
      <c r="C84" s="6"/>
      <c r="D84" s="36">
        <v>11</v>
      </c>
      <c r="E84" s="2">
        <v>288.39999999999998</v>
      </c>
      <c r="F84" s="2">
        <f t="shared" si="1"/>
        <v>3172.3999999999996</v>
      </c>
      <c r="G84" s="253"/>
      <c r="H84" s="43"/>
      <c r="I84" s="253"/>
      <c r="J84" s="43"/>
      <c r="K84" s="253"/>
      <c r="L84" s="43"/>
      <c r="M84" s="253"/>
      <c r="N84" s="43"/>
      <c r="O84" s="253"/>
      <c r="P84" s="43"/>
      <c r="Q84" s="253"/>
      <c r="R84" s="43"/>
      <c r="S84" s="253"/>
      <c r="T84" s="43"/>
      <c r="U84" s="253"/>
      <c r="V84" s="43"/>
      <c r="W84" s="253"/>
      <c r="X84" s="43"/>
      <c r="Y84" s="253"/>
      <c r="Z84" s="43"/>
      <c r="AA84" s="253"/>
      <c r="AB84" s="43"/>
      <c r="AC84" s="253"/>
      <c r="AD84" s="43"/>
      <c r="AE84" s="253"/>
      <c r="AF84" s="43"/>
      <c r="AG84" s="253"/>
      <c r="AH84" s="43"/>
      <c r="AI84" s="253"/>
      <c r="AJ84" s="43"/>
      <c r="AK84" s="253"/>
      <c r="AL84" s="43"/>
      <c r="AM84" s="42"/>
    </row>
    <row r="85" spans="1:39" x14ac:dyDescent="0.2">
      <c r="A85" s="235" t="s">
        <v>304</v>
      </c>
      <c r="B85" s="6" t="s">
        <v>288</v>
      </c>
      <c r="C85" s="6"/>
      <c r="D85" s="36">
        <v>2</v>
      </c>
      <c r="E85" s="2">
        <v>268</v>
      </c>
      <c r="F85" s="2">
        <f t="shared" si="1"/>
        <v>536</v>
      </c>
      <c r="G85" s="253"/>
      <c r="H85" s="43"/>
      <c r="I85" s="253"/>
      <c r="J85" s="43"/>
      <c r="K85" s="253"/>
      <c r="L85" s="43"/>
      <c r="M85" s="253"/>
      <c r="N85" s="43"/>
      <c r="O85" s="253"/>
      <c r="P85" s="43"/>
      <c r="Q85" s="253"/>
      <c r="R85" s="43"/>
      <c r="S85" s="253"/>
      <c r="T85" s="43"/>
      <c r="U85" s="253"/>
      <c r="V85" s="43"/>
      <c r="W85" s="253"/>
      <c r="X85" s="43"/>
      <c r="Y85" s="253"/>
      <c r="Z85" s="43"/>
      <c r="AA85" s="253"/>
      <c r="AB85" s="43"/>
      <c r="AC85" s="253"/>
      <c r="AD85" s="43"/>
      <c r="AE85" s="253"/>
      <c r="AF85" s="43"/>
      <c r="AG85" s="253"/>
      <c r="AH85" s="43"/>
      <c r="AI85" s="253"/>
      <c r="AJ85" s="43"/>
      <c r="AK85" s="253"/>
      <c r="AL85" s="43"/>
      <c r="AM85" s="42"/>
    </row>
    <row r="86" spans="1:39" x14ac:dyDescent="0.2">
      <c r="A86" s="235" t="s">
        <v>305</v>
      </c>
      <c r="B86" s="6" t="s">
        <v>288</v>
      </c>
      <c r="C86" s="6"/>
      <c r="D86" s="36">
        <v>5</v>
      </c>
      <c r="E86" s="2">
        <v>277.7</v>
      </c>
      <c r="F86" s="2">
        <f t="shared" si="1"/>
        <v>1388.5</v>
      </c>
      <c r="G86" s="253"/>
      <c r="H86" s="43"/>
      <c r="I86" s="253"/>
      <c r="J86" s="43"/>
      <c r="K86" s="253"/>
      <c r="L86" s="43"/>
      <c r="M86" s="253"/>
      <c r="N86" s="43"/>
      <c r="O86" s="253"/>
      <c r="P86" s="43"/>
      <c r="Q86" s="253"/>
      <c r="R86" s="43"/>
      <c r="S86" s="253"/>
      <c r="T86" s="43"/>
      <c r="U86" s="253"/>
      <c r="V86" s="43"/>
      <c r="W86" s="253"/>
      <c r="X86" s="43"/>
      <c r="Y86" s="253"/>
      <c r="Z86" s="43"/>
      <c r="AA86" s="253"/>
      <c r="AB86" s="43"/>
      <c r="AC86" s="253"/>
      <c r="AD86" s="43"/>
      <c r="AE86" s="253"/>
      <c r="AF86" s="43"/>
      <c r="AG86" s="253"/>
      <c r="AH86" s="43"/>
      <c r="AI86" s="253"/>
      <c r="AJ86" s="43"/>
      <c r="AK86" s="253"/>
      <c r="AL86" s="43"/>
      <c r="AM86" s="42"/>
    </row>
    <row r="87" spans="1:39" x14ac:dyDescent="0.2">
      <c r="A87" s="235" t="s">
        <v>306</v>
      </c>
      <c r="B87" s="6" t="s">
        <v>288</v>
      </c>
      <c r="C87" s="6"/>
      <c r="D87" s="36">
        <v>75</v>
      </c>
      <c r="E87" s="2">
        <v>334.7</v>
      </c>
      <c r="F87" s="2">
        <f t="shared" si="1"/>
        <v>25102.5</v>
      </c>
      <c r="G87" s="253"/>
      <c r="H87" s="43"/>
      <c r="I87" s="253"/>
      <c r="J87" s="43"/>
      <c r="K87" s="253"/>
      <c r="L87" s="43"/>
      <c r="M87" s="253"/>
      <c r="N87" s="43"/>
      <c r="O87" s="253"/>
      <c r="P87" s="43"/>
      <c r="Q87" s="253"/>
      <c r="R87" s="43"/>
      <c r="S87" s="253"/>
      <c r="T87" s="43"/>
      <c r="U87" s="253"/>
      <c r="V87" s="43"/>
      <c r="W87" s="253"/>
      <c r="X87" s="43"/>
      <c r="Y87" s="253"/>
      <c r="Z87" s="43"/>
      <c r="AA87" s="253"/>
      <c r="AB87" s="43"/>
      <c r="AC87" s="253"/>
      <c r="AD87" s="43"/>
      <c r="AE87" s="253"/>
      <c r="AF87" s="43"/>
      <c r="AG87" s="253"/>
      <c r="AH87" s="43"/>
      <c r="AI87" s="253"/>
      <c r="AJ87" s="43"/>
      <c r="AK87" s="253"/>
      <c r="AL87" s="43"/>
      <c r="AM87" s="42"/>
    </row>
    <row r="88" spans="1:39" x14ac:dyDescent="0.2">
      <c r="A88" s="235" t="s">
        <v>289</v>
      </c>
      <c r="B88" s="6" t="s">
        <v>288</v>
      </c>
      <c r="C88" s="6"/>
      <c r="D88" s="36">
        <v>1</v>
      </c>
      <c r="E88" s="2">
        <v>378</v>
      </c>
      <c r="F88" s="2">
        <f t="shared" si="1"/>
        <v>378</v>
      </c>
      <c r="G88" s="253"/>
      <c r="H88" s="43"/>
      <c r="I88" s="253"/>
      <c r="J88" s="43"/>
      <c r="K88" s="253"/>
      <c r="L88" s="43"/>
      <c r="M88" s="253"/>
      <c r="N88" s="43"/>
      <c r="O88" s="253"/>
      <c r="P88" s="43"/>
      <c r="Q88" s="253"/>
      <c r="R88" s="43"/>
      <c r="S88" s="253"/>
      <c r="T88" s="43"/>
      <c r="U88" s="253"/>
      <c r="V88" s="43"/>
      <c r="W88" s="253"/>
      <c r="X88" s="43"/>
      <c r="Y88" s="253"/>
      <c r="Z88" s="43"/>
      <c r="AA88" s="253"/>
      <c r="AB88" s="43"/>
      <c r="AC88" s="253"/>
      <c r="AD88" s="43"/>
      <c r="AE88" s="253"/>
      <c r="AF88" s="43"/>
      <c r="AG88" s="253"/>
      <c r="AH88" s="43"/>
      <c r="AI88" s="253"/>
      <c r="AJ88" s="43"/>
      <c r="AK88" s="253"/>
      <c r="AL88" s="43"/>
      <c r="AM88" s="42"/>
    </row>
    <row r="89" spans="1:39" x14ac:dyDescent="0.2">
      <c r="A89" s="235" t="s">
        <v>307</v>
      </c>
      <c r="B89" s="6" t="s">
        <v>288</v>
      </c>
      <c r="C89" s="6"/>
      <c r="D89" s="36">
        <v>16</v>
      </c>
      <c r="E89" s="2">
        <v>334.7</v>
      </c>
      <c r="F89" s="2">
        <f t="shared" si="1"/>
        <v>5355.2</v>
      </c>
      <c r="G89" s="253"/>
      <c r="H89" s="43"/>
      <c r="I89" s="253"/>
      <c r="J89" s="43"/>
      <c r="K89" s="253"/>
      <c r="L89" s="43"/>
      <c r="M89" s="253"/>
      <c r="N89" s="43"/>
      <c r="O89" s="253"/>
      <c r="P89" s="43"/>
      <c r="Q89" s="253"/>
      <c r="R89" s="43"/>
      <c r="S89" s="253"/>
      <c r="T89" s="43"/>
      <c r="U89" s="253"/>
      <c r="V89" s="43"/>
      <c r="W89" s="253"/>
      <c r="X89" s="43"/>
      <c r="Y89" s="253"/>
      <c r="Z89" s="43"/>
      <c r="AA89" s="253"/>
      <c r="AB89" s="43"/>
      <c r="AC89" s="253"/>
      <c r="AD89" s="43"/>
      <c r="AE89" s="253"/>
      <c r="AF89" s="43"/>
      <c r="AG89" s="253"/>
      <c r="AH89" s="43"/>
      <c r="AI89" s="253"/>
      <c r="AJ89" s="43"/>
      <c r="AK89" s="253"/>
      <c r="AL89" s="43"/>
      <c r="AM89" s="42"/>
    </row>
    <row r="90" spans="1:39" x14ac:dyDescent="0.2">
      <c r="A90" s="235" t="s">
        <v>308</v>
      </c>
      <c r="B90" s="6" t="s">
        <v>288</v>
      </c>
      <c r="C90" s="6"/>
      <c r="D90" s="36">
        <v>22</v>
      </c>
      <c r="E90" s="2">
        <v>324.8</v>
      </c>
      <c r="F90" s="2">
        <f t="shared" si="1"/>
        <v>7145.6</v>
      </c>
      <c r="G90" s="253"/>
      <c r="H90" s="43"/>
      <c r="I90" s="253"/>
      <c r="J90" s="43"/>
      <c r="K90" s="253"/>
      <c r="L90" s="43"/>
      <c r="M90" s="253"/>
      <c r="N90" s="43"/>
      <c r="O90" s="253"/>
      <c r="P90" s="43"/>
      <c r="Q90" s="253"/>
      <c r="R90" s="43"/>
      <c r="S90" s="253"/>
      <c r="T90" s="43"/>
      <c r="U90" s="253"/>
      <c r="V90" s="43"/>
      <c r="W90" s="253"/>
      <c r="X90" s="43"/>
      <c r="Y90" s="253"/>
      <c r="Z90" s="43"/>
      <c r="AA90" s="253"/>
      <c r="AB90" s="43"/>
      <c r="AC90" s="253"/>
      <c r="AD90" s="43"/>
      <c r="AE90" s="253"/>
      <c r="AF90" s="43"/>
      <c r="AG90" s="253"/>
      <c r="AH90" s="43"/>
      <c r="AI90" s="253"/>
      <c r="AJ90" s="43"/>
      <c r="AK90" s="253"/>
      <c r="AL90" s="43"/>
      <c r="AM90" s="42"/>
    </row>
    <row r="91" spans="1:39" x14ac:dyDescent="0.2">
      <c r="A91" s="235" t="s">
        <v>309</v>
      </c>
      <c r="B91" s="6" t="s">
        <v>288</v>
      </c>
      <c r="C91" s="6"/>
      <c r="D91" s="36">
        <v>4</v>
      </c>
      <c r="E91" s="2">
        <v>324.80000000000007</v>
      </c>
      <c r="F91" s="2">
        <f t="shared" si="1"/>
        <v>1299.2000000000003</v>
      </c>
      <c r="G91" s="253"/>
      <c r="H91" s="43"/>
      <c r="I91" s="253"/>
      <c r="J91" s="43"/>
      <c r="K91" s="253"/>
      <c r="L91" s="43"/>
      <c r="M91" s="253"/>
      <c r="N91" s="43"/>
      <c r="O91" s="253"/>
      <c r="P91" s="43"/>
      <c r="Q91" s="253"/>
      <c r="R91" s="43"/>
      <c r="S91" s="253"/>
      <c r="T91" s="43"/>
      <c r="U91" s="253"/>
      <c r="V91" s="43"/>
      <c r="W91" s="253"/>
      <c r="X91" s="43"/>
      <c r="Y91" s="253"/>
      <c r="Z91" s="43"/>
      <c r="AA91" s="253"/>
      <c r="AB91" s="43"/>
      <c r="AC91" s="253"/>
      <c r="AD91" s="43"/>
      <c r="AE91" s="253"/>
      <c r="AF91" s="43"/>
      <c r="AG91" s="253"/>
      <c r="AH91" s="43"/>
      <c r="AI91" s="253"/>
      <c r="AJ91" s="43"/>
      <c r="AK91" s="253"/>
      <c r="AL91" s="43"/>
      <c r="AM91" s="42"/>
    </row>
    <row r="92" spans="1:39" x14ac:dyDescent="0.2">
      <c r="A92" s="235" t="s">
        <v>310</v>
      </c>
      <c r="B92" s="6" t="s">
        <v>288</v>
      </c>
      <c r="C92" s="6"/>
      <c r="D92" s="36">
        <v>14</v>
      </c>
      <c r="E92" s="2">
        <v>324.59999999999997</v>
      </c>
      <c r="F92" s="2">
        <f t="shared" si="1"/>
        <v>4544.3999999999996</v>
      </c>
      <c r="G92" s="253"/>
      <c r="H92" s="43"/>
      <c r="I92" s="253"/>
      <c r="J92" s="43"/>
      <c r="K92" s="253"/>
      <c r="L92" s="43"/>
      <c r="M92" s="253"/>
      <c r="N92" s="43"/>
      <c r="O92" s="253"/>
      <c r="P92" s="43"/>
      <c r="Q92" s="253"/>
      <c r="R92" s="43"/>
      <c r="S92" s="253"/>
      <c r="T92" s="43"/>
      <c r="U92" s="253"/>
      <c r="V92" s="43"/>
      <c r="W92" s="253"/>
      <c r="X92" s="43"/>
      <c r="Y92" s="253"/>
      <c r="Z92" s="43"/>
      <c r="AA92" s="253"/>
      <c r="AB92" s="43"/>
      <c r="AC92" s="253"/>
      <c r="AD92" s="43"/>
      <c r="AE92" s="253"/>
      <c r="AF92" s="43"/>
      <c r="AG92" s="253"/>
      <c r="AH92" s="43"/>
      <c r="AI92" s="253"/>
      <c r="AJ92" s="43"/>
      <c r="AK92" s="253"/>
      <c r="AL92" s="43"/>
      <c r="AM92" s="42"/>
    </row>
    <row r="93" spans="1:39" x14ac:dyDescent="0.2">
      <c r="A93" s="235" t="s">
        <v>311</v>
      </c>
      <c r="B93" s="6" t="s">
        <v>288</v>
      </c>
      <c r="C93" s="6"/>
      <c r="D93" s="36">
        <v>4</v>
      </c>
      <c r="E93" s="2">
        <v>324.60000000000002</v>
      </c>
      <c r="F93" s="2">
        <f t="shared" si="1"/>
        <v>1298.4000000000001</v>
      </c>
      <c r="G93" s="253"/>
      <c r="H93" s="43"/>
      <c r="I93" s="253"/>
      <c r="J93" s="43"/>
      <c r="K93" s="253"/>
      <c r="L93" s="43"/>
      <c r="M93" s="253"/>
      <c r="N93" s="43"/>
      <c r="O93" s="253"/>
      <c r="P93" s="43"/>
      <c r="Q93" s="253"/>
      <c r="R93" s="43"/>
      <c r="S93" s="253"/>
      <c r="T93" s="43"/>
      <c r="U93" s="253"/>
      <c r="V93" s="43"/>
      <c r="W93" s="253"/>
      <c r="X93" s="43"/>
      <c r="Y93" s="253"/>
      <c r="Z93" s="43"/>
      <c r="AA93" s="253"/>
      <c r="AB93" s="43"/>
      <c r="AC93" s="253"/>
      <c r="AD93" s="43"/>
      <c r="AE93" s="253"/>
      <c r="AF93" s="43"/>
      <c r="AG93" s="253"/>
      <c r="AH93" s="43"/>
      <c r="AI93" s="253"/>
      <c r="AJ93" s="43"/>
      <c r="AK93" s="253"/>
      <c r="AL93" s="43"/>
      <c r="AM93" s="42"/>
    </row>
    <row r="94" spans="1:39" x14ac:dyDescent="0.2">
      <c r="A94" s="235" t="s">
        <v>312</v>
      </c>
      <c r="B94" s="6" t="s">
        <v>288</v>
      </c>
      <c r="C94" s="6"/>
      <c r="D94" s="36">
        <v>13</v>
      </c>
      <c r="E94" s="2">
        <v>298.7</v>
      </c>
      <c r="F94" s="2">
        <f t="shared" si="1"/>
        <v>3883.1</v>
      </c>
      <c r="G94" s="253"/>
      <c r="H94" s="43"/>
      <c r="I94" s="253"/>
      <c r="J94" s="43"/>
      <c r="K94" s="253"/>
      <c r="L94" s="43"/>
      <c r="M94" s="253"/>
      <c r="N94" s="43"/>
      <c r="O94" s="253"/>
      <c r="P94" s="43"/>
      <c r="Q94" s="253"/>
      <c r="R94" s="43"/>
      <c r="S94" s="253"/>
      <c r="T94" s="43"/>
      <c r="U94" s="253"/>
      <c r="V94" s="43"/>
      <c r="W94" s="253"/>
      <c r="X94" s="43"/>
      <c r="Y94" s="253"/>
      <c r="Z94" s="43"/>
      <c r="AA94" s="253"/>
      <c r="AB94" s="43"/>
      <c r="AC94" s="253"/>
      <c r="AD94" s="43"/>
      <c r="AE94" s="253"/>
      <c r="AF94" s="43"/>
      <c r="AG94" s="253"/>
      <c r="AH94" s="43"/>
      <c r="AI94" s="253"/>
      <c r="AJ94" s="43"/>
      <c r="AK94" s="253"/>
      <c r="AL94" s="43"/>
      <c r="AM94" s="42"/>
    </row>
    <row r="95" spans="1:39" x14ac:dyDescent="0.2">
      <c r="A95" s="235" t="s">
        <v>313</v>
      </c>
      <c r="B95" s="6" t="s">
        <v>288</v>
      </c>
      <c r="C95" s="6"/>
      <c r="D95" s="36">
        <v>8</v>
      </c>
      <c r="E95" s="2">
        <v>321.60000000000002</v>
      </c>
      <c r="F95" s="2">
        <f t="shared" si="1"/>
        <v>2572.8000000000002</v>
      </c>
      <c r="G95" s="253"/>
      <c r="H95" s="43"/>
      <c r="I95" s="253"/>
      <c r="J95" s="43"/>
      <c r="K95" s="253"/>
      <c r="L95" s="43"/>
      <c r="M95" s="253"/>
      <c r="N95" s="43"/>
      <c r="O95" s="253"/>
      <c r="P95" s="43"/>
      <c r="Q95" s="253"/>
      <c r="R95" s="43"/>
      <c r="S95" s="253"/>
      <c r="T95" s="43"/>
      <c r="U95" s="253"/>
      <c r="V95" s="43"/>
      <c r="W95" s="253"/>
      <c r="X95" s="43"/>
      <c r="Y95" s="253"/>
      <c r="Z95" s="43"/>
      <c r="AA95" s="253"/>
      <c r="AB95" s="43"/>
      <c r="AC95" s="253"/>
      <c r="AD95" s="43"/>
      <c r="AE95" s="253"/>
      <c r="AF95" s="43"/>
      <c r="AG95" s="253"/>
      <c r="AH95" s="43"/>
      <c r="AI95" s="253"/>
      <c r="AJ95" s="43"/>
      <c r="AK95" s="253"/>
      <c r="AL95" s="43"/>
      <c r="AM95" s="42"/>
    </row>
    <row r="96" spans="1:39" x14ac:dyDescent="0.2">
      <c r="A96" s="235" t="s">
        <v>314</v>
      </c>
      <c r="B96" s="6" t="s">
        <v>288</v>
      </c>
      <c r="C96" s="6"/>
      <c r="D96" s="36">
        <v>4</v>
      </c>
      <c r="E96" s="2">
        <v>329.6</v>
      </c>
      <c r="F96" s="2">
        <f t="shared" si="1"/>
        <v>1318.4</v>
      </c>
      <c r="G96" s="253"/>
      <c r="H96" s="43"/>
      <c r="I96" s="253"/>
      <c r="J96" s="43"/>
      <c r="K96" s="253"/>
      <c r="L96" s="43"/>
      <c r="M96" s="253"/>
      <c r="N96" s="43"/>
      <c r="O96" s="253"/>
      <c r="P96" s="43"/>
      <c r="Q96" s="253"/>
      <c r="R96" s="43"/>
      <c r="S96" s="253"/>
      <c r="T96" s="43"/>
      <c r="U96" s="253"/>
      <c r="V96" s="43"/>
      <c r="W96" s="253"/>
      <c r="X96" s="43"/>
      <c r="Y96" s="253"/>
      <c r="Z96" s="43"/>
      <c r="AA96" s="253"/>
      <c r="AB96" s="43"/>
      <c r="AC96" s="253"/>
      <c r="AD96" s="43"/>
      <c r="AE96" s="253"/>
      <c r="AF96" s="43"/>
      <c r="AG96" s="253"/>
      <c r="AH96" s="43"/>
      <c r="AI96" s="253"/>
      <c r="AJ96" s="43"/>
      <c r="AK96" s="253"/>
      <c r="AL96" s="43"/>
      <c r="AM96" s="42"/>
    </row>
    <row r="97" spans="1:39" x14ac:dyDescent="0.2">
      <c r="A97" s="235" t="s">
        <v>315</v>
      </c>
      <c r="B97" s="6" t="s">
        <v>288</v>
      </c>
      <c r="C97" s="6"/>
      <c r="D97" s="36">
        <v>6</v>
      </c>
      <c r="E97" s="2">
        <v>334.9</v>
      </c>
      <c r="F97" s="2">
        <f t="shared" si="1"/>
        <v>2009.3999999999999</v>
      </c>
      <c r="G97" s="253"/>
      <c r="H97" s="43"/>
      <c r="I97" s="253"/>
      <c r="J97" s="43"/>
      <c r="K97" s="253"/>
      <c r="L97" s="43"/>
      <c r="M97" s="253"/>
      <c r="N97" s="43"/>
      <c r="O97" s="253"/>
      <c r="P97" s="43"/>
      <c r="Q97" s="253"/>
      <c r="R97" s="43"/>
      <c r="S97" s="253"/>
      <c r="T97" s="43"/>
      <c r="U97" s="253"/>
      <c r="V97" s="43"/>
      <c r="W97" s="253"/>
      <c r="X97" s="43"/>
      <c r="Y97" s="253"/>
      <c r="Z97" s="43"/>
      <c r="AA97" s="253"/>
      <c r="AB97" s="43"/>
      <c r="AC97" s="253"/>
      <c r="AD97" s="43"/>
      <c r="AE97" s="253"/>
      <c r="AF97" s="43"/>
      <c r="AG97" s="253"/>
      <c r="AH97" s="43"/>
      <c r="AI97" s="253"/>
      <c r="AJ97" s="43"/>
      <c r="AK97" s="253"/>
      <c r="AL97" s="43"/>
      <c r="AM97" s="42"/>
    </row>
    <row r="98" spans="1:39" x14ac:dyDescent="0.2">
      <c r="A98" s="235" t="s">
        <v>316</v>
      </c>
      <c r="B98" s="6" t="s">
        <v>288</v>
      </c>
      <c r="C98" s="6"/>
      <c r="D98" s="36">
        <v>4</v>
      </c>
      <c r="E98" s="2">
        <v>313.2</v>
      </c>
      <c r="F98" s="2">
        <f t="shared" si="1"/>
        <v>1252.8</v>
      </c>
      <c r="G98" s="253"/>
      <c r="H98" s="43"/>
      <c r="I98" s="253"/>
      <c r="J98" s="43"/>
      <c r="K98" s="253"/>
      <c r="L98" s="43"/>
      <c r="M98" s="253"/>
      <c r="N98" s="43"/>
      <c r="O98" s="253"/>
      <c r="P98" s="43"/>
      <c r="Q98" s="253"/>
      <c r="R98" s="43"/>
      <c r="S98" s="253"/>
      <c r="T98" s="43"/>
      <c r="U98" s="253"/>
      <c r="V98" s="43"/>
      <c r="W98" s="253"/>
      <c r="X98" s="43"/>
      <c r="Y98" s="253"/>
      <c r="Z98" s="43"/>
      <c r="AA98" s="253"/>
      <c r="AB98" s="43"/>
      <c r="AC98" s="253"/>
      <c r="AD98" s="43"/>
      <c r="AE98" s="253"/>
      <c r="AF98" s="43"/>
      <c r="AG98" s="253"/>
      <c r="AH98" s="43"/>
      <c r="AI98" s="253"/>
      <c r="AJ98" s="43"/>
      <c r="AK98" s="253"/>
      <c r="AL98" s="43"/>
      <c r="AM98" s="42"/>
    </row>
    <row r="99" spans="1:39" x14ac:dyDescent="0.2">
      <c r="A99" s="235" t="s">
        <v>290</v>
      </c>
      <c r="B99" s="6" t="s">
        <v>288</v>
      </c>
      <c r="C99" s="6"/>
      <c r="D99" s="36">
        <v>1</v>
      </c>
      <c r="E99" s="2">
        <v>322.90000000000003</v>
      </c>
      <c r="F99" s="2">
        <f t="shared" si="1"/>
        <v>322.90000000000003</v>
      </c>
      <c r="G99" s="253"/>
      <c r="H99" s="43"/>
      <c r="I99" s="253"/>
      <c r="J99" s="43"/>
      <c r="K99" s="253"/>
      <c r="L99" s="43"/>
      <c r="M99" s="253"/>
      <c r="N99" s="43"/>
      <c r="O99" s="253"/>
      <c r="P99" s="43"/>
      <c r="Q99" s="253"/>
      <c r="R99" s="43"/>
      <c r="S99" s="253"/>
      <c r="T99" s="43"/>
      <c r="U99" s="253"/>
      <c r="V99" s="43"/>
      <c r="W99" s="253"/>
      <c r="X99" s="43"/>
      <c r="Y99" s="253"/>
      <c r="Z99" s="43"/>
      <c r="AA99" s="253"/>
      <c r="AB99" s="43"/>
      <c r="AC99" s="253"/>
      <c r="AD99" s="43"/>
      <c r="AE99" s="253"/>
      <c r="AF99" s="43"/>
      <c r="AG99" s="253"/>
      <c r="AH99" s="43"/>
      <c r="AI99" s="253"/>
      <c r="AJ99" s="43"/>
      <c r="AK99" s="253"/>
      <c r="AL99" s="43"/>
      <c r="AM99" s="42"/>
    </row>
    <row r="100" spans="1:39" x14ac:dyDescent="0.2">
      <c r="A100" s="235" t="s">
        <v>317</v>
      </c>
      <c r="B100" s="6" t="s">
        <v>288</v>
      </c>
      <c r="C100" s="6"/>
      <c r="D100" s="36">
        <v>2</v>
      </c>
      <c r="E100" s="2">
        <v>306.5</v>
      </c>
      <c r="F100" s="2">
        <f t="shared" si="1"/>
        <v>613</v>
      </c>
      <c r="G100" s="253"/>
      <c r="H100" s="43"/>
      <c r="I100" s="253"/>
      <c r="J100" s="43"/>
      <c r="K100" s="253"/>
      <c r="L100" s="43"/>
      <c r="M100" s="253"/>
      <c r="N100" s="43"/>
      <c r="O100" s="253"/>
      <c r="P100" s="43"/>
      <c r="Q100" s="253"/>
      <c r="R100" s="43"/>
      <c r="S100" s="253"/>
      <c r="T100" s="43"/>
      <c r="U100" s="253"/>
      <c r="V100" s="43"/>
      <c r="W100" s="253"/>
      <c r="X100" s="43"/>
      <c r="Y100" s="253"/>
      <c r="Z100" s="43"/>
      <c r="AA100" s="253"/>
      <c r="AB100" s="43"/>
      <c r="AC100" s="253"/>
      <c r="AD100" s="43"/>
      <c r="AE100" s="253"/>
      <c r="AF100" s="43"/>
      <c r="AG100" s="253"/>
      <c r="AH100" s="43"/>
      <c r="AI100" s="253"/>
      <c r="AJ100" s="43"/>
      <c r="AK100" s="253"/>
      <c r="AL100" s="43"/>
      <c r="AM100" s="42"/>
    </row>
    <row r="101" spans="1:39" x14ac:dyDescent="0.2">
      <c r="A101" s="235" t="s">
        <v>318</v>
      </c>
      <c r="B101" s="6" t="s">
        <v>288</v>
      </c>
      <c r="C101" s="6"/>
      <c r="D101" s="36">
        <v>8</v>
      </c>
      <c r="E101" s="2">
        <v>258.3</v>
      </c>
      <c r="F101" s="2">
        <f t="shared" si="1"/>
        <v>2066.4</v>
      </c>
      <c r="G101" s="253"/>
      <c r="H101" s="43"/>
      <c r="I101" s="253"/>
      <c r="J101" s="43"/>
      <c r="K101" s="253"/>
      <c r="L101" s="43"/>
      <c r="M101" s="253"/>
      <c r="N101" s="43"/>
      <c r="O101" s="253"/>
      <c r="P101" s="43"/>
      <c r="Q101" s="253"/>
      <c r="R101" s="43"/>
      <c r="S101" s="253"/>
      <c r="T101" s="43"/>
      <c r="U101" s="253"/>
      <c r="V101" s="43"/>
      <c r="W101" s="253"/>
      <c r="X101" s="43"/>
      <c r="Y101" s="253"/>
      <c r="Z101" s="43"/>
      <c r="AA101" s="253"/>
      <c r="AB101" s="43"/>
      <c r="AC101" s="253"/>
      <c r="AD101" s="43"/>
      <c r="AE101" s="253"/>
      <c r="AF101" s="43"/>
      <c r="AG101" s="253"/>
      <c r="AH101" s="43"/>
      <c r="AI101" s="253"/>
      <c r="AJ101" s="43"/>
      <c r="AK101" s="253"/>
      <c r="AL101" s="43"/>
      <c r="AM101" s="42"/>
    </row>
    <row r="102" spans="1:39" x14ac:dyDescent="0.2">
      <c r="A102" s="235" t="s">
        <v>319</v>
      </c>
      <c r="B102" s="6" t="s">
        <v>288</v>
      </c>
      <c r="C102" s="6"/>
      <c r="D102" s="36">
        <v>1</v>
      </c>
      <c r="E102" s="2">
        <v>936</v>
      </c>
      <c r="F102" s="2">
        <f t="shared" si="1"/>
        <v>936</v>
      </c>
      <c r="G102" s="253"/>
      <c r="H102" s="43"/>
      <c r="I102" s="253"/>
      <c r="J102" s="43"/>
      <c r="K102" s="253"/>
      <c r="L102" s="43"/>
      <c r="M102" s="253"/>
      <c r="N102" s="43"/>
      <c r="O102" s="253"/>
      <c r="P102" s="43"/>
      <c r="Q102" s="253"/>
      <c r="R102" s="43"/>
      <c r="S102" s="253"/>
      <c r="T102" s="43"/>
      <c r="U102" s="253"/>
      <c r="V102" s="43"/>
      <c r="W102" s="253"/>
      <c r="X102" s="43"/>
      <c r="Y102" s="253"/>
      <c r="Z102" s="43"/>
      <c r="AA102" s="253"/>
      <c r="AB102" s="43"/>
      <c r="AC102" s="253"/>
      <c r="AD102" s="43"/>
      <c r="AE102" s="253"/>
      <c r="AF102" s="43"/>
      <c r="AG102" s="253"/>
      <c r="AH102" s="43"/>
      <c r="AI102" s="253"/>
      <c r="AJ102" s="43"/>
      <c r="AK102" s="253"/>
      <c r="AL102" s="43"/>
      <c r="AM102" s="42"/>
    </row>
    <row r="103" spans="1:39" x14ac:dyDescent="0.2">
      <c r="A103" s="235" t="s">
        <v>320</v>
      </c>
      <c r="B103" s="6" t="s">
        <v>288</v>
      </c>
      <c r="C103" s="6"/>
      <c r="D103" s="36">
        <v>10</v>
      </c>
      <c r="E103" s="2">
        <v>28.4</v>
      </c>
      <c r="F103" s="2">
        <f t="shared" si="1"/>
        <v>284</v>
      </c>
      <c r="G103" s="253"/>
      <c r="H103" s="43"/>
      <c r="I103" s="253"/>
      <c r="J103" s="43"/>
      <c r="K103" s="253"/>
      <c r="L103" s="43"/>
      <c r="M103" s="253"/>
      <c r="N103" s="43"/>
      <c r="O103" s="253"/>
      <c r="P103" s="43"/>
      <c r="Q103" s="253"/>
      <c r="R103" s="43"/>
      <c r="S103" s="253"/>
      <c r="T103" s="43"/>
      <c r="U103" s="253"/>
      <c r="V103" s="43"/>
      <c r="W103" s="253"/>
      <c r="X103" s="43"/>
      <c r="Y103" s="253"/>
      <c r="Z103" s="43"/>
      <c r="AA103" s="253"/>
      <c r="AB103" s="43"/>
      <c r="AC103" s="253"/>
      <c r="AD103" s="43"/>
      <c r="AE103" s="253"/>
      <c r="AF103" s="43"/>
      <c r="AG103" s="253"/>
      <c r="AH103" s="43"/>
      <c r="AI103" s="253"/>
      <c r="AJ103" s="43"/>
      <c r="AK103" s="253"/>
      <c r="AL103" s="43"/>
      <c r="AM103" s="42"/>
    </row>
    <row r="104" spans="1:39" x14ac:dyDescent="0.2">
      <c r="A104" s="235" t="s">
        <v>321</v>
      </c>
      <c r="B104" s="6" t="s">
        <v>288</v>
      </c>
      <c r="C104" s="6"/>
      <c r="D104" s="36">
        <v>2</v>
      </c>
      <c r="E104" s="2">
        <v>29.1</v>
      </c>
      <c r="F104" s="2">
        <f t="shared" si="1"/>
        <v>58.2</v>
      </c>
      <c r="G104" s="253"/>
      <c r="H104" s="43"/>
      <c r="I104" s="253"/>
      <c r="J104" s="43"/>
      <c r="K104" s="253"/>
      <c r="L104" s="43"/>
      <c r="M104" s="253"/>
      <c r="N104" s="43"/>
      <c r="O104" s="253"/>
      <c r="P104" s="43"/>
      <c r="Q104" s="253"/>
      <c r="R104" s="43"/>
      <c r="S104" s="253"/>
      <c r="T104" s="43"/>
      <c r="U104" s="253"/>
      <c r="V104" s="43"/>
      <c r="W104" s="253"/>
      <c r="X104" s="43"/>
      <c r="Y104" s="253"/>
      <c r="Z104" s="43"/>
      <c r="AA104" s="253"/>
      <c r="AB104" s="43"/>
      <c r="AC104" s="253"/>
      <c r="AD104" s="43"/>
      <c r="AE104" s="253"/>
      <c r="AF104" s="43"/>
      <c r="AG104" s="253"/>
      <c r="AH104" s="43"/>
      <c r="AI104" s="253"/>
      <c r="AJ104" s="43"/>
      <c r="AK104" s="253"/>
      <c r="AL104" s="43"/>
      <c r="AM104" s="42"/>
    </row>
    <row r="105" spans="1:39" x14ac:dyDescent="0.2">
      <c r="A105" s="235" t="s">
        <v>322</v>
      </c>
      <c r="B105" s="6" t="s">
        <v>288</v>
      </c>
      <c r="C105" s="6"/>
      <c r="D105" s="36">
        <v>3</v>
      </c>
      <c r="E105" s="2">
        <v>322.90000000000003</v>
      </c>
      <c r="F105" s="2">
        <f t="shared" si="1"/>
        <v>968.7</v>
      </c>
      <c r="G105" s="253"/>
      <c r="H105" s="43"/>
      <c r="I105" s="253"/>
      <c r="J105" s="43"/>
      <c r="K105" s="253"/>
      <c r="L105" s="43"/>
      <c r="M105" s="253"/>
      <c r="N105" s="43"/>
      <c r="O105" s="253"/>
      <c r="P105" s="43"/>
      <c r="Q105" s="253"/>
      <c r="R105" s="43"/>
      <c r="S105" s="253"/>
      <c r="T105" s="43"/>
      <c r="U105" s="253"/>
      <c r="V105" s="43"/>
      <c r="W105" s="253"/>
      <c r="X105" s="43"/>
      <c r="Y105" s="253"/>
      <c r="Z105" s="43"/>
      <c r="AA105" s="253"/>
      <c r="AB105" s="43"/>
      <c r="AC105" s="253"/>
      <c r="AD105" s="43"/>
      <c r="AE105" s="253"/>
      <c r="AF105" s="43"/>
      <c r="AG105" s="253"/>
      <c r="AH105" s="43"/>
      <c r="AI105" s="253"/>
      <c r="AJ105" s="43"/>
      <c r="AK105" s="253"/>
      <c r="AL105" s="43"/>
      <c r="AM105" s="42"/>
    </row>
    <row r="106" spans="1:39" x14ac:dyDescent="0.2">
      <c r="A106" s="235" t="s">
        <v>323</v>
      </c>
      <c r="B106" s="6" t="s">
        <v>288</v>
      </c>
      <c r="C106" s="6"/>
      <c r="D106" s="36">
        <v>1</v>
      </c>
      <c r="E106" s="2">
        <v>328.79999999999995</v>
      </c>
      <c r="F106" s="2">
        <f t="shared" si="1"/>
        <v>328.79999999999995</v>
      </c>
      <c r="G106" s="253"/>
      <c r="H106" s="43"/>
      <c r="I106" s="253"/>
      <c r="J106" s="43"/>
      <c r="K106" s="253"/>
      <c r="L106" s="43"/>
      <c r="M106" s="253"/>
      <c r="N106" s="43"/>
      <c r="O106" s="253"/>
      <c r="P106" s="43"/>
      <c r="Q106" s="253"/>
      <c r="R106" s="43"/>
      <c r="S106" s="253"/>
      <c r="T106" s="43"/>
      <c r="U106" s="253"/>
      <c r="V106" s="43"/>
      <c r="W106" s="253"/>
      <c r="X106" s="43"/>
      <c r="Y106" s="253"/>
      <c r="Z106" s="43"/>
      <c r="AA106" s="253"/>
      <c r="AB106" s="43"/>
      <c r="AC106" s="253"/>
      <c r="AD106" s="43"/>
      <c r="AE106" s="253"/>
      <c r="AF106" s="43"/>
      <c r="AG106" s="253"/>
      <c r="AH106" s="43"/>
      <c r="AI106" s="253"/>
      <c r="AJ106" s="43"/>
      <c r="AK106" s="253"/>
      <c r="AL106" s="43"/>
      <c r="AM106" s="42"/>
    </row>
    <row r="107" spans="1:39" x14ac:dyDescent="0.2">
      <c r="A107" s="235" t="s">
        <v>324</v>
      </c>
      <c r="B107" s="6" t="s">
        <v>288</v>
      </c>
      <c r="C107" s="6"/>
      <c r="D107" s="36">
        <v>1</v>
      </c>
      <c r="E107" s="2">
        <v>32.700000000000003</v>
      </c>
      <c r="F107" s="2">
        <f t="shared" si="1"/>
        <v>32.700000000000003</v>
      </c>
      <c r="G107" s="253"/>
      <c r="H107" s="43"/>
      <c r="I107" s="253"/>
      <c r="J107" s="43"/>
      <c r="K107" s="253"/>
      <c r="L107" s="43"/>
      <c r="M107" s="253"/>
      <c r="N107" s="43"/>
      <c r="O107" s="253"/>
      <c r="P107" s="43"/>
      <c r="Q107" s="253"/>
      <c r="R107" s="43"/>
      <c r="S107" s="253"/>
      <c r="T107" s="43"/>
      <c r="U107" s="253"/>
      <c r="V107" s="43"/>
      <c r="W107" s="253"/>
      <c r="X107" s="43"/>
      <c r="Y107" s="253"/>
      <c r="Z107" s="43"/>
      <c r="AA107" s="253"/>
      <c r="AB107" s="43"/>
      <c r="AC107" s="253"/>
      <c r="AD107" s="43"/>
      <c r="AE107" s="253"/>
      <c r="AF107" s="43"/>
      <c r="AG107" s="253"/>
      <c r="AH107" s="43"/>
      <c r="AI107" s="253"/>
      <c r="AJ107" s="43"/>
      <c r="AK107" s="253"/>
      <c r="AL107" s="43"/>
      <c r="AM107" s="42"/>
    </row>
    <row r="108" spans="1:39" x14ac:dyDescent="0.2">
      <c r="A108" s="235" t="s">
        <v>325</v>
      </c>
      <c r="B108" s="6" t="s">
        <v>288</v>
      </c>
      <c r="C108" s="6"/>
      <c r="D108" s="36">
        <v>6</v>
      </c>
      <c r="E108" s="2">
        <v>1660.6</v>
      </c>
      <c r="F108" s="2">
        <f t="shared" si="1"/>
        <v>9963.5999999999985</v>
      </c>
      <c r="G108" s="253"/>
      <c r="H108" s="43"/>
      <c r="I108" s="253"/>
      <c r="J108" s="43"/>
      <c r="K108" s="253"/>
      <c r="L108" s="43"/>
      <c r="M108" s="253"/>
      <c r="N108" s="43"/>
      <c r="O108" s="253"/>
      <c r="P108" s="43"/>
      <c r="Q108" s="253"/>
      <c r="R108" s="43"/>
      <c r="S108" s="253"/>
      <c r="T108" s="43"/>
      <c r="U108" s="253"/>
      <c r="V108" s="43"/>
      <c r="W108" s="253"/>
      <c r="X108" s="43"/>
      <c r="Y108" s="253"/>
      <c r="Z108" s="43"/>
      <c r="AA108" s="253"/>
      <c r="AB108" s="43"/>
      <c r="AC108" s="253"/>
      <c r="AD108" s="43"/>
      <c r="AE108" s="253"/>
      <c r="AF108" s="43"/>
      <c r="AG108" s="253"/>
      <c r="AH108" s="43"/>
      <c r="AI108" s="253"/>
      <c r="AJ108" s="43"/>
      <c r="AK108" s="253"/>
      <c r="AL108" s="43"/>
      <c r="AM108" s="42"/>
    </row>
    <row r="109" spans="1:39" x14ac:dyDescent="0.2">
      <c r="A109" s="235" t="s">
        <v>326</v>
      </c>
      <c r="B109" s="6" t="s">
        <v>288</v>
      </c>
      <c r="C109" s="6"/>
      <c r="D109" s="36">
        <v>1</v>
      </c>
      <c r="E109" s="2">
        <v>1738.5000000000002</v>
      </c>
      <c r="F109" s="2">
        <f t="shared" si="1"/>
        <v>1738.5000000000002</v>
      </c>
      <c r="G109" s="253"/>
      <c r="H109" s="43"/>
      <c r="I109" s="253"/>
      <c r="J109" s="43"/>
      <c r="K109" s="253"/>
      <c r="L109" s="43"/>
      <c r="M109" s="253"/>
      <c r="N109" s="43"/>
      <c r="O109" s="253"/>
      <c r="P109" s="43"/>
      <c r="Q109" s="253"/>
      <c r="R109" s="43"/>
      <c r="S109" s="253"/>
      <c r="T109" s="43"/>
      <c r="U109" s="253"/>
      <c r="V109" s="43"/>
      <c r="W109" s="253"/>
      <c r="X109" s="43"/>
      <c r="Y109" s="253"/>
      <c r="Z109" s="43"/>
      <c r="AA109" s="253"/>
      <c r="AB109" s="43"/>
      <c r="AC109" s="253"/>
      <c r="AD109" s="43"/>
      <c r="AE109" s="253"/>
      <c r="AF109" s="43"/>
      <c r="AG109" s="253"/>
      <c r="AH109" s="43"/>
      <c r="AI109" s="253"/>
      <c r="AJ109" s="43"/>
      <c r="AK109" s="253"/>
      <c r="AL109" s="43"/>
      <c r="AM109" s="42"/>
    </row>
    <row r="110" spans="1:39" x14ac:dyDescent="0.2">
      <c r="A110" s="235" t="s">
        <v>291</v>
      </c>
      <c r="B110" s="6" t="s">
        <v>288</v>
      </c>
      <c r="C110" s="6"/>
      <c r="D110" s="36">
        <v>1</v>
      </c>
      <c r="E110" s="2">
        <v>811.5999999999998</v>
      </c>
      <c r="F110" s="2">
        <f t="shared" si="1"/>
        <v>811.5999999999998</v>
      </c>
      <c r="G110" s="253"/>
      <c r="H110" s="43"/>
      <c r="I110" s="253"/>
      <c r="J110" s="43"/>
      <c r="K110" s="253"/>
      <c r="L110" s="43"/>
      <c r="M110" s="253"/>
      <c r="N110" s="43"/>
      <c r="O110" s="253"/>
      <c r="P110" s="43"/>
      <c r="Q110" s="253"/>
      <c r="R110" s="43"/>
      <c r="S110" s="253"/>
      <c r="T110" s="43"/>
      <c r="U110" s="253"/>
      <c r="V110" s="43"/>
      <c r="W110" s="253"/>
      <c r="X110" s="43"/>
      <c r="Y110" s="253"/>
      <c r="Z110" s="43"/>
      <c r="AA110" s="253"/>
      <c r="AB110" s="43"/>
      <c r="AC110" s="253"/>
      <c r="AD110" s="43"/>
      <c r="AE110" s="253"/>
      <c r="AF110" s="43"/>
      <c r="AG110" s="253"/>
      <c r="AH110" s="43"/>
      <c r="AI110" s="253"/>
      <c r="AJ110" s="43"/>
      <c r="AK110" s="253"/>
      <c r="AL110" s="43"/>
      <c r="AM110" s="42"/>
    </row>
    <row r="111" spans="1:39" x14ac:dyDescent="0.2">
      <c r="A111" s="235" t="s">
        <v>327</v>
      </c>
      <c r="B111" s="6" t="s">
        <v>288</v>
      </c>
      <c r="C111" s="6"/>
      <c r="D111" s="36">
        <v>1</v>
      </c>
      <c r="E111" s="2">
        <v>1738.5000000000002</v>
      </c>
      <c r="F111" s="2">
        <f t="shared" si="1"/>
        <v>1738.5000000000002</v>
      </c>
      <c r="G111" s="253"/>
      <c r="H111" s="43"/>
      <c r="I111" s="253"/>
      <c r="J111" s="43"/>
      <c r="K111" s="253"/>
      <c r="L111" s="43"/>
      <c r="M111" s="253"/>
      <c r="N111" s="43"/>
      <c r="O111" s="253"/>
      <c r="P111" s="43"/>
      <c r="Q111" s="253"/>
      <c r="R111" s="43"/>
      <c r="S111" s="253"/>
      <c r="T111" s="43"/>
      <c r="U111" s="253"/>
      <c r="V111" s="43"/>
      <c r="W111" s="253"/>
      <c r="X111" s="43"/>
      <c r="Y111" s="253"/>
      <c r="Z111" s="43"/>
      <c r="AA111" s="253"/>
      <c r="AB111" s="43"/>
      <c r="AC111" s="253"/>
      <c r="AD111" s="43"/>
      <c r="AE111" s="253"/>
      <c r="AF111" s="43"/>
      <c r="AG111" s="253"/>
      <c r="AH111" s="43"/>
      <c r="AI111" s="253"/>
      <c r="AJ111" s="43"/>
      <c r="AK111" s="253"/>
      <c r="AL111" s="43"/>
      <c r="AM111" s="42"/>
    </row>
    <row r="112" spans="1:39" x14ac:dyDescent="0.2">
      <c r="A112" s="235" t="s">
        <v>328</v>
      </c>
      <c r="B112" s="6" t="s">
        <v>288</v>
      </c>
      <c r="C112" s="6"/>
      <c r="D112" s="36">
        <v>1</v>
      </c>
      <c r="E112" s="2">
        <v>1765.3000000000004</v>
      </c>
      <c r="F112" s="2">
        <f t="shared" si="1"/>
        <v>1765.3000000000004</v>
      </c>
      <c r="G112" s="253"/>
      <c r="H112" s="43"/>
      <c r="I112" s="253"/>
      <c r="J112" s="43"/>
      <c r="K112" s="253"/>
      <c r="L112" s="43"/>
      <c r="M112" s="253"/>
      <c r="N112" s="43"/>
      <c r="O112" s="253"/>
      <c r="P112" s="43"/>
      <c r="Q112" s="253"/>
      <c r="R112" s="43"/>
      <c r="S112" s="253"/>
      <c r="T112" s="43"/>
      <c r="U112" s="253"/>
      <c r="V112" s="43"/>
      <c r="W112" s="253"/>
      <c r="X112" s="43"/>
      <c r="Y112" s="253"/>
      <c r="Z112" s="43"/>
      <c r="AA112" s="253"/>
      <c r="AB112" s="43"/>
      <c r="AC112" s="253"/>
      <c r="AD112" s="43"/>
      <c r="AE112" s="253"/>
      <c r="AF112" s="43"/>
      <c r="AG112" s="253"/>
      <c r="AH112" s="43"/>
      <c r="AI112" s="253"/>
      <c r="AJ112" s="43"/>
      <c r="AK112" s="253"/>
      <c r="AL112" s="43"/>
      <c r="AM112" s="42"/>
    </row>
    <row r="113" spans="1:39" x14ac:dyDescent="0.2">
      <c r="A113" s="235" t="s">
        <v>329</v>
      </c>
      <c r="B113" s="6" t="s">
        <v>288</v>
      </c>
      <c r="C113" s="6"/>
      <c r="D113" s="36">
        <v>1</v>
      </c>
      <c r="E113" s="2">
        <v>1755.3000000000004</v>
      </c>
      <c r="F113" s="2">
        <f t="shared" si="1"/>
        <v>1755.3000000000004</v>
      </c>
      <c r="G113" s="253"/>
      <c r="H113" s="43"/>
      <c r="I113" s="253"/>
      <c r="J113" s="43"/>
      <c r="K113" s="253"/>
      <c r="L113" s="43"/>
      <c r="M113" s="253"/>
      <c r="N113" s="43"/>
      <c r="O113" s="253"/>
      <c r="P113" s="43"/>
      <c r="Q113" s="253"/>
      <c r="R113" s="43"/>
      <c r="S113" s="253"/>
      <c r="T113" s="43"/>
      <c r="U113" s="253"/>
      <c r="V113" s="43"/>
      <c r="W113" s="253"/>
      <c r="X113" s="43"/>
      <c r="Y113" s="253"/>
      <c r="Z113" s="43"/>
      <c r="AA113" s="253"/>
      <c r="AB113" s="43"/>
      <c r="AC113" s="253"/>
      <c r="AD113" s="43"/>
      <c r="AE113" s="253"/>
      <c r="AF113" s="43"/>
      <c r="AG113" s="253"/>
      <c r="AH113" s="43"/>
      <c r="AI113" s="253"/>
      <c r="AJ113" s="43"/>
      <c r="AK113" s="253"/>
      <c r="AL113" s="43"/>
      <c r="AM113" s="42"/>
    </row>
    <row r="114" spans="1:39" x14ac:dyDescent="0.2">
      <c r="A114" s="235" t="s">
        <v>330</v>
      </c>
      <c r="B114" s="6" t="s">
        <v>288</v>
      </c>
      <c r="C114" s="6"/>
      <c r="D114" s="36">
        <v>1</v>
      </c>
      <c r="E114" s="2">
        <v>1903.6000000000001</v>
      </c>
      <c r="F114" s="2">
        <f t="shared" si="1"/>
        <v>1903.6000000000001</v>
      </c>
      <c r="G114" s="253"/>
      <c r="H114" s="43"/>
      <c r="I114" s="253"/>
      <c r="J114" s="43"/>
      <c r="K114" s="253"/>
      <c r="L114" s="43"/>
      <c r="M114" s="253"/>
      <c r="N114" s="43"/>
      <c r="O114" s="253"/>
      <c r="P114" s="43"/>
      <c r="Q114" s="253"/>
      <c r="R114" s="43"/>
      <c r="S114" s="253"/>
      <c r="T114" s="43"/>
      <c r="U114" s="253"/>
      <c r="V114" s="43"/>
      <c r="W114" s="253"/>
      <c r="X114" s="43"/>
      <c r="Y114" s="253"/>
      <c r="Z114" s="43"/>
      <c r="AA114" s="253"/>
      <c r="AB114" s="43"/>
      <c r="AC114" s="253"/>
      <c r="AD114" s="43"/>
      <c r="AE114" s="253"/>
      <c r="AF114" s="43"/>
      <c r="AG114" s="253"/>
      <c r="AH114" s="43"/>
      <c r="AI114" s="253"/>
      <c r="AJ114" s="43"/>
      <c r="AK114" s="253"/>
      <c r="AL114" s="43"/>
      <c r="AM114" s="42"/>
    </row>
    <row r="115" spans="1:39" x14ac:dyDescent="0.2">
      <c r="A115" s="235" t="s">
        <v>331</v>
      </c>
      <c r="B115" s="6" t="s">
        <v>288</v>
      </c>
      <c r="C115" s="6"/>
      <c r="D115" s="36">
        <v>1</v>
      </c>
      <c r="E115" s="2">
        <v>1903.6000000000001</v>
      </c>
      <c r="F115" s="2">
        <f t="shared" si="1"/>
        <v>1903.6000000000001</v>
      </c>
      <c r="G115" s="253"/>
      <c r="H115" s="43"/>
      <c r="I115" s="253"/>
      <c r="J115" s="43"/>
      <c r="K115" s="253"/>
      <c r="L115" s="43"/>
      <c r="M115" s="253"/>
      <c r="N115" s="43"/>
      <c r="O115" s="253"/>
      <c r="P115" s="43"/>
      <c r="Q115" s="253"/>
      <c r="R115" s="43"/>
      <c r="S115" s="253"/>
      <c r="T115" s="43"/>
      <c r="U115" s="253"/>
      <c r="V115" s="43"/>
      <c r="W115" s="253"/>
      <c r="X115" s="43"/>
      <c r="Y115" s="253"/>
      <c r="Z115" s="43"/>
      <c r="AA115" s="253"/>
      <c r="AB115" s="43"/>
      <c r="AC115" s="253"/>
      <c r="AD115" s="43"/>
      <c r="AE115" s="253"/>
      <c r="AF115" s="43"/>
      <c r="AG115" s="253"/>
      <c r="AH115" s="43"/>
      <c r="AI115" s="253"/>
      <c r="AJ115" s="43"/>
      <c r="AK115" s="253"/>
      <c r="AL115" s="43"/>
      <c r="AM115" s="42"/>
    </row>
    <row r="116" spans="1:39" x14ac:dyDescent="0.2">
      <c r="A116" s="235" t="s">
        <v>332</v>
      </c>
      <c r="B116" s="6" t="s">
        <v>288</v>
      </c>
      <c r="C116" s="6"/>
      <c r="D116" s="36">
        <v>2</v>
      </c>
      <c r="E116" s="2">
        <v>886.19999999999993</v>
      </c>
      <c r="F116" s="2">
        <f t="shared" si="1"/>
        <v>1772.3999999999999</v>
      </c>
      <c r="G116" s="253"/>
      <c r="H116" s="43"/>
      <c r="I116" s="253"/>
      <c r="J116" s="43"/>
      <c r="K116" s="253"/>
      <c r="L116" s="43"/>
      <c r="M116" s="253"/>
      <c r="N116" s="43"/>
      <c r="O116" s="253"/>
      <c r="P116" s="43"/>
      <c r="Q116" s="253"/>
      <c r="R116" s="43"/>
      <c r="S116" s="253"/>
      <c r="T116" s="43"/>
      <c r="U116" s="253"/>
      <c r="V116" s="43"/>
      <c r="W116" s="253"/>
      <c r="X116" s="43"/>
      <c r="Y116" s="253"/>
      <c r="Z116" s="43"/>
      <c r="AA116" s="253"/>
      <c r="AB116" s="43"/>
      <c r="AC116" s="253"/>
      <c r="AD116" s="43"/>
      <c r="AE116" s="253"/>
      <c r="AF116" s="43"/>
      <c r="AG116" s="253"/>
      <c r="AH116" s="43"/>
      <c r="AI116" s="253"/>
      <c r="AJ116" s="43"/>
      <c r="AK116" s="253"/>
      <c r="AL116" s="43"/>
      <c r="AM116" s="42"/>
    </row>
    <row r="117" spans="1:39" x14ac:dyDescent="0.2">
      <c r="A117" s="235" t="s">
        <v>333</v>
      </c>
      <c r="B117" s="6" t="s">
        <v>288</v>
      </c>
      <c r="C117" s="6"/>
      <c r="D117" s="36">
        <v>1</v>
      </c>
      <c r="E117" s="2">
        <v>1351.7000000000003</v>
      </c>
      <c r="F117" s="2">
        <f t="shared" si="1"/>
        <v>1351.7000000000003</v>
      </c>
      <c r="G117" s="253"/>
      <c r="H117" s="43"/>
      <c r="I117" s="253"/>
      <c r="J117" s="43"/>
      <c r="K117" s="253"/>
      <c r="L117" s="43"/>
      <c r="M117" s="253"/>
      <c r="N117" s="43"/>
      <c r="O117" s="253"/>
      <c r="P117" s="43"/>
      <c r="Q117" s="253"/>
      <c r="R117" s="43"/>
      <c r="S117" s="253"/>
      <c r="T117" s="43"/>
      <c r="U117" s="253"/>
      <c r="V117" s="43"/>
      <c r="W117" s="253"/>
      <c r="X117" s="43"/>
      <c r="Y117" s="253"/>
      <c r="Z117" s="43"/>
      <c r="AA117" s="253"/>
      <c r="AB117" s="43"/>
      <c r="AC117" s="253"/>
      <c r="AD117" s="43"/>
      <c r="AE117" s="253"/>
      <c r="AF117" s="43"/>
      <c r="AG117" s="253"/>
      <c r="AH117" s="43"/>
      <c r="AI117" s="253"/>
      <c r="AJ117" s="43"/>
      <c r="AK117" s="253"/>
      <c r="AL117" s="43"/>
      <c r="AM117" s="42"/>
    </row>
    <row r="118" spans="1:39" x14ac:dyDescent="0.2">
      <c r="A118" s="235" t="s">
        <v>334</v>
      </c>
      <c r="B118" s="6" t="s">
        <v>288</v>
      </c>
      <c r="C118" s="6"/>
      <c r="D118" s="36">
        <v>4</v>
      </c>
      <c r="E118" s="2">
        <v>1351.7000000000003</v>
      </c>
      <c r="F118" s="2">
        <f t="shared" si="1"/>
        <v>5406.8000000000011</v>
      </c>
      <c r="G118" s="253"/>
      <c r="H118" s="43"/>
      <c r="I118" s="253"/>
      <c r="J118" s="43"/>
      <c r="K118" s="253"/>
      <c r="L118" s="43"/>
      <c r="M118" s="253"/>
      <c r="N118" s="43"/>
      <c r="O118" s="253"/>
      <c r="P118" s="43"/>
      <c r="Q118" s="253"/>
      <c r="R118" s="43"/>
      <c r="S118" s="253"/>
      <c r="T118" s="43"/>
      <c r="U118" s="253"/>
      <c r="V118" s="43"/>
      <c r="W118" s="253"/>
      <c r="X118" s="43"/>
      <c r="Y118" s="253"/>
      <c r="Z118" s="43"/>
      <c r="AA118" s="253"/>
      <c r="AB118" s="43"/>
      <c r="AC118" s="253"/>
      <c r="AD118" s="43"/>
      <c r="AE118" s="253"/>
      <c r="AF118" s="43"/>
      <c r="AG118" s="253"/>
      <c r="AH118" s="43"/>
      <c r="AI118" s="253"/>
      <c r="AJ118" s="43"/>
      <c r="AK118" s="253"/>
      <c r="AL118" s="43"/>
      <c r="AM118" s="42"/>
    </row>
    <row r="119" spans="1:39" x14ac:dyDescent="0.2">
      <c r="A119" s="235" t="s">
        <v>335</v>
      </c>
      <c r="B119" s="6" t="s">
        <v>288</v>
      </c>
      <c r="C119" s="6"/>
      <c r="D119" s="36">
        <v>1</v>
      </c>
      <c r="E119" s="2">
        <v>936</v>
      </c>
      <c r="F119" s="2">
        <f t="shared" si="1"/>
        <v>936</v>
      </c>
      <c r="G119" s="253"/>
      <c r="H119" s="43"/>
      <c r="I119" s="253"/>
      <c r="J119" s="43"/>
      <c r="K119" s="253"/>
      <c r="L119" s="43"/>
      <c r="M119" s="253"/>
      <c r="N119" s="43"/>
      <c r="O119" s="253"/>
      <c r="P119" s="43"/>
      <c r="Q119" s="253"/>
      <c r="R119" s="43"/>
      <c r="S119" s="253"/>
      <c r="T119" s="43"/>
      <c r="U119" s="253"/>
      <c r="V119" s="43"/>
      <c r="W119" s="253"/>
      <c r="X119" s="43"/>
      <c r="Y119" s="253"/>
      <c r="Z119" s="43"/>
      <c r="AA119" s="253"/>
      <c r="AB119" s="43"/>
      <c r="AC119" s="253"/>
      <c r="AD119" s="43"/>
      <c r="AE119" s="253"/>
      <c r="AF119" s="43"/>
      <c r="AG119" s="253"/>
      <c r="AH119" s="43"/>
      <c r="AI119" s="253"/>
      <c r="AJ119" s="43"/>
      <c r="AK119" s="253"/>
      <c r="AL119" s="43"/>
      <c r="AM119" s="42"/>
    </row>
    <row r="120" spans="1:39" x14ac:dyDescent="0.2">
      <c r="A120" s="235" t="s">
        <v>336</v>
      </c>
      <c r="B120" s="6" t="s">
        <v>288</v>
      </c>
      <c r="C120" s="6"/>
      <c r="D120" s="36">
        <v>1</v>
      </c>
      <c r="E120" s="2">
        <v>1351.7000000000003</v>
      </c>
      <c r="F120" s="2">
        <f t="shared" si="1"/>
        <v>1351.7000000000003</v>
      </c>
      <c r="G120" s="253"/>
      <c r="H120" s="43"/>
      <c r="I120" s="253"/>
      <c r="J120" s="43"/>
      <c r="K120" s="253"/>
      <c r="L120" s="43"/>
      <c r="M120" s="253"/>
      <c r="N120" s="43"/>
      <c r="O120" s="253"/>
      <c r="P120" s="43"/>
      <c r="Q120" s="253"/>
      <c r="R120" s="43"/>
      <c r="S120" s="253"/>
      <c r="T120" s="43"/>
      <c r="U120" s="253"/>
      <c r="V120" s="43"/>
      <c r="W120" s="253"/>
      <c r="X120" s="43"/>
      <c r="Y120" s="253"/>
      <c r="Z120" s="43"/>
      <c r="AA120" s="253"/>
      <c r="AB120" s="43"/>
      <c r="AC120" s="253"/>
      <c r="AD120" s="43"/>
      <c r="AE120" s="253"/>
      <c r="AF120" s="43"/>
      <c r="AG120" s="253"/>
      <c r="AH120" s="43"/>
      <c r="AI120" s="253"/>
      <c r="AJ120" s="43"/>
      <c r="AK120" s="253"/>
      <c r="AL120" s="43"/>
      <c r="AM120" s="42"/>
    </row>
    <row r="121" spans="1:39" x14ac:dyDescent="0.2">
      <c r="A121" s="235" t="s">
        <v>292</v>
      </c>
      <c r="B121" s="6" t="s">
        <v>288</v>
      </c>
      <c r="C121" s="6"/>
      <c r="D121" s="36">
        <v>4</v>
      </c>
      <c r="E121" s="2">
        <v>811.59999999999991</v>
      </c>
      <c r="F121" s="2">
        <f t="shared" si="1"/>
        <v>3246.3999999999996</v>
      </c>
      <c r="G121" s="253"/>
      <c r="H121" s="43"/>
      <c r="I121" s="253"/>
      <c r="J121" s="43"/>
      <c r="K121" s="253"/>
      <c r="L121" s="43"/>
      <c r="M121" s="253"/>
      <c r="N121" s="43"/>
      <c r="O121" s="253"/>
      <c r="P121" s="43"/>
      <c r="Q121" s="253"/>
      <c r="R121" s="43"/>
      <c r="S121" s="253"/>
      <c r="T121" s="43"/>
      <c r="U121" s="253"/>
      <c r="V121" s="43"/>
      <c r="W121" s="253"/>
      <c r="X121" s="43"/>
      <c r="Y121" s="253"/>
      <c r="Z121" s="43"/>
      <c r="AA121" s="253"/>
      <c r="AB121" s="43"/>
      <c r="AC121" s="253"/>
      <c r="AD121" s="43"/>
      <c r="AE121" s="253"/>
      <c r="AF121" s="43"/>
      <c r="AG121" s="253"/>
      <c r="AH121" s="43"/>
      <c r="AI121" s="253"/>
      <c r="AJ121" s="43"/>
      <c r="AK121" s="253"/>
      <c r="AL121" s="43"/>
      <c r="AM121" s="42"/>
    </row>
    <row r="122" spans="1:39" x14ac:dyDescent="0.2">
      <c r="A122" s="235" t="s">
        <v>337</v>
      </c>
      <c r="B122" s="6" t="s">
        <v>288</v>
      </c>
      <c r="C122" s="6"/>
      <c r="D122" s="36">
        <v>1</v>
      </c>
      <c r="E122" s="2">
        <v>1351.7000000000003</v>
      </c>
      <c r="F122" s="2">
        <f t="shared" si="1"/>
        <v>1351.7000000000003</v>
      </c>
      <c r="G122" s="253"/>
      <c r="H122" s="43"/>
      <c r="I122" s="253"/>
      <c r="J122" s="43"/>
      <c r="K122" s="253"/>
      <c r="L122" s="43"/>
      <c r="M122" s="253"/>
      <c r="N122" s="43"/>
      <c r="O122" s="253"/>
      <c r="P122" s="43"/>
      <c r="Q122" s="253"/>
      <c r="R122" s="43"/>
      <c r="S122" s="253"/>
      <c r="T122" s="43"/>
      <c r="U122" s="253"/>
      <c r="V122" s="43"/>
      <c r="W122" s="253"/>
      <c r="X122" s="43"/>
      <c r="Y122" s="253"/>
      <c r="Z122" s="43"/>
      <c r="AA122" s="253"/>
      <c r="AB122" s="43"/>
      <c r="AC122" s="253"/>
      <c r="AD122" s="43"/>
      <c r="AE122" s="253"/>
      <c r="AF122" s="43"/>
      <c r="AG122" s="253"/>
      <c r="AH122" s="43"/>
      <c r="AI122" s="253"/>
      <c r="AJ122" s="43"/>
      <c r="AK122" s="253"/>
      <c r="AL122" s="43"/>
      <c r="AM122" s="42"/>
    </row>
    <row r="123" spans="1:39" x14ac:dyDescent="0.2">
      <c r="A123" s="235" t="s">
        <v>338</v>
      </c>
      <c r="B123" s="6" t="s">
        <v>288</v>
      </c>
      <c r="C123" s="6"/>
      <c r="D123" s="36">
        <v>1</v>
      </c>
      <c r="E123" s="2">
        <v>1351.7000000000003</v>
      </c>
      <c r="F123" s="2">
        <f t="shared" si="1"/>
        <v>1351.7000000000003</v>
      </c>
      <c r="G123" s="253"/>
      <c r="H123" s="43"/>
      <c r="I123" s="253"/>
      <c r="J123" s="43"/>
      <c r="K123" s="253"/>
      <c r="L123" s="43"/>
      <c r="M123" s="253"/>
      <c r="N123" s="43"/>
      <c r="O123" s="253"/>
      <c r="P123" s="43"/>
      <c r="Q123" s="253"/>
      <c r="R123" s="43"/>
      <c r="S123" s="253"/>
      <c r="T123" s="43"/>
      <c r="U123" s="253"/>
      <c r="V123" s="43"/>
      <c r="W123" s="253"/>
      <c r="X123" s="43"/>
      <c r="Y123" s="253"/>
      <c r="Z123" s="43"/>
      <c r="AA123" s="253"/>
      <c r="AB123" s="43"/>
      <c r="AC123" s="253"/>
      <c r="AD123" s="43"/>
      <c r="AE123" s="253"/>
      <c r="AF123" s="43"/>
      <c r="AG123" s="253"/>
      <c r="AH123" s="43"/>
      <c r="AI123" s="253"/>
      <c r="AJ123" s="43"/>
      <c r="AK123" s="253"/>
      <c r="AL123" s="43"/>
      <c r="AM123" s="42"/>
    </row>
    <row r="124" spans="1:39" x14ac:dyDescent="0.2">
      <c r="A124" s="235" t="s">
        <v>339</v>
      </c>
      <c r="B124" s="6" t="s">
        <v>288</v>
      </c>
      <c r="C124" s="6"/>
      <c r="D124" s="36">
        <v>1</v>
      </c>
      <c r="E124" s="2">
        <v>1441</v>
      </c>
      <c r="F124" s="2">
        <f t="shared" si="1"/>
        <v>1441</v>
      </c>
      <c r="G124" s="253"/>
      <c r="H124" s="43"/>
      <c r="I124" s="253"/>
      <c r="J124" s="43"/>
      <c r="K124" s="253"/>
      <c r="L124" s="43"/>
      <c r="M124" s="253"/>
      <c r="N124" s="43"/>
      <c r="O124" s="253"/>
      <c r="P124" s="43"/>
      <c r="Q124" s="253"/>
      <c r="R124" s="43"/>
      <c r="S124" s="253"/>
      <c r="T124" s="43"/>
      <c r="U124" s="253"/>
      <c r="V124" s="43"/>
      <c r="W124" s="253"/>
      <c r="X124" s="43"/>
      <c r="Y124" s="253"/>
      <c r="Z124" s="43"/>
      <c r="AA124" s="253"/>
      <c r="AB124" s="43"/>
      <c r="AC124" s="253"/>
      <c r="AD124" s="43"/>
      <c r="AE124" s="253"/>
      <c r="AF124" s="43"/>
      <c r="AG124" s="253"/>
      <c r="AH124" s="43"/>
      <c r="AI124" s="253"/>
      <c r="AJ124" s="43"/>
      <c r="AK124" s="253"/>
      <c r="AL124" s="43"/>
      <c r="AM124" s="42"/>
    </row>
    <row r="125" spans="1:39" x14ac:dyDescent="0.2">
      <c r="A125" s="235" t="s">
        <v>340</v>
      </c>
      <c r="B125" s="6" t="s">
        <v>288</v>
      </c>
      <c r="C125" s="6"/>
      <c r="D125" s="36">
        <v>1</v>
      </c>
      <c r="E125" s="2">
        <v>1485.5</v>
      </c>
      <c r="F125" s="2">
        <f t="shared" si="1"/>
        <v>1485.5</v>
      </c>
      <c r="G125" s="253"/>
      <c r="H125" s="43"/>
      <c r="I125" s="253"/>
      <c r="J125" s="43"/>
      <c r="K125" s="253"/>
      <c r="L125" s="43"/>
      <c r="M125" s="253"/>
      <c r="N125" s="43"/>
      <c r="O125" s="253"/>
      <c r="P125" s="43"/>
      <c r="Q125" s="253"/>
      <c r="R125" s="43"/>
      <c r="S125" s="253"/>
      <c r="T125" s="43"/>
      <c r="U125" s="253"/>
      <c r="V125" s="43"/>
      <c r="W125" s="253"/>
      <c r="X125" s="43"/>
      <c r="Y125" s="253"/>
      <c r="Z125" s="43"/>
      <c r="AA125" s="253"/>
      <c r="AB125" s="43"/>
      <c r="AC125" s="253"/>
      <c r="AD125" s="43"/>
      <c r="AE125" s="253"/>
      <c r="AF125" s="43"/>
      <c r="AG125" s="253"/>
      <c r="AH125" s="43"/>
      <c r="AI125" s="253"/>
      <c r="AJ125" s="43"/>
      <c r="AK125" s="253"/>
      <c r="AL125" s="43"/>
      <c r="AM125" s="42"/>
    </row>
    <row r="126" spans="1:39" x14ac:dyDescent="0.2">
      <c r="A126" s="235" t="s">
        <v>341</v>
      </c>
      <c r="B126" s="6" t="s">
        <v>288</v>
      </c>
      <c r="C126" s="6"/>
      <c r="D126" s="36">
        <v>1</v>
      </c>
      <c r="E126" s="2">
        <v>1351.7000000000003</v>
      </c>
      <c r="F126" s="2">
        <f t="shared" si="1"/>
        <v>1351.7000000000003</v>
      </c>
      <c r="G126" s="253"/>
      <c r="H126" s="43"/>
      <c r="I126" s="253"/>
      <c r="J126" s="43"/>
      <c r="K126" s="253"/>
      <c r="L126" s="43"/>
      <c r="M126" s="253"/>
      <c r="N126" s="43"/>
      <c r="O126" s="253"/>
      <c r="P126" s="43"/>
      <c r="Q126" s="253"/>
      <c r="R126" s="43"/>
      <c r="S126" s="253"/>
      <c r="T126" s="43"/>
      <c r="U126" s="253"/>
      <c r="V126" s="43"/>
      <c r="W126" s="253"/>
      <c r="X126" s="43"/>
      <c r="Y126" s="253"/>
      <c r="Z126" s="43"/>
      <c r="AA126" s="253"/>
      <c r="AB126" s="43"/>
      <c r="AC126" s="253"/>
      <c r="AD126" s="43"/>
      <c r="AE126" s="253"/>
      <c r="AF126" s="43"/>
      <c r="AG126" s="253"/>
      <c r="AH126" s="43"/>
      <c r="AI126" s="253"/>
      <c r="AJ126" s="43"/>
      <c r="AK126" s="253"/>
      <c r="AL126" s="43"/>
      <c r="AM126" s="42"/>
    </row>
    <row r="127" spans="1:39" x14ac:dyDescent="0.2">
      <c r="A127" s="235" t="s">
        <v>342</v>
      </c>
      <c r="B127" s="6" t="s">
        <v>288</v>
      </c>
      <c r="C127" s="6"/>
      <c r="D127" s="36">
        <v>1</v>
      </c>
      <c r="E127" s="2">
        <v>1351.7000000000003</v>
      </c>
      <c r="F127" s="2">
        <f t="shared" si="1"/>
        <v>1351.7000000000003</v>
      </c>
      <c r="G127" s="253"/>
      <c r="H127" s="43"/>
      <c r="I127" s="253"/>
      <c r="J127" s="43"/>
      <c r="K127" s="253"/>
      <c r="L127" s="43"/>
      <c r="M127" s="253"/>
      <c r="N127" s="43"/>
      <c r="O127" s="253"/>
      <c r="P127" s="43"/>
      <c r="Q127" s="253"/>
      <c r="R127" s="43"/>
      <c r="S127" s="253"/>
      <c r="T127" s="43"/>
      <c r="U127" s="253"/>
      <c r="V127" s="43"/>
      <c r="W127" s="253"/>
      <c r="X127" s="43"/>
      <c r="Y127" s="253"/>
      <c r="Z127" s="43"/>
      <c r="AA127" s="253"/>
      <c r="AB127" s="43"/>
      <c r="AC127" s="253"/>
      <c r="AD127" s="43"/>
      <c r="AE127" s="253"/>
      <c r="AF127" s="43"/>
      <c r="AG127" s="253"/>
      <c r="AH127" s="43"/>
      <c r="AI127" s="253"/>
      <c r="AJ127" s="43"/>
      <c r="AK127" s="253"/>
      <c r="AL127" s="43"/>
      <c r="AM127" s="42"/>
    </row>
    <row r="128" spans="1:39" x14ac:dyDescent="0.2">
      <c r="A128" s="235" t="s">
        <v>343</v>
      </c>
      <c r="B128" s="6" t="s">
        <v>288</v>
      </c>
      <c r="C128" s="6"/>
      <c r="D128" s="36">
        <v>1</v>
      </c>
      <c r="E128" s="2">
        <v>1406.7</v>
      </c>
      <c r="F128" s="2">
        <f t="shared" si="1"/>
        <v>1406.7</v>
      </c>
      <c r="G128" s="253"/>
      <c r="H128" s="43"/>
      <c r="I128" s="253"/>
      <c r="J128" s="43"/>
      <c r="K128" s="253"/>
      <c r="L128" s="43"/>
      <c r="M128" s="253"/>
      <c r="N128" s="43"/>
      <c r="O128" s="253"/>
      <c r="P128" s="43"/>
      <c r="Q128" s="253"/>
      <c r="R128" s="43"/>
      <c r="S128" s="253"/>
      <c r="T128" s="43"/>
      <c r="U128" s="253"/>
      <c r="V128" s="43"/>
      <c r="W128" s="253"/>
      <c r="X128" s="43"/>
      <c r="Y128" s="253"/>
      <c r="Z128" s="43"/>
      <c r="AA128" s="253"/>
      <c r="AB128" s="43"/>
      <c r="AC128" s="253"/>
      <c r="AD128" s="43"/>
      <c r="AE128" s="253"/>
      <c r="AF128" s="43"/>
      <c r="AG128" s="253"/>
      <c r="AH128" s="43"/>
      <c r="AI128" s="253"/>
      <c r="AJ128" s="43"/>
      <c r="AK128" s="253"/>
      <c r="AL128" s="43"/>
      <c r="AM128" s="42"/>
    </row>
    <row r="129" spans="1:39" x14ac:dyDescent="0.2">
      <c r="A129" s="235" t="s">
        <v>344</v>
      </c>
      <c r="B129" s="6" t="s">
        <v>288</v>
      </c>
      <c r="C129" s="6"/>
      <c r="D129" s="36">
        <v>1</v>
      </c>
      <c r="E129" s="2">
        <v>1406.7</v>
      </c>
      <c r="F129" s="2">
        <f t="shared" si="1"/>
        <v>1406.7</v>
      </c>
      <c r="G129" s="253"/>
      <c r="H129" s="43"/>
      <c r="I129" s="253"/>
      <c r="J129" s="43"/>
      <c r="K129" s="253"/>
      <c r="L129" s="43"/>
      <c r="M129" s="253"/>
      <c r="N129" s="43"/>
      <c r="O129" s="253"/>
      <c r="P129" s="43"/>
      <c r="Q129" s="253"/>
      <c r="R129" s="43"/>
      <c r="S129" s="253"/>
      <c r="T129" s="43"/>
      <c r="U129" s="253"/>
      <c r="V129" s="43"/>
      <c r="W129" s="253"/>
      <c r="X129" s="43"/>
      <c r="Y129" s="253"/>
      <c r="Z129" s="43"/>
      <c r="AA129" s="253"/>
      <c r="AB129" s="43"/>
      <c r="AC129" s="253"/>
      <c r="AD129" s="43"/>
      <c r="AE129" s="253"/>
      <c r="AF129" s="43"/>
      <c r="AG129" s="253"/>
      <c r="AH129" s="43"/>
      <c r="AI129" s="253"/>
      <c r="AJ129" s="43"/>
      <c r="AK129" s="253"/>
      <c r="AL129" s="43"/>
      <c r="AM129" s="42"/>
    </row>
    <row r="130" spans="1:39" x14ac:dyDescent="0.2">
      <c r="A130" s="235" t="s">
        <v>345</v>
      </c>
      <c r="B130" s="6" t="s">
        <v>288</v>
      </c>
      <c r="C130" s="6"/>
      <c r="D130" s="36">
        <v>1</v>
      </c>
      <c r="E130" s="2">
        <v>936</v>
      </c>
      <c r="F130" s="2">
        <f t="shared" si="1"/>
        <v>936</v>
      </c>
      <c r="G130" s="253"/>
      <c r="H130" s="43"/>
      <c r="I130" s="253"/>
      <c r="J130" s="43"/>
      <c r="K130" s="253"/>
      <c r="L130" s="43"/>
      <c r="M130" s="253"/>
      <c r="N130" s="43"/>
      <c r="O130" s="253"/>
      <c r="P130" s="43"/>
      <c r="Q130" s="253"/>
      <c r="R130" s="43"/>
      <c r="S130" s="253"/>
      <c r="T130" s="43"/>
      <c r="U130" s="253"/>
      <c r="V130" s="43"/>
      <c r="W130" s="253"/>
      <c r="X130" s="43"/>
      <c r="Y130" s="253"/>
      <c r="Z130" s="43"/>
      <c r="AA130" s="253"/>
      <c r="AB130" s="43"/>
      <c r="AC130" s="253"/>
      <c r="AD130" s="43"/>
      <c r="AE130" s="253"/>
      <c r="AF130" s="43"/>
      <c r="AG130" s="253"/>
      <c r="AH130" s="43"/>
      <c r="AI130" s="253"/>
      <c r="AJ130" s="43"/>
      <c r="AK130" s="253"/>
      <c r="AL130" s="43"/>
      <c r="AM130" s="42"/>
    </row>
    <row r="131" spans="1:39" x14ac:dyDescent="0.2">
      <c r="A131" s="235" t="s">
        <v>346</v>
      </c>
      <c r="B131" s="6" t="s">
        <v>288</v>
      </c>
      <c r="C131" s="6"/>
      <c r="D131" s="36">
        <v>9</v>
      </c>
      <c r="E131" s="2">
        <v>1351.7000000000003</v>
      </c>
      <c r="F131" s="2">
        <f t="shared" si="1"/>
        <v>12165.300000000003</v>
      </c>
      <c r="G131" s="253"/>
      <c r="H131" s="43"/>
      <c r="I131" s="253"/>
      <c r="J131" s="43"/>
      <c r="K131" s="253"/>
      <c r="L131" s="43"/>
      <c r="M131" s="253"/>
      <c r="N131" s="43"/>
      <c r="O131" s="253"/>
      <c r="P131" s="43"/>
      <c r="Q131" s="253"/>
      <c r="R131" s="43"/>
      <c r="S131" s="253"/>
      <c r="T131" s="43"/>
      <c r="U131" s="253"/>
      <c r="V131" s="43"/>
      <c r="W131" s="253"/>
      <c r="X131" s="43"/>
      <c r="Y131" s="253"/>
      <c r="Z131" s="43"/>
      <c r="AA131" s="253"/>
      <c r="AB131" s="43"/>
      <c r="AC131" s="253"/>
      <c r="AD131" s="43"/>
      <c r="AE131" s="253"/>
      <c r="AF131" s="43"/>
      <c r="AG131" s="253"/>
      <c r="AH131" s="43"/>
      <c r="AI131" s="253"/>
      <c r="AJ131" s="43"/>
      <c r="AK131" s="253"/>
      <c r="AL131" s="43"/>
      <c r="AM131" s="42"/>
    </row>
    <row r="132" spans="1:39" x14ac:dyDescent="0.2">
      <c r="A132" s="235" t="s">
        <v>293</v>
      </c>
      <c r="B132" s="6" t="s">
        <v>288</v>
      </c>
      <c r="C132" s="6"/>
      <c r="D132" s="36">
        <v>4</v>
      </c>
      <c r="E132" s="2">
        <v>378</v>
      </c>
      <c r="F132" s="2">
        <f t="shared" si="1"/>
        <v>1512</v>
      </c>
      <c r="G132" s="253"/>
      <c r="H132" s="43"/>
      <c r="I132" s="253"/>
      <c r="J132" s="43"/>
      <c r="K132" s="253"/>
      <c r="L132" s="43"/>
      <c r="M132" s="253"/>
      <c r="N132" s="43"/>
      <c r="O132" s="253"/>
      <c r="P132" s="43"/>
      <c r="Q132" s="253"/>
      <c r="R132" s="43"/>
      <c r="S132" s="253"/>
      <c r="T132" s="43"/>
      <c r="U132" s="253"/>
      <c r="V132" s="43"/>
      <c r="W132" s="253"/>
      <c r="X132" s="43"/>
      <c r="Y132" s="253"/>
      <c r="Z132" s="43"/>
      <c r="AA132" s="253"/>
      <c r="AB132" s="43"/>
      <c r="AC132" s="253"/>
      <c r="AD132" s="43"/>
      <c r="AE132" s="253"/>
      <c r="AF132" s="43"/>
      <c r="AG132" s="253"/>
      <c r="AH132" s="43"/>
      <c r="AI132" s="253"/>
      <c r="AJ132" s="43"/>
      <c r="AK132" s="253"/>
      <c r="AL132" s="43"/>
      <c r="AM132" s="42"/>
    </row>
    <row r="133" spans="1:39" x14ac:dyDescent="0.2">
      <c r="A133" s="235" t="s">
        <v>347</v>
      </c>
      <c r="B133" s="6" t="s">
        <v>288</v>
      </c>
      <c r="C133" s="6"/>
      <c r="D133" s="36">
        <v>9</v>
      </c>
      <c r="E133" s="2">
        <v>1351.7000000000003</v>
      </c>
      <c r="F133" s="2">
        <f t="shared" si="1"/>
        <v>12165.300000000003</v>
      </c>
      <c r="G133" s="253"/>
      <c r="H133" s="43"/>
      <c r="I133" s="253"/>
      <c r="J133" s="43"/>
      <c r="K133" s="253"/>
      <c r="L133" s="43"/>
      <c r="M133" s="253"/>
      <c r="N133" s="43"/>
      <c r="O133" s="253"/>
      <c r="P133" s="43"/>
      <c r="Q133" s="253"/>
      <c r="R133" s="43"/>
      <c r="S133" s="253"/>
      <c r="T133" s="43"/>
      <c r="U133" s="253"/>
      <c r="V133" s="43"/>
      <c r="W133" s="253"/>
      <c r="X133" s="43"/>
      <c r="Y133" s="253"/>
      <c r="Z133" s="43"/>
      <c r="AA133" s="253"/>
      <c r="AB133" s="43"/>
      <c r="AC133" s="253"/>
      <c r="AD133" s="43"/>
      <c r="AE133" s="253"/>
      <c r="AF133" s="43"/>
      <c r="AG133" s="253"/>
      <c r="AH133" s="43"/>
      <c r="AI133" s="253"/>
      <c r="AJ133" s="43"/>
      <c r="AK133" s="253"/>
      <c r="AL133" s="43"/>
      <c r="AM133" s="42"/>
    </row>
    <row r="134" spans="1:39" x14ac:dyDescent="0.2">
      <c r="A134" s="235" t="s">
        <v>348</v>
      </c>
      <c r="B134" s="6" t="s">
        <v>288</v>
      </c>
      <c r="C134" s="6"/>
      <c r="D134" s="36">
        <v>4</v>
      </c>
      <c r="E134" s="2">
        <v>1407.6000000000001</v>
      </c>
      <c r="F134" s="2">
        <f t="shared" si="1"/>
        <v>5630.4000000000005</v>
      </c>
      <c r="G134" s="253"/>
      <c r="H134" s="43"/>
      <c r="I134" s="253"/>
      <c r="J134" s="43"/>
      <c r="K134" s="253"/>
      <c r="L134" s="43"/>
      <c r="M134" s="253"/>
      <c r="N134" s="43"/>
      <c r="O134" s="253"/>
      <c r="P134" s="43"/>
      <c r="Q134" s="253"/>
      <c r="R134" s="43"/>
      <c r="S134" s="253"/>
      <c r="T134" s="43"/>
      <c r="U134" s="253"/>
      <c r="V134" s="43"/>
      <c r="W134" s="253"/>
      <c r="X134" s="43"/>
      <c r="Y134" s="253"/>
      <c r="Z134" s="43"/>
      <c r="AA134" s="253"/>
      <c r="AB134" s="43"/>
      <c r="AC134" s="253"/>
      <c r="AD134" s="43"/>
      <c r="AE134" s="253"/>
      <c r="AF134" s="43"/>
      <c r="AG134" s="253"/>
      <c r="AH134" s="43"/>
      <c r="AI134" s="253"/>
      <c r="AJ134" s="43"/>
      <c r="AK134" s="253"/>
      <c r="AL134" s="43"/>
      <c r="AM134" s="42"/>
    </row>
    <row r="135" spans="1:39" x14ac:dyDescent="0.2">
      <c r="A135" s="235" t="s">
        <v>349</v>
      </c>
      <c r="B135" s="6" t="s">
        <v>288</v>
      </c>
      <c r="C135" s="6"/>
      <c r="D135" s="36">
        <v>4</v>
      </c>
      <c r="E135" s="2">
        <v>1407.6000000000001</v>
      </c>
      <c r="F135" s="2">
        <f t="shared" si="1"/>
        <v>5630.4000000000005</v>
      </c>
      <c r="G135" s="253"/>
      <c r="H135" s="43"/>
      <c r="I135" s="253"/>
      <c r="J135" s="43"/>
      <c r="K135" s="253"/>
      <c r="L135" s="43"/>
      <c r="M135" s="253"/>
      <c r="N135" s="43"/>
      <c r="O135" s="253"/>
      <c r="P135" s="43"/>
      <c r="Q135" s="253"/>
      <c r="R135" s="43"/>
      <c r="S135" s="253"/>
      <c r="T135" s="43"/>
      <c r="U135" s="253"/>
      <c r="V135" s="43"/>
      <c r="W135" s="253"/>
      <c r="X135" s="43"/>
      <c r="Y135" s="253"/>
      <c r="Z135" s="43"/>
      <c r="AA135" s="253"/>
      <c r="AB135" s="43"/>
      <c r="AC135" s="253"/>
      <c r="AD135" s="43"/>
      <c r="AE135" s="253"/>
      <c r="AF135" s="43"/>
      <c r="AG135" s="253"/>
      <c r="AH135" s="43"/>
      <c r="AI135" s="253"/>
      <c r="AJ135" s="43"/>
      <c r="AK135" s="253"/>
      <c r="AL135" s="43"/>
      <c r="AM135" s="42"/>
    </row>
    <row r="136" spans="1:39" x14ac:dyDescent="0.2">
      <c r="A136" s="235" t="s">
        <v>350</v>
      </c>
      <c r="B136" s="6" t="s">
        <v>288</v>
      </c>
      <c r="C136" s="6"/>
      <c r="D136" s="36">
        <v>4</v>
      </c>
      <c r="E136" s="2">
        <v>1407.3</v>
      </c>
      <c r="F136" s="2">
        <f t="shared" si="1"/>
        <v>5629.2</v>
      </c>
      <c r="G136" s="253"/>
      <c r="H136" s="43"/>
      <c r="I136" s="253"/>
      <c r="J136" s="43"/>
      <c r="K136" s="253"/>
      <c r="L136" s="43"/>
      <c r="M136" s="253"/>
      <c r="N136" s="43"/>
      <c r="O136" s="253"/>
      <c r="P136" s="43"/>
      <c r="Q136" s="253"/>
      <c r="R136" s="43"/>
      <c r="S136" s="253"/>
      <c r="T136" s="43"/>
      <c r="U136" s="253"/>
      <c r="V136" s="43"/>
      <c r="W136" s="253"/>
      <c r="X136" s="43"/>
      <c r="Y136" s="253"/>
      <c r="Z136" s="43"/>
      <c r="AA136" s="253"/>
      <c r="AB136" s="43"/>
      <c r="AC136" s="253"/>
      <c r="AD136" s="43"/>
      <c r="AE136" s="253"/>
      <c r="AF136" s="43"/>
      <c r="AG136" s="253"/>
      <c r="AH136" s="43"/>
      <c r="AI136" s="253"/>
      <c r="AJ136" s="43"/>
      <c r="AK136" s="253"/>
      <c r="AL136" s="43"/>
      <c r="AM136" s="42"/>
    </row>
    <row r="137" spans="1:39" x14ac:dyDescent="0.2">
      <c r="A137" s="235" t="s">
        <v>351</v>
      </c>
      <c r="B137" s="6" t="s">
        <v>288</v>
      </c>
      <c r="C137" s="6"/>
      <c r="D137" s="36">
        <v>4</v>
      </c>
      <c r="E137" s="2">
        <v>1407.3</v>
      </c>
      <c r="F137" s="2">
        <f t="shared" si="1"/>
        <v>5629.2</v>
      </c>
      <c r="G137" s="253"/>
      <c r="H137" s="43"/>
      <c r="I137" s="253"/>
      <c r="J137" s="43"/>
      <c r="K137" s="253"/>
      <c r="L137" s="43"/>
      <c r="M137" s="253"/>
      <c r="N137" s="43"/>
      <c r="O137" s="253"/>
      <c r="P137" s="43"/>
      <c r="Q137" s="253"/>
      <c r="R137" s="43"/>
      <c r="S137" s="253"/>
      <c r="T137" s="43"/>
      <c r="U137" s="253"/>
      <c r="V137" s="43"/>
      <c r="W137" s="253"/>
      <c r="X137" s="43"/>
      <c r="Y137" s="253"/>
      <c r="Z137" s="43"/>
      <c r="AA137" s="253"/>
      <c r="AB137" s="43"/>
      <c r="AC137" s="253"/>
      <c r="AD137" s="43"/>
      <c r="AE137" s="253"/>
      <c r="AF137" s="43"/>
      <c r="AG137" s="253"/>
      <c r="AH137" s="43"/>
      <c r="AI137" s="253"/>
      <c r="AJ137" s="43"/>
      <c r="AK137" s="253"/>
      <c r="AL137" s="43"/>
      <c r="AM137" s="42"/>
    </row>
    <row r="138" spans="1:39" x14ac:dyDescent="0.2">
      <c r="A138" s="235" t="s">
        <v>352</v>
      </c>
      <c r="B138" s="6" t="s">
        <v>288</v>
      </c>
      <c r="C138" s="6"/>
      <c r="D138" s="36">
        <v>18</v>
      </c>
      <c r="E138" s="2">
        <v>811.59999999999991</v>
      </c>
      <c r="F138" s="2">
        <f t="shared" si="1"/>
        <v>14608.8</v>
      </c>
      <c r="G138" s="253"/>
      <c r="H138" s="43"/>
      <c r="I138" s="253"/>
      <c r="J138" s="43"/>
      <c r="K138" s="253"/>
      <c r="L138" s="43"/>
      <c r="M138" s="253"/>
      <c r="N138" s="43"/>
      <c r="O138" s="253"/>
      <c r="P138" s="43"/>
      <c r="Q138" s="253"/>
      <c r="R138" s="43"/>
      <c r="S138" s="253"/>
      <c r="T138" s="43"/>
      <c r="U138" s="253"/>
      <c r="V138" s="43"/>
      <c r="W138" s="253"/>
      <c r="X138" s="43"/>
      <c r="Y138" s="253"/>
      <c r="Z138" s="43"/>
      <c r="AA138" s="253"/>
      <c r="AB138" s="43"/>
      <c r="AC138" s="253"/>
      <c r="AD138" s="43"/>
      <c r="AE138" s="253"/>
      <c r="AF138" s="43"/>
      <c r="AG138" s="253"/>
      <c r="AH138" s="43"/>
      <c r="AI138" s="253"/>
      <c r="AJ138" s="43"/>
      <c r="AK138" s="253"/>
      <c r="AL138" s="43"/>
      <c r="AM138" s="42"/>
    </row>
    <row r="139" spans="1:39" x14ac:dyDescent="0.2">
      <c r="A139" s="235" t="s">
        <v>353</v>
      </c>
      <c r="B139" s="6" t="s">
        <v>288</v>
      </c>
      <c r="C139" s="6"/>
      <c r="D139" s="36">
        <v>4</v>
      </c>
      <c r="E139" s="2">
        <v>811.59999999999991</v>
      </c>
      <c r="F139" s="2">
        <f t="shared" si="1"/>
        <v>3246.3999999999996</v>
      </c>
      <c r="G139" s="253"/>
      <c r="H139" s="43"/>
      <c r="I139" s="253"/>
      <c r="J139" s="43"/>
      <c r="K139" s="253"/>
      <c r="L139" s="43"/>
      <c r="M139" s="253"/>
      <c r="N139" s="43"/>
      <c r="O139" s="253"/>
      <c r="P139" s="43"/>
      <c r="Q139" s="253"/>
      <c r="R139" s="43"/>
      <c r="S139" s="253"/>
      <c r="T139" s="43"/>
      <c r="U139" s="253"/>
      <c r="V139" s="43"/>
      <c r="W139" s="253"/>
      <c r="X139" s="43"/>
      <c r="Y139" s="253"/>
      <c r="Z139" s="43"/>
      <c r="AA139" s="253"/>
      <c r="AB139" s="43"/>
      <c r="AC139" s="253"/>
      <c r="AD139" s="43"/>
      <c r="AE139" s="253"/>
      <c r="AF139" s="43"/>
      <c r="AG139" s="253"/>
      <c r="AH139" s="43"/>
      <c r="AI139" s="253"/>
      <c r="AJ139" s="43"/>
      <c r="AK139" s="253"/>
      <c r="AL139" s="43"/>
      <c r="AM139" s="42"/>
    </row>
    <row r="140" spans="1:39" x14ac:dyDescent="0.2">
      <c r="A140" s="235" t="s">
        <v>354</v>
      </c>
      <c r="B140" s="6" t="s">
        <v>288</v>
      </c>
      <c r="C140" s="6"/>
      <c r="D140" s="36">
        <v>8</v>
      </c>
      <c r="E140" s="2">
        <v>936</v>
      </c>
      <c r="F140" s="2">
        <f t="shared" si="1"/>
        <v>7488</v>
      </c>
      <c r="G140" s="253"/>
      <c r="H140" s="43"/>
      <c r="I140" s="253"/>
      <c r="J140" s="43"/>
      <c r="K140" s="253"/>
      <c r="L140" s="43"/>
      <c r="M140" s="253"/>
      <c r="N140" s="43"/>
      <c r="O140" s="253"/>
      <c r="P140" s="43"/>
      <c r="Q140" s="253"/>
      <c r="R140" s="43"/>
      <c r="S140" s="253"/>
      <c r="T140" s="43"/>
      <c r="U140" s="253"/>
      <c r="V140" s="43"/>
      <c r="W140" s="253"/>
      <c r="X140" s="43"/>
      <c r="Y140" s="253"/>
      <c r="Z140" s="43"/>
      <c r="AA140" s="253"/>
      <c r="AB140" s="43"/>
      <c r="AC140" s="253"/>
      <c r="AD140" s="43"/>
      <c r="AE140" s="253"/>
      <c r="AF140" s="43"/>
      <c r="AG140" s="253"/>
      <c r="AH140" s="43"/>
      <c r="AI140" s="253"/>
      <c r="AJ140" s="43"/>
      <c r="AK140" s="253"/>
      <c r="AL140" s="43"/>
      <c r="AM140" s="42"/>
    </row>
    <row r="141" spans="1:39" x14ac:dyDescent="0.2">
      <c r="A141" s="235" t="s">
        <v>355</v>
      </c>
      <c r="B141" s="6" t="s">
        <v>288</v>
      </c>
      <c r="C141" s="6"/>
      <c r="D141" s="36">
        <v>1</v>
      </c>
      <c r="E141" s="2">
        <v>492.1</v>
      </c>
      <c r="F141" s="2">
        <f t="shared" si="1"/>
        <v>492.1</v>
      </c>
      <c r="G141" s="253"/>
      <c r="H141" s="43"/>
      <c r="I141" s="253"/>
      <c r="J141" s="43"/>
      <c r="K141" s="253"/>
      <c r="L141" s="43"/>
      <c r="M141" s="253"/>
      <c r="N141" s="43"/>
      <c r="O141" s="253"/>
      <c r="P141" s="43"/>
      <c r="Q141" s="253"/>
      <c r="R141" s="43"/>
      <c r="S141" s="253"/>
      <c r="T141" s="43"/>
      <c r="U141" s="253"/>
      <c r="V141" s="43"/>
      <c r="W141" s="253"/>
      <c r="X141" s="43"/>
      <c r="Y141" s="253"/>
      <c r="Z141" s="43"/>
      <c r="AA141" s="253"/>
      <c r="AB141" s="43"/>
      <c r="AC141" s="253"/>
      <c r="AD141" s="43"/>
      <c r="AE141" s="253"/>
      <c r="AF141" s="43"/>
      <c r="AG141" s="253"/>
      <c r="AH141" s="43"/>
      <c r="AI141" s="253"/>
      <c r="AJ141" s="43"/>
      <c r="AK141" s="253"/>
      <c r="AL141" s="43"/>
      <c r="AM141" s="42"/>
    </row>
    <row r="142" spans="1:39" x14ac:dyDescent="0.2">
      <c r="A142" s="235" t="s">
        <v>356</v>
      </c>
      <c r="B142" s="6" t="s">
        <v>288</v>
      </c>
      <c r="C142" s="6"/>
      <c r="D142" s="36">
        <v>2</v>
      </c>
      <c r="E142" s="2">
        <v>559.5</v>
      </c>
      <c r="F142" s="2">
        <f t="shared" si="1"/>
        <v>1119</v>
      </c>
      <c r="G142" s="253"/>
      <c r="H142" s="43"/>
      <c r="I142" s="253"/>
      <c r="J142" s="43"/>
      <c r="K142" s="253"/>
      <c r="L142" s="43"/>
      <c r="M142" s="253"/>
      <c r="N142" s="43"/>
      <c r="O142" s="253"/>
      <c r="P142" s="43"/>
      <c r="Q142" s="253"/>
      <c r="R142" s="43"/>
      <c r="S142" s="253"/>
      <c r="T142" s="43"/>
      <c r="U142" s="253"/>
      <c r="V142" s="43"/>
      <c r="W142" s="253"/>
      <c r="X142" s="43"/>
      <c r="Y142" s="253"/>
      <c r="Z142" s="43"/>
      <c r="AA142" s="253"/>
      <c r="AB142" s="43"/>
      <c r="AC142" s="253"/>
      <c r="AD142" s="43"/>
      <c r="AE142" s="253"/>
      <c r="AF142" s="43"/>
      <c r="AG142" s="253"/>
      <c r="AH142" s="43"/>
      <c r="AI142" s="253"/>
      <c r="AJ142" s="43"/>
      <c r="AK142" s="253"/>
      <c r="AL142" s="43"/>
      <c r="AM142" s="42"/>
    </row>
    <row r="143" spans="1:39" x14ac:dyDescent="0.2">
      <c r="A143" s="235" t="s">
        <v>294</v>
      </c>
      <c r="B143" s="6" t="s">
        <v>288</v>
      </c>
      <c r="C143" s="6"/>
      <c r="D143" s="36">
        <v>1</v>
      </c>
      <c r="E143" s="2">
        <v>322.90000000000003</v>
      </c>
      <c r="F143" s="2">
        <f t="shared" si="1"/>
        <v>322.90000000000003</v>
      </c>
      <c r="G143" s="253"/>
      <c r="H143" s="43"/>
      <c r="I143" s="253"/>
      <c r="J143" s="43"/>
      <c r="K143" s="253"/>
      <c r="L143" s="43"/>
      <c r="M143" s="253"/>
      <c r="N143" s="43"/>
      <c r="O143" s="253"/>
      <c r="P143" s="43"/>
      <c r="Q143" s="253"/>
      <c r="R143" s="43"/>
      <c r="S143" s="253"/>
      <c r="T143" s="43"/>
      <c r="U143" s="253"/>
      <c r="V143" s="43"/>
      <c r="W143" s="253"/>
      <c r="X143" s="43"/>
      <c r="Y143" s="253"/>
      <c r="Z143" s="43"/>
      <c r="AA143" s="253"/>
      <c r="AB143" s="43"/>
      <c r="AC143" s="253"/>
      <c r="AD143" s="43"/>
      <c r="AE143" s="253"/>
      <c r="AF143" s="43"/>
      <c r="AG143" s="253"/>
      <c r="AH143" s="43"/>
      <c r="AI143" s="253"/>
      <c r="AJ143" s="43"/>
      <c r="AK143" s="253"/>
      <c r="AL143" s="43"/>
      <c r="AM143" s="42"/>
    </row>
    <row r="144" spans="1:39" x14ac:dyDescent="0.2">
      <c r="A144" s="235" t="s">
        <v>357</v>
      </c>
      <c r="B144" s="6" t="s">
        <v>288</v>
      </c>
      <c r="C144" s="6"/>
      <c r="D144" s="36">
        <v>1</v>
      </c>
      <c r="E144" s="2">
        <v>1571.7999999999997</v>
      </c>
      <c r="F144" s="2">
        <f t="shared" si="1"/>
        <v>1571.7999999999997</v>
      </c>
      <c r="G144" s="253"/>
      <c r="H144" s="43"/>
      <c r="I144" s="253"/>
      <c r="J144" s="43"/>
      <c r="K144" s="253"/>
      <c r="L144" s="43"/>
      <c r="M144" s="253"/>
      <c r="N144" s="43"/>
      <c r="O144" s="253"/>
      <c r="P144" s="43"/>
      <c r="Q144" s="253"/>
      <c r="R144" s="43"/>
      <c r="S144" s="253"/>
      <c r="T144" s="43"/>
      <c r="U144" s="253"/>
      <c r="V144" s="43"/>
      <c r="W144" s="253"/>
      <c r="X144" s="43"/>
      <c r="Y144" s="253"/>
      <c r="Z144" s="43"/>
      <c r="AA144" s="253"/>
      <c r="AB144" s="43"/>
      <c r="AC144" s="253"/>
      <c r="AD144" s="43"/>
      <c r="AE144" s="253"/>
      <c r="AF144" s="43"/>
      <c r="AG144" s="253"/>
      <c r="AH144" s="43"/>
      <c r="AI144" s="253"/>
      <c r="AJ144" s="43"/>
      <c r="AK144" s="253"/>
      <c r="AL144" s="43"/>
      <c r="AM144" s="42"/>
    </row>
    <row r="145" spans="1:39" x14ac:dyDescent="0.2">
      <c r="A145" s="235" t="s">
        <v>358</v>
      </c>
      <c r="B145" s="6" t="s">
        <v>288</v>
      </c>
      <c r="C145" s="6"/>
      <c r="D145" s="36">
        <v>1</v>
      </c>
      <c r="E145" s="2">
        <v>1571.7999999999997</v>
      </c>
      <c r="F145" s="2">
        <f t="shared" si="1"/>
        <v>1571.7999999999997</v>
      </c>
      <c r="G145" s="253"/>
      <c r="H145" s="43"/>
      <c r="I145" s="253"/>
      <c r="J145" s="43"/>
      <c r="K145" s="253"/>
      <c r="L145" s="43"/>
      <c r="M145" s="253"/>
      <c r="N145" s="43"/>
      <c r="O145" s="253"/>
      <c r="P145" s="43"/>
      <c r="Q145" s="253"/>
      <c r="R145" s="43"/>
      <c r="S145" s="253"/>
      <c r="T145" s="43"/>
      <c r="U145" s="253"/>
      <c r="V145" s="43"/>
      <c r="W145" s="253"/>
      <c r="X145" s="43"/>
      <c r="Y145" s="253"/>
      <c r="Z145" s="43"/>
      <c r="AA145" s="253"/>
      <c r="AB145" s="43"/>
      <c r="AC145" s="253"/>
      <c r="AD145" s="43"/>
      <c r="AE145" s="253"/>
      <c r="AF145" s="43"/>
      <c r="AG145" s="253"/>
      <c r="AH145" s="43"/>
      <c r="AI145" s="253"/>
      <c r="AJ145" s="43"/>
      <c r="AK145" s="253"/>
      <c r="AL145" s="43"/>
      <c r="AM145" s="42"/>
    </row>
    <row r="146" spans="1:39" x14ac:dyDescent="0.2">
      <c r="A146" s="235" t="s">
        <v>359</v>
      </c>
      <c r="B146" s="6" t="s">
        <v>288</v>
      </c>
      <c r="C146" s="6"/>
      <c r="D146" s="36">
        <v>4</v>
      </c>
      <c r="E146" s="2">
        <v>1571.8</v>
      </c>
      <c r="F146" s="2">
        <f t="shared" ref="F146:F209" si="2">E146*D146</f>
        <v>6287.2</v>
      </c>
      <c r="G146" s="253"/>
      <c r="H146" s="43"/>
      <c r="I146" s="253"/>
      <c r="J146" s="43"/>
      <c r="K146" s="253"/>
      <c r="L146" s="43"/>
      <c r="M146" s="253"/>
      <c r="N146" s="43"/>
      <c r="O146" s="253"/>
      <c r="P146" s="43"/>
      <c r="Q146" s="253"/>
      <c r="R146" s="43"/>
      <c r="S146" s="253"/>
      <c r="T146" s="43"/>
      <c r="U146" s="253"/>
      <c r="V146" s="43"/>
      <c r="W146" s="253"/>
      <c r="X146" s="43"/>
      <c r="Y146" s="253"/>
      <c r="Z146" s="43"/>
      <c r="AA146" s="253"/>
      <c r="AB146" s="43"/>
      <c r="AC146" s="253"/>
      <c r="AD146" s="43"/>
      <c r="AE146" s="253"/>
      <c r="AF146" s="43"/>
      <c r="AG146" s="253"/>
      <c r="AH146" s="43"/>
      <c r="AI146" s="253"/>
      <c r="AJ146" s="43"/>
      <c r="AK146" s="253"/>
      <c r="AL146" s="43"/>
      <c r="AM146" s="42"/>
    </row>
    <row r="147" spans="1:39" x14ac:dyDescent="0.2">
      <c r="A147" s="235" t="s">
        <v>360</v>
      </c>
      <c r="B147" s="6" t="s">
        <v>288</v>
      </c>
      <c r="C147" s="6"/>
      <c r="D147" s="36">
        <v>4</v>
      </c>
      <c r="E147" s="2">
        <v>1571.8</v>
      </c>
      <c r="F147" s="2">
        <f t="shared" si="2"/>
        <v>6287.2</v>
      </c>
      <c r="G147" s="253"/>
      <c r="H147" s="43"/>
      <c r="I147" s="253"/>
      <c r="J147" s="43"/>
      <c r="K147" s="253"/>
      <c r="L147" s="43"/>
      <c r="M147" s="253"/>
      <c r="N147" s="43"/>
      <c r="O147" s="253"/>
      <c r="P147" s="43"/>
      <c r="Q147" s="253"/>
      <c r="R147" s="43"/>
      <c r="S147" s="253"/>
      <c r="T147" s="43"/>
      <c r="U147" s="253"/>
      <c r="V147" s="43"/>
      <c r="W147" s="253"/>
      <c r="X147" s="43"/>
      <c r="Y147" s="253"/>
      <c r="Z147" s="43"/>
      <c r="AA147" s="253"/>
      <c r="AB147" s="43"/>
      <c r="AC147" s="253"/>
      <c r="AD147" s="43"/>
      <c r="AE147" s="253"/>
      <c r="AF147" s="43"/>
      <c r="AG147" s="253"/>
      <c r="AH147" s="43"/>
      <c r="AI147" s="253"/>
      <c r="AJ147" s="43"/>
      <c r="AK147" s="253"/>
      <c r="AL147" s="43"/>
      <c r="AM147" s="42"/>
    </row>
    <row r="148" spans="1:39" x14ac:dyDescent="0.2">
      <c r="A148" s="235" t="s">
        <v>361</v>
      </c>
      <c r="B148" s="6" t="s">
        <v>288</v>
      </c>
      <c r="C148" s="6"/>
      <c r="D148" s="36">
        <v>10</v>
      </c>
      <c r="E148" s="2">
        <v>554.4</v>
      </c>
      <c r="F148" s="2">
        <f t="shared" si="2"/>
        <v>5544</v>
      </c>
      <c r="G148" s="253"/>
      <c r="H148" s="43"/>
      <c r="I148" s="253"/>
      <c r="J148" s="43"/>
      <c r="K148" s="253"/>
      <c r="L148" s="43"/>
      <c r="M148" s="253"/>
      <c r="N148" s="43"/>
      <c r="O148" s="253"/>
      <c r="P148" s="43"/>
      <c r="Q148" s="253"/>
      <c r="R148" s="43"/>
      <c r="S148" s="253"/>
      <c r="T148" s="43"/>
      <c r="U148" s="253"/>
      <c r="V148" s="43"/>
      <c r="W148" s="253"/>
      <c r="X148" s="43"/>
      <c r="Y148" s="253"/>
      <c r="Z148" s="43"/>
      <c r="AA148" s="253"/>
      <c r="AB148" s="43"/>
      <c r="AC148" s="253"/>
      <c r="AD148" s="43"/>
      <c r="AE148" s="253"/>
      <c r="AF148" s="43"/>
      <c r="AG148" s="253"/>
      <c r="AH148" s="43"/>
      <c r="AI148" s="253"/>
      <c r="AJ148" s="43"/>
      <c r="AK148" s="253"/>
      <c r="AL148" s="43"/>
      <c r="AM148" s="42"/>
    </row>
    <row r="149" spans="1:39" x14ac:dyDescent="0.2">
      <c r="A149" s="235" t="s">
        <v>362</v>
      </c>
      <c r="B149" s="6" t="s">
        <v>288</v>
      </c>
      <c r="C149" s="6"/>
      <c r="D149" s="36">
        <v>12</v>
      </c>
      <c r="E149" s="2">
        <v>651.5</v>
      </c>
      <c r="F149" s="2">
        <f t="shared" si="2"/>
        <v>7818</v>
      </c>
      <c r="G149" s="253"/>
      <c r="H149" s="43"/>
      <c r="I149" s="253"/>
      <c r="J149" s="43"/>
      <c r="K149" s="253"/>
      <c r="L149" s="43"/>
      <c r="M149" s="253"/>
      <c r="N149" s="43"/>
      <c r="O149" s="253"/>
      <c r="P149" s="43"/>
      <c r="Q149" s="253"/>
      <c r="R149" s="43"/>
      <c r="S149" s="253"/>
      <c r="T149" s="43"/>
      <c r="U149" s="253"/>
      <c r="V149" s="43"/>
      <c r="W149" s="253"/>
      <c r="X149" s="43"/>
      <c r="Y149" s="253"/>
      <c r="Z149" s="43"/>
      <c r="AA149" s="253"/>
      <c r="AB149" s="43"/>
      <c r="AC149" s="253"/>
      <c r="AD149" s="43"/>
      <c r="AE149" s="253"/>
      <c r="AF149" s="43"/>
      <c r="AG149" s="253"/>
      <c r="AH149" s="43"/>
      <c r="AI149" s="253"/>
      <c r="AJ149" s="43"/>
      <c r="AK149" s="253"/>
      <c r="AL149" s="43"/>
      <c r="AM149" s="42"/>
    </row>
    <row r="150" spans="1:39" x14ac:dyDescent="0.2">
      <c r="A150" s="235" t="s">
        <v>363</v>
      </c>
      <c r="B150" s="6" t="s">
        <v>288</v>
      </c>
      <c r="C150" s="6"/>
      <c r="D150" s="36">
        <v>2</v>
      </c>
      <c r="E150" s="2">
        <v>378</v>
      </c>
      <c r="F150" s="2">
        <f t="shared" si="2"/>
        <v>756</v>
      </c>
      <c r="G150" s="253"/>
      <c r="H150" s="43"/>
      <c r="I150" s="253"/>
      <c r="J150" s="43"/>
      <c r="K150" s="253"/>
      <c r="L150" s="43"/>
      <c r="M150" s="253"/>
      <c r="N150" s="43"/>
      <c r="O150" s="253"/>
      <c r="P150" s="43"/>
      <c r="Q150" s="253"/>
      <c r="R150" s="43"/>
      <c r="S150" s="253"/>
      <c r="T150" s="43"/>
      <c r="U150" s="253"/>
      <c r="V150" s="43"/>
      <c r="W150" s="253"/>
      <c r="X150" s="43"/>
      <c r="Y150" s="253"/>
      <c r="Z150" s="43"/>
      <c r="AA150" s="253"/>
      <c r="AB150" s="43"/>
      <c r="AC150" s="253"/>
      <c r="AD150" s="43"/>
      <c r="AE150" s="253"/>
      <c r="AF150" s="43"/>
      <c r="AG150" s="253"/>
      <c r="AH150" s="43"/>
      <c r="AI150" s="253"/>
      <c r="AJ150" s="43"/>
      <c r="AK150" s="253"/>
      <c r="AL150" s="43"/>
      <c r="AM150" s="42"/>
    </row>
    <row r="151" spans="1:39" x14ac:dyDescent="0.2">
      <c r="A151" s="235" t="s">
        <v>364</v>
      </c>
      <c r="B151" s="6" t="s">
        <v>288</v>
      </c>
      <c r="C151" s="6"/>
      <c r="D151" s="36">
        <v>4</v>
      </c>
      <c r="E151" s="2">
        <v>322.90000000000003</v>
      </c>
      <c r="F151" s="2">
        <f t="shared" si="2"/>
        <v>1291.6000000000001</v>
      </c>
      <c r="G151" s="253"/>
      <c r="H151" s="43"/>
      <c r="I151" s="253"/>
      <c r="J151" s="43"/>
      <c r="K151" s="253"/>
      <c r="L151" s="43"/>
      <c r="M151" s="253"/>
      <c r="N151" s="43"/>
      <c r="O151" s="253"/>
      <c r="P151" s="43"/>
      <c r="Q151" s="253"/>
      <c r="R151" s="43"/>
      <c r="S151" s="253"/>
      <c r="T151" s="43"/>
      <c r="U151" s="253"/>
      <c r="V151" s="43"/>
      <c r="W151" s="253"/>
      <c r="X151" s="43"/>
      <c r="Y151" s="253"/>
      <c r="Z151" s="43"/>
      <c r="AA151" s="253"/>
      <c r="AB151" s="43"/>
      <c r="AC151" s="253"/>
      <c r="AD151" s="43"/>
      <c r="AE151" s="253"/>
      <c r="AF151" s="43"/>
      <c r="AG151" s="253"/>
      <c r="AH151" s="43"/>
      <c r="AI151" s="253"/>
      <c r="AJ151" s="43"/>
      <c r="AK151" s="253"/>
      <c r="AL151" s="43"/>
      <c r="AM151" s="42"/>
    </row>
    <row r="152" spans="1:39" x14ac:dyDescent="0.2">
      <c r="A152" s="235" t="s">
        <v>365</v>
      </c>
      <c r="B152" s="6" t="s">
        <v>288</v>
      </c>
      <c r="C152" s="6"/>
      <c r="D152" s="36">
        <v>2</v>
      </c>
      <c r="E152" s="2">
        <v>936</v>
      </c>
      <c r="F152" s="2">
        <f t="shared" si="2"/>
        <v>1872</v>
      </c>
      <c r="G152" s="253"/>
      <c r="H152" s="43"/>
      <c r="I152" s="253"/>
      <c r="J152" s="43"/>
      <c r="K152" s="253"/>
      <c r="L152" s="43"/>
      <c r="M152" s="253"/>
      <c r="N152" s="43"/>
      <c r="O152" s="253"/>
      <c r="P152" s="43"/>
      <c r="Q152" s="253"/>
      <c r="R152" s="43"/>
      <c r="S152" s="253"/>
      <c r="T152" s="43"/>
      <c r="U152" s="253"/>
      <c r="V152" s="43"/>
      <c r="W152" s="253"/>
      <c r="X152" s="43"/>
      <c r="Y152" s="253"/>
      <c r="Z152" s="43"/>
      <c r="AA152" s="253"/>
      <c r="AB152" s="43"/>
      <c r="AC152" s="253"/>
      <c r="AD152" s="43"/>
      <c r="AE152" s="253"/>
      <c r="AF152" s="43"/>
      <c r="AG152" s="253"/>
      <c r="AH152" s="43"/>
      <c r="AI152" s="253"/>
      <c r="AJ152" s="43"/>
      <c r="AK152" s="253"/>
      <c r="AL152" s="43"/>
      <c r="AM152" s="42"/>
    </row>
    <row r="153" spans="1:39" x14ac:dyDescent="0.2">
      <c r="A153" s="235" t="s">
        <v>366</v>
      </c>
      <c r="B153" s="6" t="s">
        <v>288</v>
      </c>
      <c r="C153" s="6"/>
      <c r="D153" s="36">
        <v>3</v>
      </c>
      <c r="E153" s="2">
        <v>936</v>
      </c>
      <c r="F153" s="2">
        <f t="shared" si="2"/>
        <v>2808</v>
      </c>
      <c r="G153" s="253"/>
      <c r="H153" s="43"/>
      <c r="I153" s="253"/>
      <c r="J153" s="43"/>
      <c r="K153" s="253"/>
      <c r="L153" s="43"/>
      <c r="M153" s="253"/>
      <c r="N153" s="43"/>
      <c r="O153" s="253"/>
      <c r="P153" s="43"/>
      <c r="Q153" s="253"/>
      <c r="R153" s="43"/>
      <c r="S153" s="253"/>
      <c r="T153" s="43"/>
      <c r="U153" s="253"/>
      <c r="V153" s="43"/>
      <c r="W153" s="253"/>
      <c r="X153" s="43"/>
      <c r="Y153" s="253"/>
      <c r="Z153" s="43"/>
      <c r="AA153" s="253"/>
      <c r="AB153" s="43"/>
      <c r="AC153" s="253"/>
      <c r="AD153" s="43"/>
      <c r="AE153" s="253"/>
      <c r="AF153" s="43"/>
      <c r="AG153" s="253"/>
      <c r="AH153" s="43"/>
      <c r="AI153" s="253"/>
      <c r="AJ153" s="43"/>
      <c r="AK153" s="253"/>
      <c r="AL153" s="43"/>
      <c r="AM153" s="42"/>
    </row>
    <row r="154" spans="1:39" x14ac:dyDescent="0.2">
      <c r="A154" s="235" t="s">
        <v>295</v>
      </c>
      <c r="B154" s="6" t="s">
        <v>288</v>
      </c>
      <c r="C154" s="6"/>
      <c r="D154" s="36">
        <v>9</v>
      </c>
      <c r="E154" s="2">
        <v>378</v>
      </c>
      <c r="F154" s="2">
        <f t="shared" si="2"/>
        <v>3402</v>
      </c>
      <c r="G154" s="253"/>
      <c r="H154" s="43"/>
      <c r="I154" s="253"/>
      <c r="J154" s="43"/>
      <c r="K154" s="253"/>
      <c r="L154" s="43"/>
      <c r="M154" s="253"/>
      <c r="N154" s="43"/>
      <c r="O154" s="253"/>
      <c r="P154" s="43"/>
      <c r="Q154" s="253"/>
      <c r="R154" s="43"/>
      <c r="S154" s="253"/>
      <c r="T154" s="43"/>
      <c r="U154" s="253"/>
      <c r="V154" s="43"/>
      <c r="W154" s="253"/>
      <c r="X154" s="43"/>
      <c r="Y154" s="253"/>
      <c r="Z154" s="43"/>
      <c r="AA154" s="253"/>
      <c r="AB154" s="43"/>
      <c r="AC154" s="253"/>
      <c r="AD154" s="43"/>
      <c r="AE154" s="253"/>
      <c r="AF154" s="43"/>
      <c r="AG154" s="253"/>
      <c r="AH154" s="43"/>
      <c r="AI154" s="253"/>
      <c r="AJ154" s="43"/>
      <c r="AK154" s="253"/>
      <c r="AL154" s="43"/>
      <c r="AM154" s="42"/>
    </row>
    <row r="155" spans="1:39" x14ac:dyDescent="0.2">
      <c r="A155" s="235" t="s">
        <v>367</v>
      </c>
      <c r="B155" s="6" t="s">
        <v>288</v>
      </c>
      <c r="C155" s="6"/>
      <c r="D155" s="36">
        <v>1</v>
      </c>
      <c r="E155" s="2">
        <v>378</v>
      </c>
      <c r="F155" s="2">
        <f t="shared" si="2"/>
        <v>378</v>
      </c>
      <c r="G155" s="253"/>
      <c r="H155" s="43"/>
      <c r="I155" s="253"/>
      <c r="J155" s="43"/>
      <c r="K155" s="253"/>
      <c r="L155" s="43"/>
      <c r="M155" s="253"/>
      <c r="N155" s="43"/>
      <c r="O155" s="253"/>
      <c r="P155" s="43"/>
      <c r="Q155" s="253"/>
      <c r="R155" s="43"/>
      <c r="S155" s="253"/>
      <c r="T155" s="43"/>
      <c r="U155" s="253"/>
      <c r="V155" s="43"/>
      <c r="W155" s="253"/>
      <c r="X155" s="43"/>
      <c r="Y155" s="253"/>
      <c r="Z155" s="43"/>
      <c r="AA155" s="253"/>
      <c r="AB155" s="43"/>
      <c r="AC155" s="253"/>
      <c r="AD155" s="43"/>
      <c r="AE155" s="253"/>
      <c r="AF155" s="43"/>
      <c r="AG155" s="253"/>
      <c r="AH155" s="43"/>
      <c r="AI155" s="253"/>
      <c r="AJ155" s="43"/>
      <c r="AK155" s="253"/>
      <c r="AL155" s="43"/>
      <c r="AM155" s="42"/>
    </row>
    <row r="156" spans="1:39" x14ac:dyDescent="0.2">
      <c r="A156" s="235" t="s">
        <v>368</v>
      </c>
      <c r="B156" s="6" t="s">
        <v>288</v>
      </c>
      <c r="C156" s="6"/>
      <c r="D156" s="36">
        <v>1</v>
      </c>
      <c r="E156" s="2">
        <v>651.5</v>
      </c>
      <c r="F156" s="2">
        <f t="shared" si="2"/>
        <v>651.5</v>
      </c>
      <c r="G156" s="253"/>
      <c r="H156" s="43"/>
      <c r="I156" s="253"/>
      <c r="J156" s="43"/>
      <c r="K156" s="253"/>
      <c r="L156" s="43"/>
      <c r="M156" s="253"/>
      <c r="N156" s="43"/>
      <c r="O156" s="253"/>
      <c r="P156" s="43"/>
      <c r="Q156" s="253"/>
      <c r="R156" s="43"/>
      <c r="S156" s="253"/>
      <c r="T156" s="43"/>
      <c r="U156" s="253"/>
      <c r="V156" s="43"/>
      <c r="W156" s="253"/>
      <c r="X156" s="43"/>
      <c r="Y156" s="253"/>
      <c r="Z156" s="43"/>
      <c r="AA156" s="253"/>
      <c r="AB156" s="43"/>
      <c r="AC156" s="253"/>
      <c r="AD156" s="43"/>
      <c r="AE156" s="253"/>
      <c r="AF156" s="43"/>
      <c r="AG156" s="253"/>
      <c r="AH156" s="43"/>
      <c r="AI156" s="253"/>
      <c r="AJ156" s="43"/>
      <c r="AK156" s="253"/>
      <c r="AL156" s="43"/>
      <c r="AM156" s="42"/>
    </row>
    <row r="157" spans="1:39" x14ac:dyDescent="0.2">
      <c r="A157" s="235" t="s">
        <v>369</v>
      </c>
      <c r="B157" s="6" t="s">
        <v>288</v>
      </c>
      <c r="C157" s="6"/>
      <c r="D157" s="36">
        <v>1</v>
      </c>
      <c r="E157" s="2">
        <v>811.59999999999991</v>
      </c>
      <c r="F157" s="2">
        <f t="shared" si="2"/>
        <v>811.59999999999991</v>
      </c>
      <c r="G157" s="253"/>
      <c r="H157" s="43"/>
      <c r="I157" s="253"/>
      <c r="J157" s="43"/>
      <c r="K157" s="253"/>
      <c r="L157" s="43"/>
      <c r="M157" s="253"/>
      <c r="N157" s="43"/>
      <c r="O157" s="253"/>
      <c r="P157" s="43"/>
      <c r="Q157" s="253"/>
      <c r="R157" s="43"/>
      <c r="S157" s="253"/>
      <c r="T157" s="43"/>
      <c r="U157" s="253"/>
      <c r="V157" s="43"/>
      <c r="W157" s="253"/>
      <c r="X157" s="43"/>
      <c r="Y157" s="253"/>
      <c r="Z157" s="43"/>
      <c r="AA157" s="253"/>
      <c r="AB157" s="43"/>
      <c r="AC157" s="253"/>
      <c r="AD157" s="43"/>
      <c r="AE157" s="253"/>
      <c r="AF157" s="43"/>
      <c r="AG157" s="253"/>
      <c r="AH157" s="43"/>
      <c r="AI157" s="253"/>
      <c r="AJ157" s="43"/>
      <c r="AK157" s="253"/>
      <c r="AL157" s="43"/>
      <c r="AM157" s="42"/>
    </row>
    <row r="158" spans="1:39" x14ac:dyDescent="0.2">
      <c r="A158" s="235" t="s">
        <v>370</v>
      </c>
      <c r="B158" s="6" t="s">
        <v>288</v>
      </c>
      <c r="C158" s="6"/>
      <c r="D158" s="36">
        <v>1</v>
      </c>
      <c r="E158" s="2">
        <v>935.80000000000007</v>
      </c>
      <c r="F158" s="2">
        <f t="shared" si="2"/>
        <v>935.80000000000007</v>
      </c>
      <c r="G158" s="253"/>
      <c r="H158" s="43"/>
      <c r="I158" s="253"/>
      <c r="J158" s="43"/>
      <c r="K158" s="253"/>
      <c r="L158" s="43"/>
      <c r="M158" s="253"/>
      <c r="N158" s="43"/>
      <c r="O158" s="253"/>
      <c r="P158" s="43"/>
      <c r="Q158" s="253"/>
      <c r="R158" s="43"/>
      <c r="S158" s="253"/>
      <c r="T158" s="43"/>
      <c r="U158" s="253"/>
      <c r="V158" s="43"/>
      <c r="W158" s="253"/>
      <c r="X158" s="43"/>
      <c r="Y158" s="253"/>
      <c r="Z158" s="43"/>
      <c r="AA158" s="253"/>
      <c r="AB158" s="43"/>
      <c r="AC158" s="253"/>
      <c r="AD158" s="43"/>
      <c r="AE158" s="253"/>
      <c r="AF158" s="43"/>
      <c r="AG158" s="253"/>
      <c r="AH158" s="43"/>
      <c r="AI158" s="253"/>
      <c r="AJ158" s="43"/>
      <c r="AK158" s="253"/>
      <c r="AL158" s="43"/>
      <c r="AM158" s="42"/>
    </row>
    <row r="159" spans="1:39" x14ac:dyDescent="0.2">
      <c r="A159" s="235" t="s">
        <v>371</v>
      </c>
      <c r="B159" s="6" t="s">
        <v>288</v>
      </c>
      <c r="C159" s="6"/>
      <c r="D159" s="36">
        <v>8</v>
      </c>
      <c r="E159" s="2">
        <v>523.6</v>
      </c>
      <c r="F159" s="2">
        <f t="shared" si="2"/>
        <v>4188.8</v>
      </c>
      <c r="G159" s="253"/>
      <c r="H159" s="43"/>
      <c r="I159" s="253"/>
      <c r="J159" s="43"/>
      <c r="K159" s="253"/>
      <c r="L159" s="43"/>
      <c r="M159" s="253"/>
      <c r="N159" s="43"/>
      <c r="O159" s="253"/>
      <c r="P159" s="43"/>
      <c r="Q159" s="253"/>
      <c r="R159" s="43"/>
      <c r="S159" s="253"/>
      <c r="T159" s="43"/>
      <c r="U159" s="253"/>
      <c r="V159" s="43"/>
      <c r="W159" s="253"/>
      <c r="X159" s="43"/>
      <c r="Y159" s="253"/>
      <c r="Z159" s="43"/>
      <c r="AA159" s="253"/>
      <c r="AB159" s="43"/>
      <c r="AC159" s="253"/>
      <c r="AD159" s="43"/>
      <c r="AE159" s="253"/>
      <c r="AF159" s="43"/>
      <c r="AG159" s="253"/>
      <c r="AH159" s="43"/>
      <c r="AI159" s="253"/>
      <c r="AJ159" s="43"/>
      <c r="AK159" s="253"/>
      <c r="AL159" s="43"/>
      <c r="AM159" s="42"/>
    </row>
    <row r="160" spans="1:39" x14ac:dyDescent="0.2">
      <c r="A160" s="235" t="s">
        <v>372</v>
      </c>
      <c r="B160" s="6" t="s">
        <v>288</v>
      </c>
      <c r="C160" s="6"/>
      <c r="D160" s="36">
        <v>1</v>
      </c>
      <c r="E160" s="2">
        <v>378</v>
      </c>
      <c r="F160" s="2">
        <f t="shared" si="2"/>
        <v>378</v>
      </c>
      <c r="G160" s="253"/>
      <c r="H160" s="43"/>
      <c r="I160" s="253"/>
      <c r="J160" s="43"/>
      <c r="K160" s="253"/>
      <c r="L160" s="43"/>
      <c r="M160" s="253"/>
      <c r="N160" s="43"/>
      <c r="O160" s="253"/>
      <c r="P160" s="43"/>
      <c r="Q160" s="253"/>
      <c r="R160" s="43"/>
      <c r="S160" s="253"/>
      <c r="T160" s="43"/>
      <c r="U160" s="253"/>
      <c r="V160" s="43"/>
      <c r="W160" s="253"/>
      <c r="X160" s="43"/>
      <c r="Y160" s="253"/>
      <c r="Z160" s="43"/>
      <c r="AA160" s="253"/>
      <c r="AB160" s="43"/>
      <c r="AC160" s="253"/>
      <c r="AD160" s="43"/>
      <c r="AE160" s="253"/>
      <c r="AF160" s="43"/>
      <c r="AG160" s="253"/>
      <c r="AH160" s="43"/>
      <c r="AI160" s="253"/>
      <c r="AJ160" s="43"/>
      <c r="AK160" s="253"/>
      <c r="AL160" s="43"/>
      <c r="AM160" s="42"/>
    </row>
    <row r="161" spans="1:39" x14ac:dyDescent="0.2">
      <c r="A161" s="235" t="s">
        <v>373</v>
      </c>
      <c r="B161" s="6" t="s">
        <v>288</v>
      </c>
      <c r="C161" s="6"/>
      <c r="D161" s="36">
        <v>3</v>
      </c>
      <c r="E161" s="2">
        <v>1351.7000000000003</v>
      </c>
      <c r="F161" s="2">
        <f t="shared" si="2"/>
        <v>4055.1000000000008</v>
      </c>
      <c r="G161" s="253"/>
      <c r="H161" s="43"/>
      <c r="I161" s="253"/>
      <c r="J161" s="43"/>
      <c r="K161" s="253"/>
      <c r="L161" s="43"/>
      <c r="M161" s="253"/>
      <c r="N161" s="43"/>
      <c r="O161" s="253"/>
      <c r="P161" s="43"/>
      <c r="Q161" s="253"/>
      <c r="R161" s="43"/>
      <c r="S161" s="253"/>
      <c r="T161" s="43"/>
      <c r="U161" s="253"/>
      <c r="V161" s="43"/>
      <c r="W161" s="253"/>
      <c r="X161" s="43"/>
      <c r="Y161" s="253"/>
      <c r="Z161" s="43"/>
      <c r="AA161" s="253"/>
      <c r="AB161" s="43"/>
      <c r="AC161" s="253"/>
      <c r="AD161" s="43"/>
      <c r="AE161" s="253"/>
      <c r="AF161" s="43"/>
      <c r="AG161" s="253"/>
      <c r="AH161" s="43"/>
      <c r="AI161" s="253"/>
      <c r="AJ161" s="43"/>
      <c r="AK161" s="253"/>
      <c r="AL161" s="43"/>
      <c r="AM161" s="42"/>
    </row>
    <row r="162" spans="1:39" x14ac:dyDescent="0.2">
      <c r="A162" s="235" t="s">
        <v>374</v>
      </c>
      <c r="B162" s="6" t="s">
        <v>288</v>
      </c>
      <c r="C162" s="6"/>
      <c r="D162" s="36">
        <v>4</v>
      </c>
      <c r="E162" s="2">
        <v>500.2</v>
      </c>
      <c r="F162" s="2">
        <f t="shared" si="2"/>
        <v>2000.8</v>
      </c>
      <c r="G162" s="253"/>
      <c r="H162" s="43"/>
      <c r="I162" s="253"/>
      <c r="J162" s="43"/>
      <c r="K162" s="253"/>
      <c r="L162" s="43"/>
      <c r="M162" s="253"/>
      <c r="N162" s="43"/>
      <c r="O162" s="253"/>
      <c r="P162" s="43"/>
      <c r="Q162" s="253"/>
      <c r="R162" s="43"/>
      <c r="S162" s="253"/>
      <c r="T162" s="43"/>
      <c r="U162" s="253"/>
      <c r="V162" s="43"/>
      <c r="W162" s="253"/>
      <c r="X162" s="43"/>
      <c r="Y162" s="253"/>
      <c r="Z162" s="43"/>
      <c r="AA162" s="253"/>
      <c r="AB162" s="43"/>
      <c r="AC162" s="253"/>
      <c r="AD162" s="43"/>
      <c r="AE162" s="253"/>
      <c r="AF162" s="43"/>
      <c r="AG162" s="253"/>
      <c r="AH162" s="43"/>
      <c r="AI162" s="253"/>
      <c r="AJ162" s="43"/>
      <c r="AK162" s="253"/>
      <c r="AL162" s="43"/>
      <c r="AM162" s="42"/>
    </row>
    <row r="163" spans="1:39" x14ac:dyDescent="0.2">
      <c r="A163" s="235" t="s">
        <v>375</v>
      </c>
      <c r="B163" s="6" t="s">
        <v>288</v>
      </c>
      <c r="C163" s="6"/>
      <c r="D163" s="36">
        <v>1</v>
      </c>
      <c r="E163" s="2">
        <v>258.3</v>
      </c>
      <c r="F163" s="2">
        <f t="shared" si="2"/>
        <v>258.3</v>
      </c>
      <c r="G163" s="253"/>
      <c r="H163" s="43"/>
      <c r="I163" s="253"/>
      <c r="J163" s="43"/>
      <c r="K163" s="253"/>
      <c r="L163" s="43"/>
      <c r="M163" s="253"/>
      <c r="N163" s="43"/>
      <c r="O163" s="253"/>
      <c r="P163" s="43"/>
      <c r="Q163" s="253"/>
      <c r="R163" s="43"/>
      <c r="S163" s="253"/>
      <c r="T163" s="43"/>
      <c r="U163" s="253"/>
      <c r="V163" s="43"/>
      <c r="W163" s="253"/>
      <c r="X163" s="43"/>
      <c r="Y163" s="253"/>
      <c r="Z163" s="43"/>
      <c r="AA163" s="253"/>
      <c r="AB163" s="43"/>
      <c r="AC163" s="253"/>
      <c r="AD163" s="43"/>
      <c r="AE163" s="253"/>
      <c r="AF163" s="43"/>
      <c r="AG163" s="253"/>
      <c r="AH163" s="43"/>
      <c r="AI163" s="253"/>
      <c r="AJ163" s="43"/>
      <c r="AK163" s="253"/>
      <c r="AL163" s="43"/>
      <c r="AM163" s="42"/>
    </row>
    <row r="164" spans="1:39" x14ac:dyDescent="0.2">
      <c r="A164" s="235" t="s">
        <v>376</v>
      </c>
      <c r="B164" s="6" t="s">
        <v>288</v>
      </c>
      <c r="C164" s="6"/>
      <c r="D164" s="36">
        <v>2</v>
      </c>
      <c r="E164" s="2">
        <v>1351.7000000000003</v>
      </c>
      <c r="F164" s="2">
        <f t="shared" si="2"/>
        <v>2703.4000000000005</v>
      </c>
      <c r="G164" s="253"/>
      <c r="H164" s="43"/>
      <c r="I164" s="253"/>
      <c r="J164" s="43"/>
      <c r="K164" s="253"/>
      <c r="L164" s="43"/>
      <c r="M164" s="253"/>
      <c r="N164" s="43"/>
      <c r="O164" s="253"/>
      <c r="P164" s="43"/>
      <c r="Q164" s="253"/>
      <c r="R164" s="43"/>
      <c r="S164" s="253"/>
      <c r="T164" s="43"/>
      <c r="U164" s="253"/>
      <c r="V164" s="43"/>
      <c r="W164" s="253"/>
      <c r="X164" s="43"/>
      <c r="Y164" s="253"/>
      <c r="Z164" s="43"/>
      <c r="AA164" s="253"/>
      <c r="AB164" s="43"/>
      <c r="AC164" s="253"/>
      <c r="AD164" s="43"/>
      <c r="AE164" s="253"/>
      <c r="AF164" s="43"/>
      <c r="AG164" s="253"/>
      <c r="AH164" s="43"/>
      <c r="AI164" s="253"/>
      <c r="AJ164" s="43"/>
      <c r="AK164" s="253"/>
      <c r="AL164" s="43"/>
      <c r="AM164" s="42"/>
    </row>
    <row r="165" spans="1:39" x14ac:dyDescent="0.2">
      <c r="A165" s="235" t="s">
        <v>296</v>
      </c>
      <c r="B165" s="6" t="s">
        <v>288</v>
      </c>
      <c r="C165" s="6"/>
      <c r="D165" s="36">
        <v>9</v>
      </c>
      <c r="E165" s="2">
        <v>322.90000000000003</v>
      </c>
      <c r="F165" s="2">
        <f t="shared" si="2"/>
        <v>2906.1000000000004</v>
      </c>
      <c r="G165" s="253"/>
      <c r="H165" s="43"/>
      <c r="I165" s="253"/>
      <c r="J165" s="43"/>
      <c r="K165" s="253"/>
      <c r="L165" s="43"/>
      <c r="M165" s="253"/>
      <c r="N165" s="43"/>
      <c r="O165" s="253"/>
      <c r="P165" s="43"/>
      <c r="Q165" s="253"/>
      <c r="R165" s="43"/>
      <c r="S165" s="253"/>
      <c r="T165" s="43"/>
      <c r="U165" s="253"/>
      <c r="V165" s="43"/>
      <c r="W165" s="253"/>
      <c r="X165" s="43"/>
      <c r="Y165" s="253"/>
      <c r="Z165" s="43"/>
      <c r="AA165" s="253"/>
      <c r="AB165" s="43"/>
      <c r="AC165" s="253"/>
      <c r="AD165" s="43"/>
      <c r="AE165" s="253"/>
      <c r="AF165" s="43"/>
      <c r="AG165" s="253"/>
      <c r="AH165" s="43"/>
      <c r="AI165" s="253"/>
      <c r="AJ165" s="43"/>
      <c r="AK165" s="253"/>
      <c r="AL165" s="43"/>
      <c r="AM165" s="42"/>
    </row>
    <row r="166" spans="1:39" x14ac:dyDescent="0.2">
      <c r="A166" s="235" t="s">
        <v>377</v>
      </c>
      <c r="B166" s="6" t="s">
        <v>288</v>
      </c>
      <c r="C166" s="6"/>
      <c r="D166" s="36">
        <v>3</v>
      </c>
      <c r="E166" s="2">
        <v>1351.7000000000003</v>
      </c>
      <c r="F166" s="2">
        <f t="shared" si="2"/>
        <v>4055.1000000000008</v>
      </c>
      <c r="G166" s="253"/>
      <c r="H166" s="43"/>
      <c r="I166" s="253"/>
      <c r="J166" s="43"/>
      <c r="K166" s="253"/>
      <c r="L166" s="43"/>
      <c r="M166" s="253"/>
      <c r="N166" s="43"/>
      <c r="O166" s="253"/>
      <c r="P166" s="43"/>
      <c r="Q166" s="253"/>
      <c r="R166" s="43"/>
      <c r="S166" s="253"/>
      <c r="T166" s="43"/>
      <c r="U166" s="253"/>
      <c r="V166" s="43"/>
      <c r="W166" s="253"/>
      <c r="X166" s="43"/>
      <c r="Y166" s="253"/>
      <c r="Z166" s="43"/>
      <c r="AA166" s="253"/>
      <c r="AB166" s="43"/>
      <c r="AC166" s="253"/>
      <c r="AD166" s="43"/>
      <c r="AE166" s="253"/>
      <c r="AF166" s="43"/>
      <c r="AG166" s="253"/>
      <c r="AH166" s="43"/>
      <c r="AI166" s="253"/>
      <c r="AJ166" s="43"/>
      <c r="AK166" s="253"/>
      <c r="AL166" s="43"/>
      <c r="AM166" s="42"/>
    </row>
    <row r="167" spans="1:39" x14ac:dyDescent="0.2">
      <c r="A167" s="235" t="s">
        <v>378</v>
      </c>
      <c r="B167" s="6" t="s">
        <v>288</v>
      </c>
      <c r="C167" s="6"/>
      <c r="D167" s="36">
        <v>1</v>
      </c>
      <c r="E167" s="2">
        <v>328.79999999999995</v>
      </c>
      <c r="F167" s="2">
        <f t="shared" si="2"/>
        <v>328.79999999999995</v>
      </c>
      <c r="G167" s="253"/>
      <c r="H167" s="43"/>
      <c r="I167" s="253"/>
      <c r="J167" s="43"/>
      <c r="K167" s="253"/>
      <c r="L167" s="43"/>
      <c r="M167" s="253"/>
      <c r="N167" s="43"/>
      <c r="O167" s="253"/>
      <c r="P167" s="43"/>
      <c r="Q167" s="253"/>
      <c r="R167" s="43"/>
      <c r="S167" s="253"/>
      <c r="T167" s="43"/>
      <c r="U167" s="253"/>
      <c r="V167" s="43"/>
      <c r="W167" s="253"/>
      <c r="X167" s="43"/>
      <c r="Y167" s="253"/>
      <c r="Z167" s="43"/>
      <c r="AA167" s="253"/>
      <c r="AB167" s="43"/>
      <c r="AC167" s="253"/>
      <c r="AD167" s="43"/>
      <c r="AE167" s="253"/>
      <c r="AF167" s="43"/>
      <c r="AG167" s="253"/>
      <c r="AH167" s="43"/>
      <c r="AI167" s="253"/>
      <c r="AJ167" s="43"/>
      <c r="AK167" s="253"/>
      <c r="AL167" s="43"/>
      <c r="AM167" s="42"/>
    </row>
    <row r="168" spans="1:39" x14ac:dyDescent="0.2">
      <c r="A168" s="235" t="s">
        <v>379</v>
      </c>
      <c r="B168" s="6" t="s">
        <v>288</v>
      </c>
      <c r="C168" s="6"/>
      <c r="D168" s="36">
        <v>2</v>
      </c>
      <c r="E168" s="2">
        <v>29.299999999999997</v>
      </c>
      <c r="F168" s="2">
        <f t="shared" si="2"/>
        <v>58.599999999999994</v>
      </c>
      <c r="G168" s="253"/>
      <c r="H168" s="43"/>
      <c r="I168" s="253"/>
      <c r="J168" s="43"/>
      <c r="K168" s="253"/>
      <c r="L168" s="43"/>
      <c r="M168" s="253"/>
      <c r="N168" s="43"/>
      <c r="O168" s="253"/>
      <c r="P168" s="43"/>
      <c r="Q168" s="253"/>
      <c r="R168" s="43"/>
      <c r="S168" s="253"/>
      <c r="T168" s="43"/>
      <c r="U168" s="253"/>
      <c r="V168" s="43"/>
      <c r="W168" s="253"/>
      <c r="X168" s="43"/>
      <c r="Y168" s="253"/>
      <c r="Z168" s="43"/>
      <c r="AA168" s="253"/>
      <c r="AB168" s="43"/>
      <c r="AC168" s="253"/>
      <c r="AD168" s="43"/>
      <c r="AE168" s="253"/>
      <c r="AF168" s="43"/>
      <c r="AG168" s="253"/>
      <c r="AH168" s="43"/>
      <c r="AI168" s="253"/>
      <c r="AJ168" s="43"/>
      <c r="AK168" s="253"/>
      <c r="AL168" s="43"/>
      <c r="AM168" s="42"/>
    </row>
    <row r="169" spans="1:39" x14ac:dyDescent="0.2">
      <c r="A169" s="235" t="s">
        <v>380</v>
      </c>
      <c r="B169" s="6" t="s">
        <v>381</v>
      </c>
      <c r="C169" s="6"/>
      <c r="D169" s="36">
        <v>10</v>
      </c>
      <c r="E169" s="2">
        <v>91</v>
      </c>
      <c r="F169" s="2">
        <f t="shared" si="2"/>
        <v>910</v>
      </c>
      <c r="G169" s="253"/>
      <c r="H169" s="43"/>
      <c r="I169" s="253"/>
      <c r="J169" s="43"/>
      <c r="K169" s="253"/>
      <c r="L169" s="43"/>
      <c r="M169" s="253"/>
      <c r="N169" s="43"/>
      <c r="O169" s="253"/>
      <c r="P169" s="43"/>
      <c r="Q169" s="253"/>
      <c r="R169" s="43"/>
      <c r="S169" s="253"/>
      <c r="T169" s="43"/>
      <c r="U169" s="253"/>
      <c r="V169" s="43"/>
      <c r="W169" s="253"/>
      <c r="X169" s="43"/>
      <c r="Y169" s="253"/>
      <c r="Z169" s="43"/>
      <c r="AA169" s="253"/>
      <c r="AB169" s="43"/>
      <c r="AC169" s="253"/>
      <c r="AD169" s="43"/>
      <c r="AE169" s="253"/>
      <c r="AF169" s="43"/>
      <c r="AG169" s="253"/>
      <c r="AH169" s="43"/>
      <c r="AI169" s="253"/>
      <c r="AJ169" s="43"/>
      <c r="AK169" s="253"/>
      <c r="AL169" s="43"/>
      <c r="AM169" s="42"/>
    </row>
    <row r="170" spans="1:39" x14ac:dyDescent="0.2">
      <c r="A170" s="235" t="s">
        <v>390</v>
      </c>
      <c r="B170" s="6" t="s">
        <v>381</v>
      </c>
      <c r="C170" s="6"/>
      <c r="D170" s="36">
        <v>11</v>
      </c>
      <c r="E170" s="2">
        <v>175.5</v>
      </c>
      <c r="F170" s="2">
        <f t="shared" si="2"/>
        <v>1930.5</v>
      </c>
      <c r="G170" s="253"/>
      <c r="H170" s="43"/>
      <c r="I170" s="253"/>
      <c r="J170" s="43"/>
      <c r="K170" s="253"/>
      <c r="L170" s="43"/>
      <c r="M170" s="253"/>
      <c r="N170" s="43"/>
      <c r="O170" s="253"/>
      <c r="P170" s="43"/>
      <c r="Q170" s="253"/>
      <c r="R170" s="43"/>
      <c r="S170" s="253"/>
      <c r="T170" s="43"/>
      <c r="U170" s="253"/>
      <c r="V170" s="43"/>
      <c r="W170" s="253"/>
      <c r="X170" s="43"/>
      <c r="Y170" s="253"/>
      <c r="Z170" s="43"/>
      <c r="AA170" s="253"/>
      <c r="AB170" s="43"/>
      <c r="AC170" s="253"/>
      <c r="AD170" s="43"/>
      <c r="AE170" s="253"/>
      <c r="AF170" s="43"/>
      <c r="AG170" s="253"/>
      <c r="AH170" s="43"/>
      <c r="AI170" s="253"/>
      <c r="AJ170" s="43"/>
      <c r="AK170" s="253"/>
      <c r="AL170" s="43"/>
      <c r="AM170" s="42"/>
    </row>
    <row r="171" spans="1:39" x14ac:dyDescent="0.2">
      <c r="A171" s="235" t="s">
        <v>391</v>
      </c>
      <c r="B171" s="6" t="s">
        <v>381</v>
      </c>
      <c r="C171" s="6"/>
      <c r="D171" s="36">
        <v>10</v>
      </c>
      <c r="E171" s="2">
        <v>175.5</v>
      </c>
      <c r="F171" s="2">
        <f t="shared" si="2"/>
        <v>1755</v>
      </c>
      <c r="G171" s="253"/>
      <c r="H171" s="43"/>
      <c r="I171" s="253"/>
      <c r="J171" s="43"/>
      <c r="K171" s="253"/>
      <c r="L171" s="43"/>
      <c r="M171" s="253"/>
      <c r="N171" s="43"/>
      <c r="O171" s="253"/>
      <c r="P171" s="43"/>
      <c r="Q171" s="253"/>
      <c r="R171" s="43"/>
      <c r="S171" s="253"/>
      <c r="T171" s="43"/>
      <c r="U171" s="253"/>
      <c r="V171" s="43"/>
      <c r="W171" s="253"/>
      <c r="X171" s="43"/>
      <c r="Y171" s="253"/>
      <c r="Z171" s="43"/>
      <c r="AA171" s="253"/>
      <c r="AB171" s="43"/>
      <c r="AC171" s="253"/>
      <c r="AD171" s="43"/>
      <c r="AE171" s="253"/>
      <c r="AF171" s="43"/>
      <c r="AG171" s="253"/>
      <c r="AH171" s="43"/>
      <c r="AI171" s="253"/>
      <c r="AJ171" s="43"/>
      <c r="AK171" s="253"/>
      <c r="AL171" s="43"/>
      <c r="AM171" s="42"/>
    </row>
    <row r="172" spans="1:39" x14ac:dyDescent="0.2">
      <c r="A172" s="235" t="s">
        <v>392</v>
      </c>
      <c r="B172" s="6" t="s">
        <v>381</v>
      </c>
      <c r="C172" s="6"/>
      <c r="D172" s="36">
        <v>2</v>
      </c>
      <c r="E172" s="2">
        <v>175.5</v>
      </c>
      <c r="F172" s="2">
        <f t="shared" si="2"/>
        <v>351</v>
      </c>
      <c r="G172" s="253"/>
      <c r="H172" s="43"/>
      <c r="I172" s="253"/>
      <c r="J172" s="43"/>
      <c r="K172" s="253"/>
      <c r="L172" s="43"/>
      <c r="M172" s="253"/>
      <c r="N172" s="43"/>
      <c r="O172" s="253"/>
      <c r="P172" s="43"/>
      <c r="Q172" s="253"/>
      <c r="R172" s="43"/>
      <c r="S172" s="253"/>
      <c r="T172" s="43"/>
      <c r="U172" s="253"/>
      <c r="V172" s="43"/>
      <c r="W172" s="253"/>
      <c r="X172" s="43"/>
      <c r="Y172" s="253"/>
      <c r="Z172" s="43"/>
      <c r="AA172" s="253"/>
      <c r="AB172" s="43"/>
      <c r="AC172" s="253"/>
      <c r="AD172" s="43"/>
      <c r="AE172" s="253"/>
      <c r="AF172" s="43"/>
      <c r="AG172" s="253"/>
      <c r="AH172" s="43"/>
      <c r="AI172" s="253"/>
      <c r="AJ172" s="43"/>
      <c r="AK172" s="253"/>
      <c r="AL172" s="43"/>
      <c r="AM172" s="42"/>
    </row>
    <row r="173" spans="1:39" x14ac:dyDescent="0.2">
      <c r="A173" s="235" t="s">
        <v>393</v>
      </c>
      <c r="B173" s="6" t="s">
        <v>381</v>
      </c>
      <c r="C173" s="6"/>
      <c r="D173" s="36">
        <v>1</v>
      </c>
      <c r="E173" s="2">
        <v>184.7</v>
      </c>
      <c r="F173" s="2">
        <f t="shared" si="2"/>
        <v>184.7</v>
      </c>
      <c r="G173" s="253"/>
      <c r="H173" s="43"/>
      <c r="I173" s="253"/>
      <c r="J173" s="43"/>
      <c r="K173" s="253"/>
      <c r="L173" s="43"/>
      <c r="M173" s="253"/>
      <c r="N173" s="43"/>
      <c r="O173" s="253"/>
      <c r="P173" s="43"/>
      <c r="Q173" s="253"/>
      <c r="R173" s="43"/>
      <c r="S173" s="253"/>
      <c r="T173" s="43"/>
      <c r="U173" s="253"/>
      <c r="V173" s="43"/>
      <c r="W173" s="253"/>
      <c r="X173" s="43"/>
      <c r="Y173" s="253"/>
      <c r="Z173" s="43"/>
      <c r="AA173" s="253"/>
      <c r="AB173" s="43"/>
      <c r="AC173" s="253"/>
      <c r="AD173" s="43"/>
      <c r="AE173" s="253"/>
      <c r="AF173" s="43"/>
      <c r="AG173" s="253"/>
      <c r="AH173" s="43"/>
      <c r="AI173" s="253"/>
      <c r="AJ173" s="43"/>
      <c r="AK173" s="253"/>
      <c r="AL173" s="43"/>
      <c r="AM173" s="42"/>
    </row>
    <row r="174" spans="1:39" x14ac:dyDescent="0.2">
      <c r="A174" s="235" t="s">
        <v>394</v>
      </c>
      <c r="B174" s="6" t="s">
        <v>381</v>
      </c>
      <c r="C174" s="6"/>
      <c r="D174" s="36">
        <v>2</v>
      </c>
      <c r="E174" s="2">
        <v>181.1</v>
      </c>
      <c r="F174" s="2">
        <f t="shared" si="2"/>
        <v>362.2</v>
      </c>
      <c r="G174" s="253"/>
      <c r="H174" s="43"/>
      <c r="I174" s="253"/>
      <c r="J174" s="43"/>
      <c r="K174" s="253"/>
      <c r="L174" s="43"/>
      <c r="M174" s="253"/>
      <c r="N174" s="43"/>
      <c r="O174" s="253"/>
      <c r="P174" s="43"/>
      <c r="Q174" s="253"/>
      <c r="R174" s="43"/>
      <c r="S174" s="253"/>
      <c r="T174" s="43"/>
      <c r="U174" s="253"/>
      <c r="V174" s="43"/>
      <c r="W174" s="253"/>
      <c r="X174" s="43"/>
      <c r="Y174" s="253"/>
      <c r="Z174" s="43"/>
      <c r="AA174" s="253"/>
      <c r="AB174" s="43"/>
      <c r="AC174" s="253"/>
      <c r="AD174" s="43"/>
      <c r="AE174" s="253"/>
      <c r="AF174" s="43"/>
      <c r="AG174" s="253"/>
      <c r="AH174" s="43"/>
      <c r="AI174" s="253"/>
      <c r="AJ174" s="43"/>
      <c r="AK174" s="253"/>
      <c r="AL174" s="43"/>
      <c r="AM174" s="42"/>
    </row>
    <row r="175" spans="1:39" x14ac:dyDescent="0.2">
      <c r="A175" s="235" t="s">
        <v>395</v>
      </c>
      <c r="B175" s="6" t="s">
        <v>381</v>
      </c>
      <c r="C175" s="6"/>
      <c r="D175" s="36">
        <v>1</v>
      </c>
      <c r="E175" s="2">
        <v>175.5</v>
      </c>
      <c r="F175" s="2">
        <f t="shared" si="2"/>
        <v>175.5</v>
      </c>
      <c r="G175" s="253"/>
      <c r="H175" s="43"/>
      <c r="I175" s="253"/>
      <c r="J175" s="43"/>
      <c r="K175" s="253"/>
      <c r="L175" s="43"/>
      <c r="M175" s="253"/>
      <c r="N175" s="43"/>
      <c r="O175" s="253"/>
      <c r="P175" s="43"/>
      <c r="Q175" s="253"/>
      <c r="R175" s="43"/>
      <c r="S175" s="253"/>
      <c r="T175" s="43"/>
      <c r="U175" s="253"/>
      <c r="V175" s="43"/>
      <c r="W175" s="253"/>
      <c r="X175" s="43"/>
      <c r="Y175" s="253"/>
      <c r="Z175" s="43"/>
      <c r="AA175" s="253"/>
      <c r="AB175" s="43"/>
      <c r="AC175" s="253"/>
      <c r="AD175" s="43"/>
      <c r="AE175" s="253"/>
      <c r="AF175" s="43"/>
      <c r="AG175" s="253"/>
      <c r="AH175" s="43"/>
      <c r="AI175" s="253"/>
      <c r="AJ175" s="43"/>
      <c r="AK175" s="253"/>
      <c r="AL175" s="43"/>
      <c r="AM175" s="42"/>
    </row>
    <row r="176" spans="1:39" x14ac:dyDescent="0.2">
      <c r="A176" s="235" t="s">
        <v>396</v>
      </c>
      <c r="B176" s="6" t="s">
        <v>381</v>
      </c>
      <c r="C176" s="6"/>
      <c r="D176" s="36">
        <v>22</v>
      </c>
      <c r="E176" s="2">
        <v>192.1</v>
      </c>
      <c r="F176" s="2">
        <f t="shared" si="2"/>
        <v>4226.2</v>
      </c>
      <c r="G176" s="253"/>
      <c r="H176" s="43"/>
      <c r="I176" s="253"/>
      <c r="J176" s="43"/>
      <c r="K176" s="253"/>
      <c r="L176" s="43"/>
      <c r="M176" s="253"/>
      <c r="N176" s="43"/>
      <c r="O176" s="253"/>
      <c r="P176" s="43"/>
      <c r="Q176" s="253"/>
      <c r="R176" s="43"/>
      <c r="S176" s="253"/>
      <c r="T176" s="43"/>
      <c r="U176" s="253"/>
      <c r="V176" s="43"/>
      <c r="W176" s="253"/>
      <c r="X176" s="43"/>
      <c r="Y176" s="253"/>
      <c r="Z176" s="43"/>
      <c r="AA176" s="253"/>
      <c r="AB176" s="43"/>
      <c r="AC176" s="253"/>
      <c r="AD176" s="43"/>
      <c r="AE176" s="253"/>
      <c r="AF176" s="43"/>
      <c r="AG176" s="253"/>
      <c r="AH176" s="43"/>
      <c r="AI176" s="253"/>
      <c r="AJ176" s="43"/>
      <c r="AK176" s="253"/>
      <c r="AL176" s="43"/>
      <c r="AM176" s="42"/>
    </row>
    <row r="177" spans="1:39" x14ac:dyDescent="0.2">
      <c r="A177" s="235" t="s">
        <v>397</v>
      </c>
      <c r="B177" s="6" t="s">
        <v>381</v>
      </c>
      <c r="C177" s="6"/>
      <c r="D177" s="36">
        <v>1</v>
      </c>
      <c r="E177" s="2">
        <v>345.7</v>
      </c>
      <c r="F177" s="2">
        <f t="shared" si="2"/>
        <v>345.7</v>
      </c>
      <c r="G177" s="253"/>
      <c r="H177" s="43"/>
      <c r="I177" s="253"/>
      <c r="J177" s="43"/>
      <c r="K177" s="253"/>
      <c r="L177" s="43"/>
      <c r="M177" s="253"/>
      <c r="N177" s="43"/>
      <c r="O177" s="253"/>
      <c r="P177" s="43"/>
      <c r="Q177" s="253"/>
      <c r="R177" s="43"/>
      <c r="S177" s="253"/>
      <c r="T177" s="43"/>
      <c r="U177" s="253"/>
      <c r="V177" s="43"/>
      <c r="W177" s="253"/>
      <c r="X177" s="43"/>
      <c r="Y177" s="253"/>
      <c r="Z177" s="43"/>
      <c r="AA177" s="253"/>
      <c r="AB177" s="43"/>
      <c r="AC177" s="253"/>
      <c r="AD177" s="43"/>
      <c r="AE177" s="253"/>
      <c r="AF177" s="43"/>
      <c r="AG177" s="253"/>
      <c r="AH177" s="43"/>
      <c r="AI177" s="253"/>
      <c r="AJ177" s="43"/>
      <c r="AK177" s="253"/>
      <c r="AL177" s="43"/>
      <c r="AM177" s="42"/>
    </row>
    <row r="178" spans="1:39" x14ac:dyDescent="0.2">
      <c r="A178" s="235" t="s">
        <v>398</v>
      </c>
      <c r="B178" s="6" t="s">
        <v>381</v>
      </c>
      <c r="C178" s="6"/>
      <c r="D178" s="36">
        <v>4</v>
      </c>
      <c r="E178" s="2">
        <v>192.20999999999998</v>
      </c>
      <c r="F178" s="2">
        <f t="shared" si="2"/>
        <v>768.83999999999992</v>
      </c>
      <c r="G178" s="253"/>
      <c r="H178" s="43"/>
      <c r="I178" s="253"/>
      <c r="J178" s="43"/>
      <c r="K178" s="253"/>
      <c r="L178" s="43"/>
      <c r="M178" s="253"/>
      <c r="N178" s="43"/>
      <c r="O178" s="253"/>
      <c r="P178" s="43"/>
      <c r="Q178" s="253"/>
      <c r="R178" s="43"/>
      <c r="S178" s="253"/>
      <c r="T178" s="43"/>
      <c r="U178" s="253"/>
      <c r="V178" s="43"/>
      <c r="W178" s="253"/>
      <c r="X178" s="43"/>
      <c r="Y178" s="253"/>
      <c r="Z178" s="43"/>
      <c r="AA178" s="253"/>
      <c r="AB178" s="43"/>
      <c r="AC178" s="253"/>
      <c r="AD178" s="43"/>
      <c r="AE178" s="253"/>
      <c r="AF178" s="43"/>
      <c r="AG178" s="253"/>
      <c r="AH178" s="43"/>
      <c r="AI178" s="253"/>
      <c r="AJ178" s="43"/>
      <c r="AK178" s="253"/>
      <c r="AL178" s="43"/>
      <c r="AM178" s="42"/>
    </row>
    <row r="179" spans="1:39" x14ac:dyDescent="0.2">
      <c r="A179" s="235" t="s">
        <v>399</v>
      </c>
      <c r="B179" s="6" t="s">
        <v>381</v>
      </c>
      <c r="C179" s="6"/>
      <c r="D179" s="36">
        <v>1</v>
      </c>
      <c r="E179" s="2">
        <v>177.20000000000002</v>
      </c>
      <c r="F179" s="2">
        <f t="shared" si="2"/>
        <v>177.20000000000002</v>
      </c>
      <c r="G179" s="253"/>
      <c r="H179" s="43"/>
      <c r="I179" s="253"/>
      <c r="J179" s="43"/>
      <c r="K179" s="253"/>
      <c r="L179" s="43"/>
      <c r="M179" s="253"/>
      <c r="N179" s="43"/>
      <c r="O179" s="253"/>
      <c r="P179" s="43"/>
      <c r="Q179" s="253"/>
      <c r="R179" s="43"/>
      <c r="S179" s="253"/>
      <c r="T179" s="43"/>
      <c r="U179" s="253"/>
      <c r="V179" s="43"/>
      <c r="W179" s="253"/>
      <c r="X179" s="43"/>
      <c r="Y179" s="253"/>
      <c r="Z179" s="43"/>
      <c r="AA179" s="253"/>
      <c r="AB179" s="43"/>
      <c r="AC179" s="253"/>
      <c r="AD179" s="43"/>
      <c r="AE179" s="253"/>
      <c r="AF179" s="43"/>
      <c r="AG179" s="253"/>
      <c r="AH179" s="43"/>
      <c r="AI179" s="253"/>
      <c r="AJ179" s="43"/>
      <c r="AK179" s="253"/>
      <c r="AL179" s="43"/>
      <c r="AM179" s="42"/>
    </row>
    <row r="180" spans="1:39" x14ac:dyDescent="0.2">
      <c r="A180" s="235" t="s">
        <v>382</v>
      </c>
      <c r="B180" s="6" t="s">
        <v>381</v>
      </c>
      <c r="C180" s="6"/>
      <c r="D180" s="36">
        <v>7</v>
      </c>
      <c r="E180" s="2">
        <v>136.5</v>
      </c>
      <c r="F180" s="2">
        <f t="shared" si="2"/>
        <v>955.5</v>
      </c>
      <c r="G180" s="253"/>
      <c r="H180" s="43"/>
      <c r="I180" s="253"/>
      <c r="J180" s="43"/>
      <c r="K180" s="253"/>
      <c r="L180" s="43"/>
      <c r="M180" s="253"/>
      <c r="N180" s="43"/>
      <c r="O180" s="253"/>
      <c r="P180" s="43"/>
      <c r="Q180" s="253"/>
      <c r="R180" s="43"/>
      <c r="S180" s="253"/>
      <c r="T180" s="43"/>
      <c r="U180" s="253"/>
      <c r="V180" s="43"/>
      <c r="W180" s="253"/>
      <c r="X180" s="43"/>
      <c r="Y180" s="253"/>
      <c r="Z180" s="43"/>
      <c r="AA180" s="253"/>
      <c r="AB180" s="43"/>
      <c r="AC180" s="253"/>
      <c r="AD180" s="43"/>
      <c r="AE180" s="253"/>
      <c r="AF180" s="43"/>
      <c r="AG180" s="253"/>
      <c r="AH180" s="43"/>
      <c r="AI180" s="253"/>
      <c r="AJ180" s="43"/>
      <c r="AK180" s="253"/>
      <c r="AL180" s="43"/>
      <c r="AM180" s="42"/>
    </row>
    <row r="181" spans="1:39" x14ac:dyDescent="0.2">
      <c r="A181" s="235" t="s">
        <v>400</v>
      </c>
      <c r="B181" s="6" t="s">
        <v>381</v>
      </c>
      <c r="C181" s="6"/>
      <c r="D181" s="36">
        <v>4</v>
      </c>
      <c r="E181" s="2">
        <v>192.29999999999998</v>
      </c>
      <c r="F181" s="2">
        <f t="shared" si="2"/>
        <v>769.19999999999993</v>
      </c>
      <c r="G181" s="253"/>
      <c r="H181" s="43"/>
      <c r="I181" s="253"/>
      <c r="J181" s="43"/>
      <c r="K181" s="253"/>
      <c r="L181" s="43"/>
      <c r="M181" s="253"/>
      <c r="N181" s="43"/>
      <c r="O181" s="253"/>
      <c r="P181" s="43"/>
      <c r="Q181" s="253"/>
      <c r="R181" s="43"/>
      <c r="S181" s="253"/>
      <c r="T181" s="43"/>
      <c r="U181" s="253"/>
      <c r="V181" s="43"/>
      <c r="W181" s="253"/>
      <c r="X181" s="43"/>
      <c r="Y181" s="253"/>
      <c r="Z181" s="43"/>
      <c r="AA181" s="253"/>
      <c r="AB181" s="43"/>
      <c r="AC181" s="253"/>
      <c r="AD181" s="43"/>
      <c r="AE181" s="253"/>
      <c r="AF181" s="43"/>
      <c r="AG181" s="253"/>
      <c r="AH181" s="43"/>
      <c r="AI181" s="253"/>
      <c r="AJ181" s="43"/>
      <c r="AK181" s="253"/>
      <c r="AL181" s="43"/>
      <c r="AM181" s="42"/>
    </row>
    <row r="182" spans="1:39" x14ac:dyDescent="0.2">
      <c r="A182" s="235" t="s">
        <v>401</v>
      </c>
      <c r="B182" s="6" t="s">
        <v>381</v>
      </c>
      <c r="C182" s="6"/>
      <c r="D182" s="36">
        <v>3</v>
      </c>
      <c r="E182" s="2">
        <v>190.4</v>
      </c>
      <c r="F182" s="2">
        <f t="shared" si="2"/>
        <v>571.20000000000005</v>
      </c>
      <c r="G182" s="253"/>
      <c r="H182" s="43"/>
      <c r="I182" s="253"/>
      <c r="J182" s="43"/>
      <c r="K182" s="253"/>
      <c r="L182" s="43"/>
      <c r="M182" s="253"/>
      <c r="N182" s="43"/>
      <c r="O182" s="253"/>
      <c r="P182" s="43"/>
      <c r="Q182" s="253"/>
      <c r="R182" s="43"/>
      <c r="S182" s="253"/>
      <c r="T182" s="43"/>
      <c r="U182" s="253"/>
      <c r="V182" s="43"/>
      <c r="W182" s="253"/>
      <c r="X182" s="43"/>
      <c r="Y182" s="253"/>
      <c r="Z182" s="43"/>
      <c r="AA182" s="253"/>
      <c r="AB182" s="43"/>
      <c r="AC182" s="253"/>
      <c r="AD182" s="43"/>
      <c r="AE182" s="253"/>
      <c r="AF182" s="43"/>
      <c r="AG182" s="253"/>
      <c r="AH182" s="43"/>
      <c r="AI182" s="253"/>
      <c r="AJ182" s="43"/>
      <c r="AK182" s="253"/>
      <c r="AL182" s="43"/>
      <c r="AM182" s="42"/>
    </row>
    <row r="183" spans="1:39" x14ac:dyDescent="0.2">
      <c r="A183" s="235" t="s">
        <v>402</v>
      </c>
      <c r="B183" s="6" t="s">
        <v>381</v>
      </c>
      <c r="C183" s="6"/>
      <c r="D183" s="36">
        <v>1</v>
      </c>
      <c r="E183" s="2">
        <v>42.699999999999996</v>
      </c>
      <c r="F183" s="2">
        <f t="shared" si="2"/>
        <v>42.699999999999996</v>
      </c>
      <c r="G183" s="253"/>
      <c r="H183" s="43"/>
      <c r="I183" s="253"/>
      <c r="J183" s="43"/>
      <c r="K183" s="253"/>
      <c r="L183" s="43"/>
      <c r="M183" s="253"/>
      <c r="N183" s="43"/>
      <c r="O183" s="253"/>
      <c r="P183" s="43"/>
      <c r="Q183" s="253"/>
      <c r="R183" s="43"/>
      <c r="S183" s="253"/>
      <c r="T183" s="43"/>
      <c r="U183" s="253"/>
      <c r="V183" s="43"/>
      <c r="W183" s="253"/>
      <c r="X183" s="43"/>
      <c r="Y183" s="253"/>
      <c r="Z183" s="43"/>
      <c r="AA183" s="253"/>
      <c r="AB183" s="43"/>
      <c r="AC183" s="253"/>
      <c r="AD183" s="43"/>
      <c r="AE183" s="253"/>
      <c r="AF183" s="43"/>
      <c r="AG183" s="253"/>
      <c r="AH183" s="43"/>
      <c r="AI183" s="253"/>
      <c r="AJ183" s="43"/>
      <c r="AK183" s="253"/>
      <c r="AL183" s="43"/>
      <c r="AM183" s="42"/>
    </row>
    <row r="184" spans="1:39" x14ac:dyDescent="0.2">
      <c r="A184" s="235" t="s">
        <v>403</v>
      </c>
      <c r="B184" s="6" t="s">
        <v>381</v>
      </c>
      <c r="C184" s="6"/>
      <c r="D184" s="36">
        <v>5</v>
      </c>
      <c r="E184" s="2">
        <v>93.3</v>
      </c>
      <c r="F184" s="2">
        <f t="shared" si="2"/>
        <v>466.5</v>
      </c>
      <c r="G184" s="253"/>
      <c r="H184" s="43"/>
      <c r="I184" s="253"/>
      <c r="J184" s="43"/>
      <c r="K184" s="253"/>
      <c r="L184" s="43"/>
      <c r="M184" s="253"/>
      <c r="N184" s="43"/>
      <c r="O184" s="253"/>
      <c r="P184" s="43"/>
      <c r="Q184" s="253"/>
      <c r="R184" s="43"/>
      <c r="S184" s="253"/>
      <c r="T184" s="43"/>
      <c r="U184" s="253"/>
      <c r="V184" s="43"/>
      <c r="W184" s="253"/>
      <c r="X184" s="43"/>
      <c r="Y184" s="253"/>
      <c r="Z184" s="43"/>
      <c r="AA184" s="253"/>
      <c r="AB184" s="43"/>
      <c r="AC184" s="253"/>
      <c r="AD184" s="43"/>
      <c r="AE184" s="253"/>
      <c r="AF184" s="43"/>
      <c r="AG184" s="253"/>
      <c r="AH184" s="43"/>
      <c r="AI184" s="253"/>
      <c r="AJ184" s="43"/>
      <c r="AK184" s="253"/>
      <c r="AL184" s="43"/>
      <c r="AM184" s="42"/>
    </row>
    <row r="185" spans="1:39" x14ac:dyDescent="0.2">
      <c r="A185" s="235" t="s">
        <v>404</v>
      </c>
      <c r="B185" s="6" t="s">
        <v>381</v>
      </c>
      <c r="C185" s="6"/>
      <c r="D185" s="36">
        <v>1</v>
      </c>
      <c r="E185" s="2">
        <v>96.899999999999991</v>
      </c>
      <c r="F185" s="2">
        <f t="shared" si="2"/>
        <v>96.899999999999991</v>
      </c>
      <c r="G185" s="253"/>
      <c r="H185" s="43"/>
      <c r="I185" s="253"/>
      <c r="J185" s="43"/>
      <c r="K185" s="253"/>
      <c r="L185" s="43"/>
      <c r="M185" s="253"/>
      <c r="N185" s="43"/>
      <c r="O185" s="253"/>
      <c r="P185" s="43"/>
      <c r="Q185" s="253"/>
      <c r="R185" s="43"/>
      <c r="S185" s="253"/>
      <c r="T185" s="43"/>
      <c r="U185" s="253"/>
      <c r="V185" s="43"/>
      <c r="W185" s="253"/>
      <c r="X185" s="43"/>
      <c r="Y185" s="253"/>
      <c r="Z185" s="43"/>
      <c r="AA185" s="253"/>
      <c r="AB185" s="43"/>
      <c r="AC185" s="253"/>
      <c r="AD185" s="43"/>
      <c r="AE185" s="253"/>
      <c r="AF185" s="43"/>
      <c r="AG185" s="253"/>
      <c r="AH185" s="43"/>
      <c r="AI185" s="253"/>
      <c r="AJ185" s="43"/>
      <c r="AK185" s="253"/>
      <c r="AL185" s="43"/>
      <c r="AM185" s="42"/>
    </row>
    <row r="186" spans="1:39" x14ac:dyDescent="0.2">
      <c r="A186" s="235" t="s">
        <v>405</v>
      </c>
      <c r="B186" s="6" t="s">
        <v>381</v>
      </c>
      <c r="C186" s="6"/>
      <c r="D186" s="36">
        <v>4</v>
      </c>
      <c r="E186" s="2">
        <v>98.7</v>
      </c>
      <c r="F186" s="2">
        <f t="shared" si="2"/>
        <v>394.8</v>
      </c>
      <c r="G186" s="253"/>
      <c r="H186" s="43"/>
      <c r="I186" s="253"/>
      <c r="J186" s="43"/>
      <c r="K186" s="253"/>
      <c r="L186" s="43"/>
      <c r="M186" s="253"/>
      <c r="N186" s="43"/>
      <c r="O186" s="253"/>
      <c r="P186" s="43"/>
      <c r="Q186" s="253"/>
      <c r="R186" s="43"/>
      <c r="S186" s="253"/>
      <c r="T186" s="43"/>
      <c r="U186" s="253"/>
      <c r="V186" s="43"/>
      <c r="W186" s="253"/>
      <c r="X186" s="43"/>
      <c r="Y186" s="253"/>
      <c r="Z186" s="43"/>
      <c r="AA186" s="253"/>
      <c r="AB186" s="43"/>
      <c r="AC186" s="253"/>
      <c r="AD186" s="43"/>
      <c r="AE186" s="253"/>
      <c r="AF186" s="43"/>
      <c r="AG186" s="253"/>
      <c r="AH186" s="43"/>
      <c r="AI186" s="253"/>
      <c r="AJ186" s="43"/>
      <c r="AK186" s="253"/>
      <c r="AL186" s="43"/>
      <c r="AM186" s="42"/>
    </row>
    <row r="187" spans="1:39" x14ac:dyDescent="0.2">
      <c r="A187" s="235" t="s">
        <v>406</v>
      </c>
      <c r="B187" s="6" t="s">
        <v>381</v>
      </c>
      <c r="C187" s="6"/>
      <c r="D187" s="36">
        <v>1</v>
      </c>
      <c r="E187" s="2">
        <v>30.5</v>
      </c>
      <c r="F187" s="2">
        <f t="shared" si="2"/>
        <v>30.5</v>
      </c>
      <c r="G187" s="253"/>
      <c r="H187" s="43"/>
      <c r="I187" s="253"/>
      <c r="J187" s="43"/>
      <c r="K187" s="253"/>
      <c r="L187" s="43"/>
      <c r="M187" s="253"/>
      <c r="N187" s="43"/>
      <c r="O187" s="253"/>
      <c r="P187" s="43"/>
      <c r="Q187" s="253"/>
      <c r="R187" s="43"/>
      <c r="S187" s="253"/>
      <c r="T187" s="43"/>
      <c r="U187" s="253"/>
      <c r="V187" s="43"/>
      <c r="W187" s="253"/>
      <c r="X187" s="43"/>
      <c r="Y187" s="253"/>
      <c r="Z187" s="43"/>
      <c r="AA187" s="253"/>
      <c r="AB187" s="43"/>
      <c r="AC187" s="253"/>
      <c r="AD187" s="43"/>
      <c r="AE187" s="253"/>
      <c r="AF187" s="43"/>
      <c r="AG187" s="253"/>
      <c r="AH187" s="43"/>
      <c r="AI187" s="253"/>
      <c r="AJ187" s="43"/>
      <c r="AK187" s="253"/>
      <c r="AL187" s="43"/>
      <c r="AM187" s="42"/>
    </row>
    <row r="188" spans="1:39" x14ac:dyDescent="0.2">
      <c r="A188" s="235" t="s">
        <v>407</v>
      </c>
      <c r="B188" s="6" t="s">
        <v>381</v>
      </c>
      <c r="C188" s="6"/>
      <c r="D188" s="36">
        <v>2</v>
      </c>
      <c r="E188" s="2">
        <v>6.5</v>
      </c>
      <c r="F188" s="2">
        <f t="shared" si="2"/>
        <v>13</v>
      </c>
      <c r="G188" s="253"/>
      <c r="H188" s="43"/>
      <c r="I188" s="253"/>
      <c r="J188" s="43"/>
      <c r="K188" s="253"/>
      <c r="L188" s="43"/>
      <c r="M188" s="253"/>
      <c r="N188" s="43"/>
      <c r="O188" s="253"/>
      <c r="P188" s="43"/>
      <c r="Q188" s="253"/>
      <c r="R188" s="43"/>
      <c r="S188" s="253"/>
      <c r="T188" s="43"/>
      <c r="U188" s="253"/>
      <c r="V188" s="43"/>
      <c r="W188" s="253"/>
      <c r="X188" s="43"/>
      <c r="Y188" s="253"/>
      <c r="Z188" s="43"/>
      <c r="AA188" s="253"/>
      <c r="AB188" s="43"/>
      <c r="AC188" s="253"/>
      <c r="AD188" s="43"/>
      <c r="AE188" s="253"/>
      <c r="AF188" s="43"/>
      <c r="AG188" s="253"/>
      <c r="AH188" s="43"/>
      <c r="AI188" s="253"/>
      <c r="AJ188" s="43"/>
      <c r="AK188" s="253"/>
      <c r="AL188" s="43"/>
      <c r="AM188" s="42"/>
    </row>
    <row r="189" spans="1:39" x14ac:dyDescent="0.2">
      <c r="A189" s="235" t="s">
        <v>408</v>
      </c>
      <c r="B189" s="6" t="s">
        <v>381</v>
      </c>
      <c r="C189" s="6"/>
      <c r="D189" s="36">
        <v>1</v>
      </c>
      <c r="E189" s="2">
        <v>89.100000000000009</v>
      </c>
      <c r="F189" s="2">
        <f t="shared" si="2"/>
        <v>89.100000000000009</v>
      </c>
      <c r="G189" s="253"/>
      <c r="H189" s="43"/>
      <c r="I189" s="253"/>
      <c r="J189" s="43"/>
      <c r="K189" s="253"/>
      <c r="L189" s="43"/>
      <c r="M189" s="253"/>
      <c r="N189" s="43"/>
      <c r="O189" s="253"/>
      <c r="P189" s="43"/>
      <c r="Q189" s="253"/>
      <c r="R189" s="43"/>
      <c r="S189" s="253"/>
      <c r="T189" s="43"/>
      <c r="U189" s="253"/>
      <c r="V189" s="43"/>
      <c r="W189" s="253"/>
      <c r="X189" s="43"/>
      <c r="Y189" s="253"/>
      <c r="Z189" s="43"/>
      <c r="AA189" s="253"/>
      <c r="AB189" s="43"/>
      <c r="AC189" s="253"/>
      <c r="AD189" s="43"/>
      <c r="AE189" s="253"/>
      <c r="AF189" s="43"/>
      <c r="AG189" s="253"/>
      <c r="AH189" s="43"/>
      <c r="AI189" s="253"/>
      <c r="AJ189" s="43"/>
      <c r="AK189" s="253"/>
      <c r="AL189" s="43"/>
      <c r="AM189" s="42"/>
    </row>
    <row r="190" spans="1:39" x14ac:dyDescent="0.2">
      <c r="A190" s="235" t="s">
        <v>409</v>
      </c>
      <c r="B190" s="6" t="s">
        <v>381</v>
      </c>
      <c r="C190" s="6"/>
      <c r="D190" s="36">
        <v>2</v>
      </c>
      <c r="E190" s="2">
        <v>199.6</v>
      </c>
      <c r="F190" s="2">
        <f t="shared" si="2"/>
        <v>399.2</v>
      </c>
      <c r="G190" s="253"/>
      <c r="H190" s="43"/>
      <c r="I190" s="253"/>
      <c r="J190" s="43"/>
      <c r="K190" s="253"/>
      <c r="L190" s="43"/>
      <c r="M190" s="253"/>
      <c r="N190" s="43"/>
      <c r="O190" s="253"/>
      <c r="P190" s="43"/>
      <c r="Q190" s="253"/>
      <c r="R190" s="43"/>
      <c r="S190" s="253"/>
      <c r="T190" s="43"/>
      <c r="U190" s="253"/>
      <c r="V190" s="43"/>
      <c r="W190" s="253"/>
      <c r="X190" s="43"/>
      <c r="Y190" s="253"/>
      <c r="Z190" s="43"/>
      <c r="AA190" s="253"/>
      <c r="AB190" s="43"/>
      <c r="AC190" s="253"/>
      <c r="AD190" s="43"/>
      <c r="AE190" s="253"/>
      <c r="AF190" s="43"/>
      <c r="AG190" s="253"/>
      <c r="AH190" s="43"/>
      <c r="AI190" s="253"/>
      <c r="AJ190" s="43"/>
      <c r="AK190" s="253"/>
      <c r="AL190" s="43"/>
      <c r="AM190" s="42"/>
    </row>
    <row r="191" spans="1:39" x14ac:dyDescent="0.2">
      <c r="A191" s="235" t="s">
        <v>383</v>
      </c>
      <c r="B191" s="6" t="s">
        <v>381</v>
      </c>
      <c r="C191" s="6"/>
      <c r="D191" s="36">
        <v>1</v>
      </c>
      <c r="E191" s="2">
        <v>41.1</v>
      </c>
      <c r="F191" s="2">
        <f t="shared" si="2"/>
        <v>41.1</v>
      </c>
      <c r="G191" s="253"/>
      <c r="H191" s="43"/>
      <c r="I191" s="253"/>
      <c r="J191" s="43"/>
      <c r="K191" s="253"/>
      <c r="L191" s="43"/>
      <c r="M191" s="253"/>
      <c r="N191" s="43"/>
      <c r="O191" s="253"/>
      <c r="P191" s="43"/>
      <c r="Q191" s="253"/>
      <c r="R191" s="43"/>
      <c r="S191" s="253"/>
      <c r="T191" s="43"/>
      <c r="U191" s="253"/>
      <c r="V191" s="43"/>
      <c r="W191" s="253"/>
      <c r="X191" s="43"/>
      <c r="Y191" s="253"/>
      <c r="Z191" s="43"/>
      <c r="AA191" s="253"/>
      <c r="AB191" s="43"/>
      <c r="AC191" s="253"/>
      <c r="AD191" s="43"/>
      <c r="AE191" s="253"/>
      <c r="AF191" s="43"/>
      <c r="AG191" s="253"/>
      <c r="AH191" s="43"/>
      <c r="AI191" s="253"/>
      <c r="AJ191" s="43"/>
      <c r="AK191" s="253"/>
      <c r="AL191" s="43"/>
      <c r="AM191" s="42"/>
    </row>
    <row r="192" spans="1:39" x14ac:dyDescent="0.2">
      <c r="A192" s="235" t="s">
        <v>410</v>
      </c>
      <c r="B192" s="6" t="s">
        <v>381</v>
      </c>
      <c r="C192" s="6"/>
      <c r="D192" s="36">
        <v>2</v>
      </c>
      <c r="E192" s="2">
        <v>197.8</v>
      </c>
      <c r="F192" s="2">
        <f t="shared" si="2"/>
        <v>395.6</v>
      </c>
      <c r="G192" s="253"/>
      <c r="H192" s="43"/>
      <c r="I192" s="253"/>
      <c r="J192" s="43"/>
      <c r="K192" s="253"/>
      <c r="L192" s="43"/>
      <c r="M192" s="253"/>
      <c r="N192" s="43"/>
      <c r="O192" s="253"/>
      <c r="P192" s="43"/>
      <c r="Q192" s="253"/>
      <c r="R192" s="43"/>
      <c r="S192" s="253"/>
      <c r="T192" s="43"/>
      <c r="U192" s="253"/>
      <c r="V192" s="43"/>
      <c r="W192" s="253"/>
      <c r="X192" s="43"/>
      <c r="Y192" s="253"/>
      <c r="Z192" s="43"/>
      <c r="AA192" s="253"/>
      <c r="AB192" s="43"/>
      <c r="AC192" s="253"/>
      <c r="AD192" s="43"/>
      <c r="AE192" s="253"/>
      <c r="AF192" s="43"/>
      <c r="AG192" s="253"/>
      <c r="AH192" s="43"/>
      <c r="AI192" s="253"/>
      <c r="AJ192" s="43"/>
      <c r="AK192" s="253"/>
      <c r="AL192" s="43"/>
      <c r="AM192" s="42"/>
    </row>
    <row r="193" spans="1:39" x14ac:dyDescent="0.2">
      <c r="A193" s="235" t="s">
        <v>411</v>
      </c>
      <c r="B193" s="6" t="s">
        <v>381</v>
      </c>
      <c r="C193" s="6"/>
      <c r="D193" s="36">
        <v>2</v>
      </c>
      <c r="E193" s="2">
        <v>29</v>
      </c>
      <c r="F193" s="2">
        <f t="shared" si="2"/>
        <v>58</v>
      </c>
      <c r="G193" s="253"/>
      <c r="H193" s="43"/>
      <c r="I193" s="253"/>
      <c r="J193" s="43"/>
      <c r="K193" s="253"/>
      <c r="L193" s="43"/>
      <c r="M193" s="253"/>
      <c r="N193" s="43"/>
      <c r="O193" s="253"/>
      <c r="P193" s="43"/>
      <c r="Q193" s="253"/>
      <c r="R193" s="43"/>
      <c r="S193" s="253"/>
      <c r="T193" s="43"/>
      <c r="U193" s="253"/>
      <c r="V193" s="43"/>
      <c r="W193" s="253"/>
      <c r="X193" s="43"/>
      <c r="Y193" s="253"/>
      <c r="Z193" s="43"/>
      <c r="AA193" s="253"/>
      <c r="AB193" s="43"/>
      <c r="AC193" s="253"/>
      <c r="AD193" s="43"/>
      <c r="AE193" s="253"/>
      <c r="AF193" s="43"/>
      <c r="AG193" s="253"/>
      <c r="AH193" s="43"/>
      <c r="AI193" s="253"/>
      <c r="AJ193" s="43"/>
      <c r="AK193" s="253"/>
      <c r="AL193" s="43"/>
      <c r="AM193" s="42"/>
    </row>
    <row r="194" spans="1:39" x14ac:dyDescent="0.2">
      <c r="A194" s="235" t="s">
        <v>412</v>
      </c>
      <c r="B194" s="6" t="s">
        <v>381</v>
      </c>
      <c r="C194" s="6"/>
      <c r="D194" s="36">
        <v>6</v>
      </c>
      <c r="E194" s="2">
        <v>187.4</v>
      </c>
      <c r="F194" s="2">
        <f t="shared" si="2"/>
        <v>1124.4000000000001</v>
      </c>
      <c r="G194" s="253"/>
      <c r="H194" s="43"/>
      <c r="I194" s="253"/>
      <c r="J194" s="43"/>
      <c r="K194" s="253"/>
      <c r="L194" s="43"/>
      <c r="M194" s="253"/>
      <c r="N194" s="43"/>
      <c r="O194" s="253"/>
      <c r="P194" s="43"/>
      <c r="Q194" s="253"/>
      <c r="R194" s="43"/>
      <c r="S194" s="253"/>
      <c r="T194" s="43"/>
      <c r="U194" s="253"/>
      <c r="V194" s="43"/>
      <c r="W194" s="253"/>
      <c r="X194" s="43"/>
      <c r="Y194" s="253"/>
      <c r="Z194" s="43"/>
      <c r="AA194" s="253"/>
      <c r="AB194" s="43"/>
      <c r="AC194" s="253"/>
      <c r="AD194" s="43"/>
      <c r="AE194" s="253"/>
      <c r="AF194" s="43"/>
      <c r="AG194" s="253"/>
      <c r="AH194" s="43"/>
      <c r="AI194" s="253"/>
      <c r="AJ194" s="43"/>
      <c r="AK194" s="253"/>
      <c r="AL194" s="43"/>
      <c r="AM194" s="42"/>
    </row>
    <row r="195" spans="1:39" x14ac:dyDescent="0.2">
      <c r="A195" s="235" t="s">
        <v>413</v>
      </c>
      <c r="B195" s="6" t="s">
        <v>381</v>
      </c>
      <c r="C195" s="6"/>
      <c r="D195" s="36">
        <v>2</v>
      </c>
      <c r="E195" s="2">
        <v>27.299999999999997</v>
      </c>
      <c r="F195" s="2">
        <f t="shared" si="2"/>
        <v>54.599999999999994</v>
      </c>
      <c r="G195" s="253"/>
      <c r="H195" s="43"/>
      <c r="I195" s="253"/>
      <c r="J195" s="43"/>
      <c r="K195" s="253"/>
      <c r="L195" s="43"/>
      <c r="M195" s="253"/>
      <c r="N195" s="43"/>
      <c r="O195" s="253"/>
      <c r="P195" s="43"/>
      <c r="Q195" s="253"/>
      <c r="R195" s="43"/>
      <c r="S195" s="253"/>
      <c r="T195" s="43"/>
      <c r="U195" s="253"/>
      <c r="V195" s="43"/>
      <c r="W195" s="253"/>
      <c r="X195" s="43"/>
      <c r="Y195" s="253"/>
      <c r="Z195" s="43"/>
      <c r="AA195" s="253"/>
      <c r="AB195" s="43"/>
      <c r="AC195" s="253"/>
      <c r="AD195" s="43"/>
      <c r="AE195" s="253"/>
      <c r="AF195" s="43"/>
      <c r="AG195" s="253"/>
      <c r="AH195" s="43"/>
      <c r="AI195" s="253"/>
      <c r="AJ195" s="43"/>
      <c r="AK195" s="253"/>
      <c r="AL195" s="43"/>
      <c r="AM195" s="42"/>
    </row>
    <row r="196" spans="1:39" x14ac:dyDescent="0.2">
      <c r="A196" s="235" t="s">
        <v>414</v>
      </c>
      <c r="B196" s="6" t="s">
        <v>381</v>
      </c>
      <c r="C196" s="6"/>
      <c r="D196" s="36">
        <v>1</v>
      </c>
      <c r="E196" s="2">
        <v>96.899999999999991</v>
      </c>
      <c r="F196" s="2">
        <f t="shared" si="2"/>
        <v>96.899999999999991</v>
      </c>
      <c r="G196" s="253"/>
      <c r="H196" s="43"/>
      <c r="I196" s="253"/>
      <c r="J196" s="43"/>
      <c r="K196" s="253"/>
      <c r="L196" s="43"/>
      <c r="M196" s="253"/>
      <c r="N196" s="43"/>
      <c r="O196" s="253"/>
      <c r="P196" s="43"/>
      <c r="Q196" s="253"/>
      <c r="R196" s="43"/>
      <c r="S196" s="253"/>
      <c r="T196" s="43"/>
      <c r="U196" s="253"/>
      <c r="V196" s="43"/>
      <c r="W196" s="253"/>
      <c r="X196" s="43"/>
      <c r="Y196" s="253"/>
      <c r="Z196" s="43"/>
      <c r="AA196" s="253"/>
      <c r="AB196" s="43"/>
      <c r="AC196" s="253"/>
      <c r="AD196" s="43"/>
      <c r="AE196" s="253"/>
      <c r="AF196" s="43"/>
      <c r="AG196" s="253"/>
      <c r="AH196" s="43"/>
      <c r="AI196" s="253"/>
      <c r="AJ196" s="43"/>
      <c r="AK196" s="253"/>
      <c r="AL196" s="43"/>
      <c r="AM196" s="42"/>
    </row>
    <row r="197" spans="1:39" x14ac:dyDescent="0.2">
      <c r="A197" s="235" t="s">
        <v>415</v>
      </c>
      <c r="B197" s="6" t="s">
        <v>381</v>
      </c>
      <c r="C197" s="6"/>
      <c r="D197" s="36">
        <v>4</v>
      </c>
      <c r="E197" s="2">
        <v>98.7</v>
      </c>
      <c r="F197" s="2">
        <f t="shared" si="2"/>
        <v>394.8</v>
      </c>
      <c r="G197" s="253"/>
      <c r="H197" s="43"/>
      <c r="I197" s="253"/>
      <c r="J197" s="43"/>
      <c r="K197" s="253"/>
      <c r="L197" s="43"/>
      <c r="M197" s="253"/>
      <c r="N197" s="43"/>
      <c r="O197" s="253"/>
      <c r="P197" s="43"/>
      <c r="Q197" s="253"/>
      <c r="R197" s="43"/>
      <c r="S197" s="253"/>
      <c r="T197" s="43"/>
      <c r="U197" s="253"/>
      <c r="V197" s="43"/>
      <c r="W197" s="253"/>
      <c r="X197" s="43"/>
      <c r="Y197" s="253"/>
      <c r="Z197" s="43"/>
      <c r="AA197" s="253"/>
      <c r="AB197" s="43"/>
      <c r="AC197" s="253"/>
      <c r="AD197" s="43"/>
      <c r="AE197" s="253"/>
      <c r="AF197" s="43"/>
      <c r="AG197" s="253"/>
      <c r="AH197" s="43"/>
      <c r="AI197" s="253"/>
      <c r="AJ197" s="43"/>
      <c r="AK197" s="253"/>
      <c r="AL197" s="43"/>
      <c r="AM197" s="42"/>
    </row>
    <row r="198" spans="1:39" x14ac:dyDescent="0.2">
      <c r="A198" s="235" t="s">
        <v>416</v>
      </c>
      <c r="B198" s="6" t="s">
        <v>381</v>
      </c>
      <c r="C198" s="6"/>
      <c r="D198" s="36">
        <v>2</v>
      </c>
      <c r="E198" s="2">
        <v>27.299999999999997</v>
      </c>
      <c r="F198" s="2">
        <f t="shared" si="2"/>
        <v>54.599999999999994</v>
      </c>
      <c r="G198" s="253"/>
      <c r="H198" s="43"/>
      <c r="I198" s="253"/>
      <c r="J198" s="43"/>
      <c r="K198" s="253"/>
      <c r="L198" s="43"/>
      <c r="M198" s="253"/>
      <c r="N198" s="43"/>
      <c r="O198" s="253"/>
      <c r="P198" s="43"/>
      <c r="Q198" s="253"/>
      <c r="R198" s="43"/>
      <c r="S198" s="253"/>
      <c r="T198" s="43"/>
      <c r="U198" s="253"/>
      <c r="V198" s="43"/>
      <c r="W198" s="253"/>
      <c r="X198" s="43"/>
      <c r="Y198" s="253"/>
      <c r="Z198" s="43"/>
      <c r="AA198" s="253"/>
      <c r="AB198" s="43"/>
      <c r="AC198" s="253"/>
      <c r="AD198" s="43"/>
      <c r="AE198" s="253"/>
      <c r="AF198" s="43"/>
      <c r="AG198" s="253"/>
      <c r="AH198" s="43"/>
      <c r="AI198" s="253"/>
      <c r="AJ198" s="43"/>
      <c r="AK198" s="253"/>
      <c r="AL198" s="43"/>
      <c r="AM198" s="42"/>
    </row>
    <row r="199" spans="1:39" x14ac:dyDescent="0.2">
      <c r="A199" s="235" t="s">
        <v>417</v>
      </c>
      <c r="B199" s="6" t="s">
        <v>381</v>
      </c>
      <c r="C199" s="6"/>
      <c r="D199" s="36">
        <v>1</v>
      </c>
      <c r="E199" s="2">
        <v>223.30000000000004</v>
      </c>
      <c r="F199" s="2">
        <f t="shared" si="2"/>
        <v>223.30000000000004</v>
      </c>
      <c r="G199" s="253"/>
      <c r="H199" s="43"/>
      <c r="I199" s="253"/>
      <c r="J199" s="43"/>
      <c r="K199" s="253"/>
      <c r="L199" s="43"/>
      <c r="M199" s="253"/>
      <c r="N199" s="43"/>
      <c r="O199" s="253"/>
      <c r="P199" s="43"/>
      <c r="Q199" s="253"/>
      <c r="R199" s="43"/>
      <c r="S199" s="253"/>
      <c r="T199" s="43"/>
      <c r="U199" s="253"/>
      <c r="V199" s="43"/>
      <c r="W199" s="253"/>
      <c r="X199" s="43"/>
      <c r="Y199" s="253"/>
      <c r="Z199" s="43"/>
      <c r="AA199" s="253"/>
      <c r="AB199" s="43"/>
      <c r="AC199" s="253"/>
      <c r="AD199" s="43"/>
      <c r="AE199" s="253"/>
      <c r="AF199" s="43"/>
      <c r="AG199" s="253"/>
      <c r="AH199" s="43"/>
      <c r="AI199" s="253"/>
      <c r="AJ199" s="43"/>
      <c r="AK199" s="253"/>
      <c r="AL199" s="43"/>
      <c r="AM199" s="42"/>
    </row>
    <row r="200" spans="1:39" x14ac:dyDescent="0.2">
      <c r="A200" s="235" t="s">
        <v>418</v>
      </c>
      <c r="B200" s="6" t="s">
        <v>381</v>
      </c>
      <c r="C200" s="6"/>
      <c r="D200" s="36">
        <v>1</v>
      </c>
      <c r="E200" s="2">
        <v>223.30000000000004</v>
      </c>
      <c r="F200" s="2">
        <f t="shared" si="2"/>
        <v>223.30000000000004</v>
      </c>
      <c r="G200" s="253"/>
      <c r="H200" s="43"/>
      <c r="I200" s="253"/>
      <c r="J200" s="43"/>
      <c r="K200" s="253"/>
      <c r="L200" s="43"/>
      <c r="M200" s="253"/>
      <c r="N200" s="43"/>
      <c r="O200" s="253"/>
      <c r="P200" s="43"/>
      <c r="Q200" s="253"/>
      <c r="R200" s="43"/>
      <c r="S200" s="253"/>
      <c r="T200" s="43"/>
      <c r="U200" s="253"/>
      <c r="V200" s="43"/>
      <c r="W200" s="253"/>
      <c r="X200" s="43"/>
      <c r="Y200" s="253"/>
      <c r="Z200" s="43"/>
      <c r="AA200" s="253"/>
      <c r="AB200" s="43"/>
      <c r="AC200" s="253"/>
      <c r="AD200" s="43"/>
      <c r="AE200" s="253"/>
      <c r="AF200" s="43"/>
      <c r="AG200" s="253"/>
      <c r="AH200" s="43"/>
      <c r="AI200" s="253"/>
      <c r="AJ200" s="43"/>
      <c r="AK200" s="253"/>
      <c r="AL200" s="43"/>
      <c r="AM200" s="42"/>
    </row>
    <row r="201" spans="1:39" x14ac:dyDescent="0.2">
      <c r="A201" s="235" t="s">
        <v>419</v>
      </c>
      <c r="B201" s="6" t="s">
        <v>381</v>
      </c>
      <c r="C201" s="6"/>
      <c r="D201" s="36">
        <v>1</v>
      </c>
      <c r="E201" s="2">
        <v>167.20000000000002</v>
      </c>
      <c r="F201" s="2">
        <f t="shared" si="2"/>
        <v>167.20000000000002</v>
      </c>
      <c r="G201" s="253"/>
      <c r="H201" s="43"/>
      <c r="I201" s="253"/>
      <c r="J201" s="43"/>
      <c r="K201" s="253"/>
      <c r="L201" s="43"/>
      <c r="M201" s="253"/>
      <c r="N201" s="43"/>
      <c r="O201" s="253"/>
      <c r="P201" s="43"/>
      <c r="Q201" s="253"/>
      <c r="R201" s="43"/>
      <c r="S201" s="253"/>
      <c r="T201" s="43"/>
      <c r="U201" s="253"/>
      <c r="V201" s="43"/>
      <c r="W201" s="253"/>
      <c r="X201" s="43"/>
      <c r="Y201" s="253"/>
      <c r="Z201" s="43"/>
      <c r="AA201" s="253"/>
      <c r="AB201" s="43"/>
      <c r="AC201" s="253"/>
      <c r="AD201" s="43"/>
      <c r="AE201" s="253"/>
      <c r="AF201" s="43"/>
      <c r="AG201" s="253"/>
      <c r="AH201" s="43"/>
      <c r="AI201" s="253"/>
      <c r="AJ201" s="43"/>
      <c r="AK201" s="253"/>
      <c r="AL201" s="43"/>
      <c r="AM201" s="42"/>
    </row>
    <row r="202" spans="1:39" x14ac:dyDescent="0.2">
      <c r="A202" s="235" t="s">
        <v>384</v>
      </c>
      <c r="B202" s="6" t="s">
        <v>381</v>
      </c>
      <c r="C202" s="6"/>
      <c r="D202" s="36">
        <v>1</v>
      </c>
      <c r="E202" s="2">
        <v>41.1</v>
      </c>
      <c r="F202" s="2">
        <f t="shared" si="2"/>
        <v>41.1</v>
      </c>
      <c r="G202" s="253"/>
      <c r="H202" s="43"/>
      <c r="I202" s="253"/>
      <c r="J202" s="43"/>
      <c r="K202" s="253"/>
      <c r="L202" s="43"/>
      <c r="M202" s="253"/>
      <c r="N202" s="43"/>
      <c r="O202" s="253"/>
      <c r="P202" s="43"/>
      <c r="Q202" s="253"/>
      <c r="R202" s="43"/>
      <c r="S202" s="253"/>
      <c r="T202" s="43"/>
      <c r="U202" s="253"/>
      <c r="V202" s="43"/>
      <c r="W202" s="253"/>
      <c r="X202" s="43"/>
      <c r="Y202" s="253"/>
      <c r="Z202" s="43"/>
      <c r="AA202" s="253"/>
      <c r="AB202" s="43"/>
      <c r="AC202" s="253"/>
      <c r="AD202" s="43"/>
      <c r="AE202" s="253"/>
      <c r="AF202" s="43"/>
      <c r="AG202" s="253"/>
      <c r="AH202" s="43"/>
      <c r="AI202" s="253"/>
      <c r="AJ202" s="43"/>
      <c r="AK202" s="253"/>
      <c r="AL202" s="43"/>
      <c r="AM202" s="42"/>
    </row>
    <row r="203" spans="1:39" x14ac:dyDescent="0.2">
      <c r="A203" s="235" t="s">
        <v>420</v>
      </c>
      <c r="B203" s="6" t="s">
        <v>381</v>
      </c>
      <c r="C203" s="6"/>
      <c r="D203" s="36">
        <v>1</v>
      </c>
      <c r="E203" s="2">
        <v>148.6</v>
      </c>
      <c r="F203" s="2">
        <f t="shared" si="2"/>
        <v>148.6</v>
      </c>
      <c r="G203" s="253"/>
      <c r="H203" s="43"/>
      <c r="I203" s="253"/>
      <c r="J203" s="43"/>
      <c r="K203" s="253"/>
      <c r="L203" s="43"/>
      <c r="M203" s="253"/>
      <c r="N203" s="43"/>
      <c r="O203" s="253"/>
      <c r="P203" s="43"/>
      <c r="Q203" s="253"/>
      <c r="R203" s="43"/>
      <c r="S203" s="253"/>
      <c r="T203" s="43"/>
      <c r="U203" s="253"/>
      <c r="V203" s="43"/>
      <c r="W203" s="253"/>
      <c r="X203" s="43"/>
      <c r="Y203" s="253"/>
      <c r="Z203" s="43"/>
      <c r="AA203" s="253"/>
      <c r="AB203" s="43"/>
      <c r="AC203" s="253"/>
      <c r="AD203" s="43"/>
      <c r="AE203" s="253"/>
      <c r="AF203" s="43"/>
      <c r="AG203" s="253"/>
      <c r="AH203" s="43"/>
      <c r="AI203" s="253"/>
      <c r="AJ203" s="43"/>
      <c r="AK203" s="253"/>
      <c r="AL203" s="43"/>
      <c r="AM203" s="42"/>
    </row>
    <row r="204" spans="1:39" x14ac:dyDescent="0.2">
      <c r="A204" s="235" t="s">
        <v>421</v>
      </c>
      <c r="B204" s="6" t="s">
        <v>381</v>
      </c>
      <c r="C204" s="6"/>
      <c r="D204" s="36">
        <v>1</v>
      </c>
      <c r="E204" s="2">
        <v>165.4</v>
      </c>
      <c r="F204" s="2">
        <f t="shared" si="2"/>
        <v>165.4</v>
      </c>
      <c r="G204" s="253"/>
      <c r="H204" s="43"/>
      <c r="I204" s="253"/>
      <c r="J204" s="43"/>
      <c r="K204" s="253"/>
      <c r="L204" s="43"/>
      <c r="M204" s="253"/>
      <c r="N204" s="43"/>
      <c r="O204" s="253"/>
      <c r="P204" s="43"/>
      <c r="Q204" s="253"/>
      <c r="R204" s="43"/>
      <c r="S204" s="253"/>
      <c r="T204" s="43"/>
      <c r="U204" s="253"/>
      <c r="V204" s="43"/>
      <c r="W204" s="253"/>
      <c r="X204" s="43"/>
      <c r="Y204" s="253"/>
      <c r="Z204" s="43"/>
      <c r="AA204" s="253"/>
      <c r="AB204" s="43"/>
      <c r="AC204" s="253"/>
      <c r="AD204" s="43"/>
      <c r="AE204" s="253"/>
      <c r="AF204" s="43"/>
      <c r="AG204" s="253"/>
      <c r="AH204" s="43"/>
      <c r="AI204" s="253"/>
      <c r="AJ204" s="43"/>
      <c r="AK204" s="253"/>
      <c r="AL204" s="43"/>
      <c r="AM204" s="42"/>
    </row>
    <row r="205" spans="1:39" x14ac:dyDescent="0.2">
      <c r="A205" s="235" t="s">
        <v>423</v>
      </c>
      <c r="B205" s="6" t="s">
        <v>381</v>
      </c>
      <c r="C205" s="6"/>
      <c r="D205" s="36">
        <v>2</v>
      </c>
      <c r="E205" s="2">
        <v>95.9</v>
      </c>
      <c r="F205" s="2">
        <f t="shared" si="2"/>
        <v>191.8</v>
      </c>
      <c r="G205" s="253"/>
      <c r="H205" s="43"/>
      <c r="I205" s="253"/>
      <c r="J205" s="43"/>
      <c r="K205" s="253"/>
      <c r="L205" s="43"/>
      <c r="M205" s="253"/>
      <c r="N205" s="43"/>
      <c r="O205" s="253"/>
      <c r="P205" s="43"/>
      <c r="Q205" s="253"/>
      <c r="R205" s="43"/>
      <c r="S205" s="253"/>
      <c r="T205" s="43"/>
      <c r="U205" s="253"/>
      <c r="V205" s="43"/>
      <c r="W205" s="253"/>
      <c r="X205" s="43"/>
      <c r="Y205" s="253"/>
      <c r="Z205" s="43"/>
      <c r="AA205" s="253"/>
      <c r="AB205" s="43"/>
      <c r="AC205" s="253"/>
      <c r="AD205" s="43"/>
      <c r="AE205" s="253"/>
      <c r="AF205" s="43"/>
      <c r="AG205" s="253"/>
      <c r="AH205" s="43"/>
      <c r="AI205" s="253"/>
      <c r="AJ205" s="43"/>
      <c r="AK205" s="253"/>
      <c r="AL205" s="43"/>
      <c r="AM205" s="42"/>
    </row>
    <row r="206" spans="1:39" x14ac:dyDescent="0.2">
      <c r="A206" s="235" t="s">
        <v>424</v>
      </c>
      <c r="B206" s="6" t="s">
        <v>381</v>
      </c>
      <c r="C206" s="6"/>
      <c r="D206" s="36">
        <v>11</v>
      </c>
      <c r="E206" s="2">
        <v>93.3</v>
      </c>
      <c r="F206" s="2">
        <f t="shared" si="2"/>
        <v>1026.3</v>
      </c>
      <c r="G206" s="253"/>
      <c r="H206" s="43"/>
      <c r="I206" s="253"/>
      <c r="J206" s="43"/>
      <c r="K206" s="253"/>
      <c r="L206" s="43"/>
      <c r="M206" s="253"/>
      <c r="N206" s="43"/>
      <c r="O206" s="253"/>
      <c r="P206" s="43"/>
      <c r="Q206" s="253"/>
      <c r="R206" s="43"/>
      <c r="S206" s="253"/>
      <c r="T206" s="43"/>
      <c r="U206" s="253"/>
      <c r="V206" s="43"/>
      <c r="W206" s="253"/>
      <c r="X206" s="43"/>
      <c r="Y206" s="253"/>
      <c r="Z206" s="43"/>
      <c r="AA206" s="253"/>
      <c r="AB206" s="43"/>
      <c r="AC206" s="253"/>
      <c r="AD206" s="43"/>
      <c r="AE206" s="253"/>
      <c r="AF206" s="43"/>
      <c r="AG206" s="253"/>
      <c r="AH206" s="43"/>
      <c r="AI206" s="253"/>
      <c r="AJ206" s="43"/>
      <c r="AK206" s="253"/>
      <c r="AL206" s="43"/>
      <c r="AM206" s="42"/>
    </row>
    <row r="207" spans="1:39" x14ac:dyDescent="0.2">
      <c r="A207" s="235" t="s">
        <v>422</v>
      </c>
      <c r="B207" s="6" t="s">
        <v>381</v>
      </c>
      <c r="C207" s="6"/>
      <c r="D207" s="36">
        <v>4</v>
      </c>
      <c r="E207" s="2">
        <v>181.1</v>
      </c>
      <c r="F207" s="2">
        <f t="shared" si="2"/>
        <v>724.4</v>
      </c>
      <c r="G207" s="253"/>
      <c r="H207" s="43"/>
      <c r="I207" s="253"/>
      <c r="J207" s="43"/>
      <c r="K207" s="253"/>
      <c r="L207" s="43"/>
      <c r="M207" s="253"/>
      <c r="N207" s="43"/>
      <c r="O207" s="253"/>
      <c r="P207" s="43"/>
      <c r="Q207" s="253"/>
      <c r="R207" s="43"/>
      <c r="S207" s="253"/>
      <c r="T207" s="43"/>
      <c r="U207" s="253"/>
      <c r="V207" s="43"/>
      <c r="W207" s="253"/>
      <c r="X207" s="43"/>
      <c r="Y207" s="253"/>
      <c r="Z207" s="43"/>
      <c r="AA207" s="253"/>
      <c r="AB207" s="43"/>
      <c r="AC207" s="253"/>
      <c r="AD207" s="43"/>
      <c r="AE207" s="253"/>
      <c r="AF207" s="43"/>
      <c r="AG207" s="253"/>
      <c r="AH207" s="43"/>
      <c r="AI207" s="253"/>
      <c r="AJ207" s="43"/>
      <c r="AK207" s="253"/>
      <c r="AL207" s="43"/>
      <c r="AM207" s="42"/>
    </row>
    <row r="208" spans="1:39" x14ac:dyDescent="0.2">
      <c r="A208" s="235" t="s">
        <v>425</v>
      </c>
      <c r="B208" s="6" t="s">
        <v>381</v>
      </c>
      <c r="C208" s="6"/>
      <c r="D208" s="36">
        <v>2</v>
      </c>
      <c r="E208" s="2">
        <v>166.99999999999997</v>
      </c>
      <c r="F208" s="2">
        <f t="shared" si="2"/>
        <v>333.99999999999994</v>
      </c>
      <c r="G208" s="253"/>
      <c r="H208" s="43"/>
      <c r="I208" s="253"/>
      <c r="J208" s="43"/>
      <c r="K208" s="253"/>
      <c r="L208" s="43"/>
      <c r="M208" s="253"/>
      <c r="N208" s="43"/>
      <c r="O208" s="253"/>
      <c r="P208" s="43"/>
      <c r="Q208" s="253"/>
      <c r="R208" s="43"/>
      <c r="S208" s="253"/>
      <c r="T208" s="43"/>
      <c r="U208" s="253"/>
      <c r="V208" s="43"/>
      <c r="W208" s="253"/>
      <c r="X208" s="43"/>
      <c r="Y208" s="253"/>
      <c r="Z208" s="43"/>
      <c r="AA208" s="253"/>
      <c r="AB208" s="43"/>
      <c r="AC208" s="253"/>
      <c r="AD208" s="43"/>
      <c r="AE208" s="253"/>
      <c r="AF208" s="43"/>
      <c r="AG208" s="253"/>
      <c r="AH208" s="43"/>
      <c r="AI208" s="253"/>
      <c r="AJ208" s="43"/>
      <c r="AK208" s="253"/>
      <c r="AL208" s="43"/>
      <c r="AM208" s="42"/>
    </row>
    <row r="209" spans="1:39" x14ac:dyDescent="0.2">
      <c r="A209" s="235" t="s">
        <v>426</v>
      </c>
      <c r="B209" s="6" t="s">
        <v>381</v>
      </c>
      <c r="C209" s="6"/>
      <c r="D209" s="36">
        <v>1</v>
      </c>
      <c r="E209" s="2">
        <v>175.1</v>
      </c>
      <c r="F209" s="2">
        <f t="shared" si="2"/>
        <v>175.1</v>
      </c>
      <c r="G209" s="253"/>
      <c r="H209" s="43"/>
      <c r="I209" s="253"/>
      <c r="J209" s="43"/>
      <c r="K209" s="253"/>
      <c r="L209" s="43"/>
      <c r="M209" s="253"/>
      <c r="N209" s="43"/>
      <c r="O209" s="253"/>
      <c r="P209" s="43"/>
      <c r="Q209" s="253"/>
      <c r="R209" s="43"/>
      <c r="S209" s="253"/>
      <c r="T209" s="43"/>
      <c r="U209" s="253"/>
      <c r="V209" s="43"/>
      <c r="W209" s="253"/>
      <c r="X209" s="43"/>
      <c r="Y209" s="253"/>
      <c r="Z209" s="43"/>
      <c r="AA209" s="253"/>
      <c r="AB209" s="43"/>
      <c r="AC209" s="253"/>
      <c r="AD209" s="43"/>
      <c r="AE209" s="253"/>
      <c r="AF209" s="43"/>
      <c r="AG209" s="253"/>
      <c r="AH209" s="43"/>
      <c r="AI209" s="253"/>
      <c r="AJ209" s="43"/>
      <c r="AK209" s="253"/>
      <c r="AL209" s="43"/>
      <c r="AM209" s="42"/>
    </row>
    <row r="210" spans="1:39" x14ac:dyDescent="0.2">
      <c r="A210" s="235" t="s">
        <v>427</v>
      </c>
      <c r="B210" s="6" t="s">
        <v>381</v>
      </c>
      <c r="C210" s="6"/>
      <c r="D210" s="36">
        <v>1</v>
      </c>
      <c r="E210" s="2">
        <v>96.899999999999991</v>
      </c>
      <c r="F210" s="2">
        <f t="shared" ref="F210:F273" si="3">E210*D210</f>
        <v>96.899999999999991</v>
      </c>
      <c r="G210" s="253"/>
      <c r="H210" s="43"/>
      <c r="I210" s="253"/>
      <c r="J210" s="43"/>
      <c r="K210" s="253"/>
      <c r="L210" s="43"/>
      <c r="M210" s="253"/>
      <c r="N210" s="43"/>
      <c r="O210" s="253"/>
      <c r="P210" s="43"/>
      <c r="Q210" s="253"/>
      <c r="R210" s="43"/>
      <c r="S210" s="253"/>
      <c r="T210" s="43"/>
      <c r="U210" s="253"/>
      <c r="V210" s="43"/>
      <c r="W210" s="253"/>
      <c r="X210" s="43"/>
      <c r="Y210" s="253"/>
      <c r="Z210" s="43"/>
      <c r="AA210" s="253"/>
      <c r="AB210" s="43"/>
      <c r="AC210" s="253"/>
      <c r="AD210" s="43"/>
      <c r="AE210" s="253"/>
      <c r="AF210" s="43"/>
      <c r="AG210" s="253"/>
      <c r="AH210" s="43"/>
      <c r="AI210" s="253"/>
      <c r="AJ210" s="43"/>
      <c r="AK210" s="253"/>
      <c r="AL210" s="43"/>
      <c r="AM210" s="42"/>
    </row>
    <row r="211" spans="1:39" x14ac:dyDescent="0.2">
      <c r="A211" s="235" t="s">
        <v>428</v>
      </c>
      <c r="B211" s="6" t="s">
        <v>381</v>
      </c>
      <c r="C211" s="6"/>
      <c r="D211" s="36">
        <v>6</v>
      </c>
      <c r="E211" s="2">
        <v>98.7</v>
      </c>
      <c r="F211" s="2">
        <f t="shared" si="3"/>
        <v>592.20000000000005</v>
      </c>
      <c r="G211" s="253"/>
      <c r="H211" s="43"/>
      <c r="I211" s="253"/>
      <c r="J211" s="43"/>
      <c r="K211" s="253"/>
      <c r="L211" s="43"/>
      <c r="M211" s="253"/>
      <c r="N211" s="43"/>
      <c r="O211" s="253"/>
      <c r="P211" s="43"/>
      <c r="Q211" s="253"/>
      <c r="R211" s="43"/>
      <c r="S211" s="253"/>
      <c r="T211" s="43"/>
      <c r="U211" s="253"/>
      <c r="V211" s="43"/>
      <c r="W211" s="253"/>
      <c r="X211" s="43"/>
      <c r="Y211" s="253"/>
      <c r="Z211" s="43"/>
      <c r="AA211" s="253"/>
      <c r="AB211" s="43"/>
      <c r="AC211" s="253"/>
      <c r="AD211" s="43"/>
      <c r="AE211" s="253"/>
      <c r="AF211" s="43"/>
      <c r="AG211" s="253"/>
      <c r="AH211" s="43"/>
      <c r="AI211" s="253"/>
      <c r="AJ211" s="43"/>
      <c r="AK211" s="253"/>
      <c r="AL211" s="43"/>
      <c r="AM211" s="42"/>
    </row>
    <row r="212" spans="1:39" x14ac:dyDescent="0.2">
      <c r="A212" s="235" t="s">
        <v>429</v>
      </c>
      <c r="B212" s="6" t="s">
        <v>381</v>
      </c>
      <c r="C212" s="6"/>
      <c r="D212" s="36">
        <v>5</v>
      </c>
      <c r="E212" s="2">
        <v>184.7</v>
      </c>
      <c r="F212" s="2">
        <f t="shared" si="3"/>
        <v>923.5</v>
      </c>
      <c r="G212" s="253"/>
      <c r="H212" s="43"/>
      <c r="I212" s="253"/>
      <c r="J212" s="43"/>
      <c r="K212" s="253"/>
      <c r="L212" s="43"/>
      <c r="M212" s="253"/>
      <c r="N212" s="43"/>
      <c r="O212" s="253"/>
      <c r="P212" s="43"/>
      <c r="Q212" s="253"/>
      <c r="R212" s="43"/>
      <c r="S212" s="253"/>
      <c r="T212" s="43"/>
      <c r="U212" s="253"/>
      <c r="V212" s="43"/>
      <c r="W212" s="253"/>
      <c r="X212" s="43"/>
      <c r="Y212" s="253"/>
      <c r="Z212" s="43"/>
      <c r="AA212" s="253"/>
      <c r="AB212" s="43"/>
      <c r="AC212" s="253"/>
      <c r="AD212" s="43"/>
      <c r="AE212" s="253"/>
      <c r="AF212" s="43"/>
      <c r="AG212" s="253"/>
      <c r="AH212" s="43"/>
      <c r="AI212" s="253"/>
      <c r="AJ212" s="43"/>
      <c r="AK212" s="253"/>
      <c r="AL212" s="43"/>
      <c r="AM212" s="42"/>
    </row>
    <row r="213" spans="1:39" x14ac:dyDescent="0.2">
      <c r="A213" s="235" t="s">
        <v>385</v>
      </c>
      <c r="B213" s="6" t="s">
        <v>381</v>
      </c>
      <c r="C213" s="6"/>
      <c r="D213" s="36">
        <v>16</v>
      </c>
      <c r="E213" s="2">
        <v>141.6</v>
      </c>
      <c r="F213" s="2">
        <f t="shared" si="3"/>
        <v>2265.6</v>
      </c>
      <c r="G213" s="253"/>
      <c r="H213" s="43"/>
      <c r="I213" s="253"/>
      <c r="J213" s="43"/>
      <c r="K213" s="253"/>
      <c r="L213" s="43"/>
      <c r="M213" s="253"/>
      <c r="N213" s="43"/>
      <c r="O213" s="253"/>
      <c r="P213" s="43"/>
      <c r="Q213" s="253"/>
      <c r="R213" s="43"/>
      <c r="S213" s="253"/>
      <c r="T213" s="43"/>
      <c r="U213" s="253"/>
      <c r="V213" s="43"/>
      <c r="W213" s="253"/>
      <c r="X213" s="43"/>
      <c r="Y213" s="253"/>
      <c r="Z213" s="43"/>
      <c r="AA213" s="253"/>
      <c r="AB213" s="43"/>
      <c r="AC213" s="253"/>
      <c r="AD213" s="43"/>
      <c r="AE213" s="253"/>
      <c r="AF213" s="43"/>
      <c r="AG213" s="253"/>
      <c r="AH213" s="43"/>
      <c r="AI213" s="253"/>
      <c r="AJ213" s="43"/>
      <c r="AK213" s="253"/>
      <c r="AL213" s="43"/>
      <c r="AM213" s="42"/>
    </row>
    <row r="214" spans="1:39" x14ac:dyDescent="0.2">
      <c r="A214" s="235" t="s">
        <v>430</v>
      </c>
      <c r="B214" s="6" t="s">
        <v>381</v>
      </c>
      <c r="C214" s="6"/>
      <c r="D214" s="36">
        <v>71</v>
      </c>
      <c r="E214" s="2">
        <v>47.9</v>
      </c>
      <c r="F214" s="2">
        <f t="shared" si="3"/>
        <v>3400.9</v>
      </c>
      <c r="G214" s="253"/>
      <c r="H214" s="43"/>
      <c r="I214" s="253"/>
      <c r="J214" s="43"/>
      <c r="K214" s="253"/>
      <c r="L214" s="43"/>
      <c r="M214" s="253"/>
      <c r="N214" s="43"/>
      <c r="O214" s="253"/>
      <c r="P214" s="43"/>
      <c r="Q214" s="253"/>
      <c r="R214" s="43"/>
      <c r="S214" s="253"/>
      <c r="T214" s="43"/>
      <c r="U214" s="253"/>
      <c r="V214" s="43"/>
      <c r="W214" s="253"/>
      <c r="X214" s="43"/>
      <c r="Y214" s="253"/>
      <c r="Z214" s="43"/>
      <c r="AA214" s="253"/>
      <c r="AB214" s="43"/>
      <c r="AC214" s="253"/>
      <c r="AD214" s="43"/>
      <c r="AE214" s="253"/>
      <c r="AF214" s="43"/>
      <c r="AG214" s="253"/>
      <c r="AH214" s="43"/>
      <c r="AI214" s="253"/>
      <c r="AJ214" s="43"/>
      <c r="AK214" s="253"/>
      <c r="AL214" s="43"/>
      <c r="AM214" s="42"/>
    </row>
    <row r="215" spans="1:39" x14ac:dyDescent="0.2">
      <c r="A215" s="235" t="s">
        <v>431</v>
      </c>
      <c r="B215" s="6" t="s">
        <v>381</v>
      </c>
      <c r="C215" s="6"/>
      <c r="D215" s="36">
        <v>2</v>
      </c>
      <c r="E215" s="2">
        <v>14.4</v>
      </c>
      <c r="F215" s="2">
        <f t="shared" si="3"/>
        <v>28.8</v>
      </c>
      <c r="G215" s="253"/>
      <c r="H215" s="43"/>
      <c r="I215" s="253"/>
      <c r="J215" s="43"/>
      <c r="K215" s="253"/>
      <c r="L215" s="43"/>
      <c r="M215" s="253"/>
      <c r="N215" s="43"/>
      <c r="O215" s="253"/>
      <c r="P215" s="43"/>
      <c r="Q215" s="253"/>
      <c r="R215" s="43"/>
      <c r="S215" s="253"/>
      <c r="T215" s="43"/>
      <c r="U215" s="253"/>
      <c r="V215" s="43"/>
      <c r="W215" s="253"/>
      <c r="X215" s="43"/>
      <c r="Y215" s="253"/>
      <c r="Z215" s="43"/>
      <c r="AA215" s="253"/>
      <c r="AB215" s="43"/>
      <c r="AC215" s="253"/>
      <c r="AD215" s="43"/>
      <c r="AE215" s="253"/>
      <c r="AF215" s="43"/>
      <c r="AG215" s="253"/>
      <c r="AH215" s="43"/>
      <c r="AI215" s="253"/>
      <c r="AJ215" s="43"/>
      <c r="AK215" s="253"/>
      <c r="AL215" s="43"/>
      <c r="AM215" s="42"/>
    </row>
    <row r="216" spans="1:39" x14ac:dyDescent="0.2">
      <c r="A216" s="235" t="s">
        <v>432</v>
      </c>
      <c r="B216" s="6" t="s">
        <v>381</v>
      </c>
      <c r="C216" s="6"/>
      <c r="D216" s="36">
        <v>1</v>
      </c>
      <c r="E216" s="2">
        <v>14.4</v>
      </c>
      <c r="F216" s="2">
        <f t="shared" si="3"/>
        <v>14.4</v>
      </c>
      <c r="G216" s="253"/>
      <c r="H216" s="43"/>
      <c r="I216" s="253"/>
      <c r="J216" s="43"/>
      <c r="K216" s="253"/>
      <c r="L216" s="43"/>
      <c r="M216" s="253"/>
      <c r="N216" s="43"/>
      <c r="O216" s="253"/>
      <c r="P216" s="43"/>
      <c r="Q216" s="253"/>
      <c r="R216" s="43"/>
      <c r="S216" s="253"/>
      <c r="T216" s="43"/>
      <c r="U216" s="253"/>
      <c r="V216" s="43"/>
      <c r="W216" s="253"/>
      <c r="X216" s="43"/>
      <c r="Y216" s="253"/>
      <c r="Z216" s="43"/>
      <c r="AA216" s="253"/>
      <c r="AB216" s="43"/>
      <c r="AC216" s="253"/>
      <c r="AD216" s="43"/>
      <c r="AE216" s="253"/>
      <c r="AF216" s="43"/>
      <c r="AG216" s="253"/>
      <c r="AH216" s="43"/>
      <c r="AI216" s="253"/>
      <c r="AJ216" s="43"/>
      <c r="AK216" s="253"/>
      <c r="AL216" s="43"/>
      <c r="AM216" s="42"/>
    </row>
    <row r="217" spans="1:39" x14ac:dyDescent="0.2">
      <c r="A217" s="235" t="s">
        <v>433</v>
      </c>
      <c r="B217" s="6" t="s">
        <v>381</v>
      </c>
      <c r="C217" s="6"/>
      <c r="D217" s="36">
        <v>2</v>
      </c>
      <c r="E217" s="2">
        <v>14.4</v>
      </c>
      <c r="F217" s="2">
        <f t="shared" si="3"/>
        <v>28.8</v>
      </c>
      <c r="G217" s="253"/>
      <c r="H217" s="43"/>
      <c r="I217" s="253"/>
      <c r="J217" s="43"/>
      <c r="K217" s="253"/>
      <c r="L217" s="43"/>
      <c r="M217" s="253"/>
      <c r="N217" s="43"/>
      <c r="O217" s="253"/>
      <c r="P217" s="43"/>
      <c r="Q217" s="253"/>
      <c r="R217" s="43"/>
      <c r="S217" s="253"/>
      <c r="T217" s="43"/>
      <c r="U217" s="253"/>
      <c r="V217" s="43"/>
      <c r="W217" s="253"/>
      <c r="X217" s="43"/>
      <c r="Y217" s="253"/>
      <c r="Z217" s="43"/>
      <c r="AA217" s="253"/>
      <c r="AB217" s="43"/>
      <c r="AC217" s="253"/>
      <c r="AD217" s="43"/>
      <c r="AE217" s="253"/>
      <c r="AF217" s="43"/>
      <c r="AG217" s="253"/>
      <c r="AH217" s="43"/>
      <c r="AI217" s="253"/>
      <c r="AJ217" s="43"/>
      <c r="AK217" s="253"/>
      <c r="AL217" s="43"/>
      <c r="AM217" s="42"/>
    </row>
    <row r="218" spans="1:39" x14ac:dyDescent="0.2">
      <c r="A218" s="235" t="s">
        <v>434</v>
      </c>
      <c r="B218" s="6" t="s">
        <v>381</v>
      </c>
      <c r="C218" s="6"/>
      <c r="D218" s="36">
        <v>2</v>
      </c>
      <c r="E218" s="2">
        <v>14.4</v>
      </c>
      <c r="F218" s="2">
        <f t="shared" si="3"/>
        <v>28.8</v>
      </c>
      <c r="G218" s="253"/>
      <c r="H218" s="43"/>
      <c r="I218" s="253"/>
      <c r="J218" s="43"/>
      <c r="K218" s="253"/>
      <c r="L218" s="43"/>
      <c r="M218" s="253"/>
      <c r="N218" s="43"/>
      <c r="O218" s="253"/>
      <c r="P218" s="43"/>
      <c r="Q218" s="253"/>
      <c r="R218" s="43"/>
      <c r="S218" s="253"/>
      <c r="T218" s="43"/>
      <c r="U218" s="253"/>
      <c r="V218" s="43"/>
      <c r="W218" s="253"/>
      <c r="X218" s="43"/>
      <c r="Y218" s="253"/>
      <c r="Z218" s="43"/>
      <c r="AA218" s="253"/>
      <c r="AB218" s="43"/>
      <c r="AC218" s="253"/>
      <c r="AD218" s="43"/>
      <c r="AE218" s="253"/>
      <c r="AF218" s="43"/>
      <c r="AG218" s="253"/>
      <c r="AH218" s="43"/>
      <c r="AI218" s="253"/>
      <c r="AJ218" s="43"/>
      <c r="AK218" s="253"/>
      <c r="AL218" s="43"/>
      <c r="AM218" s="42"/>
    </row>
    <row r="219" spans="1:39" x14ac:dyDescent="0.2">
      <c r="A219" s="235" t="s">
        <v>435</v>
      </c>
      <c r="B219" s="6" t="s">
        <v>381</v>
      </c>
      <c r="C219" s="6"/>
      <c r="D219" s="36">
        <v>1</v>
      </c>
      <c r="E219" s="2">
        <v>14.4</v>
      </c>
      <c r="F219" s="2">
        <f t="shared" si="3"/>
        <v>14.4</v>
      </c>
      <c r="G219" s="253"/>
      <c r="H219" s="43"/>
      <c r="I219" s="253"/>
      <c r="J219" s="43"/>
      <c r="K219" s="253"/>
      <c r="L219" s="43"/>
      <c r="M219" s="253"/>
      <c r="N219" s="43"/>
      <c r="O219" s="253"/>
      <c r="P219" s="43"/>
      <c r="Q219" s="253"/>
      <c r="R219" s="43"/>
      <c r="S219" s="253"/>
      <c r="T219" s="43"/>
      <c r="U219" s="253"/>
      <c r="V219" s="43"/>
      <c r="W219" s="253"/>
      <c r="X219" s="43"/>
      <c r="Y219" s="253"/>
      <c r="Z219" s="43"/>
      <c r="AA219" s="253"/>
      <c r="AB219" s="43"/>
      <c r="AC219" s="253"/>
      <c r="AD219" s="43"/>
      <c r="AE219" s="253"/>
      <c r="AF219" s="43"/>
      <c r="AG219" s="253"/>
      <c r="AH219" s="43"/>
      <c r="AI219" s="253"/>
      <c r="AJ219" s="43"/>
      <c r="AK219" s="253"/>
      <c r="AL219" s="43"/>
      <c r="AM219" s="42"/>
    </row>
    <row r="220" spans="1:39" x14ac:dyDescent="0.2">
      <c r="A220" s="235" t="s">
        <v>436</v>
      </c>
      <c r="B220" s="6" t="s">
        <v>381</v>
      </c>
      <c r="C220" s="6"/>
      <c r="D220" s="36">
        <v>1</v>
      </c>
      <c r="E220" s="2">
        <v>14.4</v>
      </c>
      <c r="F220" s="2">
        <f t="shared" si="3"/>
        <v>14.4</v>
      </c>
      <c r="G220" s="253"/>
      <c r="H220" s="43"/>
      <c r="I220" s="253"/>
      <c r="J220" s="43"/>
      <c r="K220" s="253"/>
      <c r="L220" s="43"/>
      <c r="M220" s="253"/>
      <c r="N220" s="43"/>
      <c r="O220" s="253"/>
      <c r="P220" s="43"/>
      <c r="Q220" s="253"/>
      <c r="R220" s="43"/>
      <c r="S220" s="253"/>
      <c r="T220" s="43"/>
      <c r="U220" s="253"/>
      <c r="V220" s="43"/>
      <c r="W220" s="253"/>
      <c r="X220" s="43"/>
      <c r="Y220" s="253"/>
      <c r="Z220" s="43"/>
      <c r="AA220" s="253"/>
      <c r="AB220" s="43"/>
      <c r="AC220" s="253"/>
      <c r="AD220" s="43"/>
      <c r="AE220" s="253"/>
      <c r="AF220" s="43"/>
      <c r="AG220" s="253"/>
      <c r="AH220" s="43"/>
      <c r="AI220" s="253"/>
      <c r="AJ220" s="43"/>
      <c r="AK220" s="253"/>
      <c r="AL220" s="43"/>
      <c r="AM220" s="42"/>
    </row>
    <row r="221" spans="1:39" x14ac:dyDescent="0.2">
      <c r="A221" s="235" t="s">
        <v>437</v>
      </c>
      <c r="B221" s="6" t="s">
        <v>381</v>
      </c>
      <c r="C221" s="6"/>
      <c r="D221" s="36">
        <v>2</v>
      </c>
      <c r="E221" s="2">
        <v>14.4</v>
      </c>
      <c r="F221" s="2">
        <f t="shared" si="3"/>
        <v>28.8</v>
      </c>
      <c r="G221" s="253"/>
      <c r="H221" s="43"/>
      <c r="I221" s="253"/>
      <c r="J221" s="43"/>
      <c r="K221" s="253"/>
      <c r="L221" s="43"/>
      <c r="M221" s="253"/>
      <c r="N221" s="43"/>
      <c r="O221" s="253"/>
      <c r="P221" s="43"/>
      <c r="Q221" s="253"/>
      <c r="R221" s="43"/>
      <c r="S221" s="253"/>
      <c r="T221" s="43"/>
      <c r="U221" s="253"/>
      <c r="V221" s="43"/>
      <c r="W221" s="253"/>
      <c r="X221" s="43"/>
      <c r="Y221" s="253"/>
      <c r="Z221" s="43"/>
      <c r="AA221" s="253"/>
      <c r="AB221" s="43"/>
      <c r="AC221" s="253"/>
      <c r="AD221" s="43"/>
      <c r="AE221" s="253"/>
      <c r="AF221" s="43"/>
      <c r="AG221" s="253"/>
      <c r="AH221" s="43"/>
      <c r="AI221" s="253"/>
      <c r="AJ221" s="43"/>
      <c r="AK221" s="253"/>
      <c r="AL221" s="43"/>
      <c r="AM221" s="42"/>
    </row>
    <row r="222" spans="1:39" x14ac:dyDescent="0.2">
      <c r="A222" s="235" t="s">
        <v>438</v>
      </c>
      <c r="B222" s="6" t="s">
        <v>381</v>
      </c>
      <c r="C222" s="6"/>
      <c r="D222" s="36">
        <v>2</v>
      </c>
      <c r="E222" s="2">
        <v>184.7</v>
      </c>
      <c r="F222" s="2">
        <f t="shared" si="3"/>
        <v>369.4</v>
      </c>
      <c r="G222" s="253"/>
      <c r="H222" s="43"/>
      <c r="I222" s="253"/>
      <c r="J222" s="43"/>
      <c r="K222" s="253"/>
      <c r="L222" s="43"/>
      <c r="M222" s="253"/>
      <c r="N222" s="43"/>
      <c r="O222" s="253"/>
      <c r="P222" s="43"/>
      <c r="Q222" s="253"/>
      <c r="R222" s="43"/>
      <c r="S222" s="253"/>
      <c r="T222" s="43"/>
      <c r="U222" s="253"/>
      <c r="V222" s="43"/>
      <c r="W222" s="253"/>
      <c r="X222" s="43"/>
      <c r="Y222" s="253"/>
      <c r="Z222" s="43"/>
      <c r="AA222" s="253"/>
      <c r="AB222" s="43"/>
      <c r="AC222" s="253"/>
      <c r="AD222" s="43"/>
      <c r="AE222" s="253"/>
      <c r="AF222" s="43"/>
      <c r="AG222" s="253"/>
      <c r="AH222" s="43"/>
      <c r="AI222" s="253"/>
      <c r="AJ222" s="43"/>
      <c r="AK222" s="253"/>
      <c r="AL222" s="43"/>
      <c r="AM222" s="42"/>
    </row>
    <row r="223" spans="1:39" x14ac:dyDescent="0.2">
      <c r="A223" s="235" t="s">
        <v>439</v>
      </c>
      <c r="B223" s="6" t="s">
        <v>381</v>
      </c>
      <c r="C223" s="6"/>
      <c r="D223" s="36">
        <v>1</v>
      </c>
      <c r="E223" s="2">
        <v>213.70000000000002</v>
      </c>
      <c r="F223" s="2">
        <f t="shared" si="3"/>
        <v>213.70000000000002</v>
      </c>
      <c r="G223" s="253"/>
      <c r="H223" s="43"/>
      <c r="I223" s="253"/>
      <c r="J223" s="43"/>
      <c r="K223" s="253"/>
      <c r="L223" s="43"/>
      <c r="M223" s="253"/>
      <c r="N223" s="43"/>
      <c r="O223" s="253"/>
      <c r="P223" s="43"/>
      <c r="Q223" s="253"/>
      <c r="R223" s="43"/>
      <c r="S223" s="253"/>
      <c r="T223" s="43"/>
      <c r="U223" s="253"/>
      <c r="V223" s="43"/>
      <c r="W223" s="253"/>
      <c r="X223" s="43"/>
      <c r="Y223" s="253"/>
      <c r="Z223" s="43"/>
      <c r="AA223" s="253"/>
      <c r="AB223" s="43"/>
      <c r="AC223" s="253"/>
      <c r="AD223" s="43"/>
      <c r="AE223" s="253"/>
      <c r="AF223" s="43"/>
      <c r="AG223" s="253"/>
      <c r="AH223" s="43"/>
      <c r="AI223" s="253"/>
      <c r="AJ223" s="43"/>
      <c r="AK223" s="253"/>
      <c r="AL223" s="43"/>
      <c r="AM223" s="42"/>
    </row>
    <row r="224" spans="1:39" x14ac:dyDescent="0.2">
      <c r="A224" s="235" t="s">
        <v>386</v>
      </c>
      <c r="B224" s="6" t="s">
        <v>381</v>
      </c>
      <c r="C224" s="6"/>
      <c r="D224" s="36">
        <v>4</v>
      </c>
      <c r="E224" s="2">
        <v>141.79999999999998</v>
      </c>
      <c r="F224" s="2">
        <f t="shared" si="3"/>
        <v>567.19999999999993</v>
      </c>
      <c r="G224" s="253"/>
      <c r="H224" s="43"/>
      <c r="I224" s="253"/>
      <c r="J224" s="43"/>
      <c r="K224" s="253"/>
      <c r="L224" s="43"/>
      <c r="M224" s="253"/>
      <c r="N224" s="43"/>
      <c r="O224" s="253"/>
      <c r="P224" s="43"/>
      <c r="Q224" s="253"/>
      <c r="R224" s="43"/>
      <c r="S224" s="253"/>
      <c r="T224" s="43"/>
      <c r="U224" s="253"/>
      <c r="V224" s="43"/>
      <c r="W224" s="253"/>
      <c r="X224" s="43"/>
      <c r="Y224" s="253"/>
      <c r="Z224" s="43"/>
      <c r="AA224" s="253"/>
      <c r="AB224" s="43"/>
      <c r="AC224" s="253"/>
      <c r="AD224" s="43"/>
      <c r="AE224" s="253"/>
      <c r="AF224" s="43"/>
      <c r="AG224" s="253"/>
      <c r="AH224" s="43"/>
      <c r="AI224" s="253"/>
      <c r="AJ224" s="43"/>
      <c r="AK224" s="253"/>
      <c r="AL224" s="43"/>
      <c r="AM224" s="42"/>
    </row>
    <row r="225" spans="1:39" x14ac:dyDescent="0.2">
      <c r="A225" s="235" t="s">
        <v>440</v>
      </c>
      <c r="B225" s="6" t="s">
        <v>381</v>
      </c>
      <c r="C225" s="6"/>
      <c r="D225" s="36">
        <v>2</v>
      </c>
      <c r="E225" s="2">
        <v>181.1</v>
      </c>
      <c r="F225" s="2">
        <f t="shared" si="3"/>
        <v>362.2</v>
      </c>
      <c r="G225" s="253"/>
      <c r="H225" s="43"/>
      <c r="I225" s="253"/>
      <c r="J225" s="43"/>
      <c r="K225" s="253"/>
      <c r="L225" s="43"/>
      <c r="M225" s="253"/>
      <c r="N225" s="43"/>
      <c r="O225" s="253"/>
      <c r="P225" s="43"/>
      <c r="Q225" s="253"/>
      <c r="R225" s="43"/>
      <c r="S225" s="253"/>
      <c r="T225" s="43"/>
      <c r="U225" s="253"/>
      <c r="V225" s="43"/>
      <c r="W225" s="253"/>
      <c r="X225" s="43"/>
      <c r="Y225" s="253"/>
      <c r="Z225" s="43"/>
      <c r="AA225" s="253"/>
      <c r="AB225" s="43"/>
      <c r="AC225" s="253"/>
      <c r="AD225" s="43"/>
      <c r="AE225" s="253"/>
      <c r="AF225" s="43"/>
      <c r="AG225" s="253"/>
      <c r="AH225" s="43"/>
      <c r="AI225" s="253"/>
      <c r="AJ225" s="43"/>
      <c r="AK225" s="253"/>
      <c r="AL225" s="43"/>
      <c r="AM225" s="42"/>
    </row>
    <row r="226" spans="1:39" x14ac:dyDescent="0.2">
      <c r="A226" s="235" t="s">
        <v>441</v>
      </c>
      <c r="B226" s="6" t="s">
        <v>381</v>
      </c>
      <c r="C226" s="6"/>
      <c r="D226" s="36">
        <v>2</v>
      </c>
      <c r="E226" s="2">
        <v>2</v>
      </c>
      <c r="F226" s="2">
        <f t="shared" si="3"/>
        <v>4</v>
      </c>
      <c r="G226" s="253"/>
      <c r="H226" s="43"/>
      <c r="I226" s="253"/>
      <c r="J226" s="43"/>
      <c r="K226" s="253"/>
      <c r="L226" s="43"/>
      <c r="M226" s="253"/>
      <c r="N226" s="43"/>
      <c r="O226" s="253"/>
      <c r="P226" s="43"/>
      <c r="Q226" s="253"/>
      <c r="R226" s="43"/>
      <c r="S226" s="253"/>
      <c r="T226" s="43"/>
      <c r="U226" s="253"/>
      <c r="V226" s="43"/>
      <c r="W226" s="253"/>
      <c r="X226" s="43"/>
      <c r="Y226" s="253"/>
      <c r="Z226" s="43"/>
      <c r="AA226" s="253"/>
      <c r="AB226" s="43"/>
      <c r="AC226" s="253"/>
      <c r="AD226" s="43"/>
      <c r="AE226" s="253"/>
      <c r="AF226" s="43"/>
      <c r="AG226" s="253"/>
      <c r="AH226" s="43"/>
      <c r="AI226" s="253"/>
      <c r="AJ226" s="43"/>
      <c r="AK226" s="253"/>
      <c r="AL226" s="43"/>
      <c r="AM226" s="42"/>
    </row>
    <row r="227" spans="1:39" x14ac:dyDescent="0.2">
      <c r="A227" s="235" t="s">
        <v>442</v>
      </c>
      <c r="B227" s="6" t="s">
        <v>381</v>
      </c>
      <c r="C227" s="6"/>
      <c r="D227" s="36">
        <v>1</v>
      </c>
      <c r="E227" s="2">
        <v>29</v>
      </c>
      <c r="F227" s="2">
        <f t="shared" si="3"/>
        <v>29</v>
      </c>
      <c r="G227" s="253"/>
      <c r="H227" s="43"/>
      <c r="I227" s="253"/>
      <c r="J227" s="43"/>
      <c r="K227" s="253"/>
      <c r="L227" s="43"/>
      <c r="M227" s="253"/>
      <c r="N227" s="43"/>
      <c r="O227" s="253"/>
      <c r="P227" s="43"/>
      <c r="Q227" s="253"/>
      <c r="R227" s="43"/>
      <c r="S227" s="253"/>
      <c r="T227" s="43"/>
      <c r="U227" s="253"/>
      <c r="V227" s="43"/>
      <c r="W227" s="253"/>
      <c r="X227" s="43"/>
      <c r="Y227" s="253"/>
      <c r="Z227" s="43"/>
      <c r="AA227" s="253"/>
      <c r="AB227" s="43"/>
      <c r="AC227" s="253"/>
      <c r="AD227" s="43"/>
      <c r="AE227" s="253"/>
      <c r="AF227" s="43"/>
      <c r="AG227" s="253"/>
      <c r="AH227" s="43"/>
      <c r="AI227" s="253"/>
      <c r="AJ227" s="43"/>
      <c r="AK227" s="253"/>
      <c r="AL227" s="43"/>
      <c r="AM227" s="42"/>
    </row>
    <row r="228" spans="1:39" x14ac:dyDescent="0.2">
      <c r="A228" s="235" t="s">
        <v>443</v>
      </c>
      <c r="B228" s="6" t="s">
        <v>381</v>
      </c>
      <c r="C228" s="6"/>
      <c r="D228" s="36">
        <v>1</v>
      </c>
      <c r="E228" s="2">
        <v>12</v>
      </c>
      <c r="F228" s="2">
        <f t="shared" si="3"/>
        <v>12</v>
      </c>
      <c r="G228" s="253"/>
      <c r="H228" s="43"/>
      <c r="I228" s="253"/>
      <c r="J228" s="43"/>
      <c r="K228" s="253"/>
      <c r="L228" s="43"/>
      <c r="M228" s="253"/>
      <c r="N228" s="43"/>
      <c r="O228" s="253"/>
      <c r="P228" s="43"/>
      <c r="Q228" s="253"/>
      <c r="R228" s="43"/>
      <c r="S228" s="253"/>
      <c r="T228" s="43"/>
      <c r="U228" s="253"/>
      <c r="V228" s="43"/>
      <c r="W228" s="253"/>
      <c r="X228" s="43"/>
      <c r="Y228" s="253"/>
      <c r="Z228" s="43"/>
      <c r="AA228" s="253"/>
      <c r="AB228" s="43"/>
      <c r="AC228" s="253"/>
      <c r="AD228" s="43"/>
      <c r="AE228" s="253"/>
      <c r="AF228" s="43"/>
      <c r="AG228" s="253"/>
      <c r="AH228" s="43"/>
      <c r="AI228" s="253"/>
      <c r="AJ228" s="43"/>
      <c r="AK228" s="253"/>
      <c r="AL228" s="43"/>
      <c r="AM228" s="42"/>
    </row>
    <row r="229" spans="1:39" x14ac:dyDescent="0.2">
      <c r="A229" s="235" t="s">
        <v>444</v>
      </c>
      <c r="B229" s="6" t="s">
        <v>381</v>
      </c>
      <c r="C229" s="6"/>
      <c r="D229" s="36">
        <v>2</v>
      </c>
      <c r="E229" s="2">
        <v>186.6</v>
      </c>
      <c r="F229" s="2">
        <f t="shared" si="3"/>
        <v>373.2</v>
      </c>
      <c r="G229" s="253"/>
      <c r="H229" s="43"/>
      <c r="I229" s="253"/>
      <c r="J229" s="43"/>
      <c r="K229" s="253"/>
      <c r="L229" s="43"/>
      <c r="M229" s="253"/>
      <c r="N229" s="43"/>
      <c r="O229" s="253"/>
      <c r="P229" s="43"/>
      <c r="Q229" s="253"/>
      <c r="R229" s="43"/>
      <c r="S229" s="253"/>
      <c r="T229" s="43"/>
      <c r="U229" s="253"/>
      <c r="V229" s="43"/>
      <c r="W229" s="253"/>
      <c r="X229" s="43"/>
      <c r="Y229" s="253"/>
      <c r="Z229" s="43"/>
      <c r="AA229" s="253"/>
      <c r="AB229" s="43"/>
      <c r="AC229" s="253"/>
      <c r="AD229" s="43"/>
      <c r="AE229" s="253"/>
      <c r="AF229" s="43"/>
      <c r="AG229" s="253"/>
      <c r="AH229" s="43"/>
      <c r="AI229" s="253"/>
      <c r="AJ229" s="43"/>
      <c r="AK229" s="253"/>
      <c r="AL229" s="43"/>
      <c r="AM229" s="42"/>
    </row>
    <row r="230" spans="1:39" x14ac:dyDescent="0.2">
      <c r="A230" s="235" t="s">
        <v>445</v>
      </c>
      <c r="B230" s="6" t="s">
        <v>381</v>
      </c>
      <c r="C230" s="6"/>
      <c r="D230" s="36">
        <v>2</v>
      </c>
      <c r="E230" s="2">
        <v>184.8</v>
      </c>
      <c r="F230" s="2">
        <f t="shared" si="3"/>
        <v>369.6</v>
      </c>
      <c r="G230" s="253"/>
      <c r="H230" s="43"/>
      <c r="I230" s="253"/>
      <c r="J230" s="43"/>
      <c r="K230" s="253"/>
      <c r="L230" s="43"/>
      <c r="M230" s="253"/>
      <c r="N230" s="43"/>
      <c r="O230" s="253"/>
      <c r="P230" s="43"/>
      <c r="Q230" s="253"/>
      <c r="R230" s="43"/>
      <c r="S230" s="253"/>
      <c r="T230" s="43"/>
      <c r="U230" s="253"/>
      <c r="V230" s="43"/>
      <c r="W230" s="253"/>
      <c r="X230" s="43"/>
      <c r="Y230" s="253"/>
      <c r="Z230" s="43"/>
      <c r="AA230" s="253"/>
      <c r="AB230" s="43"/>
      <c r="AC230" s="253"/>
      <c r="AD230" s="43"/>
      <c r="AE230" s="253"/>
      <c r="AF230" s="43"/>
      <c r="AG230" s="253"/>
      <c r="AH230" s="43"/>
      <c r="AI230" s="253"/>
      <c r="AJ230" s="43"/>
      <c r="AK230" s="253"/>
      <c r="AL230" s="43"/>
      <c r="AM230" s="42"/>
    </row>
    <row r="231" spans="1:39" x14ac:dyDescent="0.2">
      <c r="A231" s="235" t="s">
        <v>459</v>
      </c>
      <c r="B231" s="6" t="s">
        <v>381</v>
      </c>
      <c r="C231" s="6"/>
      <c r="D231" s="36">
        <v>4</v>
      </c>
      <c r="E231" s="2">
        <v>187.4</v>
      </c>
      <c r="F231" s="2">
        <f t="shared" si="3"/>
        <v>749.6</v>
      </c>
      <c r="G231" s="253"/>
      <c r="H231" s="43"/>
      <c r="I231" s="253"/>
      <c r="J231" s="43"/>
      <c r="K231" s="253"/>
      <c r="L231" s="43"/>
      <c r="M231" s="253"/>
      <c r="N231" s="43"/>
      <c r="O231" s="253"/>
      <c r="P231" s="43"/>
      <c r="Q231" s="253"/>
      <c r="R231" s="43"/>
      <c r="S231" s="253"/>
      <c r="T231" s="43"/>
      <c r="U231" s="253"/>
      <c r="V231" s="43"/>
      <c r="W231" s="253"/>
      <c r="X231" s="43"/>
      <c r="Y231" s="253"/>
      <c r="Z231" s="43"/>
      <c r="AA231" s="253"/>
      <c r="AB231" s="43"/>
      <c r="AC231" s="253"/>
      <c r="AD231" s="43"/>
      <c r="AE231" s="253"/>
      <c r="AF231" s="43"/>
      <c r="AG231" s="253"/>
      <c r="AH231" s="43"/>
      <c r="AI231" s="253"/>
      <c r="AJ231" s="43"/>
      <c r="AK231" s="253"/>
      <c r="AL231" s="43"/>
      <c r="AM231" s="42"/>
    </row>
    <row r="232" spans="1:39" x14ac:dyDescent="0.2">
      <c r="A232" s="235" t="s">
        <v>446</v>
      </c>
      <c r="B232" s="6" t="s">
        <v>381</v>
      </c>
      <c r="C232" s="6"/>
      <c r="D232" s="36">
        <v>1</v>
      </c>
      <c r="E232" s="2">
        <v>3.9</v>
      </c>
      <c r="F232" s="2">
        <f t="shared" si="3"/>
        <v>3.9</v>
      </c>
      <c r="G232" s="253"/>
      <c r="H232" s="43"/>
      <c r="I232" s="253"/>
      <c r="J232" s="43"/>
      <c r="K232" s="253"/>
      <c r="L232" s="43"/>
      <c r="M232" s="253"/>
      <c r="N232" s="43"/>
      <c r="O232" s="253"/>
      <c r="P232" s="43"/>
      <c r="Q232" s="253"/>
      <c r="R232" s="43"/>
      <c r="S232" s="253"/>
      <c r="T232" s="43"/>
      <c r="U232" s="253"/>
      <c r="V232" s="43"/>
      <c r="W232" s="253"/>
      <c r="X232" s="43"/>
      <c r="Y232" s="253"/>
      <c r="Z232" s="43"/>
      <c r="AA232" s="253"/>
      <c r="AB232" s="43"/>
      <c r="AC232" s="253"/>
      <c r="AD232" s="43"/>
      <c r="AE232" s="253"/>
      <c r="AF232" s="43"/>
      <c r="AG232" s="253"/>
      <c r="AH232" s="43"/>
      <c r="AI232" s="253"/>
      <c r="AJ232" s="43"/>
      <c r="AK232" s="253"/>
      <c r="AL232" s="43"/>
      <c r="AM232" s="42"/>
    </row>
    <row r="233" spans="1:39" x14ac:dyDescent="0.2">
      <c r="A233" s="235" t="s">
        <v>447</v>
      </c>
      <c r="B233" s="6" t="s">
        <v>381</v>
      </c>
      <c r="C233" s="6"/>
      <c r="D233" s="36">
        <v>2</v>
      </c>
      <c r="E233" s="2">
        <v>23.3</v>
      </c>
      <c r="F233" s="2">
        <f t="shared" si="3"/>
        <v>46.6</v>
      </c>
      <c r="G233" s="253"/>
      <c r="H233" s="43"/>
      <c r="I233" s="253"/>
      <c r="J233" s="43"/>
      <c r="K233" s="253"/>
      <c r="L233" s="43"/>
      <c r="M233" s="253"/>
      <c r="N233" s="43"/>
      <c r="O233" s="253"/>
      <c r="P233" s="43"/>
      <c r="Q233" s="253"/>
      <c r="R233" s="43"/>
      <c r="S233" s="253"/>
      <c r="T233" s="43"/>
      <c r="U233" s="253"/>
      <c r="V233" s="43"/>
      <c r="W233" s="253"/>
      <c r="X233" s="43"/>
      <c r="Y233" s="253"/>
      <c r="Z233" s="43"/>
      <c r="AA233" s="253"/>
      <c r="AB233" s="43"/>
      <c r="AC233" s="253"/>
      <c r="AD233" s="43"/>
      <c r="AE233" s="253"/>
      <c r="AF233" s="43"/>
      <c r="AG233" s="253"/>
      <c r="AH233" s="43"/>
      <c r="AI233" s="253"/>
      <c r="AJ233" s="43"/>
      <c r="AK233" s="253"/>
      <c r="AL233" s="43"/>
      <c r="AM233" s="42"/>
    </row>
    <row r="234" spans="1:39" x14ac:dyDescent="0.2">
      <c r="A234" s="235" t="s">
        <v>448</v>
      </c>
      <c r="B234" s="6" t="s">
        <v>381</v>
      </c>
      <c r="C234" s="6"/>
      <c r="D234" s="36">
        <v>1</v>
      </c>
      <c r="E234" s="2">
        <v>199.00000000000003</v>
      </c>
      <c r="F234" s="2">
        <f t="shared" si="3"/>
        <v>199.00000000000003</v>
      </c>
      <c r="G234" s="253"/>
      <c r="H234" s="43"/>
      <c r="I234" s="253"/>
      <c r="J234" s="43"/>
      <c r="K234" s="253"/>
      <c r="L234" s="43"/>
      <c r="M234" s="253"/>
      <c r="N234" s="43"/>
      <c r="O234" s="253"/>
      <c r="P234" s="43"/>
      <c r="Q234" s="253"/>
      <c r="R234" s="43"/>
      <c r="S234" s="253"/>
      <c r="T234" s="43"/>
      <c r="U234" s="253"/>
      <c r="V234" s="43"/>
      <c r="W234" s="253"/>
      <c r="X234" s="43"/>
      <c r="Y234" s="253"/>
      <c r="Z234" s="43"/>
      <c r="AA234" s="253"/>
      <c r="AB234" s="43"/>
      <c r="AC234" s="253"/>
      <c r="AD234" s="43"/>
      <c r="AE234" s="253"/>
      <c r="AF234" s="43"/>
      <c r="AG234" s="253"/>
      <c r="AH234" s="43"/>
      <c r="AI234" s="253"/>
      <c r="AJ234" s="43"/>
      <c r="AK234" s="253"/>
      <c r="AL234" s="43"/>
      <c r="AM234" s="42"/>
    </row>
    <row r="235" spans="1:39" x14ac:dyDescent="0.2">
      <c r="A235" s="235" t="s">
        <v>387</v>
      </c>
      <c r="B235" s="6" t="s">
        <v>381</v>
      </c>
      <c r="C235" s="6"/>
      <c r="D235" s="36">
        <v>16</v>
      </c>
      <c r="E235" s="2">
        <v>141.6</v>
      </c>
      <c r="F235" s="2">
        <f t="shared" si="3"/>
        <v>2265.6</v>
      </c>
      <c r="G235" s="253"/>
      <c r="H235" s="43"/>
      <c r="I235" s="253"/>
      <c r="J235" s="43"/>
      <c r="K235" s="253"/>
      <c r="L235" s="43"/>
      <c r="M235" s="253"/>
      <c r="N235" s="43"/>
      <c r="O235" s="253"/>
      <c r="P235" s="43"/>
      <c r="Q235" s="253"/>
      <c r="R235" s="43"/>
      <c r="S235" s="253"/>
      <c r="T235" s="43"/>
      <c r="U235" s="253"/>
      <c r="V235" s="43"/>
      <c r="W235" s="253"/>
      <c r="X235" s="43"/>
      <c r="Y235" s="253"/>
      <c r="Z235" s="43"/>
      <c r="AA235" s="253"/>
      <c r="AB235" s="43"/>
      <c r="AC235" s="253"/>
      <c r="AD235" s="43"/>
      <c r="AE235" s="253"/>
      <c r="AF235" s="43"/>
      <c r="AG235" s="253"/>
      <c r="AH235" s="43"/>
      <c r="AI235" s="253"/>
      <c r="AJ235" s="43"/>
      <c r="AK235" s="253"/>
      <c r="AL235" s="43"/>
      <c r="AM235" s="42"/>
    </row>
    <row r="236" spans="1:39" x14ac:dyDescent="0.2">
      <c r="A236" s="235" t="s">
        <v>449</v>
      </c>
      <c r="B236" s="6" t="s">
        <v>381</v>
      </c>
      <c r="C236" s="6"/>
      <c r="D236" s="36">
        <v>1</v>
      </c>
      <c r="E236" s="2">
        <v>188.50000000000003</v>
      </c>
      <c r="F236" s="2">
        <f t="shared" si="3"/>
        <v>188.50000000000003</v>
      </c>
      <c r="G236" s="253"/>
      <c r="H236" s="43"/>
      <c r="I236" s="253"/>
      <c r="J236" s="43"/>
      <c r="K236" s="253"/>
      <c r="L236" s="43"/>
      <c r="M236" s="253"/>
      <c r="N236" s="43"/>
      <c r="O236" s="253"/>
      <c r="P236" s="43"/>
      <c r="Q236" s="253"/>
      <c r="R236" s="43"/>
      <c r="S236" s="253"/>
      <c r="T236" s="43"/>
      <c r="U236" s="253"/>
      <c r="V236" s="43"/>
      <c r="W236" s="253"/>
      <c r="X236" s="43"/>
      <c r="Y236" s="253"/>
      <c r="Z236" s="43"/>
      <c r="AA236" s="253"/>
      <c r="AB236" s="43"/>
      <c r="AC236" s="253"/>
      <c r="AD236" s="43"/>
      <c r="AE236" s="253"/>
      <c r="AF236" s="43"/>
      <c r="AG236" s="253"/>
      <c r="AH236" s="43"/>
      <c r="AI236" s="253"/>
      <c r="AJ236" s="43"/>
      <c r="AK236" s="253"/>
      <c r="AL236" s="43"/>
      <c r="AM236" s="42"/>
    </row>
    <row r="237" spans="1:39" x14ac:dyDescent="0.2">
      <c r="A237" s="235" t="s">
        <v>451</v>
      </c>
      <c r="B237" s="6" t="s">
        <v>381</v>
      </c>
      <c r="C237" s="6"/>
      <c r="D237" s="36">
        <v>1</v>
      </c>
      <c r="E237" s="2">
        <v>183.9</v>
      </c>
      <c r="F237" s="2">
        <f t="shared" si="3"/>
        <v>183.9</v>
      </c>
      <c r="G237" s="253"/>
      <c r="H237" s="43"/>
      <c r="I237" s="253"/>
      <c r="J237" s="43"/>
      <c r="K237" s="253"/>
      <c r="L237" s="43"/>
      <c r="M237" s="253"/>
      <c r="N237" s="43"/>
      <c r="O237" s="253"/>
      <c r="P237" s="43"/>
      <c r="Q237" s="253"/>
      <c r="R237" s="43"/>
      <c r="S237" s="253"/>
      <c r="T237" s="43"/>
      <c r="U237" s="253"/>
      <c r="V237" s="43"/>
      <c r="W237" s="253"/>
      <c r="X237" s="43"/>
      <c r="Y237" s="253"/>
      <c r="Z237" s="43"/>
      <c r="AA237" s="253"/>
      <c r="AB237" s="43"/>
      <c r="AC237" s="253"/>
      <c r="AD237" s="43"/>
      <c r="AE237" s="253"/>
      <c r="AF237" s="43"/>
      <c r="AG237" s="253"/>
      <c r="AH237" s="43"/>
      <c r="AI237" s="253"/>
      <c r="AJ237" s="43"/>
      <c r="AK237" s="253"/>
      <c r="AL237" s="43"/>
      <c r="AM237" s="42"/>
    </row>
    <row r="238" spans="1:39" x14ac:dyDescent="0.2">
      <c r="A238" s="235" t="s">
        <v>452</v>
      </c>
      <c r="B238" s="6" t="s">
        <v>381</v>
      </c>
      <c r="C238" s="6"/>
      <c r="D238" s="36">
        <v>1</v>
      </c>
      <c r="E238" s="2">
        <v>203.6</v>
      </c>
      <c r="F238" s="2">
        <f t="shared" si="3"/>
        <v>203.6</v>
      </c>
      <c r="G238" s="253"/>
      <c r="H238" s="43"/>
      <c r="I238" s="253"/>
      <c r="J238" s="43"/>
      <c r="K238" s="253"/>
      <c r="L238" s="43"/>
      <c r="M238" s="253"/>
      <c r="N238" s="43"/>
      <c r="O238" s="253"/>
      <c r="P238" s="43"/>
      <c r="Q238" s="253"/>
      <c r="R238" s="43"/>
      <c r="S238" s="253"/>
      <c r="T238" s="43"/>
      <c r="U238" s="253"/>
      <c r="V238" s="43"/>
      <c r="W238" s="253"/>
      <c r="X238" s="43"/>
      <c r="Y238" s="253"/>
      <c r="Z238" s="43"/>
      <c r="AA238" s="253"/>
      <c r="AB238" s="43"/>
      <c r="AC238" s="253"/>
      <c r="AD238" s="43"/>
      <c r="AE238" s="253"/>
      <c r="AF238" s="43"/>
      <c r="AG238" s="253"/>
      <c r="AH238" s="43"/>
      <c r="AI238" s="253"/>
      <c r="AJ238" s="43"/>
      <c r="AK238" s="253"/>
      <c r="AL238" s="43"/>
      <c r="AM238" s="42"/>
    </row>
    <row r="239" spans="1:39" x14ac:dyDescent="0.2">
      <c r="A239" s="235" t="s">
        <v>450</v>
      </c>
      <c r="B239" s="6" t="s">
        <v>381</v>
      </c>
      <c r="C239" s="6"/>
      <c r="D239" s="36">
        <v>1</v>
      </c>
      <c r="E239" s="2">
        <v>201.29999999999998</v>
      </c>
      <c r="F239" s="2">
        <f t="shared" si="3"/>
        <v>201.29999999999998</v>
      </c>
      <c r="G239" s="253"/>
      <c r="H239" s="43"/>
      <c r="I239" s="253"/>
      <c r="J239" s="43"/>
      <c r="K239" s="253"/>
      <c r="L239" s="43"/>
      <c r="M239" s="253"/>
      <c r="N239" s="43"/>
      <c r="O239" s="253"/>
      <c r="P239" s="43"/>
      <c r="Q239" s="253"/>
      <c r="R239" s="43"/>
      <c r="S239" s="253"/>
      <c r="T239" s="43"/>
      <c r="U239" s="253"/>
      <c r="V239" s="43"/>
      <c r="W239" s="253"/>
      <c r="X239" s="43"/>
      <c r="Y239" s="253"/>
      <c r="Z239" s="43"/>
      <c r="AA239" s="253"/>
      <c r="AB239" s="43"/>
      <c r="AC239" s="253"/>
      <c r="AD239" s="43"/>
      <c r="AE239" s="253"/>
      <c r="AF239" s="43"/>
      <c r="AG239" s="253"/>
      <c r="AH239" s="43"/>
      <c r="AI239" s="253"/>
      <c r="AJ239" s="43"/>
      <c r="AK239" s="253"/>
      <c r="AL239" s="43"/>
      <c r="AM239" s="42"/>
    </row>
    <row r="240" spans="1:39" x14ac:dyDescent="0.2">
      <c r="A240" s="235" t="s">
        <v>453</v>
      </c>
      <c r="B240" s="6" t="s">
        <v>381</v>
      </c>
      <c r="C240" s="6"/>
      <c r="D240" s="36">
        <v>1</v>
      </c>
      <c r="E240" s="2">
        <v>217.10000000000002</v>
      </c>
      <c r="F240" s="2">
        <f t="shared" si="3"/>
        <v>217.10000000000002</v>
      </c>
      <c r="G240" s="253"/>
      <c r="H240" s="43"/>
      <c r="I240" s="253"/>
      <c r="J240" s="43"/>
      <c r="K240" s="253"/>
      <c r="L240" s="43"/>
      <c r="M240" s="253"/>
      <c r="N240" s="43"/>
      <c r="O240" s="253"/>
      <c r="P240" s="43"/>
      <c r="Q240" s="253"/>
      <c r="R240" s="43"/>
      <c r="S240" s="253"/>
      <c r="T240" s="43"/>
      <c r="U240" s="253"/>
      <c r="V240" s="43"/>
      <c r="W240" s="253"/>
      <c r="X240" s="43"/>
      <c r="Y240" s="253"/>
      <c r="Z240" s="43"/>
      <c r="AA240" s="253"/>
      <c r="AB240" s="43"/>
      <c r="AC240" s="253"/>
      <c r="AD240" s="43"/>
      <c r="AE240" s="253"/>
      <c r="AF240" s="43"/>
      <c r="AG240" s="253"/>
      <c r="AH240" s="43"/>
      <c r="AI240" s="253"/>
      <c r="AJ240" s="43"/>
      <c r="AK240" s="253"/>
      <c r="AL240" s="43"/>
      <c r="AM240" s="42"/>
    </row>
    <row r="241" spans="1:39" x14ac:dyDescent="0.2">
      <c r="A241" s="235" t="s">
        <v>454</v>
      </c>
      <c r="B241" s="6" t="s">
        <v>381</v>
      </c>
      <c r="C241" s="6"/>
      <c r="D241" s="36">
        <v>1</v>
      </c>
      <c r="E241" s="2">
        <v>217.10000000000002</v>
      </c>
      <c r="F241" s="2">
        <f t="shared" si="3"/>
        <v>217.10000000000002</v>
      </c>
      <c r="G241" s="253"/>
      <c r="H241" s="43"/>
      <c r="I241" s="253"/>
      <c r="J241" s="43"/>
      <c r="K241" s="253"/>
      <c r="L241" s="43"/>
      <c r="M241" s="253"/>
      <c r="N241" s="43"/>
      <c r="O241" s="253"/>
      <c r="P241" s="43"/>
      <c r="Q241" s="253"/>
      <c r="R241" s="43"/>
      <c r="S241" s="253"/>
      <c r="T241" s="43"/>
      <c r="U241" s="253"/>
      <c r="V241" s="43"/>
      <c r="W241" s="253"/>
      <c r="X241" s="43"/>
      <c r="Y241" s="253"/>
      <c r="Z241" s="43"/>
      <c r="AA241" s="253"/>
      <c r="AB241" s="43"/>
      <c r="AC241" s="253"/>
      <c r="AD241" s="43"/>
      <c r="AE241" s="253"/>
      <c r="AF241" s="43"/>
      <c r="AG241" s="253"/>
      <c r="AH241" s="43"/>
      <c r="AI241" s="253"/>
      <c r="AJ241" s="43"/>
      <c r="AK241" s="253"/>
      <c r="AL241" s="43"/>
      <c r="AM241" s="42"/>
    </row>
    <row r="242" spans="1:39" x14ac:dyDescent="0.2">
      <c r="A242" s="235" t="s">
        <v>455</v>
      </c>
      <c r="B242" s="6" t="s">
        <v>381</v>
      </c>
      <c r="C242" s="6"/>
      <c r="D242" s="36">
        <v>1</v>
      </c>
      <c r="E242" s="2">
        <v>207.00000000000003</v>
      </c>
      <c r="F242" s="2">
        <f t="shared" si="3"/>
        <v>207.00000000000003</v>
      </c>
      <c r="G242" s="253"/>
      <c r="H242" s="43"/>
      <c r="I242" s="253"/>
      <c r="J242" s="43"/>
      <c r="K242" s="253"/>
      <c r="L242" s="43"/>
      <c r="M242" s="253"/>
      <c r="N242" s="43"/>
      <c r="O242" s="253"/>
      <c r="P242" s="43"/>
      <c r="Q242" s="253"/>
      <c r="R242" s="43"/>
      <c r="S242" s="253"/>
      <c r="T242" s="43"/>
      <c r="U242" s="253"/>
      <c r="V242" s="43"/>
      <c r="W242" s="253"/>
      <c r="X242" s="43"/>
      <c r="Y242" s="253"/>
      <c r="Z242" s="43"/>
      <c r="AA242" s="253"/>
      <c r="AB242" s="43"/>
      <c r="AC242" s="253"/>
      <c r="AD242" s="43"/>
      <c r="AE242" s="253"/>
      <c r="AF242" s="43"/>
      <c r="AG242" s="253"/>
      <c r="AH242" s="43"/>
      <c r="AI242" s="253"/>
      <c r="AJ242" s="43"/>
      <c r="AK242" s="253"/>
      <c r="AL242" s="43"/>
      <c r="AM242" s="42"/>
    </row>
    <row r="243" spans="1:39" x14ac:dyDescent="0.2">
      <c r="A243" s="235" t="s">
        <v>456</v>
      </c>
      <c r="B243" s="6" t="s">
        <v>381</v>
      </c>
      <c r="C243" s="6"/>
      <c r="D243" s="36">
        <v>16</v>
      </c>
      <c r="E243" s="2">
        <v>160.39999999999998</v>
      </c>
      <c r="F243" s="2">
        <f t="shared" si="3"/>
        <v>2566.3999999999996</v>
      </c>
      <c r="G243" s="253"/>
      <c r="H243" s="43"/>
      <c r="I243" s="253"/>
      <c r="J243" s="43"/>
      <c r="K243" s="253"/>
      <c r="L243" s="43"/>
      <c r="M243" s="253"/>
      <c r="N243" s="43"/>
      <c r="O243" s="253"/>
      <c r="P243" s="43"/>
      <c r="Q243" s="253"/>
      <c r="R243" s="43"/>
      <c r="S243" s="253"/>
      <c r="T243" s="43"/>
      <c r="U243" s="253"/>
      <c r="V243" s="43"/>
      <c r="W243" s="253"/>
      <c r="X243" s="43"/>
      <c r="Y243" s="253"/>
      <c r="Z243" s="43"/>
      <c r="AA243" s="253"/>
      <c r="AB243" s="43"/>
      <c r="AC243" s="253"/>
      <c r="AD243" s="43"/>
      <c r="AE243" s="253"/>
      <c r="AF243" s="43"/>
      <c r="AG243" s="253"/>
      <c r="AH243" s="43"/>
      <c r="AI243" s="253"/>
      <c r="AJ243" s="43"/>
      <c r="AK243" s="253"/>
      <c r="AL243" s="43"/>
      <c r="AM243" s="42"/>
    </row>
    <row r="244" spans="1:39" x14ac:dyDescent="0.2">
      <c r="A244" s="235" t="s">
        <v>457</v>
      </c>
      <c r="B244" s="6" t="s">
        <v>381</v>
      </c>
      <c r="C244" s="6"/>
      <c r="D244" s="36">
        <v>2</v>
      </c>
      <c r="E244" s="2">
        <v>157.9</v>
      </c>
      <c r="F244" s="2">
        <f t="shared" si="3"/>
        <v>315.8</v>
      </c>
      <c r="G244" s="253"/>
      <c r="H244" s="43"/>
      <c r="I244" s="253"/>
      <c r="J244" s="43"/>
      <c r="K244" s="253"/>
      <c r="L244" s="43"/>
      <c r="M244" s="253"/>
      <c r="N244" s="43"/>
      <c r="O244" s="253"/>
      <c r="P244" s="43"/>
      <c r="Q244" s="253"/>
      <c r="R244" s="43"/>
      <c r="S244" s="253"/>
      <c r="T244" s="43"/>
      <c r="U244" s="253"/>
      <c r="V244" s="43"/>
      <c r="W244" s="253"/>
      <c r="X244" s="43"/>
      <c r="Y244" s="253"/>
      <c r="Z244" s="43"/>
      <c r="AA244" s="253"/>
      <c r="AB244" s="43"/>
      <c r="AC244" s="253"/>
      <c r="AD244" s="43"/>
      <c r="AE244" s="253"/>
      <c r="AF244" s="43"/>
      <c r="AG244" s="253"/>
      <c r="AH244" s="43"/>
      <c r="AI244" s="253"/>
      <c r="AJ244" s="43"/>
      <c r="AK244" s="253"/>
      <c r="AL244" s="43"/>
      <c r="AM244" s="42"/>
    </row>
    <row r="245" spans="1:39" x14ac:dyDescent="0.2">
      <c r="A245" s="235" t="s">
        <v>458</v>
      </c>
      <c r="B245" s="6" t="s">
        <v>381</v>
      </c>
      <c r="C245" s="6"/>
      <c r="D245" s="36">
        <v>2</v>
      </c>
      <c r="E245" s="2">
        <v>158.1</v>
      </c>
      <c r="F245" s="2">
        <f t="shared" si="3"/>
        <v>316.2</v>
      </c>
      <c r="G245" s="253"/>
      <c r="H245" s="43"/>
      <c r="I245" s="253"/>
      <c r="J245" s="43"/>
      <c r="K245" s="253"/>
      <c r="L245" s="43"/>
      <c r="M245" s="253"/>
      <c r="N245" s="43"/>
      <c r="O245" s="253"/>
      <c r="P245" s="43"/>
      <c r="Q245" s="253"/>
      <c r="R245" s="43"/>
      <c r="S245" s="253"/>
      <c r="T245" s="43"/>
      <c r="U245" s="253"/>
      <c r="V245" s="43"/>
      <c r="W245" s="253"/>
      <c r="X245" s="43"/>
      <c r="Y245" s="253"/>
      <c r="Z245" s="43"/>
      <c r="AA245" s="253"/>
      <c r="AB245" s="43"/>
      <c r="AC245" s="253"/>
      <c r="AD245" s="43"/>
      <c r="AE245" s="253"/>
      <c r="AF245" s="43"/>
      <c r="AG245" s="253"/>
      <c r="AH245" s="43"/>
      <c r="AI245" s="253"/>
      <c r="AJ245" s="43"/>
      <c r="AK245" s="253"/>
      <c r="AL245" s="43"/>
      <c r="AM245" s="42"/>
    </row>
    <row r="246" spans="1:39" x14ac:dyDescent="0.2">
      <c r="A246" s="235" t="s">
        <v>388</v>
      </c>
      <c r="B246" s="6" t="s">
        <v>381</v>
      </c>
      <c r="C246" s="6"/>
      <c r="D246" s="36">
        <v>4</v>
      </c>
      <c r="E246" s="2">
        <v>146.69999999999999</v>
      </c>
      <c r="F246" s="2">
        <f t="shared" si="3"/>
        <v>586.79999999999995</v>
      </c>
      <c r="G246" s="253"/>
      <c r="H246" s="43"/>
      <c r="I246" s="253"/>
      <c r="J246" s="43"/>
      <c r="K246" s="253"/>
      <c r="L246" s="43"/>
      <c r="M246" s="253"/>
      <c r="N246" s="43"/>
      <c r="O246" s="253"/>
      <c r="P246" s="43"/>
      <c r="Q246" s="253"/>
      <c r="R246" s="43"/>
      <c r="S246" s="253"/>
      <c r="T246" s="43"/>
      <c r="U246" s="253"/>
      <c r="V246" s="43"/>
      <c r="W246" s="253"/>
      <c r="X246" s="43"/>
      <c r="Y246" s="253"/>
      <c r="Z246" s="43"/>
      <c r="AA246" s="253"/>
      <c r="AB246" s="43"/>
      <c r="AC246" s="253"/>
      <c r="AD246" s="43"/>
      <c r="AE246" s="253"/>
      <c r="AF246" s="43"/>
      <c r="AG246" s="253"/>
      <c r="AH246" s="43"/>
      <c r="AI246" s="253"/>
      <c r="AJ246" s="43"/>
      <c r="AK246" s="253"/>
      <c r="AL246" s="43"/>
      <c r="AM246" s="42"/>
    </row>
    <row r="247" spans="1:39" x14ac:dyDescent="0.2">
      <c r="A247" s="235" t="s">
        <v>460</v>
      </c>
      <c r="B247" s="6" t="s">
        <v>381</v>
      </c>
      <c r="C247" s="6"/>
      <c r="D247" s="36">
        <v>12</v>
      </c>
      <c r="E247" s="2">
        <v>161.69999999999999</v>
      </c>
      <c r="F247" s="2">
        <f t="shared" si="3"/>
        <v>1940.3999999999999</v>
      </c>
      <c r="G247" s="253"/>
      <c r="H247" s="43"/>
      <c r="I247" s="253"/>
      <c r="J247" s="43"/>
      <c r="K247" s="253"/>
      <c r="L247" s="43"/>
      <c r="M247" s="253"/>
      <c r="N247" s="43"/>
      <c r="O247" s="253"/>
      <c r="P247" s="43"/>
      <c r="Q247" s="253"/>
      <c r="R247" s="43"/>
      <c r="S247" s="253"/>
      <c r="T247" s="43"/>
      <c r="U247" s="253"/>
      <c r="V247" s="43"/>
      <c r="W247" s="253"/>
      <c r="X247" s="43"/>
      <c r="Y247" s="253"/>
      <c r="Z247" s="43"/>
      <c r="AA247" s="253"/>
      <c r="AB247" s="43"/>
      <c r="AC247" s="253"/>
      <c r="AD247" s="43"/>
      <c r="AE247" s="253"/>
      <c r="AF247" s="43"/>
      <c r="AG247" s="253"/>
      <c r="AH247" s="43"/>
      <c r="AI247" s="253"/>
      <c r="AJ247" s="43"/>
      <c r="AK247" s="253"/>
      <c r="AL247" s="43"/>
      <c r="AM247" s="42"/>
    </row>
    <row r="248" spans="1:39" x14ac:dyDescent="0.2">
      <c r="A248" s="235" t="s">
        <v>461</v>
      </c>
      <c r="B248" s="6" t="s">
        <v>381</v>
      </c>
      <c r="C248" s="6"/>
      <c r="D248" s="36">
        <v>2</v>
      </c>
      <c r="E248" s="2">
        <v>158.1</v>
      </c>
      <c r="F248" s="2">
        <f t="shared" si="3"/>
        <v>316.2</v>
      </c>
      <c r="G248" s="253"/>
      <c r="H248" s="43"/>
      <c r="I248" s="253"/>
      <c r="J248" s="43"/>
      <c r="K248" s="253"/>
      <c r="L248" s="43"/>
      <c r="M248" s="253"/>
      <c r="N248" s="43"/>
      <c r="O248" s="253"/>
      <c r="P248" s="43"/>
      <c r="Q248" s="253"/>
      <c r="R248" s="43"/>
      <c r="S248" s="253"/>
      <c r="T248" s="43"/>
      <c r="U248" s="253"/>
      <c r="V248" s="43"/>
      <c r="W248" s="253"/>
      <c r="X248" s="43"/>
      <c r="Y248" s="253"/>
      <c r="Z248" s="43"/>
      <c r="AA248" s="253"/>
      <c r="AB248" s="43"/>
      <c r="AC248" s="253"/>
      <c r="AD248" s="43"/>
      <c r="AE248" s="253"/>
      <c r="AF248" s="43"/>
      <c r="AG248" s="253"/>
      <c r="AH248" s="43"/>
      <c r="AI248" s="253"/>
      <c r="AJ248" s="43"/>
      <c r="AK248" s="253"/>
      <c r="AL248" s="43"/>
      <c r="AM248" s="42"/>
    </row>
    <row r="249" spans="1:39" x14ac:dyDescent="0.2">
      <c r="A249" s="235" t="s">
        <v>463</v>
      </c>
      <c r="B249" s="6" t="s">
        <v>381</v>
      </c>
      <c r="C249" s="6"/>
      <c r="D249" s="36">
        <v>6</v>
      </c>
      <c r="E249" s="2">
        <v>161.89999999999998</v>
      </c>
      <c r="F249" s="2">
        <f t="shared" si="3"/>
        <v>971.39999999999986</v>
      </c>
      <c r="G249" s="253"/>
      <c r="H249" s="43"/>
      <c r="I249" s="253"/>
      <c r="J249" s="43"/>
      <c r="K249" s="253"/>
      <c r="L249" s="43"/>
      <c r="M249" s="253"/>
      <c r="N249" s="43"/>
      <c r="O249" s="253"/>
      <c r="P249" s="43"/>
      <c r="Q249" s="253"/>
      <c r="R249" s="43"/>
      <c r="S249" s="253"/>
      <c r="T249" s="43"/>
      <c r="U249" s="253"/>
      <c r="V249" s="43"/>
      <c r="W249" s="253"/>
      <c r="X249" s="43"/>
      <c r="Y249" s="253"/>
      <c r="Z249" s="43"/>
      <c r="AA249" s="253"/>
      <c r="AB249" s="43"/>
      <c r="AC249" s="253"/>
      <c r="AD249" s="43"/>
      <c r="AE249" s="253"/>
      <c r="AF249" s="43"/>
      <c r="AG249" s="253"/>
      <c r="AH249" s="43"/>
      <c r="AI249" s="253"/>
      <c r="AJ249" s="43"/>
      <c r="AK249" s="253"/>
      <c r="AL249" s="43"/>
      <c r="AM249" s="42"/>
    </row>
    <row r="250" spans="1:39" x14ac:dyDescent="0.2">
      <c r="A250" s="235" t="s">
        <v>464</v>
      </c>
      <c r="B250" s="6" t="s">
        <v>381</v>
      </c>
      <c r="C250" s="6"/>
      <c r="D250" s="36">
        <v>2</v>
      </c>
      <c r="E250" s="2">
        <v>158.29999999999998</v>
      </c>
      <c r="F250" s="2">
        <f t="shared" si="3"/>
        <v>316.59999999999997</v>
      </c>
      <c r="G250" s="253"/>
      <c r="H250" s="43"/>
      <c r="I250" s="253"/>
      <c r="J250" s="43"/>
      <c r="K250" s="253"/>
      <c r="L250" s="43"/>
      <c r="M250" s="253"/>
      <c r="N250" s="43"/>
      <c r="O250" s="253"/>
      <c r="P250" s="43"/>
      <c r="Q250" s="253"/>
      <c r="R250" s="43"/>
      <c r="S250" s="253"/>
      <c r="T250" s="43"/>
      <c r="U250" s="253"/>
      <c r="V250" s="43"/>
      <c r="W250" s="253"/>
      <c r="X250" s="43"/>
      <c r="Y250" s="253"/>
      <c r="Z250" s="43"/>
      <c r="AA250" s="253"/>
      <c r="AB250" s="43"/>
      <c r="AC250" s="253"/>
      <c r="AD250" s="43"/>
      <c r="AE250" s="253"/>
      <c r="AF250" s="43"/>
      <c r="AG250" s="253"/>
      <c r="AH250" s="43"/>
      <c r="AI250" s="253"/>
      <c r="AJ250" s="43"/>
      <c r="AK250" s="253"/>
      <c r="AL250" s="43"/>
      <c r="AM250" s="42"/>
    </row>
    <row r="251" spans="1:39" x14ac:dyDescent="0.2">
      <c r="A251" s="235" t="s">
        <v>465</v>
      </c>
      <c r="B251" s="6" t="s">
        <v>381</v>
      </c>
      <c r="C251" s="6"/>
      <c r="D251" s="36">
        <v>56</v>
      </c>
      <c r="E251" s="2">
        <v>164.2</v>
      </c>
      <c r="F251" s="2">
        <f t="shared" si="3"/>
        <v>9195.1999999999989</v>
      </c>
      <c r="G251" s="253"/>
      <c r="H251" s="43"/>
      <c r="I251" s="253"/>
      <c r="J251" s="43"/>
      <c r="K251" s="253"/>
      <c r="L251" s="43"/>
      <c r="M251" s="253"/>
      <c r="N251" s="43"/>
      <c r="O251" s="253"/>
      <c r="P251" s="43"/>
      <c r="Q251" s="253"/>
      <c r="R251" s="43"/>
      <c r="S251" s="253"/>
      <c r="T251" s="43"/>
      <c r="U251" s="253"/>
      <c r="V251" s="43"/>
      <c r="W251" s="253"/>
      <c r="X251" s="43"/>
      <c r="Y251" s="253"/>
      <c r="Z251" s="43"/>
      <c r="AA251" s="253"/>
      <c r="AB251" s="43"/>
      <c r="AC251" s="253"/>
      <c r="AD251" s="43"/>
      <c r="AE251" s="253"/>
      <c r="AF251" s="43"/>
      <c r="AG251" s="253"/>
      <c r="AH251" s="43"/>
      <c r="AI251" s="253"/>
      <c r="AJ251" s="43"/>
      <c r="AK251" s="253"/>
      <c r="AL251" s="43"/>
      <c r="AM251" s="42"/>
    </row>
    <row r="252" spans="1:39" x14ac:dyDescent="0.2">
      <c r="A252" s="235" t="s">
        <v>466</v>
      </c>
      <c r="B252" s="6" t="s">
        <v>381</v>
      </c>
      <c r="C252" s="6"/>
      <c r="D252" s="36">
        <v>1</v>
      </c>
      <c r="E252" s="2">
        <v>169.79999999999998</v>
      </c>
      <c r="F252" s="2">
        <f t="shared" si="3"/>
        <v>169.79999999999998</v>
      </c>
      <c r="G252" s="253"/>
      <c r="H252" s="43"/>
      <c r="I252" s="253"/>
      <c r="J252" s="43"/>
      <c r="K252" s="253"/>
      <c r="L252" s="43"/>
      <c r="M252" s="253"/>
      <c r="N252" s="43"/>
      <c r="O252" s="253"/>
      <c r="P252" s="43"/>
      <c r="Q252" s="253"/>
      <c r="R252" s="43"/>
      <c r="S252" s="253"/>
      <c r="T252" s="43"/>
      <c r="U252" s="253"/>
      <c r="V252" s="43"/>
      <c r="W252" s="253"/>
      <c r="X252" s="43"/>
      <c r="Y252" s="253"/>
      <c r="Z252" s="43"/>
      <c r="AA252" s="253"/>
      <c r="AB252" s="43"/>
      <c r="AC252" s="253"/>
      <c r="AD252" s="43"/>
      <c r="AE252" s="253"/>
      <c r="AF252" s="43"/>
      <c r="AG252" s="253"/>
      <c r="AH252" s="43"/>
      <c r="AI252" s="253"/>
      <c r="AJ252" s="43"/>
      <c r="AK252" s="253"/>
      <c r="AL252" s="43"/>
      <c r="AM252" s="42"/>
    </row>
    <row r="253" spans="1:39" x14ac:dyDescent="0.2">
      <c r="A253" s="235" t="s">
        <v>467</v>
      </c>
      <c r="B253" s="6" t="s">
        <v>381</v>
      </c>
      <c r="C253" s="6"/>
      <c r="D253" s="36">
        <v>4</v>
      </c>
      <c r="E253" s="2">
        <v>160.6</v>
      </c>
      <c r="F253" s="2">
        <f t="shared" si="3"/>
        <v>642.4</v>
      </c>
      <c r="G253" s="253"/>
      <c r="H253" s="43"/>
      <c r="I253" s="253"/>
      <c r="J253" s="43"/>
      <c r="K253" s="253"/>
      <c r="L253" s="43"/>
      <c r="M253" s="253"/>
      <c r="N253" s="43"/>
      <c r="O253" s="253"/>
      <c r="P253" s="43"/>
      <c r="Q253" s="253"/>
      <c r="R253" s="43"/>
      <c r="S253" s="253"/>
      <c r="T253" s="43"/>
      <c r="U253" s="253"/>
      <c r="V253" s="43"/>
      <c r="W253" s="253"/>
      <c r="X253" s="43"/>
      <c r="Y253" s="253"/>
      <c r="Z253" s="43"/>
      <c r="AA253" s="253"/>
      <c r="AB253" s="43"/>
      <c r="AC253" s="253"/>
      <c r="AD253" s="43"/>
      <c r="AE253" s="253"/>
      <c r="AF253" s="43"/>
      <c r="AG253" s="253"/>
      <c r="AH253" s="43"/>
      <c r="AI253" s="253"/>
      <c r="AJ253" s="43"/>
      <c r="AK253" s="253"/>
      <c r="AL253" s="43"/>
      <c r="AM253" s="42"/>
    </row>
    <row r="254" spans="1:39" x14ac:dyDescent="0.2">
      <c r="A254" s="235" t="s">
        <v>468</v>
      </c>
      <c r="B254" s="6" t="s">
        <v>381</v>
      </c>
      <c r="C254" s="6"/>
      <c r="D254" s="36">
        <v>18</v>
      </c>
      <c r="E254" s="2">
        <v>203</v>
      </c>
      <c r="F254" s="2">
        <f t="shared" si="3"/>
        <v>3654</v>
      </c>
      <c r="G254" s="253"/>
      <c r="H254" s="43"/>
      <c r="I254" s="253"/>
      <c r="J254" s="43"/>
      <c r="K254" s="253"/>
      <c r="L254" s="43"/>
      <c r="M254" s="253"/>
      <c r="N254" s="43"/>
      <c r="O254" s="253"/>
      <c r="P254" s="43"/>
      <c r="Q254" s="253"/>
      <c r="R254" s="43"/>
      <c r="S254" s="253"/>
      <c r="T254" s="43"/>
      <c r="U254" s="253"/>
      <c r="V254" s="43"/>
      <c r="W254" s="253"/>
      <c r="X254" s="43"/>
      <c r="Y254" s="253"/>
      <c r="Z254" s="43"/>
      <c r="AA254" s="253"/>
      <c r="AB254" s="43"/>
      <c r="AC254" s="253"/>
      <c r="AD254" s="43"/>
      <c r="AE254" s="253"/>
      <c r="AF254" s="43"/>
      <c r="AG254" s="253"/>
      <c r="AH254" s="43"/>
      <c r="AI254" s="253"/>
      <c r="AJ254" s="43"/>
      <c r="AK254" s="253"/>
      <c r="AL254" s="43"/>
      <c r="AM254" s="42"/>
    </row>
    <row r="255" spans="1:39" x14ac:dyDescent="0.2">
      <c r="A255" s="235" t="s">
        <v>469</v>
      </c>
      <c r="B255" s="6" t="s">
        <v>381</v>
      </c>
      <c r="C255" s="6"/>
      <c r="D255" s="36">
        <v>2</v>
      </c>
      <c r="E255" s="2">
        <v>202.8</v>
      </c>
      <c r="F255" s="2">
        <f t="shared" si="3"/>
        <v>405.6</v>
      </c>
      <c r="G255" s="253"/>
      <c r="H255" s="43"/>
      <c r="I255" s="253"/>
      <c r="J255" s="43"/>
      <c r="K255" s="253"/>
      <c r="L255" s="43"/>
      <c r="M255" s="253"/>
      <c r="N255" s="43"/>
      <c r="O255" s="253"/>
      <c r="P255" s="43"/>
      <c r="Q255" s="253"/>
      <c r="R255" s="43"/>
      <c r="S255" s="253"/>
      <c r="T255" s="43"/>
      <c r="U255" s="253"/>
      <c r="V255" s="43"/>
      <c r="W255" s="253"/>
      <c r="X255" s="43"/>
      <c r="Y255" s="253"/>
      <c r="Z255" s="43"/>
      <c r="AA255" s="253"/>
      <c r="AB255" s="43"/>
      <c r="AC255" s="253"/>
      <c r="AD255" s="43"/>
      <c r="AE255" s="253"/>
      <c r="AF255" s="43"/>
      <c r="AG255" s="253"/>
      <c r="AH255" s="43"/>
      <c r="AI255" s="253"/>
      <c r="AJ255" s="43"/>
      <c r="AK255" s="253"/>
      <c r="AL255" s="43"/>
      <c r="AM255" s="42"/>
    </row>
    <row r="256" spans="1:39" x14ac:dyDescent="0.2">
      <c r="A256" s="235" t="s">
        <v>470</v>
      </c>
      <c r="B256" s="6" t="s">
        <v>381</v>
      </c>
      <c r="C256" s="6"/>
      <c r="D256" s="36">
        <v>4</v>
      </c>
      <c r="E256" s="2">
        <v>203.9</v>
      </c>
      <c r="F256" s="2">
        <f t="shared" si="3"/>
        <v>815.6</v>
      </c>
      <c r="G256" s="253"/>
      <c r="H256" s="43"/>
      <c r="I256" s="253"/>
      <c r="J256" s="43"/>
      <c r="K256" s="253"/>
      <c r="L256" s="43"/>
      <c r="M256" s="253"/>
      <c r="N256" s="43"/>
      <c r="O256" s="253"/>
      <c r="P256" s="43"/>
      <c r="Q256" s="253"/>
      <c r="R256" s="43"/>
      <c r="S256" s="253"/>
      <c r="T256" s="43"/>
      <c r="U256" s="253"/>
      <c r="V256" s="43"/>
      <c r="W256" s="253"/>
      <c r="X256" s="43"/>
      <c r="Y256" s="253"/>
      <c r="Z256" s="43"/>
      <c r="AA256" s="253"/>
      <c r="AB256" s="43"/>
      <c r="AC256" s="253"/>
      <c r="AD256" s="43"/>
      <c r="AE256" s="253"/>
      <c r="AF256" s="43"/>
      <c r="AG256" s="253"/>
      <c r="AH256" s="43"/>
      <c r="AI256" s="253"/>
      <c r="AJ256" s="43"/>
      <c r="AK256" s="253"/>
      <c r="AL256" s="43"/>
      <c r="AM256" s="42"/>
    </row>
    <row r="257" spans="1:39" x14ac:dyDescent="0.2">
      <c r="A257" s="235" t="s">
        <v>389</v>
      </c>
      <c r="B257" s="6" t="s">
        <v>381</v>
      </c>
      <c r="C257" s="6"/>
      <c r="D257" s="36">
        <v>2</v>
      </c>
      <c r="E257" s="2">
        <v>351.9</v>
      </c>
      <c r="F257" s="2">
        <f t="shared" si="3"/>
        <v>703.8</v>
      </c>
      <c r="G257" s="253"/>
      <c r="H257" s="43"/>
      <c r="I257" s="253"/>
      <c r="J257" s="43"/>
      <c r="K257" s="253"/>
      <c r="L257" s="43"/>
      <c r="M257" s="253"/>
      <c r="N257" s="43"/>
      <c r="O257" s="253"/>
      <c r="P257" s="43"/>
      <c r="Q257" s="253"/>
      <c r="R257" s="43"/>
      <c r="S257" s="253"/>
      <c r="T257" s="43"/>
      <c r="U257" s="253"/>
      <c r="V257" s="43"/>
      <c r="W257" s="253"/>
      <c r="X257" s="43"/>
      <c r="Y257" s="253"/>
      <c r="Z257" s="43"/>
      <c r="AA257" s="253"/>
      <c r="AB257" s="43"/>
      <c r="AC257" s="253"/>
      <c r="AD257" s="43"/>
      <c r="AE257" s="253"/>
      <c r="AF257" s="43"/>
      <c r="AG257" s="253"/>
      <c r="AH257" s="43"/>
      <c r="AI257" s="253"/>
      <c r="AJ257" s="43"/>
      <c r="AK257" s="253"/>
      <c r="AL257" s="43"/>
      <c r="AM257" s="42"/>
    </row>
    <row r="258" spans="1:39" x14ac:dyDescent="0.2">
      <c r="A258" s="235" t="s">
        <v>471</v>
      </c>
      <c r="B258" s="6" t="s">
        <v>381</v>
      </c>
      <c r="C258" s="6"/>
      <c r="D258" s="36">
        <v>4</v>
      </c>
      <c r="E258" s="2">
        <v>204.2</v>
      </c>
      <c r="F258" s="2">
        <f t="shared" si="3"/>
        <v>816.8</v>
      </c>
      <c r="G258" s="253"/>
      <c r="H258" s="43"/>
      <c r="I258" s="253"/>
      <c r="J258" s="43"/>
      <c r="K258" s="253"/>
      <c r="L258" s="43"/>
      <c r="M258" s="253"/>
      <c r="N258" s="43"/>
      <c r="O258" s="253"/>
      <c r="P258" s="43"/>
      <c r="Q258" s="253"/>
      <c r="R258" s="43"/>
      <c r="S258" s="253"/>
      <c r="T258" s="43"/>
      <c r="U258" s="253"/>
      <c r="V258" s="43"/>
      <c r="W258" s="253"/>
      <c r="X258" s="43"/>
      <c r="Y258" s="253"/>
      <c r="Z258" s="43"/>
      <c r="AA258" s="253"/>
      <c r="AB258" s="43"/>
      <c r="AC258" s="253"/>
      <c r="AD258" s="43"/>
      <c r="AE258" s="253"/>
      <c r="AF258" s="43"/>
      <c r="AG258" s="253"/>
      <c r="AH258" s="43"/>
      <c r="AI258" s="253"/>
      <c r="AJ258" s="43"/>
      <c r="AK258" s="253"/>
      <c r="AL258" s="43"/>
      <c r="AM258" s="42"/>
    </row>
    <row r="259" spans="1:39" x14ac:dyDescent="0.2">
      <c r="A259" s="235" t="s">
        <v>472</v>
      </c>
      <c r="B259" s="6" t="s">
        <v>381</v>
      </c>
      <c r="C259" s="6"/>
      <c r="D259" s="36">
        <v>3</v>
      </c>
      <c r="E259" s="2">
        <v>161.89999999999998</v>
      </c>
      <c r="F259" s="2">
        <f t="shared" si="3"/>
        <v>485.69999999999993</v>
      </c>
      <c r="G259" s="253"/>
      <c r="H259" s="43"/>
      <c r="I259" s="253"/>
      <c r="J259" s="43"/>
      <c r="K259" s="253"/>
      <c r="L259" s="43"/>
      <c r="M259" s="253"/>
      <c r="N259" s="43"/>
      <c r="O259" s="253"/>
      <c r="P259" s="43"/>
      <c r="Q259" s="253"/>
      <c r="R259" s="43"/>
      <c r="S259" s="253"/>
      <c r="T259" s="43"/>
      <c r="U259" s="253"/>
      <c r="V259" s="43"/>
      <c r="W259" s="253"/>
      <c r="X259" s="43"/>
      <c r="Y259" s="253"/>
      <c r="Z259" s="43"/>
      <c r="AA259" s="253"/>
      <c r="AB259" s="43"/>
      <c r="AC259" s="253"/>
      <c r="AD259" s="43"/>
      <c r="AE259" s="253"/>
      <c r="AF259" s="43"/>
      <c r="AG259" s="253"/>
      <c r="AH259" s="43"/>
      <c r="AI259" s="253"/>
      <c r="AJ259" s="43"/>
      <c r="AK259" s="253"/>
      <c r="AL259" s="43"/>
      <c r="AM259" s="42"/>
    </row>
    <row r="260" spans="1:39" x14ac:dyDescent="0.2">
      <c r="A260" s="235" t="s">
        <v>462</v>
      </c>
      <c r="B260" s="6" t="s">
        <v>381</v>
      </c>
      <c r="C260" s="6"/>
      <c r="D260" s="36">
        <v>3</v>
      </c>
      <c r="E260" s="2">
        <v>161.89999999999998</v>
      </c>
      <c r="F260" s="2">
        <f t="shared" si="3"/>
        <v>485.69999999999993</v>
      </c>
      <c r="G260" s="253"/>
      <c r="H260" s="43"/>
      <c r="I260" s="253"/>
      <c r="J260" s="43"/>
      <c r="K260" s="253"/>
      <c r="L260" s="43"/>
      <c r="M260" s="253"/>
      <c r="N260" s="43"/>
      <c r="O260" s="253"/>
      <c r="P260" s="43"/>
      <c r="Q260" s="253"/>
      <c r="R260" s="43"/>
      <c r="S260" s="253"/>
      <c r="T260" s="43"/>
      <c r="U260" s="253"/>
      <c r="V260" s="43"/>
      <c r="W260" s="253"/>
      <c r="X260" s="43"/>
      <c r="Y260" s="253"/>
      <c r="Z260" s="43"/>
      <c r="AA260" s="253"/>
      <c r="AB260" s="43"/>
      <c r="AC260" s="253"/>
      <c r="AD260" s="43"/>
      <c r="AE260" s="253"/>
      <c r="AF260" s="43"/>
      <c r="AG260" s="253"/>
      <c r="AH260" s="43"/>
      <c r="AI260" s="253"/>
      <c r="AJ260" s="43"/>
      <c r="AK260" s="253"/>
      <c r="AL260" s="43"/>
      <c r="AM260" s="42"/>
    </row>
    <row r="261" spans="1:39" x14ac:dyDescent="0.2">
      <c r="A261" s="235" t="s">
        <v>473</v>
      </c>
      <c r="B261" s="6" t="s">
        <v>381</v>
      </c>
      <c r="C261" s="6"/>
      <c r="D261" s="36">
        <v>1</v>
      </c>
      <c r="E261" s="2">
        <v>208.89999999999998</v>
      </c>
      <c r="F261" s="2">
        <f t="shared" si="3"/>
        <v>208.89999999999998</v>
      </c>
      <c r="G261" s="253"/>
      <c r="H261" s="43"/>
      <c r="I261" s="253"/>
      <c r="J261" s="43"/>
      <c r="K261" s="253"/>
      <c r="L261" s="43"/>
      <c r="M261" s="253"/>
      <c r="N261" s="43"/>
      <c r="O261" s="253"/>
      <c r="P261" s="43"/>
      <c r="Q261" s="253"/>
      <c r="R261" s="43"/>
      <c r="S261" s="253"/>
      <c r="T261" s="43"/>
      <c r="U261" s="253"/>
      <c r="V261" s="43"/>
      <c r="W261" s="253"/>
      <c r="X261" s="43"/>
      <c r="Y261" s="253"/>
      <c r="Z261" s="43"/>
      <c r="AA261" s="253"/>
      <c r="AB261" s="43"/>
      <c r="AC261" s="253"/>
      <c r="AD261" s="43"/>
      <c r="AE261" s="253"/>
      <c r="AF261" s="43"/>
      <c r="AG261" s="253"/>
      <c r="AH261" s="43"/>
      <c r="AI261" s="253"/>
      <c r="AJ261" s="43"/>
      <c r="AK261" s="253"/>
      <c r="AL261" s="43"/>
      <c r="AM261" s="42"/>
    </row>
    <row r="262" spans="1:39" x14ac:dyDescent="0.2">
      <c r="A262" s="235" t="s">
        <v>474</v>
      </c>
      <c r="B262" s="6" t="s">
        <v>381</v>
      </c>
      <c r="C262" s="6"/>
      <c r="D262" s="36">
        <v>1</v>
      </c>
      <c r="E262" s="2">
        <v>204.39999999999998</v>
      </c>
      <c r="F262" s="2">
        <f t="shared" si="3"/>
        <v>204.39999999999998</v>
      </c>
      <c r="G262" s="253"/>
      <c r="H262" s="43"/>
      <c r="I262" s="253"/>
      <c r="J262" s="43"/>
      <c r="K262" s="253"/>
      <c r="L262" s="43"/>
      <c r="M262" s="253"/>
      <c r="N262" s="43"/>
      <c r="O262" s="253"/>
      <c r="P262" s="43"/>
      <c r="Q262" s="253"/>
      <c r="R262" s="43"/>
      <c r="S262" s="253"/>
      <c r="T262" s="43"/>
      <c r="U262" s="253"/>
      <c r="V262" s="43"/>
      <c r="W262" s="253"/>
      <c r="X262" s="43"/>
      <c r="Y262" s="253"/>
      <c r="Z262" s="43"/>
      <c r="AA262" s="253"/>
      <c r="AB262" s="43"/>
      <c r="AC262" s="253"/>
      <c r="AD262" s="43"/>
      <c r="AE262" s="253"/>
      <c r="AF262" s="43"/>
      <c r="AG262" s="253"/>
      <c r="AH262" s="43"/>
      <c r="AI262" s="253"/>
      <c r="AJ262" s="43"/>
      <c r="AK262" s="253"/>
      <c r="AL262" s="43"/>
      <c r="AM262" s="42"/>
    </row>
    <row r="263" spans="1:39" x14ac:dyDescent="0.2">
      <c r="A263" s="235" t="s">
        <v>475</v>
      </c>
      <c r="B263" s="6" t="s">
        <v>381</v>
      </c>
      <c r="C263" s="6"/>
      <c r="D263" s="36">
        <v>3</v>
      </c>
      <c r="E263" s="2">
        <v>186.6</v>
      </c>
      <c r="F263" s="2">
        <f t="shared" si="3"/>
        <v>559.79999999999995</v>
      </c>
      <c r="G263" s="253"/>
      <c r="H263" s="43"/>
      <c r="I263" s="253"/>
      <c r="J263" s="43"/>
      <c r="K263" s="253"/>
      <c r="L263" s="43"/>
      <c r="M263" s="253"/>
      <c r="N263" s="43"/>
      <c r="O263" s="253"/>
      <c r="P263" s="43"/>
      <c r="Q263" s="253"/>
      <c r="R263" s="43"/>
      <c r="S263" s="253"/>
      <c r="T263" s="43"/>
      <c r="U263" s="253"/>
      <c r="V263" s="43"/>
      <c r="W263" s="253"/>
      <c r="X263" s="43"/>
      <c r="Y263" s="253"/>
      <c r="Z263" s="43"/>
      <c r="AA263" s="253"/>
      <c r="AB263" s="43"/>
      <c r="AC263" s="253"/>
      <c r="AD263" s="43"/>
      <c r="AE263" s="253"/>
      <c r="AF263" s="43"/>
      <c r="AG263" s="253"/>
      <c r="AH263" s="43"/>
      <c r="AI263" s="253"/>
      <c r="AJ263" s="43"/>
      <c r="AK263" s="253"/>
      <c r="AL263" s="43"/>
      <c r="AM263" s="42"/>
    </row>
    <row r="264" spans="1:39" x14ac:dyDescent="0.2">
      <c r="A264" s="235" t="s">
        <v>476</v>
      </c>
      <c r="B264" s="6" t="s">
        <v>381</v>
      </c>
      <c r="C264" s="6"/>
      <c r="D264" s="36">
        <v>3</v>
      </c>
      <c r="E264" s="2">
        <v>184.8</v>
      </c>
      <c r="F264" s="2">
        <f t="shared" si="3"/>
        <v>554.40000000000009</v>
      </c>
      <c r="G264" s="253"/>
      <c r="H264" s="43"/>
      <c r="I264" s="253"/>
      <c r="J264" s="43"/>
      <c r="K264" s="253"/>
      <c r="L264" s="43"/>
      <c r="M264" s="253"/>
      <c r="N264" s="43"/>
      <c r="O264" s="253"/>
      <c r="P264" s="43"/>
      <c r="Q264" s="253"/>
      <c r="R264" s="43"/>
      <c r="S264" s="253"/>
      <c r="T264" s="43"/>
      <c r="U264" s="253"/>
      <c r="V264" s="43"/>
      <c r="W264" s="253"/>
      <c r="X264" s="43"/>
      <c r="Y264" s="253"/>
      <c r="Z264" s="43"/>
      <c r="AA264" s="253"/>
      <c r="AB264" s="43"/>
      <c r="AC264" s="253"/>
      <c r="AD264" s="43"/>
      <c r="AE264" s="253"/>
      <c r="AF264" s="43"/>
      <c r="AG264" s="253"/>
      <c r="AH264" s="43"/>
      <c r="AI264" s="253"/>
      <c r="AJ264" s="43"/>
      <c r="AK264" s="253"/>
      <c r="AL264" s="43"/>
      <c r="AM264" s="42"/>
    </row>
    <row r="265" spans="1:39" x14ac:dyDescent="0.2">
      <c r="A265" s="235" t="s">
        <v>485</v>
      </c>
      <c r="B265" s="6" t="s">
        <v>478</v>
      </c>
      <c r="C265" s="6"/>
      <c r="D265" s="36">
        <v>8</v>
      </c>
      <c r="E265" s="2">
        <v>1613.5</v>
      </c>
      <c r="F265" s="2">
        <f t="shared" si="3"/>
        <v>12908</v>
      </c>
      <c r="G265" s="253"/>
      <c r="H265" s="43"/>
      <c r="I265" s="253"/>
      <c r="J265" s="43"/>
      <c r="K265" s="253"/>
      <c r="L265" s="43"/>
      <c r="M265" s="253"/>
      <c r="N265" s="43"/>
      <c r="O265" s="253"/>
      <c r="P265" s="43"/>
      <c r="Q265" s="253"/>
      <c r="R265" s="43"/>
      <c r="S265" s="253"/>
      <c r="T265" s="43"/>
      <c r="U265" s="253"/>
      <c r="V265" s="43"/>
      <c r="W265" s="253"/>
      <c r="X265" s="43"/>
      <c r="Y265" s="253"/>
      <c r="Z265" s="43"/>
      <c r="AA265" s="253"/>
      <c r="AB265" s="43"/>
      <c r="AC265" s="253"/>
      <c r="AD265" s="43"/>
      <c r="AE265" s="253"/>
      <c r="AF265" s="43"/>
      <c r="AG265" s="253"/>
      <c r="AH265" s="43"/>
      <c r="AI265" s="253"/>
      <c r="AJ265" s="43"/>
      <c r="AK265" s="253"/>
      <c r="AL265" s="43"/>
      <c r="AM265" s="42"/>
    </row>
    <row r="266" spans="1:39" x14ac:dyDescent="0.2">
      <c r="A266" s="235" t="s">
        <v>486</v>
      </c>
      <c r="B266" s="6" t="s">
        <v>478</v>
      </c>
      <c r="C266" s="6"/>
      <c r="D266" s="36">
        <v>2</v>
      </c>
      <c r="E266" s="2">
        <v>1242.1999999999998</v>
      </c>
      <c r="F266" s="2">
        <f t="shared" si="3"/>
        <v>2484.3999999999996</v>
      </c>
      <c r="G266" s="253"/>
      <c r="H266" s="43"/>
      <c r="I266" s="253"/>
      <c r="J266" s="43"/>
      <c r="K266" s="253"/>
      <c r="L266" s="43"/>
      <c r="M266" s="253"/>
      <c r="N266" s="43"/>
      <c r="O266" s="253"/>
      <c r="P266" s="43"/>
      <c r="Q266" s="253"/>
      <c r="R266" s="43"/>
      <c r="S266" s="253"/>
      <c r="T266" s="43"/>
      <c r="U266" s="253"/>
      <c r="V266" s="43"/>
      <c r="W266" s="253"/>
      <c r="X266" s="43"/>
      <c r="Y266" s="253"/>
      <c r="Z266" s="43"/>
      <c r="AA266" s="253"/>
      <c r="AB266" s="43"/>
      <c r="AC266" s="253"/>
      <c r="AD266" s="43"/>
      <c r="AE266" s="253"/>
      <c r="AF266" s="43"/>
      <c r="AG266" s="253"/>
      <c r="AH266" s="43"/>
      <c r="AI266" s="253"/>
      <c r="AJ266" s="43"/>
      <c r="AK266" s="253"/>
      <c r="AL266" s="43"/>
      <c r="AM266" s="42"/>
    </row>
    <row r="267" spans="1:39" x14ac:dyDescent="0.2">
      <c r="A267" s="235" t="s">
        <v>487</v>
      </c>
      <c r="B267" s="6" t="s">
        <v>478</v>
      </c>
      <c r="C267" s="6"/>
      <c r="D267" s="36">
        <v>2</v>
      </c>
      <c r="E267" s="2">
        <v>1336.5999999999997</v>
      </c>
      <c r="F267" s="2">
        <f t="shared" si="3"/>
        <v>2673.1999999999994</v>
      </c>
      <c r="G267" s="253"/>
      <c r="H267" s="43"/>
      <c r="I267" s="253"/>
      <c r="J267" s="43"/>
      <c r="K267" s="253"/>
      <c r="L267" s="43"/>
      <c r="M267" s="253"/>
      <c r="N267" s="43"/>
      <c r="O267" s="253"/>
      <c r="P267" s="43"/>
      <c r="Q267" s="253"/>
      <c r="R267" s="43"/>
      <c r="S267" s="253"/>
      <c r="T267" s="43"/>
      <c r="U267" s="253"/>
      <c r="V267" s="43"/>
      <c r="W267" s="253"/>
      <c r="X267" s="43"/>
      <c r="Y267" s="253"/>
      <c r="Z267" s="43"/>
      <c r="AA267" s="253"/>
      <c r="AB267" s="43"/>
      <c r="AC267" s="253"/>
      <c r="AD267" s="43"/>
      <c r="AE267" s="253"/>
      <c r="AF267" s="43"/>
      <c r="AG267" s="253"/>
      <c r="AH267" s="43"/>
      <c r="AI267" s="253"/>
      <c r="AJ267" s="43"/>
      <c r="AK267" s="253"/>
      <c r="AL267" s="43"/>
      <c r="AM267" s="42"/>
    </row>
    <row r="268" spans="1:39" x14ac:dyDescent="0.2">
      <c r="A268" s="235" t="s">
        <v>488</v>
      </c>
      <c r="B268" s="6" t="s">
        <v>478</v>
      </c>
      <c r="C268" s="6"/>
      <c r="D268" s="36">
        <v>8</v>
      </c>
      <c r="E268" s="2">
        <v>750.59999999999991</v>
      </c>
      <c r="F268" s="2">
        <f t="shared" si="3"/>
        <v>6004.7999999999993</v>
      </c>
      <c r="G268" s="253"/>
      <c r="H268" s="43"/>
      <c r="I268" s="253"/>
      <c r="J268" s="43"/>
      <c r="K268" s="253"/>
      <c r="L268" s="43"/>
      <c r="M268" s="253"/>
      <c r="N268" s="43"/>
      <c r="O268" s="253"/>
      <c r="P268" s="43"/>
      <c r="Q268" s="253"/>
      <c r="R268" s="43"/>
      <c r="S268" s="253"/>
      <c r="T268" s="43"/>
      <c r="U268" s="253"/>
      <c r="V268" s="43"/>
      <c r="W268" s="253"/>
      <c r="X268" s="43"/>
      <c r="Y268" s="253"/>
      <c r="Z268" s="43"/>
      <c r="AA268" s="253"/>
      <c r="AB268" s="43"/>
      <c r="AC268" s="253"/>
      <c r="AD268" s="43"/>
      <c r="AE268" s="253"/>
      <c r="AF268" s="43"/>
      <c r="AG268" s="253"/>
      <c r="AH268" s="43"/>
      <c r="AI268" s="253"/>
      <c r="AJ268" s="43"/>
      <c r="AK268" s="253"/>
      <c r="AL268" s="43"/>
      <c r="AM268" s="42"/>
    </row>
    <row r="269" spans="1:39" x14ac:dyDescent="0.2">
      <c r="A269" s="235" t="s">
        <v>489</v>
      </c>
      <c r="B269" s="6" t="s">
        <v>478</v>
      </c>
      <c r="C269" s="6"/>
      <c r="D269" s="36">
        <v>4</v>
      </c>
      <c r="E269" s="2">
        <v>3096.9</v>
      </c>
      <c r="F269" s="2">
        <f t="shared" si="3"/>
        <v>12387.6</v>
      </c>
      <c r="G269" s="253"/>
      <c r="H269" s="43"/>
      <c r="I269" s="253"/>
      <c r="J269" s="43"/>
      <c r="K269" s="253"/>
      <c r="L269" s="43"/>
      <c r="M269" s="253"/>
      <c r="N269" s="43"/>
      <c r="O269" s="253"/>
      <c r="P269" s="43"/>
      <c r="Q269" s="253"/>
      <c r="R269" s="43"/>
      <c r="S269" s="253"/>
      <c r="T269" s="43"/>
      <c r="U269" s="253"/>
      <c r="V269" s="43"/>
      <c r="W269" s="253"/>
      <c r="X269" s="43"/>
      <c r="Y269" s="253"/>
      <c r="Z269" s="43"/>
      <c r="AA269" s="253"/>
      <c r="AB269" s="43"/>
      <c r="AC269" s="253"/>
      <c r="AD269" s="43"/>
      <c r="AE269" s="253"/>
      <c r="AF269" s="43"/>
      <c r="AG269" s="253"/>
      <c r="AH269" s="43"/>
      <c r="AI269" s="253"/>
      <c r="AJ269" s="43"/>
      <c r="AK269" s="253"/>
      <c r="AL269" s="43"/>
      <c r="AM269" s="42"/>
    </row>
    <row r="270" spans="1:39" x14ac:dyDescent="0.2">
      <c r="A270" s="235" t="s">
        <v>490</v>
      </c>
      <c r="B270" s="6" t="s">
        <v>478</v>
      </c>
      <c r="C270" s="6"/>
      <c r="D270" s="36">
        <v>1</v>
      </c>
      <c r="E270" s="2">
        <v>877.3</v>
      </c>
      <c r="F270" s="2">
        <f t="shared" si="3"/>
        <v>877.3</v>
      </c>
      <c r="G270" s="253"/>
      <c r="H270" s="43"/>
      <c r="I270" s="253"/>
      <c r="J270" s="43"/>
      <c r="K270" s="253"/>
      <c r="L270" s="43"/>
      <c r="M270" s="253"/>
      <c r="N270" s="43"/>
      <c r="O270" s="253"/>
      <c r="P270" s="43"/>
      <c r="Q270" s="253"/>
      <c r="R270" s="43"/>
      <c r="S270" s="253"/>
      <c r="T270" s="43"/>
      <c r="U270" s="253"/>
      <c r="V270" s="43"/>
      <c r="W270" s="253"/>
      <c r="X270" s="43"/>
      <c r="Y270" s="253"/>
      <c r="Z270" s="43"/>
      <c r="AA270" s="253"/>
      <c r="AB270" s="43"/>
      <c r="AC270" s="253"/>
      <c r="AD270" s="43"/>
      <c r="AE270" s="253"/>
      <c r="AF270" s="43"/>
      <c r="AG270" s="253"/>
      <c r="AH270" s="43"/>
      <c r="AI270" s="253"/>
      <c r="AJ270" s="43"/>
      <c r="AK270" s="253"/>
      <c r="AL270" s="43"/>
      <c r="AM270" s="42"/>
    </row>
    <row r="271" spans="1:39" x14ac:dyDescent="0.2">
      <c r="A271" s="235" t="s">
        <v>491</v>
      </c>
      <c r="B271" s="6" t="s">
        <v>478</v>
      </c>
      <c r="C271" s="6"/>
      <c r="D271" s="36">
        <v>1</v>
      </c>
      <c r="E271" s="2">
        <v>519.20000000000005</v>
      </c>
      <c r="F271" s="2">
        <f t="shared" si="3"/>
        <v>519.20000000000005</v>
      </c>
      <c r="G271" s="253"/>
      <c r="H271" s="43"/>
      <c r="I271" s="253"/>
      <c r="J271" s="43"/>
      <c r="K271" s="253"/>
      <c r="L271" s="43"/>
      <c r="M271" s="253"/>
      <c r="N271" s="43"/>
      <c r="O271" s="253"/>
      <c r="P271" s="43"/>
      <c r="Q271" s="253"/>
      <c r="R271" s="43"/>
      <c r="S271" s="253"/>
      <c r="T271" s="43"/>
      <c r="U271" s="253"/>
      <c r="V271" s="43"/>
      <c r="W271" s="253"/>
      <c r="X271" s="43"/>
      <c r="Y271" s="253"/>
      <c r="Z271" s="43"/>
      <c r="AA271" s="253"/>
      <c r="AB271" s="43"/>
      <c r="AC271" s="253"/>
      <c r="AD271" s="43"/>
      <c r="AE271" s="253"/>
      <c r="AF271" s="43"/>
      <c r="AG271" s="253"/>
      <c r="AH271" s="43"/>
      <c r="AI271" s="253"/>
      <c r="AJ271" s="43"/>
      <c r="AK271" s="253"/>
      <c r="AL271" s="43"/>
      <c r="AM271" s="42"/>
    </row>
    <row r="272" spans="1:39" x14ac:dyDescent="0.2">
      <c r="A272" s="235" t="s">
        <v>492</v>
      </c>
      <c r="B272" s="6" t="s">
        <v>478</v>
      </c>
      <c r="C272" s="6"/>
      <c r="D272" s="36">
        <v>10</v>
      </c>
      <c r="E272" s="2">
        <v>388.29999999999995</v>
      </c>
      <c r="F272" s="2">
        <f t="shared" si="3"/>
        <v>3882.9999999999995</v>
      </c>
      <c r="G272" s="253"/>
      <c r="H272" s="43"/>
      <c r="I272" s="253"/>
      <c r="J272" s="43"/>
      <c r="K272" s="253"/>
      <c r="L272" s="43"/>
      <c r="M272" s="253"/>
      <c r="N272" s="43"/>
      <c r="O272" s="253"/>
      <c r="P272" s="43"/>
      <c r="Q272" s="253"/>
      <c r="R272" s="43"/>
      <c r="S272" s="253"/>
      <c r="T272" s="43"/>
      <c r="U272" s="253"/>
      <c r="V272" s="43"/>
      <c r="W272" s="253"/>
      <c r="X272" s="43"/>
      <c r="Y272" s="253"/>
      <c r="Z272" s="43"/>
      <c r="AA272" s="253"/>
      <c r="AB272" s="43"/>
      <c r="AC272" s="253"/>
      <c r="AD272" s="43"/>
      <c r="AE272" s="253"/>
      <c r="AF272" s="43"/>
      <c r="AG272" s="253"/>
      <c r="AH272" s="43"/>
      <c r="AI272" s="253"/>
      <c r="AJ272" s="43"/>
      <c r="AK272" s="253"/>
      <c r="AL272" s="43"/>
      <c r="AM272" s="42"/>
    </row>
    <row r="273" spans="1:39" x14ac:dyDescent="0.2">
      <c r="A273" s="235" t="s">
        <v>493</v>
      </c>
      <c r="B273" s="6" t="s">
        <v>478</v>
      </c>
      <c r="C273" s="6"/>
      <c r="D273" s="36">
        <v>4</v>
      </c>
      <c r="E273" s="2">
        <v>388.29999999999995</v>
      </c>
      <c r="F273" s="2">
        <f t="shared" si="3"/>
        <v>1553.1999999999998</v>
      </c>
      <c r="G273" s="253"/>
      <c r="H273" s="43"/>
      <c r="I273" s="253"/>
      <c r="J273" s="43"/>
      <c r="K273" s="253"/>
      <c r="L273" s="43"/>
      <c r="M273" s="253"/>
      <c r="N273" s="43"/>
      <c r="O273" s="253"/>
      <c r="P273" s="43"/>
      <c r="Q273" s="253"/>
      <c r="R273" s="43"/>
      <c r="S273" s="253"/>
      <c r="T273" s="43"/>
      <c r="U273" s="253"/>
      <c r="V273" s="43"/>
      <c r="W273" s="253"/>
      <c r="X273" s="43"/>
      <c r="Y273" s="253"/>
      <c r="Z273" s="43"/>
      <c r="AA273" s="253"/>
      <c r="AB273" s="43"/>
      <c r="AC273" s="253"/>
      <c r="AD273" s="43"/>
      <c r="AE273" s="253"/>
      <c r="AF273" s="43"/>
      <c r="AG273" s="253"/>
      <c r="AH273" s="43"/>
      <c r="AI273" s="253"/>
      <c r="AJ273" s="43"/>
      <c r="AK273" s="253"/>
      <c r="AL273" s="43"/>
      <c r="AM273" s="42"/>
    </row>
    <row r="274" spans="1:39" x14ac:dyDescent="0.2">
      <c r="A274" s="235" t="s">
        <v>494</v>
      </c>
      <c r="B274" s="6" t="s">
        <v>478</v>
      </c>
      <c r="C274" s="6"/>
      <c r="D274" s="36">
        <v>1</v>
      </c>
      <c r="E274" s="2">
        <v>1459.5999999999995</v>
      </c>
      <c r="F274" s="2">
        <f t="shared" ref="F274:F326" si="4">E274*D274</f>
        <v>1459.5999999999995</v>
      </c>
      <c r="G274" s="253"/>
      <c r="H274" s="43"/>
      <c r="I274" s="253"/>
      <c r="J274" s="43"/>
      <c r="K274" s="253"/>
      <c r="L274" s="43"/>
      <c r="M274" s="253"/>
      <c r="N274" s="43"/>
      <c r="O274" s="253"/>
      <c r="P274" s="43"/>
      <c r="Q274" s="253"/>
      <c r="R274" s="43"/>
      <c r="S274" s="253"/>
      <c r="T274" s="43"/>
      <c r="U274" s="253"/>
      <c r="V274" s="43"/>
      <c r="W274" s="253"/>
      <c r="X274" s="43"/>
      <c r="Y274" s="253"/>
      <c r="Z274" s="43"/>
      <c r="AA274" s="253"/>
      <c r="AB274" s="43"/>
      <c r="AC274" s="253"/>
      <c r="AD274" s="43"/>
      <c r="AE274" s="253"/>
      <c r="AF274" s="43"/>
      <c r="AG274" s="253"/>
      <c r="AH274" s="43"/>
      <c r="AI274" s="253"/>
      <c r="AJ274" s="43"/>
      <c r="AK274" s="253"/>
      <c r="AL274" s="43"/>
      <c r="AM274" s="42"/>
    </row>
    <row r="275" spans="1:39" x14ac:dyDescent="0.2">
      <c r="A275" s="235" t="s">
        <v>495</v>
      </c>
      <c r="B275" s="6" t="s">
        <v>478</v>
      </c>
      <c r="C275" s="6"/>
      <c r="D275" s="36">
        <v>1</v>
      </c>
      <c r="E275" s="2">
        <v>1459.5999999999995</v>
      </c>
      <c r="F275" s="2">
        <f t="shared" si="4"/>
        <v>1459.5999999999995</v>
      </c>
      <c r="G275" s="253"/>
      <c r="H275" s="43"/>
      <c r="I275" s="253"/>
      <c r="J275" s="43"/>
      <c r="K275" s="253"/>
      <c r="L275" s="43"/>
      <c r="M275" s="253"/>
      <c r="N275" s="43"/>
      <c r="O275" s="253"/>
      <c r="P275" s="43"/>
      <c r="Q275" s="253"/>
      <c r="R275" s="43"/>
      <c r="S275" s="253"/>
      <c r="T275" s="43"/>
      <c r="U275" s="253"/>
      <c r="V275" s="43"/>
      <c r="W275" s="253"/>
      <c r="X275" s="43"/>
      <c r="Y275" s="253"/>
      <c r="Z275" s="43"/>
      <c r="AA275" s="253"/>
      <c r="AB275" s="43"/>
      <c r="AC275" s="253"/>
      <c r="AD275" s="43"/>
      <c r="AE275" s="253"/>
      <c r="AF275" s="43"/>
      <c r="AG275" s="253"/>
      <c r="AH275" s="43"/>
      <c r="AI275" s="253"/>
      <c r="AJ275" s="43"/>
      <c r="AK275" s="253"/>
      <c r="AL275" s="43"/>
      <c r="AM275" s="42"/>
    </row>
    <row r="276" spans="1:39" x14ac:dyDescent="0.2">
      <c r="A276" s="235" t="s">
        <v>496</v>
      </c>
      <c r="B276" s="6" t="s">
        <v>478</v>
      </c>
      <c r="C276" s="6"/>
      <c r="D276" s="36">
        <v>1</v>
      </c>
      <c r="E276" s="2">
        <v>1459.5999999999997</v>
      </c>
      <c r="F276" s="2">
        <f t="shared" si="4"/>
        <v>1459.5999999999997</v>
      </c>
      <c r="G276" s="253"/>
      <c r="H276" s="43"/>
      <c r="I276" s="253"/>
      <c r="J276" s="43"/>
      <c r="K276" s="253"/>
      <c r="L276" s="43"/>
      <c r="M276" s="253"/>
      <c r="N276" s="43"/>
      <c r="O276" s="253"/>
      <c r="P276" s="43"/>
      <c r="Q276" s="253"/>
      <c r="R276" s="43"/>
      <c r="S276" s="253"/>
      <c r="T276" s="43"/>
      <c r="U276" s="253"/>
      <c r="V276" s="43"/>
      <c r="W276" s="253"/>
      <c r="X276" s="43"/>
      <c r="Y276" s="253"/>
      <c r="Z276" s="43"/>
      <c r="AA276" s="253"/>
      <c r="AB276" s="43"/>
      <c r="AC276" s="253"/>
      <c r="AD276" s="43"/>
      <c r="AE276" s="253"/>
      <c r="AF276" s="43"/>
      <c r="AG276" s="253"/>
      <c r="AH276" s="43"/>
      <c r="AI276" s="253"/>
      <c r="AJ276" s="43"/>
      <c r="AK276" s="253"/>
      <c r="AL276" s="43"/>
      <c r="AM276" s="42"/>
    </row>
    <row r="277" spans="1:39" x14ac:dyDescent="0.2">
      <c r="A277" s="235" t="s">
        <v>497</v>
      </c>
      <c r="B277" s="6" t="s">
        <v>478</v>
      </c>
      <c r="C277" s="6"/>
      <c r="D277" s="36">
        <v>2</v>
      </c>
      <c r="E277" s="2">
        <v>1365.1999999999998</v>
      </c>
      <c r="F277" s="2">
        <f t="shared" si="4"/>
        <v>2730.3999999999996</v>
      </c>
      <c r="G277" s="253"/>
      <c r="H277" s="43"/>
      <c r="I277" s="253"/>
      <c r="J277" s="43"/>
      <c r="K277" s="253"/>
      <c r="L277" s="43"/>
      <c r="M277" s="253"/>
      <c r="N277" s="43"/>
      <c r="O277" s="253"/>
      <c r="P277" s="43"/>
      <c r="Q277" s="253"/>
      <c r="R277" s="43"/>
      <c r="S277" s="253"/>
      <c r="T277" s="43"/>
      <c r="U277" s="253"/>
      <c r="V277" s="43"/>
      <c r="W277" s="253"/>
      <c r="X277" s="43"/>
      <c r="Y277" s="253"/>
      <c r="Z277" s="43"/>
      <c r="AA277" s="253"/>
      <c r="AB277" s="43"/>
      <c r="AC277" s="253"/>
      <c r="AD277" s="43"/>
      <c r="AE277" s="253"/>
      <c r="AF277" s="43"/>
      <c r="AG277" s="253"/>
      <c r="AH277" s="43"/>
      <c r="AI277" s="253"/>
      <c r="AJ277" s="43"/>
      <c r="AK277" s="253"/>
      <c r="AL277" s="43"/>
      <c r="AM277" s="42"/>
    </row>
    <row r="278" spans="1:39" x14ac:dyDescent="0.2">
      <c r="A278" s="235" t="s">
        <v>498</v>
      </c>
      <c r="B278" s="6" t="s">
        <v>478</v>
      </c>
      <c r="C278" s="6"/>
      <c r="D278" s="36">
        <v>1</v>
      </c>
      <c r="E278" s="2">
        <v>913.2</v>
      </c>
      <c r="F278" s="2">
        <f t="shared" si="4"/>
        <v>913.2</v>
      </c>
      <c r="G278" s="253"/>
      <c r="H278" s="43"/>
      <c r="I278" s="253"/>
      <c r="J278" s="43"/>
      <c r="K278" s="253"/>
      <c r="L278" s="43"/>
      <c r="M278" s="253"/>
      <c r="N278" s="43"/>
      <c r="O278" s="253"/>
      <c r="P278" s="43"/>
      <c r="Q278" s="253"/>
      <c r="R278" s="43"/>
      <c r="S278" s="253"/>
      <c r="T278" s="43"/>
      <c r="U278" s="253"/>
      <c r="V278" s="43"/>
      <c r="W278" s="253"/>
      <c r="X278" s="43"/>
      <c r="Y278" s="253"/>
      <c r="Z278" s="43"/>
      <c r="AA278" s="253"/>
      <c r="AB278" s="43"/>
      <c r="AC278" s="253"/>
      <c r="AD278" s="43"/>
      <c r="AE278" s="253"/>
      <c r="AF278" s="43"/>
      <c r="AG278" s="253"/>
      <c r="AH278" s="43"/>
      <c r="AI278" s="253"/>
      <c r="AJ278" s="43"/>
      <c r="AK278" s="253"/>
      <c r="AL278" s="43"/>
      <c r="AM278" s="42"/>
    </row>
    <row r="279" spans="1:39" x14ac:dyDescent="0.2">
      <c r="A279" s="235" t="s">
        <v>499</v>
      </c>
      <c r="B279" s="6" t="s">
        <v>478</v>
      </c>
      <c r="C279" s="6"/>
      <c r="D279" s="36">
        <v>2</v>
      </c>
      <c r="E279" s="2">
        <v>1613.5</v>
      </c>
      <c r="F279" s="2">
        <f t="shared" si="4"/>
        <v>3227</v>
      </c>
      <c r="G279" s="253"/>
      <c r="H279" s="43"/>
      <c r="I279" s="253"/>
      <c r="J279" s="43"/>
      <c r="K279" s="253"/>
      <c r="L279" s="43"/>
      <c r="M279" s="253"/>
      <c r="N279" s="43"/>
      <c r="O279" s="253"/>
      <c r="P279" s="43"/>
      <c r="Q279" s="253"/>
      <c r="R279" s="43"/>
      <c r="S279" s="253"/>
      <c r="T279" s="43"/>
      <c r="U279" s="253"/>
      <c r="V279" s="43"/>
      <c r="W279" s="253"/>
      <c r="X279" s="43"/>
      <c r="Y279" s="253"/>
      <c r="Z279" s="43"/>
      <c r="AA279" s="253"/>
      <c r="AB279" s="43"/>
      <c r="AC279" s="253"/>
      <c r="AD279" s="43"/>
      <c r="AE279" s="253"/>
      <c r="AF279" s="43"/>
      <c r="AG279" s="253"/>
      <c r="AH279" s="43"/>
      <c r="AI279" s="253"/>
      <c r="AJ279" s="43"/>
      <c r="AK279" s="253"/>
      <c r="AL279" s="43"/>
      <c r="AM279" s="42"/>
    </row>
    <row r="280" spans="1:39" x14ac:dyDescent="0.2">
      <c r="A280" s="235" t="s">
        <v>500</v>
      </c>
      <c r="B280" s="6" t="s">
        <v>478</v>
      </c>
      <c r="C280" s="6"/>
      <c r="D280" s="36">
        <v>1</v>
      </c>
      <c r="E280" s="2">
        <v>405.2</v>
      </c>
      <c r="F280" s="2">
        <f t="shared" si="4"/>
        <v>405.2</v>
      </c>
      <c r="G280" s="253"/>
      <c r="H280" s="43"/>
      <c r="I280" s="253"/>
      <c r="J280" s="43"/>
      <c r="K280" s="253"/>
      <c r="L280" s="43"/>
      <c r="M280" s="253"/>
      <c r="N280" s="43"/>
      <c r="O280" s="253"/>
      <c r="P280" s="43"/>
      <c r="Q280" s="253"/>
      <c r="R280" s="43"/>
      <c r="S280" s="253"/>
      <c r="T280" s="43"/>
      <c r="U280" s="253"/>
      <c r="V280" s="43"/>
      <c r="W280" s="253"/>
      <c r="X280" s="43"/>
      <c r="Y280" s="253"/>
      <c r="Z280" s="43"/>
      <c r="AA280" s="253"/>
      <c r="AB280" s="43"/>
      <c r="AC280" s="253"/>
      <c r="AD280" s="43"/>
      <c r="AE280" s="253"/>
      <c r="AF280" s="43"/>
      <c r="AG280" s="253"/>
      <c r="AH280" s="43"/>
      <c r="AI280" s="253"/>
      <c r="AJ280" s="43"/>
      <c r="AK280" s="253"/>
      <c r="AL280" s="43"/>
      <c r="AM280" s="42"/>
    </row>
    <row r="281" spans="1:39" x14ac:dyDescent="0.2">
      <c r="A281" s="235" t="s">
        <v>501</v>
      </c>
      <c r="B281" s="6" t="s">
        <v>478</v>
      </c>
      <c r="C281" s="6"/>
      <c r="D281" s="36">
        <v>1</v>
      </c>
      <c r="E281" s="2">
        <v>405.2</v>
      </c>
      <c r="F281" s="2">
        <f t="shared" si="4"/>
        <v>405.2</v>
      </c>
      <c r="G281" s="253"/>
      <c r="H281" s="43"/>
      <c r="I281" s="253"/>
      <c r="J281" s="43"/>
      <c r="K281" s="253"/>
      <c r="L281" s="43"/>
      <c r="M281" s="253"/>
      <c r="N281" s="43"/>
      <c r="O281" s="253"/>
      <c r="P281" s="43"/>
      <c r="Q281" s="253"/>
      <c r="R281" s="43"/>
      <c r="S281" s="253"/>
      <c r="T281" s="43"/>
      <c r="U281" s="253"/>
      <c r="V281" s="43"/>
      <c r="W281" s="253"/>
      <c r="X281" s="43"/>
      <c r="Y281" s="253"/>
      <c r="Z281" s="43"/>
      <c r="AA281" s="253"/>
      <c r="AB281" s="43"/>
      <c r="AC281" s="253"/>
      <c r="AD281" s="43"/>
      <c r="AE281" s="253"/>
      <c r="AF281" s="43"/>
      <c r="AG281" s="253"/>
      <c r="AH281" s="43"/>
      <c r="AI281" s="253"/>
      <c r="AJ281" s="43"/>
      <c r="AK281" s="253"/>
      <c r="AL281" s="43"/>
      <c r="AM281" s="42"/>
    </row>
    <row r="282" spans="1:39" x14ac:dyDescent="0.2">
      <c r="A282" s="235" t="s">
        <v>502</v>
      </c>
      <c r="B282" s="6" t="s">
        <v>478</v>
      </c>
      <c r="C282" s="6"/>
      <c r="D282" s="36">
        <v>1</v>
      </c>
      <c r="E282" s="2">
        <v>405.2</v>
      </c>
      <c r="F282" s="2">
        <f t="shared" si="4"/>
        <v>405.2</v>
      </c>
      <c r="G282" s="253"/>
      <c r="H282" s="43"/>
      <c r="I282" s="253"/>
      <c r="J282" s="43"/>
      <c r="K282" s="253"/>
      <c r="L282" s="43"/>
      <c r="M282" s="253"/>
      <c r="N282" s="43"/>
      <c r="O282" s="253"/>
      <c r="P282" s="43"/>
      <c r="Q282" s="253"/>
      <c r="R282" s="43"/>
      <c r="S282" s="253"/>
      <c r="T282" s="43"/>
      <c r="U282" s="253"/>
      <c r="V282" s="43"/>
      <c r="W282" s="253"/>
      <c r="X282" s="43"/>
      <c r="Y282" s="253"/>
      <c r="Z282" s="43"/>
      <c r="AA282" s="253"/>
      <c r="AB282" s="43"/>
      <c r="AC282" s="253"/>
      <c r="AD282" s="43"/>
      <c r="AE282" s="253"/>
      <c r="AF282" s="43"/>
      <c r="AG282" s="253"/>
      <c r="AH282" s="43"/>
      <c r="AI282" s="253"/>
      <c r="AJ282" s="43"/>
      <c r="AK282" s="253"/>
      <c r="AL282" s="43"/>
      <c r="AM282" s="42"/>
    </row>
    <row r="283" spans="1:39" x14ac:dyDescent="0.2">
      <c r="A283" s="235" t="s">
        <v>503</v>
      </c>
      <c r="B283" s="6" t="s">
        <v>478</v>
      </c>
      <c r="C283" s="6"/>
      <c r="D283" s="36">
        <v>1</v>
      </c>
      <c r="E283" s="2">
        <v>405.2</v>
      </c>
      <c r="F283" s="2">
        <f t="shared" si="4"/>
        <v>405.2</v>
      </c>
      <c r="G283" s="253"/>
      <c r="H283" s="43"/>
      <c r="I283" s="253"/>
      <c r="J283" s="43"/>
      <c r="K283" s="253"/>
      <c r="L283" s="43"/>
      <c r="M283" s="253"/>
      <c r="N283" s="43"/>
      <c r="O283" s="253"/>
      <c r="P283" s="43"/>
      <c r="Q283" s="253"/>
      <c r="R283" s="43"/>
      <c r="S283" s="253"/>
      <c r="T283" s="43"/>
      <c r="U283" s="253"/>
      <c r="V283" s="43"/>
      <c r="W283" s="253"/>
      <c r="X283" s="43"/>
      <c r="Y283" s="253"/>
      <c r="Z283" s="43"/>
      <c r="AA283" s="253"/>
      <c r="AB283" s="43"/>
      <c r="AC283" s="253"/>
      <c r="AD283" s="43"/>
      <c r="AE283" s="253"/>
      <c r="AF283" s="43"/>
      <c r="AG283" s="253"/>
      <c r="AH283" s="43"/>
      <c r="AI283" s="253"/>
      <c r="AJ283" s="43"/>
      <c r="AK283" s="253"/>
      <c r="AL283" s="43"/>
      <c r="AM283" s="42"/>
    </row>
    <row r="284" spans="1:39" x14ac:dyDescent="0.2">
      <c r="A284" s="235" t="s">
        <v>504</v>
      </c>
      <c r="B284" s="6" t="s">
        <v>478</v>
      </c>
      <c r="C284" s="6"/>
      <c r="D284" s="36">
        <v>1</v>
      </c>
      <c r="E284" s="2">
        <v>913.2</v>
      </c>
      <c r="F284" s="2">
        <f t="shared" si="4"/>
        <v>913.2</v>
      </c>
      <c r="G284" s="253"/>
      <c r="H284" s="43"/>
      <c r="I284" s="253"/>
      <c r="J284" s="43"/>
      <c r="K284" s="253"/>
      <c r="L284" s="43"/>
      <c r="M284" s="253"/>
      <c r="N284" s="43"/>
      <c r="O284" s="253"/>
      <c r="P284" s="43"/>
      <c r="Q284" s="253"/>
      <c r="R284" s="43"/>
      <c r="S284" s="253"/>
      <c r="T284" s="43"/>
      <c r="U284" s="253"/>
      <c r="V284" s="43"/>
      <c r="W284" s="253"/>
      <c r="X284" s="43"/>
      <c r="Y284" s="253"/>
      <c r="Z284" s="43"/>
      <c r="AA284" s="253"/>
      <c r="AB284" s="43"/>
      <c r="AC284" s="253"/>
      <c r="AD284" s="43"/>
      <c r="AE284" s="253"/>
      <c r="AF284" s="43"/>
      <c r="AG284" s="253"/>
      <c r="AH284" s="43"/>
      <c r="AI284" s="253"/>
      <c r="AJ284" s="43"/>
      <c r="AK284" s="253"/>
      <c r="AL284" s="43"/>
      <c r="AM284" s="42"/>
    </row>
    <row r="285" spans="1:39" x14ac:dyDescent="0.2">
      <c r="A285" s="235" t="s">
        <v>477</v>
      </c>
      <c r="B285" s="6" t="s">
        <v>478</v>
      </c>
      <c r="C285" s="6"/>
      <c r="D285" s="36">
        <v>1</v>
      </c>
      <c r="E285" s="2">
        <v>2702.4000000000005</v>
      </c>
      <c r="F285" s="2">
        <f t="shared" si="4"/>
        <v>2702.4000000000005</v>
      </c>
      <c r="G285" s="253"/>
      <c r="H285" s="43"/>
      <c r="I285" s="253"/>
      <c r="J285" s="43"/>
      <c r="K285" s="253"/>
      <c r="L285" s="43"/>
      <c r="M285" s="253"/>
      <c r="N285" s="43"/>
      <c r="O285" s="253"/>
      <c r="P285" s="43"/>
      <c r="Q285" s="253"/>
      <c r="R285" s="43"/>
      <c r="S285" s="253"/>
      <c r="T285" s="43"/>
      <c r="U285" s="253"/>
      <c r="V285" s="43"/>
      <c r="W285" s="253"/>
      <c r="X285" s="43"/>
      <c r="Y285" s="253"/>
      <c r="Z285" s="43"/>
      <c r="AA285" s="253"/>
      <c r="AB285" s="43"/>
      <c r="AC285" s="253"/>
      <c r="AD285" s="43"/>
      <c r="AE285" s="253"/>
      <c r="AF285" s="43"/>
      <c r="AG285" s="253"/>
      <c r="AH285" s="43"/>
      <c r="AI285" s="253"/>
      <c r="AJ285" s="43"/>
      <c r="AK285" s="253"/>
      <c r="AL285" s="43"/>
      <c r="AM285" s="42"/>
    </row>
    <row r="286" spans="1:39" x14ac:dyDescent="0.2">
      <c r="A286" s="235" t="s">
        <v>505</v>
      </c>
      <c r="B286" s="6" t="s">
        <v>478</v>
      </c>
      <c r="C286" s="6"/>
      <c r="D286" s="36">
        <v>1</v>
      </c>
      <c r="E286" s="2">
        <v>913.2</v>
      </c>
      <c r="F286" s="2">
        <f t="shared" si="4"/>
        <v>913.2</v>
      </c>
      <c r="G286" s="253"/>
      <c r="H286" s="43"/>
      <c r="I286" s="253"/>
      <c r="J286" s="43"/>
      <c r="K286" s="253"/>
      <c r="L286" s="43"/>
      <c r="M286" s="253"/>
      <c r="N286" s="43"/>
      <c r="O286" s="253"/>
      <c r="P286" s="43"/>
      <c r="Q286" s="253"/>
      <c r="R286" s="43"/>
      <c r="S286" s="253"/>
      <c r="T286" s="43"/>
      <c r="U286" s="253"/>
      <c r="V286" s="43"/>
      <c r="W286" s="253"/>
      <c r="X286" s="43"/>
      <c r="Y286" s="253"/>
      <c r="Z286" s="43"/>
      <c r="AA286" s="253"/>
      <c r="AB286" s="43"/>
      <c r="AC286" s="253"/>
      <c r="AD286" s="43"/>
      <c r="AE286" s="253"/>
      <c r="AF286" s="43"/>
      <c r="AG286" s="253"/>
      <c r="AH286" s="43"/>
      <c r="AI286" s="253"/>
      <c r="AJ286" s="43"/>
      <c r="AK286" s="253"/>
      <c r="AL286" s="43"/>
      <c r="AM286" s="42"/>
    </row>
    <row r="287" spans="1:39" x14ac:dyDescent="0.2">
      <c r="A287" s="235" t="s">
        <v>506</v>
      </c>
      <c r="B287" s="6" t="s">
        <v>478</v>
      </c>
      <c r="C287" s="6"/>
      <c r="D287" s="36">
        <v>1</v>
      </c>
      <c r="E287" s="2">
        <v>913.2</v>
      </c>
      <c r="F287" s="2">
        <f t="shared" si="4"/>
        <v>913.2</v>
      </c>
      <c r="G287" s="253"/>
      <c r="H287" s="43"/>
      <c r="I287" s="253"/>
      <c r="J287" s="43"/>
      <c r="K287" s="253"/>
      <c r="L287" s="43"/>
      <c r="M287" s="253"/>
      <c r="N287" s="43"/>
      <c r="O287" s="253"/>
      <c r="P287" s="43"/>
      <c r="Q287" s="253"/>
      <c r="R287" s="43"/>
      <c r="S287" s="253"/>
      <c r="T287" s="43"/>
      <c r="U287" s="253"/>
      <c r="V287" s="43"/>
      <c r="W287" s="253"/>
      <c r="X287" s="43"/>
      <c r="Y287" s="253"/>
      <c r="Z287" s="43"/>
      <c r="AA287" s="253"/>
      <c r="AB287" s="43"/>
      <c r="AC287" s="253"/>
      <c r="AD287" s="43"/>
      <c r="AE287" s="253"/>
      <c r="AF287" s="43"/>
      <c r="AG287" s="253"/>
      <c r="AH287" s="43"/>
      <c r="AI287" s="253"/>
      <c r="AJ287" s="43"/>
      <c r="AK287" s="253"/>
      <c r="AL287" s="43"/>
      <c r="AM287" s="42"/>
    </row>
    <row r="288" spans="1:39" x14ac:dyDescent="0.2">
      <c r="A288" s="235" t="s">
        <v>507</v>
      </c>
      <c r="B288" s="6" t="s">
        <v>478</v>
      </c>
      <c r="C288" s="6"/>
      <c r="D288" s="36">
        <v>1</v>
      </c>
      <c r="E288" s="2">
        <v>913.2</v>
      </c>
      <c r="F288" s="2">
        <f t="shared" si="4"/>
        <v>913.2</v>
      </c>
      <c r="G288" s="253"/>
      <c r="H288" s="43"/>
      <c r="I288" s="253"/>
      <c r="J288" s="43"/>
      <c r="K288" s="253"/>
      <c r="L288" s="43"/>
      <c r="M288" s="253"/>
      <c r="N288" s="43"/>
      <c r="O288" s="253"/>
      <c r="P288" s="43"/>
      <c r="Q288" s="253"/>
      <c r="R288" s="43"/>
      <c r="S288" s="253"/>
      <c r="T288" s="43"/>
      <c r="U288" s="253"/>
      <c r="V288" s="43"/>
      <c r="W288" s="253"/>
      <c r="X288" s="43"/>
      <c r="Y288" s="253"/>
      <c r="Z288" s="43"/>
      <c r="AA288" s="253"/>
      <c r="AB288" s="43"/>
      <c r="AC288" s="253"/>
      <c r="AD288" s="43"/>
      <c r="AE288" s="253"/>
      <c r="AF288" s="43"/>
      <c r="AG288" s="253"/>
      <c r="AH288" s="43"/>
      <c r="AI288" s="253"/>
      <c r="AJ288" s="43"/>
      <c r="AK288" s="253"/>
      <c r="AL288" s="43"/>
      <c r="AM288" s="42"/>
    </row>
    <row r="289" spans="1:39" x14ac:dyDescent="0.2">
      <c r="A289" s="235" t="s">
        <v>508</v>
      </c>
      <c r="B289" s="6" t="s">
        <v>478</v>
      </c>
      <c r="C289" s="6"/>
      <c r="D289" s="36">
        <v>1</v>
      </c>
      <c r="E289" s="2">
        <v>913.2</v>
      </c>
      <c r="F289" s="2">
        <f t="shared" si="4"/>
        <v>913.2</v>
      </c>
      <c r="G289" s="253"/>
      <c r="H289" s="43"/>
      <c r="I289" s="253"/>
      <c r="J289" s="43"/>
      <c r="K289" s="253"/>
      <c r="L289" s="43"/>
      <c r="M289" s="253"/>
      <c r="N289" s="43"/>
      <c r="O289" s="253"/>
      <c r="P289" s="43"/>
      <c r="Q289" s="253"/>
      <c r="R289" s="43"/>
      <c r="S289" s="253"/>
      <c r="T289" s="43"/>
      <c r="U289" s="253"/>
      <c r="V289" s="43"/>
      <c r="W289" s="253"/>
      <c r="X289" s="43"/>
      <c r="Y289" s="253"/>
      <c r="Z289" s="43"/>
      <c r="AA289" s="253"/>
      <c r="AB289" s="43"/>
      <c r="AC289" s="253"/>
      <c r="AD289" s="43"/>
      <c r="AE289" s="253"/>
      <c r="AF289" s="43"/>
      <c r="AG289" s="253"/>
      <c r="AH289" s="43"/>
      <c r="AI289" s="253"/>
      <c r="AJ289" s="43"/>
      <c r="AK289" s="253"/>
      <c r="AL289" s="43"/>
      <c r="AM289" s="42"/>
    </row>
    <row r="290" spans="1:39" x14ac:dyDescent="0.2">
      <c r="A290" s="235" t="s">
        <v>509</v>
      </c>
      <c r="B290" s="6" t="s">
        <v>478</v>
      </c>
      <c r="C290" s="6"/>
      <c r="D290" s="36">
        <v>1</v>
      </c>
      <c r="E290" s="2">
        <v>913.2</v>
      </c>
      <c r="F290" s="2">
        <f t="shared" si="4"/>
        <v>913.2</v>
      </c>
      <c r="G290" s="253"/>
      <c r="H290" s="43"/>
      <c r="I290" s="253"/>
      <c r="J290" s="43"/>
      <c r="K290" s="253"/>
      <c r="L290" s="43"/>
      <c r="M290" s="253"/>
      <c r="N290" s="43"/>
      <c r="O290" s="253"/>
      <c r="P290" s="43"/>
      <c r="Q290" s="253"/>
      <c r="R290" s="43"/>
      <c r="S290" s="253"/>
      <c r="T290" s="43"/>
      <c r="U290" s="253"/>
      <c r="V290" s="43"/>
      <c r="W290" s="253"/>
      <c r="X290" s="43"/>
      <c r="Y290" s="253"/>
      <c r="Z290" s="43"/>
      <c r="AA290" s="253"/>
      <c r="AB290" s="43"/>
      <c r="AC290" s="253"/>
      <c r="AD290" s="43"/>
      <c r="AE290" s="253"/>
      <c r="AF290" s="43"/>
      <c r="AG290" s="253"/>
      <c r="AH290" s="43"/>
      <c r="AI290" s="253"/>
      <c r="AJ290" s="43"/>
      <c r="AK290" s="253"/>
      <c r="AL290" s="43"/>
      <c r="AM290" s="42"/>
    </row>
    <row r="291" spans="1:39" x14ac:dyDescent="0.2">
      <c r="A291" s="235" t="s">
        <v>510</v>
      </c>
      <c r="B291" s="6" t="s">
        <v>478</v>
      </c>
      <c r="C291" s="6"/>
      <c r="D291" s="36">
        <v>2</v>
      </c>
      <c r="E291" s="2">
        <v>503.20000000000005</v>
      </c>
      <c r="F291" s="2">
        <f t="shared" si="4"/>
        <v>1006.4000000000001</v>
      </c>
      <c r="G291" s="253"/>
      <c r="H291" s="43"/>
      <c r="I291" s="253"/>
      <c r="J291" s="43"/>
      <c r="K291" s="253"/>
      <c r="L291" s="43"/>
      <c r="M291" s="253"/>
      <c r="N291" s="43"/>
      <c r="O291" s="253"/>
      <c r="P291" s="43"/>
      <c r="Q291" s="253"/>
      <c r="R291" s="43"/>
      <c r="S291" s="253"/>
      <c r="T291" s="43"/>
      <c r="U291" s="253"/>
      <c r="V291" s="43"/>
      <c r="W291" s="253"/>
      <c r="X291" s="43"/>
      <c r="Y291" s="253"/>
      <c r="Z291" s="43"/>
      <c r="AA291" s="253"/>
      <c r="AB291" s="43"/>
      <c r="AC291" s="253"/>
      <c r="AD291" s="43"/>
      <c r="AE291" s="253"/>
      <c r="AF291" s="43"/>
      <c r="AG291" s="253"/>
      <c r="AH291" s="43"/>
      <c r="AI291" s="253"/>
      <c r="AJ291" s="43"/>
      <c r="AK291" s="253"/>
      <c r="AL291" s="43"/>
      <c r="AM291" s="42"/>
    </row>
    <row r="292" spans="1:39" x14ac:dyDescent="0.2">
      <c r="A292" s="235" t="s">
        <v>511</v>
      </c>
      <c r="B292" s="6" t="s">
        <v>478</v>
      </c>
      <c r="C292" s="6"/>
      <c r="D292" s="36">
        <v>1</v>
      </c>
      <c r="E292" s="2">
        <v>520.5</v>
      </c>
      <c r="F292" s="2">
        <f t="shared" si="4"/>
        <v>520.5</v>
      </c>
      <c r="G292" s="253"/>
      <c r="H292" s="43"/>
      <c r="I292" s="253"/>
      <c r="J292" s="43"/>
      <c r="K292" s="253"/>
      <c r="L292" s="43"/>
      <c r="M292" s="253"/>
      <c r="N292" s="43"/>
      <c r="O292" s="253"/>
      <c r="P292" s="43"/>
      <c r="Q292" s="253"/>
      <c r="R292" s="43"/>
      <c r="S292" s="253"/>
      <c r="T292" s="43"/>
      <c r="U292" s="253"/>
      <c r="V292" s="43"/>
      <c r="W292" s="253"/>
      <c r="X292" s="43"/>
      <c r="Y292" s="253"/>
      <c r="Z292" s="43"/>
      <c r="AA292" s="253"/>
      <c r="AB292" s="43"/>
      <c r="AC292" s="253"/>
      <c r="AD292" s="43"/>
      <c r="AE292" s="253"/>
      <c r="AF292" s="43"/>
      <c r="AG292" s="253"/>
      <c r="AH292" s="43"/>
      <c r="AI292" s="253"/>
      <c r="AJ292" s="43"/>
      <c r="AK292" s="253"/>
      <c r="AL292" s="43"/>
      <c r="AM292" s="42"/>
    </row>
    <row r="293" spans="1:39" x14ac:dyDescent="0.2">
      <c r="A293" s="235" t="s">
        <v>512</v>
      </c>
      <c r="B293" s="6" t="s">
        <v>478</v>
      </c>
      <c r="C293" s="6"/>
      <c r="D293" s="36">
        <v>1</v>
      </c>
      <c r="E293" s="2">
        <v>481.1</v>
      </c>
      <c r="F293" s="2">
        <f t="shared" si="4"/>
        <v>481.1</v>
      </c>
      <c r="G293" s="253"/>
      <c r="H293" s="43"/>
      <c r="I293" s="253"/>
      <c r="J293" s="43"/>
      <c r="K293" s="253"/>
      <c r="L293" s="43"/>
      <c r="M293" s="253"/>
      <c r="N293" s="43"/>
      <c r="O293" s="253"/>
      <c r="P293" s="43"/>
      <c r="Q293" s="253"/>
      <c r="R293" s="43"/>
      <c r="S293" s="253"/>
      <c r="T293" s="43"/>
      <c r="U293" s="253"/>
      <c r="V293" s="43"/>
      <c r="W293" s="253"/>
      <c r="X293" s="43"/>
      <c r="Y293" s="253"/>
      <c r="Z293" s="43"/>
      <c r="AA293" s="253"/>
      <c r="AB293" s="43"/>
      <c r="AC293" s="253"/>
      <c r="AD293" s="43"/>
      <c r="AE293" s="253"/>
      <c r="AF293" s="43"/>
      <c r="AG293" s="253"/>
      <c r="AH293" s="43"/>
      <c r="AI293" s="253"/>
      <c r="AJ293" s="43"/>
      <c r="AK293" s="253"/>
      <c r="AL293" s="43"/>
      <c r="AM293" s="42"/>
    </row>
    <row r="294" spans="1:39" x14ac:dyDescent="0.2">
      <c r="A294" s="235" t="s">
        <v>513</v>
      </c>
      <c r="B294" s="6" t="s">
        <v>478</v>
      </c>
      <c r="C294" s="6"/>
      <c r="D294" s="36">
        <v>1</v>
      </c>
      <c r="E294" s="2">
        <v>481.1</v>
      </c>
      <c r="F294" s="2">
        <f t="shared" si="4"/>
        <v>481.1</v>
      </c>
      <c r="G294" s="253"/>
      <c r="H294" s="43"/>
      <c r="I294" s="253"/>
      <c r="J294" s="43"/>
      <c r="K294" s="253"/>
      <c r="L294" s="43"/>
      <c r="M294" s="253"/>
      <c r="N294" s="43"/>
      <c r="O294" s="253"/>
      <c r="P294" s="43"/>
      <c r="Q294" s="253"/>
      <c r="R294" s="43"/>
      <c r="S294" s="253"/>
      <c r="T294" s="43"/>
      <c r="U294" s="253"/>
      <c r="V294" s="43"/>
      <c r="W294" s="253"/>
      <c r="X294" s="43"/>
      <c r="Y294" s="253"/>
      <c r="Z294" s="43"/>
      <c r="AA294" s="253"/>
      <c r="AB294" s="43"/>
      <c r="AC294" s="253"/>
      <c r="AD294" s="43"/>
      <c r="AE294" s="253"/>
      <c r="AF294" s="43"/>
      <c r="AG294" s="253"/>
      <c r="AH294" s="43"/>
      <c r="AI294" s="253"/>
      <c r="AJ294" s="43"/>
      <c r="AK294" s="253"/>
      <c r="AL294" s="43"/>
      <c r="AM294" s="42"/>
    </row>
    <row r="295" spans="1:39" x14ac:dyDescent="0.2">
      <c r="A295" s="235" t="s">
        <v>479</v>
      </c>
      <c r="B295" s="6" t="s">
        <v>478</v>
      </c>
      <c r="C295" s="6"/>
      <c r="D295" s="36">
        <v>1</v>
      </c>
      <c r="E295" s="2">
        <v>2429.1999999999998</v>
      </c>
      <c r="F295" s="2">
        <f t="shared" si="4"/>
        <v>2429.1999999999998</v>
      </c>
      <c r="G295" s="253"/>
      <c r="H295" s="43"/>
      <c r="I295" s="253"/>
      <c r="J295" s="43"/>
      <c r="K295" s="253"/>
      <c r="L295" s="43"/>
      <c r="M295" s="253"/>
      <c r="N295" s="43"/>
      <c r="O295" s="253"/>
      <c r="P295" s="43"/>
      <c r="Q295" s="253"/>
      <c r="R295" s="43"/>
      <c r="S295" s="253"/>
      <c r="T295" s="43"/>
      <c r="U295" s="253"/>
      <c r="V295" s="43"/>
      <c r="W295" s="253"/>
      <c r="X295" s="43"/>
      <c r="Y295" s="253"/>
      <c r="Z295" s="43"/>
      <c r="AA295" s="253"/>
      <c r="AB295" s="43"/>
      <c r="AC295" s="253"/>
      <c r="AD295" s="43"/>
      <c r="AE295" s="253"/>
      <c r="AF295" s="43"/>
      <c r="AG295" s="253"/>
      <c r="AH295" s="43"/>
      <c r="AI295" s="253"/>
      <c r="AJ295" s="43"/>
      <c r="AK295" s="253"/>
      <c r="AL295" s="43"/>
      <c r="AM295" s="42"/>
    </row>
    <row r="296" spans="1:39" x14ac:dyDescent="0.2">
      <c r="A296" s="235" t="s">
        <v>514</v>
      </c>
      <c r="B296" s="6" t="s">
        <v>478</v>
      </c>
      <c r="C296" s="6"/>
      <c r="D296" s="36">
        <v>1</v>
      </c>
      <c r="E296" s="2">
        <v>481.1</v>
      </c>
      <c r="F296" s="2">
        <f t="shared" si="4"/>
        <v>481.1</v>
      </c>
      <c r="G296" s="253"/>
      <c r="H296" s="43"/>
      <c r="I296" s="253"/>
      <c r="J296" s="43"/>
      <c r="K296" s="253"/>
      <c r="L296" s="43"/>
      <c r="M296" s="253"/>
      <c r="N296" s="43"/>
      <c r="O296" s="253"/>
      <c r="P296" s="43"/>
      <c r="Q296" s="253"/>
      <c r="R296" s="43"/>
      <c r="S296" s="253"/>
      <c r="T296" s="43"/>
      <c r="U296" s="253"/>
      <c r="V296" s="43"/>
      <c r="W296" s="253"/>
      <c r="X296" s="43"/>
      <c r="Y296" s="253"/>
      <c r="Z296" s="43"/>
      <c r="AA296" s="253"/>
      <c r="AB296" s="43"/>
      <c r="AC296" s="253"/>
      <c r="AD296" s="43"/>
      <c r="AE296" s="253"/>
      <c r="AF296" s="43"/>
      <c r="AG296" s="253"/>
      <c r="AH296" s="43"/>
      <c r="AI296" s="253"/>
      <c r="AJ296" s="43"/>
      <c r="AK296" s="253"/>
      <c r="AL296" s="43"/>
      <c r="AM296" s="42"/>
    </row>
    <row r="297" spans="1:39" x14ac:dyDescent="0.2">
      <c r="A297" s="235" t="s">
        <v>515</v>
      </c>
      <c r="B297" s="6" t="s">
        <v>478</v>
      </c>
      <c r="C297" s="6"/>
      <c r="D297" s="36">
        <v>1</v>
      </c>
      <c r="E297" s="2">
        <v>481.1</v>
      </c>
      <c r="F297" s="2">
        <f t="shared" si="4"/>
        <v>481.1</v>
      </c>
      <c r="G297" s="253"/>
      <c r="H297" s="43"/>
      <c r="I297" s="253"/>
      <c r="J297" s="43"/>
      <c r="K297" s="253"/>
      <c r="L297" s="43"/>
      <c r="M297" s="253"/>
      <c r="N297" s="43"/>
      <c r="O297" s="253"/>
      <c r="P297" s="43"/>
      <c r="Q297" s="253"/>
      <c r="R297" s="43"/>
      <c r="S297" s="253"/>
      <c r="T297" s="43"/>
      <c r="U297" s="253"/>
      <c r="V297" s="43"/>
      <c r="W297" s="253"/>
      <c r="X297" s="43"/>
      <c r="Y297" s="253"/>
      <c r="Z297" s="43"/>
      <c r="AA297" s="253"/>
      <c r="AB297" s="43"/>
      <c r="AC297" s="253"/>
      <c r="AD297" s="43"/>
      <c r="AE297" s="253"/>
      <c r="AF297" s="43"/>
      <c r="AG297" s="253"/>
      <c r="AH297" s="43"/>
      <c r="AI297" s="253"/>
      <c r="AJ297" s="43"/>
      <c r="AK297" s="253"/>
      <c r="AL297" s="43"/>
      <c r="AM297" s="42"/>
    </row>
    <row r="298" spans="1:39" x14ac:dyDescent="0.2">
      <c r="A298" s="235" t="s">
        <v>516</v>
      </c>
      <c r="B298" s="6" t="s">
        <v>478</v>
      </c>
      <c r="C298" s="6"/>
      <c r="D298" s="36">
        <v>1</v>
      </c>
      <c r="E298" s="2">
        <v>705.8</v>
      </c>
      <c r="F298" s="2">
        <f t="shared" si="4"/>
        <v>705.8</v>
      </c>
      <c r="G298" s="253"/>
      <c r="H298" s="43"/>
      <c r="I298" s="253"/>
      <c r="J298" s="43"/>
      <c r="K298" s="253"/>
      <c r="L298" s="43"/>
      <c r="M298" s="253"/>
      <c r="N298" s="43"/>
      <c r="O298" s="253"/>
      <c r="P298" s="43"/>
      <c r="Q298" s="253"/>
      <c r="R298" s="43"/>
      <c r="S298" s="253"/>
      <c r="T298" s="43"/>
      <c r="U298" s="253"/>
      <c r="V298" s="43"/>
      <c r="W298" s="253"/>
      <c r="X298" s="43"/>
      <c r="Y298" s="253"/>
      <c r="Z298" s="43"/>
      <c r="AA298" s="253"/>
      <c r="AB298" s="43"/>
      <c r="AC298" s="253"/>
      <c r="AD298" s="43"/>
      <c r="AE298" s="253"/>
      <c r="AF298" s="43"/>
      <c r="AG298" s="253"/>
      <c r="AH298" s="43"/>
      <c r="AI298" s="253"/>
      <c r="AJ298" s="43"/>
      <c r="AK298" s="253"/>
      <c r="AL298" s="43"/>
      <c r="AM298" s="42"/>
    </row>
    <row r="299" spans="1:39" x14ac:dyDescent="0.2">
      <c r="A299" s="235" t="s">
        <v>517</v>
      </c>
      <c r="B299" s="6" t="s">
        <v>478</v>
      </c>
      <c r="C299" s="6"/>
      <c r="D299" s="36">
        <v>1</v>
      </c>
      <c r="E299" s="2">
        <v>705.8</v>
      </c>
      <c r="F299" s="2">
        <f t="shared" si="4"/>
        <v>705.8</v>
      </c>
      <c r="G299" s="253"/>
      <c r="H299" s="43"/>
      <c r="I299" s="253"/>
      <c r="J299" s="43"/>
      <c r="K299" s="253"/>
      <c r="L299" s="43"/>
      <c r="M299" s="253"/>
      <c r="N299" s="43"/>
      <c r="O299" s="253"/>
      <c r="P299" s="43"/>
      <c r="Q299" s="253"/>
      <c r="R299" s="43"/>
      <c r="S299" s="253"/>
      <c r="T299" s="43"/>
      <c r="U299" s="253"/>
      <c r="V299" s="43"/>
      <c r="W299" s="253"/>
      <c r="X299" s="43"/>
      <c r="Y299" s="253"/>
      <c r="Z299" s="43"/>
      <c r="AA299" s="253"/>
      <c r="AB299" s="43"/>
      <c r="AC299" s="253"/>
      <c r="AD299" s="43"/>
      <c r="AE299" s="253"/>
      <c r="AF299" s="43"/>
      <c r="AG299" s="253"/>
      <c r="AH299" s="43"/>
      <c r="AI299" s="253"/>
      <c r="AJ299" s="43"/>
      <c r="AK299" s="253"/>
      <c r="AL299" s="43"/>
      <c r="AM299" s="42"/>
    </row>
    <row r="300" spans="1:39" x14ac:dyDescent="0.2">
      <c r="A300" s="235" t="s">
        <v>518</v>
      </c>
      <c r="B300" s="6" t="s">
        <v>478</v>
      </c>
      <c r="C300" s="6"/>
      <c r="D300" s="36">
        <v>1</v>
      </c>
      <c r="E300" s="2">
        <v>687.2</v>
      </c>
      <c r="F300" s="2">
        <f t="shared" si="4"/>
        <v>687.2</v>
      </c>
      <c r="G300" s="253"/>
      <c r="H300" s="43"/>
      <c r="I300" s="253"/>
      <c r="J300" s="43"/>
      <c r="K300" s="253"/>
      <c r="L300" s="43"/>
      <c r="M300" s="253"/>
      <c r="N300" s="43"/>
      <c r="O300" s="253"/>
      <c r="P300" s="43"/>
      <c r="Q300" s="253"/>
      <c r="R300" s="43"/>
      <c r="S300" s="253"/>
      <c r="T300" s="43"/>
      <c r="U300" s="253"/>
      <c r="V300" s="43"/>
      <c r="W300" s="253"/>
      <c r="X300" s="43"/>
      <c r="Y300" s="253"/>
      <c r="Z300" s="43"/>
      <c r="AA300" s="253"/>
      <c r="AB300" s="43"/>
      <c r="AC300" s="253"/>
      <c r="AD300" s="43"/>
      <c r="AE300" s="253"/>
      <c r="AF300" s="43"/>
      <c r="AG300" s="253"/>
      <c r="AH300" s="43"/>
      <c r="AI300" s="253"/>
      <c r="AJ300" s="43"/>
      <c r="AK300" s="253"/>
      <c r="AL300" s="43"/>
      <c r="AM300" s="42"/>
    </row>
    <row r="301" spans="1:39" x14ac:dyDescent="0.2">
      <c r="A301" s="235" t="s">
        <v>519</v>
      </c>
      <c r="B301" s="6" t="s">
        <v>478</v>
      </c>
      <c r="C301" s="6"/>
      <c r="D301" s="36">
        <v>1</v>
      </c>
      <c r="E301" s="2">
        <v>687.2</v>
      </c>
      <c r="F301" s="2">
        <f t="shared" si="4"/>
        <v>687.2</v>
      </c>
      <c r="G301" s="253"/>
      <c r="H301" s="43"/>
      <c r="I301" s="253"/>
      <c r="J301" s="43"/>
      <c r="K301" s="253"/>
      <c r="L301" s="43"/>
      <c r="M301" s="253"/>
      <c r="N301" s="43"/>
      <c r="O301" s="253"/>
      <c r="P301" s="43"/>
      <c r="Q301" s="253"/>
      <c r="R301" s="43"/>
      <c r="S301" s="253"/>
      <c r="T301" s="43"/>
      <c r="U301" s="253"/>
      <c r="V301" s="43"/>
      <c r="W301" s="253"/>
      <c r="X301" s="43"/>
      <c r="Y301" s="253"/>
      <c r="Z301" s="43"/>
      <c r="AA301" s="253"/>
      <c r="AB301" s="43"/>
      <c r="AC301" s="253"/>
      <c r="AD301" s="43"/>
      <c r="AE301" s="253"/>
      <c r="AF301" s="43"/>
      <c r="AG301" s="253"/>
      <c r="AH301" s="43"/>
      <c r="AI301" s="253"/>
      <c r="AJ301" s="43"/>
      <c r="AK301" s="253"/>
      <c r="AL301" s="43"/>
      <c r="AM301" s="42"/>
    </row>
    <row r="302" spans="1:39" x14ac:dyDescent="0.2">
      <c r="A302" s="235" t="s">
        <v>520</v>
      </c>
      <c r="B302" s="6" t="s">
        <v>478</v>
      </c>
      <c r="C302" s="6"/>
      <c r="D302" s="36">
        <v>6</v>
      </c>
      <c r="E302" s="2">
        <v>1214.7999999999997</v>
      </c>
      <c r="F302" s="2">
        <f t="shared" si="4"/>
        <v>7288.7999999999984</v>
      </c>
      <c r="G302" s="253"/>
      <c r="H302" s="43"/>
      <c r="I302" s="253"/>
      <c r="J302" s="43"/>
      <c r="K302" s="253"/>
      <c r="L302" s="43"/>
      <c r="M302" s="253"/>
      <c r="N302" s="43"/>
      <c r="O302" s="253"/>
      <c r="P302" s="43"/>
      <c r="Q302" s="253"/>
      <c r="R302" s="43"/>
      <c r="S302" s="253"/>
      <c r="T302" s="43"/>
      <c r="U302" s="253"/>
      <c r="V302" s="43"/>
      <c r="W302" s="253"/>
      <c r="X302" s="43"/>
      <c r="Y302" s="253"/>
      <c r="Z302" s="43"/>
      <c r="AA302" s="253"/>
      <c r="AB302" s="43"/>
      <c r="AC302" s="253"/>
      <c r="AD302" s="43"/>
      <c r="AE302" s="253"/>
      <c r="AF302" s="43"/>
      <c r="AG302" s="253"/>
      <c r="AH302" s="43"/>
      <c r="AI302" s="253"/>
      <c r="AJ302" s="43"/>
      <c r="AK302" s="253"/>
      <c r="AL302" s="43"/>
      <c r="AM302" s="42"/>
    </row>
    <row r="303" spans="1:39" x14ac:dyDescent="0.2">
      <c r="A303" s="235" t="s">
        <v>521</v>
      </c>
      <c r="B303" s="6" t="s">
        <v>478</v>
      </c>
      <c r="C303" s="6"/>
      <c r="D303" s="36">
        <v>3</v>
      </c>
      <c r="E303" s="2">
        <v>1459.5999999999997</v>
      </c>
      <c r="F303" s="2">
        <f t="shared" si="4"/>
        <v>4378.7999999999993</v>
      </c>
      <c r="G303" s="253"/>
      <c r="H303" s="43"/>
      <c r="I303" s="253"/>
      <c r="J303" s="43"/>
      <c r="K303" s="253"/>
      <c r="L303" s="43"/>
      <c r="M303" s="253"/>
      <c r="N303" s="43"/>
      <c r="O303" s="253"/>
      <c r="P303" s="43"/>
      <c r="Q303" s="253"/>
      <c r="R303" s="43"/>
      <c r="S303" s="253"/>
      <c r="T303" s="43"/>
      <c r="U303" s="253"/>
      <c r="V303" s="43"/>
      <c r="W303" s="253"/>
      <c r="X303" s="43"/>
      <c r="Y303" s="253"/>
      <c r="Z303" s="43"/>
      <c r="AA303" s="253"/>
      <c r="AB303" s="43"/>
      <c r="AC303" s="253"/>
      <c r="AD303" s="43"/>
      <c r="AE303" s="253"/>
      <c r="AF303" s="43"/>
      <c r="AG303" s="253"/>
      <c r="AH303" s="43"/>
      <c r="AI303" s="253"/>
      <c r="AJ303" s="43"/>
      <c r="AK303" s="253"/>
      <c r="AL303" s="43"/>
      <c r="AM303" s="42"/>
    </row>
    <row r="304" spans="1:39" x14ac:dyDescent="0.2">
      <c r="A304" s="235" t="s">
        <v>522</v>
      </c>
      <c r="B304" s="6" t="s">
        <v>478</v>
      </c>
      <c r="C304" s="6"/>
      <c r="D304" s="36">
        <v>4</v>
      </c>
      <c r="E304" s="2">
        <v>3842.8999999999996</v>
      </c>
      <c r="F304" s="2">
        <f t="shared" si="4"/>
        <v>15371.599999999999</v>
      </c>
      <c r="G304" s="253"/>
      <c r="H304" s="43"/>
      <c r="I304" s="253"/>
      <c r="J304" s="43"/>
      <c r="K304" s="253"/>
      <c r="L304" s="43"/>
      <c r="M304" s="253"/>
      <c r="N304" s="43"/>
      <c r="O304" s="253"/>
      <c r="P304" s="43"/>
      <c r="Q304" s="253"/>
      <c r="R304" s="43"/>
      <c r="S304" s="253"/>
      <c r="T304" s="43"/>
      <c r="U304" s="253"/>
      <c r="V304" s="43"/>
      <c r="W304" s="253"/>
      <c r="X304" s="43"/>
      <c r="Y304" s="253"/>
      <c r="Z304" s="43"/>
      <c r="AA304" s="253"/>
      <c r="AB304" s="43"/>
      <c r="AC304" s="253"/>
      <c r="AD304" s="43"/>
      <c r="AE304" s="253"/>
      <c r="AF304" s="43"/>
      <c r="AG304" s="253"/>
      <c r="AH304" s="43"/>
      <c r="AI304" s="253"/>
      <c r="AJ304" s="43"/>
      <c r="AK304" s="253"/>
      <c r="AL304" s="43"/>
      <c r="AM304" s="42"/>
    </row>
    <row r="305" spans="1:39" x14ac:dyDescent="0.2">
      <c r="A305" s="235" t="s">
        <v>523</v>
      </c>
      <c r="B305" s="6" t="s">
        <v>478</v>
      </c>
      <c r="C305" s="6"/>
      <c r="D305" s="36">
        <v>4</v>
      </c>
      <c r="E305" s="2">
        <v>3240.7</v>
      </c>
      <c r="F305" s="2">
        <f t="shared" si="4"/>
        <v>12962.8</v>
      </c>
      <c r="G305" s="253"/>
      <c r="H305" s="43"/>
      <c r="I305" s="253"/>
      <c r="J305" s="43"/>
      <c r="K305" s="253"/>
      <c r="L305" s="43"/>
      <c r="M305" s="253"/>
      <c r="N305" s="43"/>
      <c r="O305" s="253"/>
      <c r="P305" s="43"/>
      <c r="Q305" s="253"/>
      <c r="R305" s="43"/>
      <c r="S305" s="253"/>
      <c r="T305" s="43"/>
      <c r="U305" s="253"/>
      <c r="V305" s="43"/>
      <c r="W305" s="253"/>
      <c r="X305" s="43"/>
      <c r="Y305" s="253"/>
      <c r="Z305" s="43"/>
      <c r="AA305" s="253"/>
      <c r="AB305" s="43"/>
      <c r="AC305" s="253"/>
      <c r="AD305" s="43"/>
      <c r="AE305" s="253"/>
      <c r="AF305" s="43"/>
      <c r="AG305" s="253"/>
      <c r="AH305" s="43"/>
      <c r="AI305" s="253"/>
      <c r="AJ305" s="43"/>
      <c r="AK305" s="253"/>
      <c r="AL305" s="43"/>
      <c r="AM305" s="42"/>
    </row>
    <row r="306" spans="1:39" x14ac:dyDescent="0.2">
      <c r="A306" s="235" t="s">
        <v>480</v>
      </c>
      <c r="B306" s="6" t="s">
        <v>478</v>
      </c>
      <c r="C306" s="6"/>
      <c r="D306" s="36">
        <v>1</v>
      </c>
      <c r="E306" s="2">
        <v>2429.2999999999997</v>
      </c>
      <c r="F306" s="2">
        <f t="shared" si="4"/>
        <v>2429.2999999999997</v>
      </c>
      <c r="G306" s="253"/>
      <c r="H306" s="43"/>
      <c r="I306" s="253"/>
      <c r="J306" s="43"/>
      <c r="K306" s="253"/>
      <c r="L306" s="43"/>
      <c r="M306" s="253"/>
      <c r="N306" s="43"/>
      <c r="O306" s="253"/>
      <c r="P306" s="43"/>
      <c r="Q306" s="253"/>
      <c r="R306" s="43"/>
      <c r="S306" s="253"/>
      <c r="T306" s="43"/>
      <c r="U306" s="253"/>
      <c r="V306" s="43"/>
      <c r="W306" s="253"/>
      <c r="X306" s="43"/>
      <c r="Y306" s="253"/>
      <c r="Z306" s="43"/>
      <c r="AA306" s="253"/>
      <c r="AB306" s="43"/>
      <c r="AC306" s="253"/>
      <c r="AD306" s="43"/>
      <c r="AE306" s="253"/>
      <c r="AF306" s="43"/>
      <c r="AG306" s="253"/>
      <c r="AH306" s="43"/>
      <c r="AI306" s="253"/>
      <c r="AJ306" s="43"/>
      <c r="AK306" s="253"/>
      <c r="AL306" s="43"/>
      <c r="AM306" s="42"/>
    </row>
    <row r="307" spans="1:39" x14ac:dyDescent="0.2">
      <c r="A307" s="235" t="s">
        <v>524</v>
      </c>
      <c r="B307" s="6" t="s">
        <v>478</v>
      </c>
      <c r="C307" s="6"/>
      <c r="D307" s="36">
        <v>2</v>
      </c>
      <c r="E307" s="2">
        <v>1367.4999999999998</v>
      </c>
      <c r="F307" s="2">
        <f t="shared" si="4"/>
        <v>2734.9999999999995</v>
      </c>
      <c r="G307" s="253"/>
      <c r="H307" s="43"/>
      <c r="I307" s="253"/>
      <c r="J307" s="43"/>
      <c r="K307" s="253"/>
      <c r="L307" s="43"/>
      <c r="M307" s="253"/>
      <c r="N307" s="43"/>
      <c r="O307" s="253"/>
      <c r="P307" s="43"/>
      <c r="Q307" s="253"/>
      <c r="R307" s="43"/>
      <c r="S307" s="253"/>
      <c r="T307" s="43"/>
      <c r="U307" s="253"/>
      <c r="V307" s="43"/>
      <c r="W307" s="253"/>
      <c r="X307" s="43"/>
      <c r="Y307" s="253"/>
      <c r="Z307" s="43"/>
      <c r="AA307" s="253"/>
      <c r="AB307" s="43"/>
      <c r="AC307" s="253"/>
      <c r="AD307" s="43"/>
      <c r="AE307" s="253"/>
      <c r="AF307" s="43"/>
      <c r="AG307" s="253"/>
      <c r="AH307" s="43"/>
      <c r="AI307" s="253"/>
      <c r="AJ307" s="43"/>
      <c r="AK307" s="253"/>
      <c r="AL307" s="43"/>
      <c r="AM307" s="42"/>
    </row>
    <row r="308" spans="1:39" x14ac:dyDescent="0.2">
      <c r="A308" s="235" t="s">
        <v>525</v>
      </c>
      <c r="B308" s="6" t="s">
        <v>478</v>
      </c>
      <c r="C308" s="6"/>
      <c r="D308" s="36">
        <v>4</v>
      </c>
      <c r="E308" s="2">
        <v>1613.5</v>
      </c>
      <c r="F308" s="2">
        <f t="shared" si="4"/>
        <v>6454</v>
      </c>
      <c r="G308" s="253"/>
      <c r="H308" s="43"/>
      <c r="I308" s="253"/>
      <c r="J308" s="43"/>
      <c r="K308" s="253"/>
      <c r="L308" s="43"/>
      <c r="M308" s="253"/>
      <c r="N308" s="43"/>
      <c r="O308" s="253"/>
      <c r="P308" s="43"/>
      <c r="Q308" s="253"/>
      <c r="R308" s="43"/>
      <c r="S308" s="253"/>
      <c r="T308" s="43"/>
      <c r="U308" s="253"/>
      <c r="V308" s="43"/>
      <c r="W308" s="253"/>
      <c r="X308" s="43"/>
      <c r="Y308" s="253"/>
      <c r="Z308" s="43"/>
      <c r="AA308" s="253"/>
      <c r="AB308" s="43"/>
      <c r="AC308" s="253"/>
      <c r="AD308" s="43"/>
      <c r="AE308" s="253"/>
      <c r="AF308" s="43"/>
      <c r="AG308" s="253"/>
      <c r="AH308" s="43"/>
      <c r="AI308" s="253"/>
      <c r="AJ308" s="43"/>
      <c r="AK308" s="253"/>
      <c r="AL308" s="43"/>
      <c r="AM308" s="42"/>
    </row>
    <row r="309" spans="1:39" x14ac:dyDescent="0.2">
      <c r="A309" s="235" t="s">
        <v>526</v>
      </c>
      <c r="B309" s="6" t="s">
        <v>478</v>
      </c>
      <c r="C309" s="6"/>
      <c r="D309" s="36">
        <v>4</v>
      </c>
      <c r="E309" s="2">
        <v>1723.5999999999997</v>
      </c>
      <c r="F309" s="2">
        <f t="shared" si="4"/>
        <v>6894.3999999999987</v>
      </c>
      <c r="G309" s="253"/>
      <c r="H309" s="43"/>
      <c r="I309" s="253"/>
      <c r="J309" s="43"/>
      <c r="K309" s="253"/>
      <c r="L309" s="43"/>
      <c r="M309" s="253"/>
      <c r="N309" s="43"/>
      <c r="O309" s="253"/>
      <c r="P309" s="43"/>
      <c r="Q309" s="253"/>
      <c r="R309" s="43"/>
      <c r="S309" s="253"/>
      <c r="T309" s="43"/>
      <c r="U309" s="253"/>
      <c r="V309" s="43"/>
      <c r="W309" s="253"/>
      <c r="X309" s="43"/>
      <c r="Y309" s="253"/>
      <c r="Z309" s="43"/>
      <c r="AA309" s="253"/>
      <c r="AB309" s="43"/>
      <c r="AC309" s="253"/>
      <c r="AD309" s="43"/>
      <c r="AE309" s="253"/>
      <c r="AF309" s="43"/>
      <c r="AG309" s="253"/>
      <c r="AH309" s="43"/>
      <c r="AI309" s="253"/>
      <c r="AJ309" s="43"/>
      <c r="AK309" s="253"/>
      <c r="AL309" s="43"/>
      <c r="AM309" s="42"/>
    </row>
    <row r="310" spans="1:39" x14ac:dyDescent="0.2">
      <c r="A310" s="235" t="s">
        <v>527</v>
      </c>
      <c r="B310" s="6" t="s">
        <v>478</v>
      </c>
      <c r="C310" s="6"/>
      <c r="D310" s="36">
        <v>4</v>
      </c>
      <c r="E310" s="2">
        <v>1344.8999999999999</v>
      </c>
      <c r="F310" s="2">
        <f t="shared" si="4"/>
        <v>5379.5999999999995</v>
      </c>
      <c r="G310" s="253"/>
      <c r="H310" s="43"/>
      <c r="I310" s="253"/>
      <c r="J310" s="43"/>
      <c r="K310" s="253"/>
      <c r="L310" s="43"/>
      <c r="M310" s="253"/>
      <c r="N310" s="43"/>
      <c r="O310" s="253"/>
      <c r="P310" s="43"/>
      <c r="Q310" s="253"/>
      <c r="R310" s="43"/>
      <c r="S310" s="253"/>
      <c r="T310" s="43"/>
      <c r="U310" s="253"/>
      <c r="V310" s="43"/>
      <c r="W310" s="253"/>
      <c r="X310" s="43"/>
      <c r="Y310" s="253"/>
      <c r="Z310" s="43"/>
      <c r="AA310" s="253"/>
      <c r="AB310" s="43"/>
      <c r="AC310" s="253"/>
      <c r="AD310" s="43"/>
      <c r="AE310" s="253"/>
      <c r="AF310" s="43"/>
      <c r="AG310" s="253"/>
      <c r="AH310" s="43"/>
      <c r="AI310" s="253"/>
      <c r="AJ310" s="43"/>
      <c r="AK310" s="253"/>
      <c r="AL310" s="43"/>
      <c r="AM310" s="42"/>
    </row>
    <row r="311" spans="1:39" x14ac:dyDescent="0.2">
      <c r="A311" s="235" t="s">
        <v>528</v>
      </c>
      <c r="B311" s="6" t="s">
        <v>478</v>
      </c>
      <c r="C311" s="6"/>
      <c r="D311" s="36">
        <v>4</v>
      </c>
      <c r="E311" s="2">
        <v>1418.1999999999998</v>
      </c>
      <c r="F311" s="2">
        <f t="shared" si="4"/>
        <v>5672.7999999999993</v>
      </c>
      <c r="G311" s="253"/>
      <c r="H311" s="43"/>
      <c r="I311" s="253"/>
      <c r="J311" s="43"/>
      <c r="K311" s="253"/>
      <c r="L311" s="43"/>
      <c r="M311" s="253"/>
      <c r="N311" s="43"/>
      <c r="O311" s="253"/>
      <c r="P311" s="43"/>
      <c r="Q311" s="253"/>
      <c r="R311" s="43"/>
      <c r="S311" s="253"/>
      <c r="T311" s="43"/>
      <c r="U311" s="253"/>
      <c r="V311" s="43"/>
      <c r="W311" s="253"/>
      <c r="X311" s="43"/>
      <c r="Y311" s="253"/>
      <c r="Z311" s="43"/>
      <c r="AA311" s="253"/>
      <c r="AB311" s="43"/>
      <c r="AC311" s="253"/>
      <c r="AD311" s="43"/>
      <c r="AE311" s="253"/>
      <c r="AF311" s="43"/>
      <c r="AG311" s="253"/>
      <c r="AH311" s="43"/>
      <c r="AI311" s="253"/>
      <c r="AJ311" s="43"/>
      <c r="AK311" s="253"/>
      <c r="AL311" s="43"/>
      <c r="AM311" s="42"/>
    </row>
    <row r="312" spans="1:39" x14ac:dyDescent="0.2">
      <c r="A312" s="235" t="s">
        <v>529</v>
      </c>
      <c r="B312" s="6" t="s">
        <v>478</v>
      </c>
      <c r="C312" s="6"/>
      <c r="D312" s="36">
        <v>1</v>
      </c>
      <c r="E312" s="2">
        <v>1214.7999999999997</v>
      </c>
      <c r="F312" s="2">
        <f t="shared" si="4"/>
        <v>1214.7999999999997</v>
      </c>
      <c r="G312" s="253"/>
      <c r="H312" s="43"/>
      <c r="I312" s="253"/>
      <c r="J312" s="43"/>
      <c r="K312" s="253"/>
      <c r="L312" s="43"/>
      <c r="M312" s="253"/>
      <c r="N312" s="43"/>
      <c r="O312" s="253"/>
      <c r="P312" s="43"/>
      <c r="Q312" s="253"/>
      <c r="R312" s="43"/>
      <c r="S312" s="253"/>
      <c r="T312" s="43"/>
      <c r="U312" s="253"/>
      <c r="V312" s="43"/>
      <c r="W312" s="253"/>
      <c r="X312" s="43"/>
      <c r="Y312" s="253"/>
      <c r="Z312" s="43"/>
      <c r="AA312" s="253"/>
      <c r="AB312" s="43"/>
      <c r="AC312" s="253"/>
      <c r="AD312" s="43"/>
      <c r="AE312" s="253"/>
      <c r="AF312" s="43"/>
      <c r="AG312" s="253"/>
      <c r="AH312" s="43"/>
      <c r="AI312" s="253"/>
      <c r="AJ312" s="43"/>
      <c r="AK312" s="253"/>
      <c r="AL312" s="43"/>
      <c r="AM312" s="42"/>
    </row>
    <row r="313" spans="1:39" x14ac:dyDescent="0.2">
      <c r="A313" s="235" t="s">
        <v>530</v>
      </c>
      <c r="B313" s="6" t="s">
        <v>478</v>
      </c>
      <c r="C313" s="6"/>
      <c r="D313" s="36">
        <v>1</v>
      </c>
      <c r="E313" s="2">
        <v>1214.7999999999997</v>
      </c>
      <c r="F313" s="2">
        <f t="shared" si="4"/>
        <v>1214.7999999999997</v>
      </c>
      <c r="G313" s="253"/>
      <c r="H313" s="43"/>
      <c r="I313" s="253"/>
      <c r="J313" s="43"/>
      <c r="K313" s="253"/>
      <c r="L313" s="43"/>
      <c r="M313" s="253"/>
      <c r="N313" s="43"/>
      <c r="O313" s="253"/>
      <c r="P313" s="43"/>
      <c r="Q313" s="253"/>
      <c r="R313" s="43"/>
      <c r="S313" s="253"/>
      <c r="T313" s="43"/>
      <c r="U313" s="253"/>
      <c r="V313" s="43"/>
      <c r="W313" s="253"/>
      <c r="X313" s="43"/>
      <c r="Y313" s="253"/>
      <c r="Z313" s="43"/>
      <c r="AA313" s="253"/>
      <c r="AB313" s="43"/>
      <c r="AC313" s="253"/>
      <c r="AD313" s="43"/>
      <c r="AE313" s="253"/>
      <c r="AF313" s="43"/>
      <c r="AG313" s="253"/>
      <c r="AH313" s="43"/>
      <c r="AI313" s="253"/>
      <c r="AJ313" s="43"/>
      <c r="AK313" s="253"/>
      <c r="AL313" s="43"/>
      <c r="AM313" s="42"/>
    </row>
    <row r="314" spans="1:39" x14ac:dyDescent="0.2">
      <c r="A314" s="235" t="s">
        <v>531</v>
      </c>
      <c r="B314" s="6" t="s">
        <v>478</v>
      </c>
      <c r="C314" s="6"/>
      <c r="D314" s="36">
        <v>2</v>
      </c>
      <c r="E314" s="2">
        <v>1367.4999999999998</v>
      </c>
      <c r="F314" s="2">
        <f t="shared" si="4"/>
        <v>2734.9999999999995</v>
      </c>
      <c r="G314" s="253"/>
      <c r="H314" s="43"/>
      <c r="I314" s="253"/>
      <c r="J314" s="43"/>
      <c r="K314" s="253"/>
      <c r="L314" s="43"/>
      <c r="M314" s="253"/>
      <c r="N314" s="43"/>
      <c r="O314" s="253"/>
      <c r="P314" s="43"/>
      <c r="Q314" s="253"/>
      <c r="R314" s="43"/>
      <c r="S314" s="253"/>
      <c r="T314" s="43"/>
      <c r="U314" s="253"/>
      <c r="V314" s="43"/>
      <c r="W314" s="253"/>
      <c r="X314" s="43"/>
      <c r="Y314" s="253"/>
      <c r="Z314" s="43"/>
      <c r="AA314" s="253"/>
      <c r="AB314" s="43"/>
      <c r="AC314" s="253"/>
      <c r="AD314" s="43"/>
      <c r="AE314" s="253"/>
      <c r="AF314" s="43"/>
      <c r="AG314" s="253"/>
      <c r="AH314" s="43"/>
      <c r="AI314" s="253"/>
      <c r="AJ314" s="43"/>
      <c r="AK314" s="253"/>
      <c r="AL314" s="43"/>
      <c r="AM314" s="42"/>
    </row>
    <row r="315" spans="1:39" x14ac:dyDescent="0.2">
      <c r="A315" s="235" t="s">
        <v>532</v>
      </c>
      <c r="B315" s="6" t="s">
        <v>478</v>
      </c>
      <c r="C315" s="6"/>
      <c r="D315" s="36">
        <v>12</v>
      </c>
      <c r="E315" s="2">
        <v>1367.4999999999998</v>
      </c>
      <c r="F315" s="2">
        <f t="shared" si="4"/>
        <v>16409.999999999996</v>
      </c>
      <c r="G315" s="253"/>
      <c r="H315" s="43"/>
      <c r="I315" s="253"/>
      <c r="J315" s="43"/>
      <c r="K315" s="253"/>
      <c r="L315" s="43"/>
      <c r="M315" s="253"/>
      <c r="N315" s="43"/>
      <c r="O315" s="253"/>
      <c r="P315" s="43"/>
      <c r="Q315" s="253"/>
      <c r="R315" s="43"/>
      <c r="S315" s="253"/>
      <c r="T315" s="43"/>
      <c r="U315" s="253"/>
      <c r="V315" s="43"/>
      <c r="W315" s="253"/>
      <c r="X315" s="43"/>
      <c r="Y315" s="253"/>
      <c r="Z315" s="43"/>
      <c r="AA315" s="253"/>
      <c r="AB315" s="43"/>
      <c r="AC315" s="253"/>
      <c r="AD315" s="43"/>
      <c r="AE315" s="253"/>
      <c r="AF315" s="43"/>
      <c r="AG315" s="253"/>
      <c r="AH315" s="43"/>
      <c r="AI315" s="253"/>
      <c r="AJ315" s="43"/>
      <c r="AK315" s="253"/>
      <c r="AL315" s="43"/>
      <c r="AM315" s="42"/>
    </row>
    <row r="316" spans="1:39" x14ac:dyDescent="0.2">
      <c r="A316" s="235" t="s">
        <v>481</v>
      </c>
      <c r="B316" s="6" t="s">
        <v>478</v>
      </c>
      <c r="C316" s="6"/>
      <c r="D316" s="36">
        <v>4</v>
      </c>
      <c r="E316" s="2">
        <v>1255.0000000000002</v>
      </c>
      <c r="F316" s="2">
        <f t="shared" si="4"/>
        <v>5020.0000000000009</v>
      </c>
      <c r="G316" s="253"/>
      <c r="H316" s="43"/>
      <c r="I316" s="253"/>
      <c r="J316" s="43"/>
      <c r="K316" s="253"/>
      <c r="L316" s="43"/>
      <c r="M316" s="253"/>
      <c r="N316" s="43"/>
      <c r="O316" s="253"/>
      <c r="P316" s="43"/>
      <c r="Q316" s="253"/>
      <c r="R316" s="43"/>
      <c r="S316" s="253"/>
      <c r="T316" s="43"/>
      <c r="U316" s="253"/>
      <c r="V316" s="43"/>
      <c r="W316" s="253"/>
      <c r="X316" s="43"/>
      <c r="Y316" s="253"/>
      <c r="Z316" s="43"/>
      <c r="AA316" s="253"/>
      <c r="AB316" s="43"/>
      <c r="AC316" s="253"/>
      <c r="AD316" s="43"/>
      <c r="AE316" s="253"/>
      <c r="AF316" s="43"/>
      <c r="AG316" s="253"/>
      <c r="AH316" s="43"/>
      <c r="AI316" s="253"/>
      <c r="AJ316" s="43"/>
      <c r="AK316" s="253"/>
      <c r="AL316" s="43"/>
      <c r="AM316" s="42"/>
    </row>
    <row r="317" spans="1:39" x14ac:dyDescent="0.2">
      <c r="A317" s="235" t="s">
        <v>533</v>
      </c>
      <c r="B317" s="6" t="s">
        <v>478</v>
      </c>
      <c r="C317" s="6"/>
      <c r="D317" s="36">
        <v>11</v>
      </c>
      <c r="E317" s="2">
        <v>627.6</v>
      </c>
      <c r="F317" s="2">
        <f t="shared" si="4"/>
        <v>6903.6</v>
      </c>
      <c r="G317" s="253"/>
      <c r="H317" s="43"/>
      <c r="I317" s="253"/>
      <c r="J317" s="43"/>
      <c r="K317" s="253"/>
      <c r="L317" s="43"/>
      <c r="M317" s="253"/>
      <c r="N317" s="43"/>
      <c r="O317" s="253"/>
      <c r="P317" s="43"/>
      <c r="Q317" s="253"/>
      <c r="R317" s="43"/>
      <c r="S317" s="253"/>
      <c r="T317" s="43"/>
      <c r="U317" s="253"/>
      <c r="V317" s="43"/>
      <c r="W317" s="253"/>
      <c r="X317" s="43"/>
      <c r="Y317" s="253"/>
      <c r="Z317" s="43"/>
      <c r="AA317" s="253"/>
      <c r="AB317" s="43"/>
      <c r="AC317" s="253"/>
      <c r="AD317" s="43"/>
      <c r="AE317" s="253"/>
      <c r="AF317" s="43"/>
      <c r="AG317" s="253"/>
      <c r="AH317" s="43"/>
      <c r="AI317" s="253"/>
      <c r="AJ317" s="43"/>
      <c r="AK317" s="253"/>
      <c r="AL317" s="43"/>
      <c r="AM317" s="42"/>
    </row>
    <row r="318" spans="1:39" x14ac:dyDescent="0.2">
      <c r="A318" s="235" t="s">
        <v>534</v>
      </c>
      <c r="B318" s="6" t="s">
        <v>478</v>
      </c>
      <c r="C318" s="6"/>
      <c r="D318" s="36">
        <v>1</v>
      </c>
      <c r="E318" s="2">
        <v>627.6</v>
      </c>
      <c r="F318" s="2">
        <f t="shared" si="4"/>
        <v>627.6</v>
      </c>
      <c r="G318" s="253"/>
      <c r="H318" s="43"/>
      <c r="I318" s="253"/>
      <c r="J318" s="43"/>
      <c r="K318" s="253"/>
      <c r="L318" s="43"/>
      <c r="M318" s="253"/>
      <c r="N318" s="43"/>
      <c r="O318" s="253"/>
      <c r="P318" s="43"/>
      <c r="Q318" s="253"/>
      <c r="R318" s="43"/>
      <c r="S318" s="253"/>
      <c r="T318" s="43"/>
      <c r="U318" s="253"/>
      <c r="V318" s="43"/>
      <c r="W318" s="253"/>
      <c r="X318" s="43"/>
      <c r="Y318" s="253"/>
      <c r="Z318" s="43"/>
      <c r="AA318" s="253"/>
      <c r="AB318" s="43"/>
      <c r="AC318" s="253"/>
      <c r="AD318" s="43"/>
      <c r="AE318" s="253"/>
      <c r="AF318" s="43"/>
      <c r="AG318" s="253"/>
      <c r="AH318" s="43"/>
      <c r="AI318" s="253"/>
      <c r="AJ318" s="43"/>
      <c r="AK318" s="253"/>
      <c r="AL318" s="43"/>
      <c r="AM318" s="42"/>
    </row>
    <row r="319" spans="1:39" x14ac:dyDescent="0.2">
      <c r="A319" s="235" t="s">
        <v>535</v>
      </c>
      <c r="B319" s="6" t="s">
        <v>478</v>
      </c>
      <c r="C319" s="6"/>
      <c r="D319" s="36">
        <v>1</v>
      </c>
      <c r="E319" s="2">
        <v>2702.5000000000005</v>
      </c>
      <c r="F319" s="2">
        <f t="shared" si="4"/>
        <v>2702.5000000000005</v>
      </c>
      <c r="G319" s="253"/>
      <c r="H319" s="43"/>
      <c r="I319" s="253"/>
      <c r="J319" s="43"/>
      <c r="K319" s="253"/>
      <c r="L319" s="43"/>
      <c r="M319" s="253"/>
      <c r="N319" s="43"/>
      <c r="O319" s="253"/>
      <c r="P319" s="43"/>
      <c r="Q319" s="253"/>
      <c r="R319" s="43"/>
      <c r="S319" s="253"/>
      <c r="T319" s="43"/>
      <c r="U319" s="253"/>
      <c r="V319" s="43"/>
      <c r="W319" s="253"/>
      <c r="X319" s="43"/>
      <c r="Y319" s="253"/>
      <c r="Z319" s="43"/>
      <c r="AA319" s="253"/>
      <c r="AB319" s="43"/>
      <c r="AC319" s="253"/>
      <c r="AD319" s="43"/>
      <c r="AE319" s="253"/>
      <c r="AF319" s="43"/>
      <c r="AG319" s="253"/>
      <c r="AH319" s="43"/>
      <c r="AI319" s="253"/>
      <c r="AJ319" s="43"/>
      <c r="AK319" s="253"/>
      <c r="AL319" s="43"/>
      <c r="AM319" s="42"/>
    </row>
    <row r="320" spans="1:39" x14ac:dyDescent="0.2">
      <c r="A320" s="235" t="s">
        <v>536</v>
      </c>
      <c r="B320" s="6" t="s">
        <v>478</v>
      </c>
      <c r="C320" s="6"/>
      <c r="D320" s="36">
        <v>1</v>
      </c>
      <c r="E320" s="2">
        <v>877.69999999999993</v>
      </c>
      <c r="F320" s="2">
        <f t="shared" si="4"/>
        <v>877.69999999999993</v>
      </c>
      <c r="G320" s="253"/>
      <c r="H320" s="43"/>
      <c r="I320" s="253"/>
      <c r="J320" s="43"/>
      <c r="K320" s="253"/>
      <c r="L320" s="43"/>
      <c r="M320" s="253"/>
      <c r="N320" s="43"/>
      <c r="O320" s="253"/>
      <c r="P320" s="43"/>
      <c r="Q320" s="253"/>
      <c r="R320" s="43"/>
      <c r="S320" s="253"/>
      <c r="T320" s="43"/>
      <c r="U320" s="253"/>
      <c r="V320" s="43"/>
      <c r="W320" s="253"/>
      <c r="X320" s="43"/>
      <c r="Y320" s="253"/>
      <c r="Z320" s="43"/>
      <c r="AA320" s="253"/>
      <c r="AB320" s="43"/>
      <c r="AC320" s="253"/>
      <c r="AD320" s="43"/>
      <c r="AE320" s="253"/>
      <c r="AF320" s="43"/>
      <c r="AG320" s="253"/>
      <c r="AH320" s="43"/>
      <c r="AI320" s="253"/>
      <c r="AJ320" s="43"/>
      <c r="AK320" s="253"/>
      <c r="AL320" s="43"/>
      <c r="AM320" s="42"/>
    </row>
    <row r="321" spans="1:39" x14ac:dyDescent="0.2">
      <c r="A321" s="235" t="s">
        <v>537</v>
      </c>
      <c r="B321" s="6" t="s">
        <v>478</v>
      </c>
      <c r="C321" s="6"/>
      <c r="D321" s="36">
        <v>4</v>
      </c>
      <c r="E321" s="2">
        <v>654.29999999999995</v>
      </c>
      <c r="F321" s="2">
        <f t="shared" si="4"/>
        <v>2617.1999999999998</v>
      </c>
      <c r="G321" s="253"/>
      <c r="H321" s="43"/>
      <c r="I321" s="253"/>
      <c r="J321" s="43"/>
      <c r="K321" s="253"/>
      <c r="L321" s="43"/>
      <c r="M321" s="253"/>
      <c r="N321" s="43"/>
      <c r="O321" s="253"/>
      <c r="P321" s="43"/>
      <c r="Q321" s="253"/>
      <c r="R321" s="43"/>
      <c r="S321" s="253"/>
      <c r="T321" s="43"/>
      <c r="U321" s="253"/>
      <c r="V321" s="43"/>
      <c r="W321" s="253"/>
      <c r="X321" s="43"/>
      <c r="Y321" s="253"/>
      <c r="Z321" s="43"/>
      <c r="AA321" s="253"/>
      <c r="AB321" s="43"/>
      <c r="AC321" s="253"/>
      <c r="AD321" s="43"/>
      <c r="AE321" s="253"/>
      <c r="AF321" s="43"/>
      <c r="AG321" s="253"/>
      <c r="AH321" s="43"/>
      <c r="AI321" s="253"/>
      <c r="AJ321" s="43"/>
      <c r="AK321" s="253"/>
      <c r="AL321" s="43"/>
      <c r="AM321" s="42"/>
    </row>
    <row r="322" spans="1:39" x14ac:dyDescent="0.2">
      <c r="A322" s="235" t="s">
        <v>538</v>
      </c>
      <c r="B322" s="6" t="s">
        <v>478</v>
      </c>
      <c r="C322" s="6"/>
      <c r="D322" s="36">
        <v>1</v>
      </c>
      <c r="E322" s="2">
        <v>913.2</v>
      </c>
      <c r="F322" s="2">
        <f t="shared" si="4"/>
        <v>913.2</v>
      </c>
      <c r="G322" s="253"/>
      <c r="H322" s="43"/>
      <c r="I322" s="253"/>
      <c r="J322" s="43"/>
      <c r="K322" s="253"/>
      <c r="L322" s="43"/>
      <c r="M322" s="253"/>
      <c r="N322" s="43"/>
      <c r="O322" s="253"/>
      <c r="P322" s="43"/>
      <c r="Q322" s="253"/>
      <c r="R322" s="43"/>
      <c r="S322" s="253"/>
      <c r="T322" s="43"/>
      <c r="U322" s="253"/>
      <c r="V322" s="43"/>
      <c r="W322" s="253"/>
      <c r="X322" s="43"/>
      <c r="Y322" s="253"/>
      <c r="Z322" s="43"/>
      <c r="AA322" s="253"/>
      <c r="AB322" s="43"/>
      <c r="AC322" s="253"/>
      <c r="AD322" s="43"/>
      <c r="AE322" s="253"/>
      <c r="AF322" s="43"/>
      <c r="AG322" s="253"/>
      <c r="AH322" s="43"/>
      <c r="AI322" s="253"/>
      <c r="AJ322" s="43"/>
      <c r="AK322" s="253"/>
      <c r="AL322" s="43"/>
      <c r="AM322" s="42"/>
    </row>
    <row r="323" spans="1:39" x14ac:dyDescent="0.2">
      <c r="A323" s="235" t="s">
        <v>482</v>
      </c>
      <c r="B323" s="6" t="s">
        <v>478</v>
      </c>
      <c r="C323" s="6"/>
      <c r="D323" s="36">
        <v>4</v>
      </c>
      <c r="E323" s="2">
        <v>1613.5</v>
      </c>
      <c r="F323" s="2">
        <f t="shared" si="4"/>
        <v>6454</v>
      </c>
      <c r="G323" s="253"/>
      <c r="H323" s="43"/>
      <c r="I323" s="253"/>
      <c r="J323" s="43"/>
      <c r="K323" s="253"/>
      <c r="L323" s="43"/>
      <c r="M323" s="253"/>
      <c r="N323" s="43"/>
      <c r="O323" s="253"/>
      <c r="P323" s="43"/>
      <c r="Q323" s="253"/>
      <c r="R323" s="43"/>
      <c r="S323" s="253"/>
      <c r="T323" s="43"/>
      <c r="U323" s="253"/>
      <c r="V323" s="43"/>
      <c r="W323" s="253"/>
      <c r="X323" s="43"/>
      <c r="Y323" s="253"/>
      <c r="Z323" s="43"/>
      <c r="AA323" s="253"/>
      <c r="AB323" s="43"/>
      <c r="AC323" s="253"/>
      <c r="AD323" s="43"/>
      <c r="AE323" s="253"/>
      <c r="AF323" s="43"/>
      <c r="AG323" s="253"/>
      <c r="AH323" s="43"/>
      <c r="AI323" s="253"/>
      <c r="AJ323" s="43"/>
      <c r="AK323" s="253"/>
      <c r="AL323" s="43"/>
      <c r="AM323" s="42"/>
    </row>
    <row r="324" spans="1:39" x14ac:dyDescent="0.2">
      <c r="A324" s="235" t="s">
        <v>483</v>
      </c>
      <c r="B324" s="6" t="s">
        <v>478</v>
      </c>
      <c r="C324" s="6"/>
      <c r="D324" s="36">
        <v>4</v>
      </c>
      <c r="E324" s="2">
        <v>1613.5</v>
      </c>
      <c r="F324" s="2">
        <f t="shared" si="4"/>
        <v>6454</v>
      </c>
      <c r="G324" s="253"/>
      <c r="H324" s="43"/>
      <c r="I324" s="253"/>
      <c r="J324" s="43"/>
      <c r="K324" s="253"/>
      <c r="L324" s="43"/>
      <c r="M324" s="253"/>
      <c r="N324" s="43"/>
      <c r="O324" s="253"/>
      <c r="P324" s="43"/>
      <c r="Q324" s="253"/>
      <c r="R324" s="43"/>
      <c r="S324" s="253"/>
      <c r="T324" s="43"/>
      <c r="U324" s="253"/>
      <c r="V324" s="43"/>
      <c r="W324" s="253"/>
      <c r="X324" s="43"/>
      <c r="Y324" s="253"/>
      <c r="Z324" s="43"/>
      <c r="AA324" s="253"/>
      <c r="AB324" s="43"/>
      <c r="AC324" s="253"/>
      <c r="AD324" s="43"/>
      <c r="AE324" s="253"/>
      <c r="AF324" s="43"/>
      <c r="AG324" s="253"/>
      <c r="AH324" s="43"/>
      <c r="AI324" s="253"/>
      <c r="AJ324" s="43"/>
      <c r="AK324" s="253"/>
      <c r="AL324" s="43"/>
      <c r="AM324" s="42"/>
    </row>
    <row r="325" spans="1:39" x14ac:dyDescent="0.2">
      <c r="A325" s="235" t="s">
        <v>484</v>
      </c>
      <c r="B325" s="6" t="s">
        <v>478</v>
      </c>
      <c r="C325" s="6"/>
      <c r="D325" s="36">
        <v>2</v>
      </c>
      <c r="E325" s="2">
        <v>1613.5</v>
      </c>
      <c r="F325" s="2">
        <f t="shared" si="4"/>
        <v>3227</v>
      </c>
      <c r="G325" s="253"/>
      <c r="H325" s="43"/>
      <c r="I325" s="253"/>
      <c r="J325" s="43"/>
      <c r="K325" s="253"/>
      <c r="L325" s="43"/>
      <c r="M325" s="253"/>
      <c r="N325" s="43"/>
      <c r="O325" s="253"/>
      <c r="P325" s="43"/>
      <c r="Q325" s="253"/>
      <c r="R325" s="43"/>
      <c r="S325" s="253"/>
      <c r="T325" s="43"/>
      <c r="U325" s="253"/>
      <c r="V325" s="43"/>
      <c r="W325" s="253"/>
      <c r="X325" s="43"/>
      <c r="Y325" s="253"/>
      <c r="Z325" s="43"/>
      <c r="AA325" s="253"/>
      <c r="AB325" s="43"/>
      <c r="AC325" s="253"/>
      <c r="AD325" s="43"/>
      <c r="AE325" s="253"/>
      <c r="AF325" s="43"/>
      <c r="AG325" s="253"/>
      <c r="AH325" s="43"/>
      <c r="AI325" s="253"/>
      <c r="AJ325" s="43"/>
      <c r="AK325" s="253"/>
      <c r="AL325" s="43"/>
      <c r="AM325" s="42"/>
    </row>
    <row r="326" spans="1:39" x14ac:dyDescent="0.2">
      <c r="A326" s="235" t="s">
        <v>539</v>
      </c>
      <c r="B326" s="6" t="s">
        <v>478</v>
      </c>
      <c r="C326" s="6"/>
      <c r="D326" s="36">
        <v>1</v>
      </c>
      <c r="E326" s="2">
        <v>341.6</v>
      </c>
      <c r="F326" s="2">
        <f t="shared" si="4"/>
        <v>341.6</v>
      </c>
      <c r="G326" s="253"/>
      <c r="H326" s="43"/>
      <c r="I326" s="253"/>
      <c r="J326" s="43"/>
      <c r="K326" s="253"/>
      <c r="L326" s="43"/>
      <c r="M326" s="253"/>
      <c r="N326" s="43"/>
      <c r="O326" s="253"/>
      <c r="P326" s="43"/>
      <c r="Q326" s="253"/>
      <c r="R326" s="43"/>
      <c r="S326" s="253"/>
      <c r="T326" s="43"/>
      <c r="U326" s="253"/>
      <c r="V326" s="43"/>
      <c r="W326" s="253"/>
      <c r="X326" s="43"/>
      <c r="Y326" s="253"/>
      <c r="Z326" s="43"/>
      <c r="AA326" s="253"/>
      <c r="AB326" s="43"/>
      <c r="AC326" s="253"/>
      <c r="AD326" s="43"/>
      <c r="AE326" s="253"/>
      <c r="AF326" s="43"/>
      <c r="AG326" s="253"/>
      <c r="AH326" s="43"/>
      <c r="AI326" s="253"/>
      <c r="AJ326" s="43"/>
      <c r="AK326" s="253"/>
      <c r="AL326" s="43"/>
      <c r="AM326" s="42"/>
    </row>
    <row r="327" spans="1:39" x14ac:dyDescent="0.2">
      <c r="F327" s="26">
        <f>SUM(F17:F326)</f>
        <v>576204.33999999962</v>
      </c>
    </row>
  </sheetData>
  <mergeCells count="19">
    <mergeCell ref="AM15:AM16"/>
    <mergeCell ref="B15:F15"/>
    <mergeCell ref="A11:E11"/>
    <mergeCell ref="F6:T6"/>
    <mergeCell ref="F7:T7"/>
    <mergeCell ref="F8:T8"/>
    <mergeCell ref="F10:T10"/>
    <mergeCell ref="F11:T11"/>
    <mergeCell ref="A10:E10"/>
    <mergeCell ref="A6:E6"/>
    <mergeCell ref="A7:E7"/>
    <mergeCell ref="A8:E8"/>
    <mergeCell ref="A9:E9"/>
    <mergeCell ref="F9:T9"/>
    <mergeCell ref="G3:P3"/>
    <mergeCell ref="L4:N4"/>
    <mergeCell ref="A12:E12"/>
    <mergeCell ref="F12:T12"/>
    <mergeCell ref="H4:J4"/>
  </mergeCells>
  <pageMargins left="0.118110236220472" right="0.118110236220472" top="0.59055118110236204" bottom="0.39370078740157499" header="0.39370078740157499" footer="0.118110236220472"/>
  <pageSetup paperSize="9" scale="85" orientation="landscape" r:id="rId1"/>
  <headerFooter>
    <oddHeader>&amp;R&amp;D</oddHeader>
    <oddFooter>&amp;LÎntocmit: Ing. Mihalesc Calin&amp;C&amp;P/&amp;N&amp;R
Apobat: Dir. Raul Serbanel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7030A0"/>
  </sheetPr>
  <dimension ref="A1:AK44"/>
  <sheetViews>
    <sheetView workbookViewId="0">
      <pane ySplit="17" topLeftCell="A18" activePane="bottomLeft" state="frozen"/>
      <selection pane="bottomLeft" activeCell="I31" sqref="I31"/>
    </sheetView>
  </sheetViews>
  <sheetFormatPr defaultRowHeight="12.75" x14ac:dyDescent="0.2"/>
  <cols>
    <col min="1" max="2" width="12.7109375" customWidth="1"/>
    <col min="3" max="3" width="0" hidden="1" customWidth="1"/>
    <col min="4" max="4" width="5.7109375" customWidth="1"/>
    <col min="5" max="5" width="8.28515625" style="39" customWidth="1"/>
    <col min="6" max="6" width="10.7109375" customWidth="1"/>
    <col min="7" max="36" width="3.7109375" style="39" customWidth="1"/>
    <col min="37" max="37" width="11.7109375" style="11" customWidth="1"/>
    <col min="38" max="38" width="5.7109375" customWidth="1"/>
  </cols>
  <sheetData>
    <row r="1" spans="1:37" x14ac:dyDescent="0.2">
      <c r="A1" s="39"/>
      <c r="B1" s="11"/>
      <c r="C1" s="11"/>
      <c r="D1" s="11"/>
      <c r="E1"/>
      <c r="G1" s="8"/>
    </row>
    <row r="2" spans="1:37" x14ac:dyDescent="0.2">
      <c r="B2" s="11"/>
      <c r="C2" s="11"/>
      <c r="D2" s="11"/>
      <c r="E2"/>
      <c r="G2" s="8"/>
    </row>
    <row r="3" spans="1:37" x14ac:dyDescent="0.2">
      <c r="B3" s="11"/>
      <c r="C3" s="11"/>
      <c r="D3" s="11"/>
      <c r="E3"/>
      <c r="G3" s="608" t="s">
        <v>171</v>
      </c>
      <c r="H3" s="608"/>
      <c r="I3" s="608"/>
      <c r="J3" s="608"/>
      <c r="K3" s="608"/>
      <c r="L3" s="608"/>
      <c r="M3" s="608"/>
      <c r="N3" s="608"/>
      <c r="O3" s="608"/>
      <c r="P3" s="608"/>
    </row>
    <row r="4" spans="1:37" x14ac:dyDescent="0.2">
      <c r="B4" s="11"/>
      <c r="C4" s="11"/>
      <c r="D4" s="11"/>
      <c r="E4"/>
      <c r="G4" s="8"/>
      <c r="H4" s="641">
        <f>CENTR!J4</f>
        <v>0</v>
      </c>
      <c r="I4" s="641"/>
      <c r="J4" s="641"/>
      <c r="K4" s="14" t="s">
        <v>165</v>
      </c>
      <c r="L4" s="637">
        <f>CENTR!L4</f>
        <v>0</v>
      </c>
      <c r="M4" s="615"/>
      <c r="N4" s="615"/>
    </row>
    <row r="5" spans="1:37" x14ac:dyDescent="0.2">
      <c r="B5" s="11"/>
      <c r="C5" s="11"/>
      <c r="D5" s="11"/>
      <c r="E5"/>
      <c r="G5" s="8"/>
    </row>
    <row r="6" spans="1:37" ht="12.75" customHeight="1" x14ac:dyDescent="0.2">
      <c r="A6" s="653" t="s">
        <v>67</v>
      </c>
      <c r="B6" s="653"/>
      <c r="C6" s="653"/>
      <c r="D6" s="653"/>
      <c r="E6" s="653"/>
      <c r="F6" s="648" t="s">
        <v>28</v>
      </c>
      <c r="G6" s="648"/>
      <c r="H6" s="648"/>
      <c r="I6" s="648"/>
      <c r="J6" s="648"/>
      <c r="K6" s="648"/>
      <c r="L6" s="648"/>
      <c r="M6" s="648"/>
      <c r="N6" s="648"/>
      <c r="O6" s="648"/>
      <c r="P6" s="648"/>
      <c r="Q6" s="648"/>
      <c r="R6" s="648"/>
      <c r="S6" s="648"/>
      <c r="T6" s="648"/>
      <c r="U6" s="648"/>
      <c r="V6" s="648"/>
      <c r="W6" s="648"/>
      <c r="X6" s="648"/>
      <c r="Y6" s="648"/>
      <c r="Z6" s="648"/>
      <c r="AA6" s="648"/>
      <c r="AB6" s="648"/>
    </row>
    <row r="7" spans="1:37" ht="12.75" customHeight="1" x14ac:dyDescent="0.2">
      <c r="A7" s="647" t="s">
        <v>26</v>
      </c>
      <c r="B7" s="647"/>
      <c r="C7" s="647"/>
      <c r="D7" s="647"/>
      <c r="E7" s="647"/>
      <c r="F7" s="649" t="str">
        <f>CENTR!G6</f>
        <v>CON-A</v>
      </c>
      <c r="G7" s="649"/>
      <c r="H7" s="649"/>
      <c r="I7" s="649"/>
      <c r="J7" s="649"/>
      <c r="K7" s="649"/>
      <c r="L7" s="649"/>
      <c r="M7" s="649"/>
      <c r="N7" s="649"/>
      <c r="O7" s="649"/>
      <c r="P7" s="649"/>
      <c r="Q7" s="649"/>
      <c r="R7" s="649"/>
      <c r="S7" s="649"/>
      <c r="T7" s="649"/>
      <c r="U7" s="649"/>
      <c r="V7" s="649"/>
      <c r="W7" s="649"/>
      <c r="X7" s="649"/>
      <c r="Y7" s="649"/>
      <c r="Z7" s="649"/>
      <c r="AA7" s="649"/>
      <c r="AB7" s="649"/>
    </row>
    <row r="8" spans="1:37" x14ac:dyDescent="0.2">
      <c r="A8" s="654" t="s">
        <v>54</v>
      </c>
      <c r="B8" s="654"/>
      <c r="C8" s="654"/>
      <c r="D8" s="654"/>
      <c r="E8" s="654"/>
      <c r="F8" s="650" t="str">
        <f>CENTR!G7</f>
        <v>Honeywell</v>
      </c>
      <c r="G8" s="650"/>
      <c r="H8" s="650"/>
      <c r="I8" s="650"/>
      <c r="J8" s="650"/>
      <c r="K8" s="650"/>
      <c r="L8" s="650"/>
      <c r="M8" s="650"/>
      <c r="N8" s="650"/>
      <c r="O8" s="650"/>
      <c r="P8" s="650"/>
      <c r="Q8" s="650"/>
      <c r="R8" s="650"/>
      <c r="S8" s="650"/>
      <c r="T8" s="650"/>
      <c r="U8" s="650"/>
      <c r="V8" s="650"/>
      <c r="W8" s="650"/>
      <c r="X8" s="650"/>
      <c r="Y8" s="650"/>
      <c r="Z8" s="650"/>
      <c r="AA8" s="650"/>
      <c r="AB8" s="650"/>
    </row>
    <row r="9" spans="1:37" x14ac:dyDescent="0.2">
      <c r="A9" s="660" t="s">
        <v>60</v>
      </c>
      <c r="B9" s="660"/>
      <c r="C9" s="660"/>
      <c r="D9" s="660"/>
      <c r="E9" s="660"/>
      <c r="F9" s="661" t="e">
        <f>CENTR!#REF!</f>
        <v>#REF!</v>
      </c>
      <c r="G9" s="662"/>
      <c r="H9" s="662"/>
      <c r="I9" s="662"/>
      <c r="J9" s="662"/>
      <c r="K9" s="662"/>
      <c r="L9" s="662"/>
      <c r="M9" s="662"/>
      <c r="N9" s="662"/>
      <c r="O9" s="662"/>
      <c r="P9" s="662"/>
      <c r="Q9" s="662"/>
      <c r="R9" s="662"/>
      <c r="S9" s="662"/>
      <c r="T9" s="662"/>
      <c r="U9" s="662"/>
      <c r="V9" s="662"/>
      <c r="W9" s="662"/>
      <c r="X9" s="662"/>
      <c r="Y9" s="662"/>
      <c r="Z9" s="662"/>
      <c r="AA9" s="662"/>
      <c r="AB9" s="662"/>
    </row>
    <row r="10" spans="1:37" ht="12.75" customHeight="1" x14ac:dyDescent="0.2">
      <c r="A10" s="655" t="s">
        <v>64</v>
      </c>
      <c r="B10" s="656"/>
      <c r="C10" s="656"/>
      <c r="D10" s="656"/>
      <c r="E10" s="657"/>
      <c r="F10" s="658" t="str">
        <f>CENTR!G8</f>
        <v>103522.23 kg (inclusiv adaos 3%)</v>
      </c>
      <c r="G10" s="659"/>
      <c r="H10" s="659"/>
      <c r="I10" s="659"/>
      <c r="J10" s="659"/>
      <c r="K10" s="659"/>
      <c r="L10" s="659"/>
      <c r="M10" s="659"/>
      <c r="N10" s="659"/>
      <c r="O10" s="659"/>
      <c r="P10" s="659"/>
      <c r="Q10" s="659"/>
      <c r="R10" s="659"/>
      <c r="S10" s="659"/>
      <c r="T10" s="659"/>
      <c r="U10" s="659"/>
      <c r="V10" s="659"/>
      <c r="W10" s="659"/>
      <c r="X10" s="659"/>
      <c r="Y10" s="659"/>
      <c r="Z10" s="659"/>
      <c r="AA10" s="659"/>
      <c r="AB10" s="659"/>
    </row>
    <row r="11" spans="1:37" x14ac:dyDescent="0.2">
      <c r="A11" s="652" t="s">
        <v>66</v>
      </c>
      <c r="B11" s="652"/>
      <c r="C11" s="652"/>
      <c r="D11" s="652"/>
      <c r="E11" s="652"/>
      <c r="F11" s="651">
        <f>F44/1000</f>
        <v>0</v>
      </c>
      <c r="G11" s="651"/>
      <c r="H11" s="651"/>
      <c r="I11" s="651"/>
      <c r="J11" s="651"/>
      <c r="K11" s="651"/>
      <c r="L11" s="651"/>
      <c r="M11" s="651"/>
      <c r="N11" s="651"/>
      <c r="O11" s="651"/>
      <c r="P11" s="651"/>
      <c r="Q11" s="651"/>
      <c r="R11" s="651"/>
      <c r="S11" s="651"/>
      <c r="T11" s="651"/>
      <c r="U11" s="651"/>
      <c r="V11" s="651"/>
      <c r="W11" s="651"/>
      <c r="X11" s="651"/>
      <c r="Y11" s="651"/>
      <c r="Z11" s="651"/>
      <c r="AA11" s="651"/>
      <c r="AB11" s="651"/>
    </row>
    <row r="12" spans="1:37" x14ac:dyDescent="0.2">
      <c r="A12" s="647" t="s">
        <v>55</v>
      </c>
      <c r="B12" s="647"/>
      <c r="C12" s="647"/>
      <c r="D12" s="647"/>
      <c r="E12" s="647"/>
      <c r="F12" s="649">
        <f>SUM(D18:D43)</f>
        <v>0</v>
      </c>
      <c r="G12" s="649"/>
      <c r="H12" s="649"/>
      <c r="I12" s="649"/>
      <c r="J12" s="649"/>
      <c r="K12" s="649"/>
      <c r="L12" s="649"/>
      <c r="M12" s="649"/>
      <c r="N12" s="649"/>
      <c r="O12" s="649"/>
      <c r="P12" s="649"/>
      <c r="Q12" s="649"/>
      <c r="R12" s="649"/>
      <c r="S12" s="649"/>
      <c r="T12" s="649"/>
      <c r="U12" s="649"/>
      <c r="V12" s="649"/>
      <c r="W12" s="649"/>
      <c r="X12" s="649"/>
      <c r="Y12" s="649"/>
      <c r="Z12" s="649"/>
      <c r="AA12" s="649"/>
      <c r="AB12" s="649"/>
    </row>
    <row r="13" spans="1:37" x14ac:dyDescent="0.2">
      <c r="A13" s="638" t="s">
        <v>63</v>
      </c>
      <c r="B13" s="638"/>
      <c r="C13" s="638"/>
      <c r="D13" s="638"/>
      <c r="E13" s="638"/>
      <c r="F13" s="639" t="str">
        <f>CENTR!G10</f>
        <v>614</v>
      </c>
      <c r="G13" s="640"/>
      <c r="H13" s="640"/>
      <c r="I13" s="640"/>
      <c r="J13" s="640"/>
      <c r="K13" s="640"/>
      <c r="L13" s="640"/>
      <c r="M13" s="640"/>
      <c r="N13" s="640"/>
      <c r="O13" s="640"/>
      <c r="P13" s="640"/>
      <c r="Q13" s="640"/>
      <c r="R13" s="640"/>
      <c r="S13" s="640"/>
      <c r="T13" s="640"/>
      <c r="U13" s="640"/>
      <c r="V13" s="640"/>
      <c r="W13" s="640"/>
      <c r="X13" s="640"/>
      <c r="Y13" s="640"/>
      <c r="Z13" s="640"/>
      <c r="AA13" s="640"/>
      <c r="AB13" s="640"/>
    </row>
    <row r="14" spans="1:37" x14ac:dyDescent="0.2">
      <c r="B14" s="21"/>
      <c r="C14" s="21"/>
      <c r="D14" s="21"/>
      <c r="E14" s="5"/>
      <c r="G14" s="8"/>
    </row>
    <row r="15" spans="1:37" x14ac:dyDescent="0.2">
      <c r="B15" s="21"/>
      <c r="C15" s="21"/>
      <c r="D15" s="21"/>
      <c r="E15" s="5"/>
      <c r="G15" s="8"/>
    </row>
    <row r="16" spans="1:37" ht="60" customHeight="1" x14ac:dyDescent="0.2">
      <c r="A16" s="45"/>
      <c r="B16" s="663" t="s">
        <v>187</v>
      </c>
      <c r="C16" s="663"/>
      <c r="D16" s="663"/>
      <c r="E16" s="663"/>
      <c r="F16" s="663"/>
      <c r="G16" s="245"/>
      <c r="H16" s="254"/>
      <c r="I16" s="245"/>
      <c r="J16" s="254"/>
      <c r="K16" s="245"/>
      <c r="L16" s="254"/>
      <c r="M16" s="245"/>
      <c r="N16" s="254"/>
      <c r="O16" s="245"/>
      <c r="P16" s="254"/>
      <c r="Q16" s="245"/>
      <c r="R16" s="254"/>
      <c r="S16" s="245"/>
      <c r="T16" s="254"/>
      <c r="U16" s="245"/>
      <c r="V16" s="254"/>
      <c r="W16" s="245"/>
      <c r="X16" s="254"/>
      <c r="Y16" s="245"/>
      <c r="Z16" s="254"/>
      <c r="AA16" s="245"/>
      <c r="AB16" s="254"/>
      <c r="AC16" s="245"/>
      <c r="AD16" s="254"/>
      <c r="AE16" s="245"/>
      <c r="AF16" s="254"/>
      <c r="AG16" s="245"/>
      <c r="AH16" s="254"/>
      <c r="AI16" s="245"/>
      <c r="AJ16" s="254"/>
      <c r="AK16" s="642" t="s">
        <v>185</v>
      </c>
    </row>
    <row r="17" spans="1:37" ht="24.95" customHeight="1" x14ac:dyDescent="0.2">
      <c r="A17" s="46" t="s">
        <v>2</v>
      </c>
      <c r="B17" s="46" t="s">
        <v>23</v>
      </c>
      <c r="C17" s="46"/>
      <c r="D17" s="46" t="s">
        <v>47</v>
      </c>
      <c r="E17" s="46" t="s">
        <v>58</v>
      </c>
      <c r="F17" s="46" t="s">
        <v>59</v>
      </c>
      <c r="G17" s="44" t="s">
        <v>29</v>
      </c>
      <c r="H17" s="252" t="s">
        <v>30</v>
      </c>
      <c r="I17" s="44" t="s">
        <v>31</v>
      </c>
      <c r="J17" s="252" t="s">
        <v>32</v>
      </c>
      <c r="K17" s="44" t="s">
        <v>33</v>
      </c>
      <c r="L17" s="252" t="s">
        <v>34</v>
      </c>
      <c r="M17" s="44" t="s">
        <v>35</v>
      </c>
      <c r="N17" s="252" t="s">
        <v>36</v>
      </c>
      <c r="O17" s="44" t="s">
        <v>37</v>
      </c>
      <c r="P17" s="252" t="s">
        <v>38</v>
      </c>
      <c r="Q17" s="44" t="s">
        <v>39</v>
      </c>
      <c r="R17" s="252" t="s">
        <v>40</v>
      </c>
      <c r="S17" s="44" t="s">
        <v>41</v>
      </c>
      <c r="T17" s="252" t="s">
        <v>42</v>
      </c>
      <c r="U17" s="44" t="s">
        <v>43</v>
      </c>
      <c r="V17" s="252" t="s">
        <v>44</v>
      </c>
      <c r="W17" s="44" t="s">
        <v>48</v>
      </c>
      <c r="X17" s="252" t="s">
        <v>49</v>
      </c>
      <c r="Y17" s="44" t="s">
        <v>50</v>
      </c>
      <c r="Z17" s="252" t="s">
        <v>51</v>
      </c>
      <c r="AA17" s="44" t="s">
        <v>172</v>
      </c>
      <c r="AB17" s="252" t="s">
        <v>173</v>
      </c>
      <c r="AC17" s="44" t="s">
        <v>174</v>
      </c>
      <c r="AD17" s="252" t="s">
        <v>175</v>
      </c>
      <c r="AE17" s="44" t="s">
        <v>176</v>
      </c>
      <c r="AF17" s="252" t="s">
        <v>177</v>
      </c>
      <c r="AG17" s="44" t="s">
        <v>178</v>
      </c>
      <c r="AH17" s="252" t="s">
        <v>179</v>
      </c>
      <c r="AI17" s="44" t="s">
        <v>180</v>
      </c>
      <c r="AJ17" s="252" t="s">
        <v>184</v>
      </c>
      <c r="AK17" s="643"/>
    </row>
    <row r="18" spans="1:37" x14ac:dyDescent="0.2">
      <c r="A18" s="235"/>
      <c r="B18" s="6"/>
      <c r="C18" s="6"/>
      <c r="D18" s="36"/>
      <c r="E18" s="2"/>
      <c r="F18" s="2"/>
      <c r="G18" s="43"/>
      <c r="H18" s="253"/>
      <c r="I18" s="43"/>
      <c r="J18" s="253"/>
      <c r="K18" s="43"/>
      <c r="L18" s="253"/>
      <c r="M18" s="43"/>
      <c r="N18" s="253"/>
      <c r="O18" s="43"/>
      <c r="P18" s="253"/>
      <c r="Q18" s="43"/>
      <c r="R18" s="253"/>
      <c r="S18" s="43"/>
      <c r="T18" s="253"/>
      <c r="U18" s="43"/>
      <c r="V18" s="253"/>
      <c r="W18" s="43"/>
      <c r="X18" s="253"/>
      <c r="Y18" s="43"/>
      <c r="Z18" s="253"/>
      <c r="AA18" s="43"/>
      <c r="AB18" s="253"/>
      <c r="AC18" s="43"/>
      <c r="AD18" s="253"/>
      <c r="AE18" s="43"/>
      <c r="AF18" s="253"/>
      <c r="AG18" s="43"/>
      <c r="AH18" s="253"/>
      <c r="AI18" s="43"/>
      <c r="AJ18" s="253"/>
      <c r="AK18" s="42">
        <f t="shared" ref="AK18:AK43" si="0">D18-SUM(G18:AJ18)</f>
        <v>0</v>
      </c>
    </row>
    <row r="19" spans="1:37" x14ac:dyDescent="0.2">
      <c r="A19" s="235"/>
      <c r="B19" s="6"/>
      <c r="C19" s="6"/>
      <c r="D19" s="36"/>
      <c r="E19" s="2"/>
      <c r="F19" s="2"/>
      <c r="G19" s="43"/>
      <c r="H19" s="253"/>
      <c r="I19" s="43"/>
      <c r="J19" s="253"/>
      <c r="K19" s="43"/>
      <c r="L19" s="253"/>
      <c r="M19" s="43"/>
      <c r="N19" s="253"/>
      <c r="O19" s="43"/>
      <c r="P19" s="253"/>
      <c r="Q19" s="43"/>
      <c r="R19" s="253"/>
      <c r="S19" s="43"/>
      <c r="T19" s="253"/>
      <c r="U19" s="43"/>
      <c r="V19" s="253"/>
      <c r="W19" s="43"/>
      <c r="X19" s="253"/>
      <c r="Y19" s="43"/>
      <c r="Z19" s="253"/>
      <c r="AA19" s="43"/>
      <c r="AB19" s="253"/>
      <c r="AC19" s="43"/>
      <c r="AD19" s="253"/>
      <c r="AE19" s="43"/>
      <c r="AF19" s="253"/>
      <c r="AG19" s="43"/>
      <c r="AH19" s="253"/>
      <c r="AI19" s="43"/>
      <c r="AJ19" s="253"/>
      <c r="AK19" s="42">
        <f t="shared" si="0"/>
        <v>0</v>
      </c>
    </row>
    <row r="20" spans="1:37" x14ac:dyDescent="0.2">
      <c r="A20" s="235"/>
      <c r="B20" s="6"/>
      <c r="C20" s="6"/>
      <c r="D20" s="36"/>
      <c r="E20" s="2"/>
      <c r="F20" s="2"/>
      <c r="G20" s="43"/>
      <c r="H20" s="253"/>
      <c r="I20" s="43"/>
      <c r="J20" s="253"/>
      <c r="K20" s="43"/>
      <c r="L20" s="253"/>
      <c r="M20" s="43"/>
      <c r="N20" s="253"/>
      <c r="O20" s="43"/>
      <c r="P20" s="253"/>
      <c r="Q20" s="43"/>
      <c r="R20" s="253"/>
      <c r="S20" s="43"/>
      <c r="T20" s="253"/>
      <c r="U20" s="43"/>
      <c r="V20" s="253"/>
      <c r="W20" s="43"/>
      <c r="X20" s="253"/>
      <c r="Y20" s="43"/>
      <c r="Z20" s="253"/>
      <c r="AA20" s="43"/>
      <c r="AB20" s="253"/>
      <c r="AC20" s="43"/>
      <c r="AD20" s="253"/>
      <c r="AE20" s="43"/>
      <c r="AF20" s="253"/>
      <c r="AG20" s="43"/>
      <c r="AH20" s="253"/>
      <c r="AI20" s="43"/>
      <c r="AJ20" s="253"/>
      <c r="AK20" s="42">
        <f t="shared" si="0"/>
        <v>0</v>
      </c>
    </row>
    <row r="21" spans="1:37" x14ac:dyDescent="0.2">
      <c r="A21" s="235"/>
      <c r="B21" s="6"/>
      <c r="C21" s="6"/>
      <c r="D21" s="36"/>
      <c r="E21" s="2"/>
      <c r="F21" s="2"/>
      <c r="G21" s="43"/>
      <c r="H21" s="253"/>
      <c r="I21" s="43"/>
      <c r="J21" s="253"/>
      <c r="K21" s="43"/>
      <c r="L21" s="253"/>
      <c r="M21" s="43"/>
      <c r="N21" s="253"/>
      <c r="O21" s="43"/>
      <c r="P21" s="253"/>
      <c r="Q21" s="43"/>
      <c r="R21" s="253"/>
      <c r="S21" s="43"/>
      <c r="T21" s="253"/>
      <c r="U21" s="43"/>
      <c r="V21" s="253"/>
      <c r="W21" s="43"/>
      <c r="X21" s="253"/>
      <c r="Y21" s="43"/>
      <c r="Z21" s="253"/>
      <c r="AA21" s="43"/>
      <c r="AB21" s="253"/>
      <c r="AC21" s="43"/>
      <c r="AD21" s="253"/>
      <c r="AE21" s="43"/>
      <c r="AF21" s="253"/>
      <c r="AG21" s="43"/>
      <c r="AH21" s="253"/>
      <c r="AI21" s="43"/>
      <c r="AJ21" s="253"/>
      <c r="AK21" s="42">
        <f t="shared" si="0"/>
        <v>0</v>
      </c>
    </row>
    <row r="22" spans="1:37" x14ac:dyDescent="0.2">
      <c r="A22" s="235"/>
      <c r="B22" s="6"/>
      <c r="C22" s="6"/>
      <c r="D22" s="36"/>
      <c r="E22" s="2"/>
      <c r="F22" s="2"/>
      <c r="G22" s="43"/>
      <c r="H22" s="253"/>
      <c r="I22" s="43"/>
      <c r="J22" s="253"/>
      <c r="K22" s="43"/>
      <c r="L22" s="253"/>
      <c r="M22" s="43"/>
      <c r="N22" s="253"/>
      <c r="O22" s="43"/>
      <c r="P22" s="253"/>
      <c r="Q22" s="43"/>
      <c r="R22" s="253"/>
      <c r="S22" s="43"/>
      <c r="T22" s="253"/>
      <c r="U22" s="43"/>
      <c r="V22" s="253"/>
      <c r="W22" s="43"/>
      <c r="X22" s="253"/>
      <c r="Y22" s="43"/>
      <c r="Z22" s="253"/>
      <c r="AA22" s="43"/>
      <c r="AB22" s="253"/>
      <c r="AC22" s="43"/>
      <c r="AD22" s="253"/>
      <c r="AE22" s="43"/>
      <c r="AF22" s="253"/>
      <c r="AG22" s="43"/>
      <c r="AH22" s="253"/>
      <c r="AI22" s="43"/>
      <c r="AJ22" s="253"/>
      <c r="AK22" s="42">
        <f t="shared" si="0"/>
        <v>0</v>
      </c>
    </row>
    <row r="23" spans="1:37" x14ac:dyDescent="0.2">
      <c r="A23" s="235"/>
      <c r="B23" s="6"/>
      <c r="C23" s="6"/>
      <c r="D23" s="36"/>
      <c r="E23" s="2"/>
      <c r="F23" s="2"/>
      <c r="G23" s="43"/>
      <c r="H23" s="253"/>
      <c r="I23" s="43"/>
      <c r="J23" s="253"/>
      <c r="K23" s="43"/>
      <c r="L23" s="253"/>
      <c r="M23" s="43"/>
      <c r="N23" s="253"/>
      <c r="O23" s="43"/>
      <c r="P23" s="253"/>
      <c r="Q23" s="43"/>
      <c r="R23" s="253"/>
      <c r="S23" s="43"/>
      <c r="T23" s="253"/>
      <c r="U23" s="43"/>
      <c r="V23" s="253"/>
      <c r="W23" s="43"/>
      <c r="X23" s="253"/>
      <c r="Y23" s="43"/>
      <c r="Z23" s="253"/>
      <c r="AA23" s="43"/>
      <c r="AB23" s="253"/>
      <c r="AC23" s="43"/>
      <c r="AD23" s="253"/>
      <c r="AE23" s="43"/>
      <c r="AF23" s="253"/>
      <c r="AG23" s="43"/>
      <c r="AH23" s="253"/>
      <c r="AI23" s="43"/>
      <c r="AJ23" s="253"/>
      <c r="AK23" s="42">
        <f t="shared" si="0"/>
        <v>0</v>
      </c>
    </row>
    <row r="24" spans="1:37" x14ac:dyDescent="0.2">
      <c r="A24" s="235"/>
      <c r="B24" s="6"/>
      <c r="C24" s="6"/>
      <c r="D24" s="36"/>
      <c r="E24" s="2"/>
      <c r="F24" s="2"/>
      <c r="G24" s="43"/>
      <c r="H24" s="253"/>
      <c r="I24" s="43"/>
      <c r="J24" s="253"/>
      <c r="K24" s="43"/>
      <c r="L24" s="253"/>
      <c r="M24" s="43"/>
      <c r="N24" s="253"/>
      <c r="O24" s="43"/>
      <c r="P24" s="253"/>
      <c r="Q24" s="43"/>
      <c r="R24" s="253"/>
      <c r="S24" s="43"/>
      <c r="T24" s="253"/>
      <c r="U24" s="43"/>
      <c r="V24" s="253"/>
      <c r="W24" s="43"/>
      <c r="X24" s="253"/>
      <c r="Y24" s="43"/>
      <c r="Z24" s="253"/>
      <c r="AA24" s="43"/>
      <c r="AB24" s="253"/>
      <c r="AC24" s="43"/>
      <c r="AD24" s="253"/>
      <c r="AE24" s="43"/>
      <c r="AF24" s="253"/>
      <c r="AG24" s="43"/>
      <c r="AH24" s="253"/>
      <c r="AI24" s="43"/>
      <c r="AJ24" s="253"/>
      <c r="AK24" s="42">
        <f t="shared" si="0"/>
        <v>0</v>
      </c>
    </row>
    <row r="25" spans="1:37" x14ac:dyDescent="0.2">
      <c r="A25" s="235"/>
      <c r="B25" s="6"/>
      <c r="C25" s="6"/>
      <c r="D25" s="36"/>
      <c r="E25" s="2"/>
      <c r="F25" s="2"/>
      <c r="G25" s="43"/>
      <c r="H25" s="253"/>
      <c r="I25" s="43"/>
      <c r="J25" s="253"/>
      <c r="K25" s="43"/>
      <c r="L25" s="253"/>
      <c r="M25" s="43"/>
      <c r="N25" s="253"/>
      <c r="O25" s="43"/>
      <c r="P25" s="253"/>
      <c r="Q25" s="43"/>
      <c r="R25" s="253"/>
      <c r="S25" s="43"/>
      <c r="T25" s="253"/>
      <c r="U25" s="43"/>
      <c r="V25" s="253"/>
      <c r="W25" s="43"/>
      <c r="X25" s="253"/>
      <c r="Y25" s="43"/>
      <c r="Z25" s="253"/>
      <c r="AA25" s="43"/>
      <c r="AB25" s="253"/>
      <c r="AC25" s="43"/>
      <c r="AD25" s="253"/>
      <c r="AE25" s="43"/>
      <c r="AF25" s="253"/>
      <c r="AG25" s="43"/>
      <c r="AH25" s="253"/>
      <c r="AI25" s="43"/>
      <c r="AJ25" s="253"/>
      <c r="AK25" s="42">
        <f t="shared" si="0"/>
        <v>0</v>
      </c>
    </row>
    <row r="26" spans="1:37" x14ac:dyDescent="0.2">
      <c r="A26" s="235"/>
      <c r="B26" s="6"/>
      <c r="C26" s="6"/>
      <c r="D26" s="36"/>
      <c r="E26" s="2"/>
      <c r="F26" s="2"/>
      <c r="G26" s="43"/>
      <c r="H26" s="253"/>
      <c r="I26" s="43"/>
      <c r="J26" s="253"/>
      <c r="K26" s="43"/>
      <c r="L26" s="253"/>
      <c r="M26" s="43"/>
      <c r="N26" s="253"/>
      <c r="O26" s="43"/>
      <c r="P26" s="253"/>
      <c r="Q26" s="43"/>
      <c r="R26" s="253"/>
      <c r="S26" s="43"/>
      <c r="T26" s="253"/>
      <c r="U26" s="43"/>
      <c r="V26" s="253"/>
      <c r="W26" s="43"/>
      <c r="X26" s="253"/>
      <c r="Y26" s="43"/>
      <c r="Z26" s="253"/>
      <c r="AA26" s="43"/>
      <c r="AB26" s="253"/>
      <c r="AC26" s="43"/>
      <c r="AD26" s="253"/>
      <c r="AE26" s="43"/>
      <c r="AF26" s="253"/>
      <c r="AG26" s="43"/>
      <c r="AH26" s="253"/>
      <c r="AI26" s="43"/>
      <c r="AJ26" s="253"/>
      <c r="AK26" s="42">
        <f t="shared" si="0"/>
        <v>0</v>
      </c>
    </row>
    <row r="27" spans="1:37" x14ac:dyDescent="0.2">
      <c r="A27" s="235"/>
      <c r="B27" s="6"/>
      <c r="C27" s="6"/>
      <c r="D27" s="36"/>
      <c r="E27" s="2"/>
      <c r="F27" s="2"/>
      <c r="G27" s="43"/>
      <c r="H27" s="253"/>
      <c r="I27" s="43"/>
      <c r="J27" s="253"/>
      <c r="K27" s="43"/>
      <c r="L27" s="253"/>
      <c r="M27" s="43"/>
      <c r="N27" s="253"/>
      <c r="O27" s="43"/>
      <c r="P27" s="253"/>
      <c r="Q27" s="43"/>
      <c r="R27" s="253"/>
      <c r="S27" s="43"/>
      <c r="T27" s="253"/>
      <c r="U27" s="43"/>
      <c r="V27" s="253"/>
      <c r="W27" s="43"/>
      <c r="X27" s="253"/>
      <c r="Y27" s="43"/>
      <c r="Z27" s="253"/>
      <c r="AA27" s="43"/>
      <c r="AB27" s="253"/>
      <c r="AC27" s="43"/>
      <c r="AD27" s="253"/>
      <c r="AE27" s="43"/>
      <c r="AF27" s="253"/>
      <c r="AG27" s="43"/>
      <c r="AH27" s="253"/>
      <c r="AI27" s="43"/>
      <c r="AJ27" s="253"/>
      <c r="AK27" s="42">
        <f t="shared" si="0"/>
        <v>0</v>
      </c>
    </row>
    <row r="28" spans="1:37" x14ac:dyDescent="0.2">
      <c r="A28" s="235"/>
      <c r="B28" s="6"/>
      <c r="C28" s="6"/>
      <c r="D28" s="36"/>
      <c r="E28" s="2"/>
      <c r="F28" s="2"/>
      <c r="G28" s="43"/>
      <c r="H28" s="253"/>
      <c r="I28" s="43"/>
      <c r="J28" s="253"/>
      <c r="K28" s="43"/>
      <c r="L28" s="253"/>
      <c r="M28" s="43"/>
      <c r="N28" s="253"/>
      <c r="O28" s="43"/>
      <c r="P28" s="253"/>
      <c r="Q28" s="43"/>
      <c r="R28" s="253"/>
      <c r="S28" s="43"/>
      <c r="T28" s="253"/>
      <c r="U28" s="43"/>
      <c r="V28" s="253"/>
      <c r="W28" s="43"/>
      <c r="X28" s="253"/>
      <c r="Y28" s="43"/>
      <c r="Z28" s="253"/>
      <c r="AA28" s="43"/>
      <c r="AB28" s="253"/>
      <c r="AC28" s="43"/>
      <c r="AD28" s="253"/>
      <c r="AE28" s="43"/>
      <c r="AF28" s="253"/>
      <c r="AG28" s="43"/>
      <c r="AH28" s="253"/>
      <c r="AI28" s="43"/>
      <c r="AJ28" s="253"/>
      <c r="AK28" s="42">
        <f t="shared" si="0"/>
        <v>0</v>
      </c>
    </row>
    <row r="29" spans="1:37" x14ac:dyDescent="0.2">
      <c r="A29" s="235"/>
      <c r="B29" s="6"/>
      <c r="C29" s="6"/>
      <c r="D29" s="36"/>
      <c r="E29" s="2"/>
      <c r="F29" s="2"/>
      <c r="G29" s="43"/>
      <c r="H29" s="253"/>
      <c r="I29" s="43"/>
      <c r="J29" s="253"/>
      <c r="K29" s="43"/>
      <c r="L29" s="253"/>
      <c r="M29" s="43"/>
      <c r="N29" s="253"/>
      <c r="O29" s="43"/>
      <c r="P29" s="253"/>
      <c r="Q29" s="43"/>
      <c r="R29" s="253"/>
      <c r="S29" s="43"/>
      <c r="T29" s="253"/>
      <c r="U29" s="43"/>
      <c r="V29" s="253"/>
      <c r="W29" s="43"/>
      <c r="X29" s="253"/>
      <c r="Y29" s="43"/>
      <c r="Z29" s="253"/>
      <c r="AA29" s="43"/>
      <c r="AB29" s="253"/>
      <c r="AC29" s="43"/>
      <c r="AD29" s="253"/>
      <c r="AE29" s="43"/>
      <c r="AF29" s="253"/>
      <c r="AG29" s="43"/>
      <c r="AH29" s="253"/>
      <c r="AI29" s="43"/>
      <c r="AJ29" s="253"/>
      <c r="AK29" s="42">
        <f t="shared" si="0"/>
        <v>0</v>
      </c>
    </row>
    <row r="30" spans="1:37" x14ac:dyDescent="0.2">
      <c r="A30" s="235"/>
      <c r="B30" s="6"/>
      <c r="C30" s="6"/>
      <c r="D30" s="36"/>
      <c r="E30" s="2"/>
      <c r="F30" s="2"/>
      <c r="G30" s="43"/>
      <c r="H30" s="253"/>
      <c r="I30" s="43"/>
      <c r="J30" s="253"/>
      <c r="K30" s="43"/>
      <c r="L30" s="253"/>
      <c r="M30" s="43"/>
      <c r="N30" s="253"/>
      <c r="O30" s="43"/>
      <c r="P30" s="253"/>
      <c r="Q30" s="43"/>
      <c r="R30" s="253"/>
      <c r="S30" s="43"/>
      <c r="T30" s="253"/>
      <c r="U30" s="43"/>
      <c r="V30" s="253"/>
      <c r="W30" s="43"/>
      <c r="X30" s="253"/>
      <c r="Y30" s="43"/>
      <c r="Z30" s="253"/>
      <c r="AA30" s="43"/>
      <c r="AB30" s="253"/>
      <c r="AC30" s="43"/>
      <c r="AD30" s="253"/>
      <c r="AE30" s="43"/>
      <c r="AF30" s="253"/>
      <c r="AG30" s="43"/>
      <c r="AH30" s="253"/>
      <c r="AI30" s="43"/>
      <c r="AJ30" s="253"/>
      <c r="AK30" s="42">
        <f t="shared" si="0"/>
        <v>0</v>
      </c>
    </row>
    <row r="31" spans="1:37" x14ac:dyDescent="0.2">
      <c r="A31" s="235"/>
      <c r="B31" s="6"/>
      <c r="C31" s="6"/>
      <c r="D31" s="36"/>
      <c r="E31" s="2"/>
      <c r="F31" s="2"/>
      <c r="G31" s="43"/>
      <c r="H31" s="253"/>
      <c r="I31" s="43"/>
      <c r="J31" s="253"/>
      <c r="K31" s="43"/>
      <c r="L31" s="253"/>
      <c r="M31" s="43"/>
      <c r="N31" s="253"/>
      <c r="O31" s="43"/>
      <c r="P31" s="253"/>
      <c r="Q31" s="43"/>
      <c r="R31" s="253"/>
      <c r="S31" s="43"/>
      <c r="T31" s="253"/>
      <c r="U31" s="43"/>
      <c r="V31" s="253"/>
      <c r="W31" s="43"/>
      <c r="X31" s="253"/>
      <c r="Y31" s="43"/>
      <c r="Z31" s="253"/>
      <c r="AA31" s="43"/>
      <c r="AB31" s="253"/>
      <c r="AC31" s="43"/>
      <c r="AD31" s="253"/>
      <c r="AE31" s="43"/>
      <c r="AF31" s="253"/>
      <c r="AG31" s="43"/>
      <c r="AH31" s="253"/>
      <c r="AI31" s="43"/>
      <c r="AJ31" s="253"/>
      <c r="AK31" s="42">
        <f t="shared" si="0"/>
        <v>0</v>
      </c>
    </row>
    <row r="32" spans="1:37" x14ac:dyDescent="0.2">
      <c r="A32" s="235"/>
      <c r="B32" s="6"/>
      <c r="C32" s="6"/>
      <c r="D32" s="36"/>
      <c r="E32" s="2"/>
      <c r="F32" s="2"/>
      <c r="G32" s="43"/>
      <c r="H32" s="253"/>
      <c r="I32" s="43"/>
      <c r="J32" s="253"/>
      <c r="K32" s="43"/>
      <c r="L32" s="253"/>
      <c r="M32" s="43"/>
      <c r="N32" s="253"/>
      <c r="O32" s="43"/>
      <c r="P32" s="253"/>
      <c r="Q32" s="43"/>
      <c r="R32" s="253"/>
      <c r="S32" s="43"/>
      <c r="T32" s="253"/>
      <c r="U32" s="43"/>
      <c r="V32" s="253"/>
      <c r="W32" s="43"/>
      <c r="X32" s="253"/>
      <c r="Y32" s="43"/>
      <c r="Z32" s="253"/>
      <c r="AA32" s="43"/>
      <c r="AB32" s="253"/>
      <c r="AC32" s="43"/>
      <c r="AD32" s="253"/>
      <c r="AE32" s="43"/>
      <c r="AF32" s="253"/>
      <c r="AG32" s="43"/>
      <c r="AH32" s="253"/>
      <c r="AI32" s="43"/>
      <c r="AJ32" s="253"/>
      <c r="AK32" s="42">
        <f t="shared" si="0"/>
        <v>0</v>
      </c>
    </row>
    <row r="33" spans="1:37" x14ac:dyDescent="0.2">
      <c r="A33" s="235"/>
      <c r="B33" s="6"/>
      <c r="C33" s="6"/>
      <c r="D33" s="36"/>
      <c r="E33" s="2"/>
      <c r="F33" s="2"/>
      <c r="G33" s="43"/>
      <c r="H33" s="253"/>
      <c r="I33" s="43"/>
      <c r="J33" s="253"/>
      <c r="K33" s="43"/>
      <c r="L33" s="253"/>
      <c r="M33" s="43"/>
      <c r="N33" s="253"/>
      <c r="O33" s="43"/>
      <c r="P33" s="253"/>
      <c r="Q33" s="43"/>
      <c r="R33" s="253"/>
      <c r="S33" s="43"/>
      <c r="T33" s="253"/>
      <c r="U33" s="43"/>
      <c r="V33" s="253"/>
      <c r="W33" s="43"/>
      <c r="X33" s="253"/>
      <c r="Y33" s="43"/>
      <c r="Z33" s="253"/>
      <c r="AA33" s="43"/>
      <c r="AB33" s="253"/>
      <c r="AC33" s="43"/>
      <c r="AD33" s="253"/>
      <c r="AE33" s="43"/>
      <c r="AF33" s="253"/>
      <c r="AG33" s="43"/>
      <c r="AH33" s="253"/>
      <c r="AI33" s="43"/>
      <c r="AJ33" s="253"/>
      <c r="AK33" s="42">
        <f t="shared" si="0"/>
        <v>0</v>
      </c>
    </row>
    <row r="34" spans="1:37" x14ac:dyDescent="0.2">
      <c r="A34" s="235"/>
      <c r="B34" s="6"/>
      <c r="C34" s="6"/>
      <c r="D34" s="36"/>
      <c r="E34" s="2"/>
      <c r="F34" s="2"/>
      <c r="G34" s="43"/>
      <c r="H34" s="253"/>
      <c r="I34" s="43"/>
      <c r="J34" s="253"/>
      <c r="K34" s="43"/>
      <c r="L34" s="253"/>
      <c r="M34" s="43"/>
      <c r="N34" s="253"/>
      <c r="O34" s="43"/>
      <c r="P34" s="253"/>
      <c r="Q34" s="43"/>
      <c r="R34" s="253"/>
      <c r="S34" s="43"/>
      <c r="T34" s="253"/>
      <c r="U34" s="43"/>
      <c r="V34" s="253"/>
      <c r="W34" s="43"/>
      <c r="X34" s="253"/>
      <c r="Y34" s="43"/>
      <c r="Z34" s="253"/>
      <c r="AA34" s="43"/>
      <c r="AB34" s="253"/>
      <c r="AC34" s="43"/>
      <c r="AD34" s="253"/>
      <c r="AE34" s="43"/>
      <c r="AF34" s="253"/>
      <c r="AG34" s="43"/>
      <c r="AH34" s="253"/>
      <c r="AI34" s="43"/>
      <c r="AJ34" s="253"/>
      <c r="AK34" s="42">
        <f t="shared" si="0"/>
        <v>0</v>
      </c>
    </row>
    <row r="35" spans="1:37" x14ac:dyDescent="0.2">
      <c r="A35" s="235"/>
      <c r="B35" s="6"/>
      <c r="C35" s="6"/>
      <c r="D35" s="36"/>
      <c r="E35" s="2"/>
      <c r="F35" s="2"/>
      <c r="G35" s="43"/>
      <c r="H35" s="253"/>
      <c r="I35" s="43"/>
      <c r="J35" s="253"/>
      <c r="K35" s="43"/>
      <c r="L35" s="253"/>
      <c r="M35" s="43"/>
      <c r="N35" s="253"/>
      <c r="O35" s="43"/>
      <c r="P35" s="253"/>
      <c r="Q35" s="43"/>
      <c r="R35" s="253"/>
      <c r="S35" s="43"/>
      <c r="T35" s="253"/>
      <c r="U35" s="43"/>
      <c r="V35" s="253"/>
      <c r="W35" s="43"/>
      <c r="X35" s="253"/>
      <c r="Y35" s="43"/>
      <c r="Z35" s="253"/>
      <c r="AA35" s="43"/>
      <c r="AB35" s="253"/>
      <c r="AC35" s="43"/>
      <c r="AD35" s="253"/>
      <c r="AE35" s="43"/>
      <c r="AF35" s="253"/>
      <c r="AG35" s="43"/>
      <c r="AH35" s="253"/>
      <c r="AI35" s="43"/>
      <c r="AJ35" s="253"/>
      <c r="AK35" s="42">
        <f t="shared" si="0"/>
        <v>0</v>
      </c>
    </row>
    <row r="36" spans="1:37" x14ac:dyDescent="0.2">
      <c r="A36" s="235"/>
      <c r="B36" s="6"/>
      <c r="C36" s="6"/>
      <c r="D36" s="36"/>
      <c r="E36" s="2"/>
      <c r="F36" s="2"/>
      <c r="G36" s="43"/>
      <c r="H36" s="253"/>
      <c r="I36" s="43"/>
      <c r="J36" s="253"/>
      <c r="K36" s="43"/>
      <c r="L36" s="253"/>
      <c r="M36" s="43"/>
      <c r="N36" s="253"/>
      <c r="O36" s="43"/>
      <c r="P36" s="253"/>
      <c r="Q36" s="43"/>
      <c r="R36" s="253"/>
      <c r="S36" s="43"/>
      <c r="T36" s="253"/>
      <c r="U36" s="43"/>
      <c r="V36" s="253"/>
      <c r="W36" s="43"/>
      <c r="X36" s="253"/>
      <c r="Y36" s="43"/>
      <c r="Z36" s="253"/>
      <c r="AA36" s="43"/>
      <c r="AB36" s="253"/>
      <c r="AC36" s="43"/>
      <c r="AD36" s="253"/>
      <c r="AE36" s="43"/>
      <c r="AF36" s="253"/>
      <c r="AG36" s="43"/>
      <c r="AH36" s="253"/>
      <c r="AI36" s="43"/>
      <c r="AJ36" s="253"/>
      <c r="AK36" s="42">
        <f t="shared" si="0"/>
        <v>0</v>
      </c>
    </row>
    <row r="37" spans="1:37" x14ac:dyDescent="0.2">
      <c r="A37" s="235"/>
      <c r="B37" s="6"/>
      <c r="C37" s="6"/>
      <c r="D37" s="36"/>
      <c r="E37" s="2"/>
      <c r="F37" s="2"/>
      <c r="G37" s="43"/>
      <c r="H37" s="253"/>
      <c r="I37" s="43"/>
      <c r="J37" s="253"/>
      <c r="K37" s="43"/>
      <c r="L37" s="253"/>
      <c r="M37" s="43"/>
      <c r="N37" s="253"/>
      <c r="O37" s="43"/>
      <c r="P37" s="253"/>
      <c r="Q37" s="43"/>
      <c r="R37" s="253"/>
      <c r="S37" s="43"/>
      <c r="T37" s="253"/>
      <c r="U37" s="43"/>
      <c r="V37" s="253"/>
      <c r="W37" s="43"/>
      <c r="X37" s="253"/>
      <c r="Y37" s="43"/>
      <c r="Z37" s="253"/>
      <c r="AA37" s="43"/>
      <c r="AB37" s="253"/>
      <c r="AC37" s="43"/>
      <c r="AD37" s="253"/>
      <c r="AE37" s="43"/>
      <c r="AF37" s="253"/>
      <c r="AG37" s="43"/>
      <c r="AH37" s="253"/>
      <c r="AI37" s="43"/>
      <c r="AJ37" s="253"/>
      <c r="AK37" s="42">
        <f t="shared" si="0"/>
        <v>0</v>
      </c>
    </row>
    <row r="38" spans="1:37" x14ac:dyDescent="0.2">
      <c r="A38" s="235"/>
      <c r="B38" s="6"/>
      <c r="C38" s="6"/>
      <c r="D38" s="36"/>
      <c r="E38" s="2"/>
      <c r="F38" s="2"/>
      <c r="G38" s="43"/>
      <c r="H38" s="253"/>
      <c r="I38" s="43"/>
      <c r="J38" s="253"/>
      <c r="K38" s="43"/>
      <c r="L38" s="253"/>
      <c r="M38" s="43"/>
      <c r="N38" s="253"/>
      <c r="O38" s="43"/>
      <c r="P38" s="253"/>
      <c r="Q38" s="43"/>
      <c r="R38" s="253"/>
      <c r="S38" s="43"/>
      <c r="T38" s="253"/>
      <c r="U38" s="43"/>
      <c r="V38" s="253"/>
      <c r="W38" s="43"/>
      <c r="X38" s="253"/>
      <c r="Y38" s="43"/>
      <c r="Z38" s="253"/>
      <c r="AA38" s="43"/>
      <c r="AB38" s="253"/>
      <c r="AC38" s="43"/>
      <c r="AD38" s="253"/>
      <c r="AE38" s="43"/>
      <c r="AF38" s="253"/>
      <c r="AG38" s="43"/>
      <c r="AH38" s="253"/>
      <c r="AI38" s="43"/>
      <c r="AJ38" s="253"/>
      <c r="AK38" s="42">
        <f t="shared" si="0"/>
        <v>0</v>
      </c>
    </row>
    <row r="39" spans="1:37" x14ac:dyDescent="0.2">
      <c r="A39" s="235"/>
      <c r="B39" s="6"/>
      <c r="C39" s="6"/>
      <c r="D39" s="36"/>
      <c r="E39" s="2"/>
      <c r="F39" s="2"/>
      <c r="G39" s="43"/>
      <c r="H39" s="253"/>
      <c r="I39" s="43"/>
      <c r="J39" s="253"/>
      <c r="K39" s="43"/>
      <c r="L39" s="253"/>
      <c r="M39" s="43"/>
      <c r="N39" s="253"/>
      <c r="O39" s="43"/>
      <c r="P39" s="253"/>
      <c r="Q39" s="43"/>
      <c r="R39" s="253"/>
      <c r="S39" s="43"/>
      <c r="T39" s="253"/>
      <c r="U39" s="43"/>
      <c r="V39" s="253"/>
      <c r="W39" s="43"/>
      <c r="X39" s="253"/>
      <c r="Y39" s="43"/>
      <c r="Z39" s="253"/>
      <c r="AA39" s="43"/>
      <c r="AB39" s="253"/>
      <c r="AC39" s="43"/>
      <c r="AD39" s="253"/>
      <c r="AE39" s="43"/>
      <c r="AF39" s="253"/>
      <c r="AG39" s="43"/>
      <c r="AH39" s="253"/>
      <c r="AI39" s="43"/>
      <c r="AJ39" s="253"/>
      <c r="AK39" s="42">
        <f t="shared" si="0"/>
        <v>0</v>
      </c>
    </row>
    <row r="40" spans="1:37" x14ac:dyDescent="0.2">
      <c r="A40" s="235"/>
      <c r="B40" s="6"/>
      <c r="C40" s="6"/>
      <c r="D40" s="36"/>
      <c r="E40" s="2"/>
      <c r="F40" s="2"/>
      <c r="G40" s="43"/>
      <c r="H40" s="253"/>
      <c r="I40" s="43"/>
      <c r="J40" s="253"/>
      <c r="K40" s="43"/>
      <c r="L40" s="253"/>
      <c r="M40" s="43"/>
      <c r="N40" s="253"/>
      <c r="O40" s="43"/>
      <c r="P40" s="253"/>
      <c r="Q40" s="43"/>
      <c r="R40" s="253"/>
      <c r="S40" s="43"/>
      <c r="T40" s="253"/>
      <c r="U40" s="43"/>
      <c r="V40" s="253"/>
      <c r="W40" s="43"/>
      <c r="X40" s="253"/>
      <c r="Y40" s="43"/>
      <c r="Z40" s="253"/>
      <c r="AA40" s="43"/>
      <c r="AB40" s="253"/>
      <c r="AC40" s="43"/>
      <c r="AD40" s="253"/>
      <c r="AE40" s="43"/>
      <c r="AF40" s="253"/>
      <c r="AG40" s="43"/>
      <c r="AH40" s="253"/>
      <c r="AI40" s="43"/>
      <c r="AJ40" s="253"/>
      <c r="AK40" s="42">
        <f t="shared" si="0"/>
        <v>0</v>
      </c>
    </row>
    <row r="41" spans="1:37" x14ac:dyDescent="0.2">
      <c r="A41" s="235"/>
      <c r="B41" s="6"/>
      <c r="C41" s="6"/>
      <c r="D41" s="36"/>
      <c r="E41" s="2"/>
      <c r="F41" s="2"/>
      <c r="G41" s="43"/>
      <c r="H41" s="253"/>
      <c r="I41" s="43"/>
      <c r="J41" s="253"/>
      <c r="K41" s="43"/>
      <c r="L41" s="253"/>
      <c r="M41" s="43"/>
      <c r="N41" s="253"/>
      <c r="O41" s="43"/>
      <c r="P41" s="253"/>
      <c r="Q41" s="43"/>
      <c r="R41" s="253"/>
      <c r="S41" s="43"/>
      <c r="T41" s="253"/>
      <c r="U41" s="43"/>
      <c r="V41" s="253"/>
      <c r="W41" s="43"/>
      <c r="X41" s="253"/>
      <c r="Y41" s="43"/>
      <c r="Z41" s="253"/>
      <c r="AA41" s="43"/>
      <c r="AB41" s="253"/>
      <c r="AC41" s="43"/>
      <c r="AD41" s="253"/>
      <c r="AE41" s="43"/>
      <c r="AF41" s="253"/>
      <c r="AG41" s="43"/>
      <c r="AH41" s="253"/>
      <c r="AI41" s="43"/>
      <c r="AJ41" s="253"/>
      <c r="AK41" s="42">
        <f t="shared" si="0"/>
        <v>0</v>
      </c>
    </row>
    <row r="42" spans="1:37" x14ac:dyDescent="0.2">
      <c r="A42" s="235"/>
      <c r="B42" s="6"/>
      <c r="C42" s="6"/>
      <c r="D42" s="36"/>
      <c r="E42" s="2"/>
      <c r="F42" s="2"/>
      <c r="G42" s="43"/>
      <c r="H42" s="253"/>
      <c r="I42" s="43"/>
      <c r="J42" s="253"/>
      <c r="K42" s="43"/>
      <c r="L42" s="253"/>
      <c r="M42" s="43"/>
      <c r="N42" s="253"/>
      <c r="O42" s="43"/>
      <c r="P42" s="253"/>
      <c r="Q42" s="43"/>
      <c r="R42" s="253"/>
      <c r="S42" s="43"/>
      <c r="T42" s="253"/>
      <c r="U42" s="43"/>
      <c r="V42" s="253"/>
      <c r="W42" s="43"/>
      <c r="X42" s="253"/>
      <c r="Y42" s="43"/>
      <c r="Z42" s="253"/>
      <c r="AA42" s="43"/>
      <c r="AB42" s="253"/>
      <c r="AC42" s="43"/>
      <c r="AD42" s="253"/>
      <c r="AE42" s="43"/>
      <c r="AF42" s="253"/>
      <c r="AG42" s="43"/>
      <c r="AH42" s="253"/>
      <c r="AI42" s="43"/>
      <c r="AJ42" s="253"/>
      <c r="AK42" s="42">
        <f t="shared" si="0"/>
        <v>0</v>
      </c>
    </row>
    <row r="43" spans="1:37" x14ac:dyDescent="0.2">
      <c r="A43" s="235"/>
      <c r="B43" s="6"/>
      <c r="C43" s="6"/>
      <c r="D43" s="36"/>
      <c r="E43" s="2"/>
      <c r="F43" s="2"/>
      <c r="G43" s="43"/>
      <c r="H43" s="253"/>
      <c r="I43" s="43"/>
      <c r="J43" s="253"/>
      <c r="K43" s="43"/>
      <c r="L43" s="253"/>
      <c r="M43" s="43"/>
      <c r="N43" s="253"/>
      <c r="O43" s="43"/>
      <c r="P43" s="253"/>
      <c r="Q43" s="43"/>
      <c r="R43" s="253"/>
      <c r="S43" s="43"/>
      <c r="T43" s="253"/>
      <c r="U43" s="43"/>
      <c r="V43" s="253"/>
      <c r="W43" s="43"/>
      <c r="X43" s="253"/>
      <c r="Y43" s="43"/>
      <c r="Z43" s="253"/>
      <c r="AA43" s="43"/>
      <c r="AB43" s="253"/>
      <c r="AC43" s="43"/>
      <c r="AD43" s="253"/>
      <c r="AE43" s="43"/>
      <c r="AF43" s="253"/>
      <c r="AG43" s="43"/>
      <c r="AH43" s="253"/>
      <c r="AI43" s="43"/>
      <c r="AJ43" s="253"/>
      <c r="AK43" s="42">
        <f t="shared" si="0"/>
        <v>0</v>
      </c>
    </row>
    <row r="44" spans="1:37" x14ac:dyDescent="0.2">
      <c r="F44" s="26">
        <f>SUM(F18:F43)</f>
        <v>0</v>
      </c>
    </row>
  </sheetData>
  <mergeCells count="21">
    <mergeCell ref="B16:F16"/>
    <mergeCell ref="AK16:AK17"/>
    <mergeCell ref="A11:E11"/>
    <mergeCell ref="F11:AB11"/>
    <mergeCell ref="A12:E12"/>
    <mergeCell ref="F12:AB12"/>
    <mergeCell ref="A13:E13"/>
    <mergeCell ref="F13:AB13"/>
    <mergeCell ref="A8:E8"/>
    <mergeCell ref="F8:AB8"/>
    <mergeCell ref="A9:E9"/>
    <mergeCell ref="F9:AB9"/>
    <mergeCell ref="A10:E10"/>
    <mergeCell ref="F10:AB10"/>
    <mergeCell ref="A7:E7"/>
    <mergeCell ref="F7:AB7"/>
    <mergeCell ref="G3:P3"/>
    <mergeCell ref="L4:N4"/>
    <mergeCell ref="A6:E6"/>
    <mergeCell ref="F6:AB6"/>
    <mergeCell ref="H4:J4"/>
  </mergeCells>
  <pageMargins left="0.118110236220472" right="0.118110236220472" top="0.59055118110236204" bottom="0.39370078740157499" header="0.39370078740157499" footer="0.118110236220472"/>
  <pageSetup paperSize="9" scale="85" orientation="landscape" r:id="rId1"/>
  <headerFooter>
    <oddHeader>&amp;R&amp;D</oddHeader>
    <oddFooter>&amp;LÎntocmit: Ing. Mihalesc Calin&amp;C&amp;P/&amp;N&amp;R
Apobat: Dir. Raul Serbanel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50"/>
  </sheetPr>
  <dimension ref="A1:JS684"/>
  <sheetViews>
    <sheetView view="pageLayout" workbookViewId="0">
      <selection activeCell="E14" sqref="E14"/>
    </sheetView>
  </sheetViews>
  <sheetFormatPr defaultRowHeight="12.75" x14ac:dyDescent="0.2"/>
  <cols>
    <col min="1" max="1" width="9.5703125" style="465" customWidth="1"/>
    <col min="2" max="2" width="26.28515625" style="469" hidden="1" customWidth="1"/>
    <col min="3" max="3" width="17" style="465" customWidth="1"/>
    <col min="4" max="4" width="14.7109375" style="465" customWidth="1"/>
    <col min="5" max="5" width="25.140625" style="470" customWidth="1"/>
    <col min="6" max="6" width="11.85546875" style="465" customWidth="1"/>
    <col min="7" max="7" width="9.7109375" style="465" hidden="1" customWidth="1"/>
    <col min="8" max="8" width="12.85546875" style="465" hidden="1" customWidth="1"/>
    <col min="9" max="9" width="13.28515625" style="39" customWidth="1"/>
    <col min="10" max="15" width="13.28515625" style="465" customWidth="1"/>
    <col min="16" max="16" width="8.85546875" style="465"/>
  </cols>
  <sheetData>
    <row r="1" spans="1:279" s="5" customFormat="1" x14ac:dyDescent="0.2">
      <c r="A1" s="664" t="s">
        <v>26</v>
      </c>
      <c r="B1" s="665"/>
      <c r="C1" s="666"/>
      <c r="D1" s="667" t="str">
        <f>CENTR!G6</f>
        <v>CON-A</v>
      </c>
      <c r="E1" s="667"/>
      <c r="F1" s="667"/>
      <c r="G1" s="667"/>
      <c r="H1" s="462"/>
      <c r="I1" s="292"/>
      <c r="J1" s="462"/>
      <c r="K1" s="462"/>
      <c r="L1" s="462"/>
      <c r="M1" s="462"/>
      <c r="N1" s="462"/>
      <c r="O1" s="462"/>
      <c r="P1" s="462"/>
    </row>
    <row r="2" spans="1:279" s="5" customFormat="1" ht="12.75" customHeight="1" x14ac:dyDescent="0.2">
      <c r="A2" s="664" t="s">
        <v>545</v>
      </c>
      <c r="B2" s="665"/>
      <c r="C2" s="666"/>
      <c r="D2" s="667" t="str">
        <f>CENTR!G7</f>
        <v>Honeywell</v>
      </c>
      <c r="E2" s="667"/>
      <c r="F2" s="667"/>
      <c r="G2" s="667"/>
      <c r="H2" s="462"/>
      <c r="I2" s="292"/>
      <c r="J2" s="462"/>
      <c r="K2" s="462"/>
      <c r="L2" s="462"/>
      <c r="M2" s="462"/>
      <c r="N2" s="462"/>
      <c r="O2" s="462"/>
      <c r="P2" s="462"/>
    </row>
    <row r="3" spans="1:279" s="5" customFormat="1" x14ac:dyDescent="0.2">
      <c r="A3" s="664" t="s">
        <v>64</v>
      </c>
      <c r="B3" s="665"/>
      <c r="C3" s="666"/>
      <c r="D3" s="670" t="str">
        <f>CENTR!G8</f>
        <v>103522.23 kg (inclusiv adaos 3%)</v>
      </c>
      <c r="E3" s="667"/>
      <c r="F3" s="667"/>
      <c r="G3" s="667"/>
      <c r="H3" s="462"/>
      <c r="I3" s="292"/>
      <c r="J3" s="462"/>
      <c r="K3" s="462"/>
      <c r="L3" s="462"/>
      <c r="M3" s="462"/>
      <c r="N3" s="462"/>
      <c r="O3" s="462"/>
      <c r="P3" s="462"/>
    </row>
    <row r="4" spans="1:279" s="5" customFormat="1" x14ac:dyDescent="0.2">
      <c r="A4" s="664" t="s">
        <v>546</v>
      </c>
      <c r="B4" s="665"/>
      <c r="C4" s="666"/>
      <c r="D4" s="668">
        <f>GETPIVOTDATA("[Kg]/total",$A$6)/1000</f>
        <v>11.120049999999997</v>
      </c>
      <c r="E4" s="668"/>
      <c r="F4" s="668"/>
      <c r="G4" s="669"/>
      <c r="H4" s="462"/>
      <c r="I4" s="292"/>
      <c r="J4" s="462"/>
      <c r="K4" s="462"/>
      <c r="L4" s="462"/>
      <c r="M4" s="462"/>
      <c r="N4" s="462"/>
      <c r="O4" s="462"/>
      <c r="P4" s="462"/>
    </row>
    <row r="5" spans="1:279" s="290" customFormat="1" ht="13.5" thickBot="1" x14ac:dyDescent="0.25">
      <c r="A5" s="467"/>
      <c r="B5" s="467"/>
      <c r="C5" s="463"/>
      <c r="D5" s="463"/>
      <c r="E5" s="468"/>
      <c r="F5" s="463"/>
      <c r="G5" s="463"/>
      <c r="H5" s="463"/>
      <c r="J5" s="463"/>
      <c r="K5" s="463"/>
      <c r="L5" s="463"/>
      <c r="M5" s="463"/>
      <c r="N5" s="463"/>
      <c r="O5" s="463"/>
      <c r="P5" s="463"/>
    </row>
    <row r="6" spans="1:279" s="290" customFormat="1" x14ac:dyDescent="0.2">
      <c r="A6" s="490"/>
      <c r="B6" s="491"/>
      <c r="C6" s="491"/>
      <c r="D6" s="491"/>
      <c r="E6" s="491" t="s">
        <v>9</v>
      </c>
      <c r="F6" s="492"/>
      <c r="G6"/>
      <c r="H6"/>
      <c r="I6"/>
      <c r="J6" s="465"/>
      <c r="K6" s="465"/>
      <c r="L6" s="465"/>
      <c r="M6" s="465"/>
      <c r="N6" s="465"/>
      <c r="O6" s="465"/>
      <c r="P6" s="465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</row>
    <row r="7" spans="1:279" s="290" customFormat="1" ht="25.5" x14ac:dyDescent="0.2">
      <c r="A7" s="493" t="s">
        <v>1353</v>
      </c>
      <c r="B7" s="488" t="s">
        <v>544</v>
      </c>
      <c r="C7" s="489" t="s">
        <v>1431</v>
      </c>
      <c r="D7" s="436" t="s">
        <v>0</v>
      </c>
      <c r="E7" s="488" t="s">
        <v>57</v>
      </c>
      <c r="F7" s="494" t="s">
        <v>25</v>
      </c>
      <c r="G7"/>
      <c r="H7"/>
      <c r="I7"/>
      <c r="J7" s="465"/>
      <c r="K7" s="465"/>
      <c r="L7" s="465"/>
      <c r="M7" s="465"/>
      <c r="N7" s="465"/>
      <c r="O7" s="465"/>
      <c r="P7" s="465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</row>
    <row r="8" spans="1:279" s="290" customFormat="1" x14ac:dyDescent="0.2">
      <c r="A8" s="428" t="s">
        <v>1433</v>
      </c>
      <c r="B8" s="436" t="s">
        <v>540</v>
      </c>
      <c r="C8" s="436" t="s">
        <v>1543</v>
      </c>
      <c r="D8" s="436" t="s">
        <v>1428</v>
      </c>
      <c r="E8" s="459">
        <v>12</v>
      </c>
      <c r="F8" s="485">
        <v>166.8</v>
      </c>
      <c r="G8"/>
      <c r="H8"/>
      <c r="I8"/>
      <c r="J8" s="465"/>
      <c r="K8" s="465"/>
      <c r="L8" s="465"/>
      <c r="M8" s="465"/>
      <c r="N8" s="465"/>
      <c r="O8" s="465"/>
      <c r="P8" s="465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</row>
    <row r="9" spans="1:279" s="5" customFormat="1" x14ac:dyDescent="0.2">
      <c r="A9" s="428" t="s">
        <v>1439</v>
      </c>
      <c r="B9" s="436" t="s">
        <v>540</v>
      </c>
      <c r="C9" s="436" t="s">
        <v>1543</v>
      </c>
      <c r="D9" s="436" t="s">
        <v>1428</v>
      </c>
      <c r="E9" s="459">
        <v>4</v>
      </c>
      <c r="F9" s="485">
        <v>137.92000000000002</v>
      </c>
      <c r="G9"/>
      <c r="H9"/>
      <c r="I9"/>
      <c r="J9" s="465"/>
      <c r="K9" s="465"/>
      <c r="L9" s="465"/>
      <c r="M9" s="465"/>
      <c r="N9" s="465"/>
      <c r="O9" s="465"/>
      <c r="P9" s="465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</row>
    <row r="10" spans="1:279" s="5" customFormat="1" x14ac:dyDescent="0.2">
      <c r="A10" s="428" t="s">
        <v>1440</v>
      </c>
      <c r="B10" s="436" t="s">
        <v>540</v>
      </c>
      <c r="C10" s="436" t="s">
        <v>1543</v>
      </c>
      <c r="D10" s="436" t="s">
        <v>1428</v>
      </c>
      <c r="E10" s="459">
        <v>60</v>
      </c>
      <c r="F10" s="485">
        <v>11.4</v>
      </c>
      <c r="G10"/>
      <c r="H10"/>
      <c r="I10"/>
      <c r="J10" s="465"/>
      <c r="K10" s="465"/>
      <c r="L10" s="465"/>
      <c r="M10" s="465"/>
      <c r="N10" s="465"/>
      <c r="O10" s="465"/>
      <c r="P10" s="465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</row>
    <row r="11" spans="1:279" s="5" customFormat="1" x14ac:dyDescent="0.2">
      <c r="A11" s="428" t="s">
        <v>1441</v>
      </c>
      <c r="B11" s="436" t="s">
        <v>540</v>
      </c>
      <c r="C11" s="436" t="s">
        <v>1543</v>
      </c>
      <c r="D11" s="436" t="s">
        <v>1428</v>
      </c>
      <c r="E11" s="459">
        <v>16</v>
      </c>
      <c r="F11" s="485">
        <v>570.72</v>
      </c>
      <c r="G11"/>
      <c r="H11"/>
      <c r="I11"/>
      <c r="J11" s="465"/>
      <c r="K11" s="465"/>
      <c r="L11" s="465"/>
      <c r="M11" s="465"/>
      <c r="N11" s="465"/>
      <c r="O11" s="465"/>
      <c r="P11" s="465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</row>
    <row r="12" spans="1:279" s="5" customFormat="1" x14ac:dyDescent="0.2">
      <c r="A12" s="428" t="s">
        <v>1442</v>
      </c>
      <c r="B12" s="436" t="s">
        <v>540</v>
      </c>
      <c r="C12" s="436" t="s">
        <v>1543</v>
      </c>
      <c r="D12" s="436" t="s">
        <v>1428</v>
      </c>
      <c r="E12" s="459">
        <v>6</v>
      </c>
      <c r="F12" s="485">
        <v>83.460000000000008</v>
      </c>
      <c r="G12"/>
      <c r="H12"/>
      <c r="I12"/>
      <c r="J12" s="465"/>
      <c r="K12" s="465"/>
      <c r="L12" s="465"/>
      <c r="M12" s="465"/>
      <c r="N12" s="465"/>
      <c r="O12" s="465"/>
      <c r="P12" s="465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</row>
    <row r="13" spans="1:279" x14ac:dyDescent="0.2">
      <c r="A13" s="428" t="s">
        <v>1443</v>
      </c>
      <c r="B13" s="436" t="s">
        <v>540</v>
      </c>
      <c r="C13" s="436" t="s">
        <v>1543</v>
      </c>
      <c r="D13" s="436" t="s">
        <v>1428</v>
      </c>
      <c r="E13" s="459">
        <v>2</v>
      </c>
      <c r="F13" s="485">
        <v>27.82</v>
      </c>
      <c r="G13"/>
      <c r="H13"/>
      <c r="I13"/>
    </row>
    <row r="14" spans="1:279" x14ac:dyDescent="0.2">
      <c r="A14" s="428" t="s">
        <v>1444</v>
      </c>
      <c r="B14" s="436" t="s">
        <v>540</v>
      </c>
      <c r="C14" s="436" t="s">
        <v>1543</v>
      </c>
      <c r="D14" s="436" t="s">
        <v>1428</v>
      </c>
      <c r="E14" s="459">
        <v>4</v>
      </c>
      <c r="F14" s="485">
        <v>57.04</v>
      </c>
      <c r="G14"/>
      <c r="H14"/>
      <c r="I14"/>
    </row>
    <row r="15" spans="1:279" x14ac:dyDescent="0.2">
      <c r="A15" s="428" t="s">
        <v>1445</v>
      </c>
      <c r="B15" s="436" t="s">
        <v>540</v>
      </c>
      <c r="C15" s="436" t="s">
        <v>1543</v>
      </c>
      <c r="D15" s="436" t="s">
        <v>1428</v>
      </c>
      <c r="E15" s="459">
        <v>6</v>
      </c>
      <c r="F15" s="485">
        <v>362.93999999999994</v>
      </c>
      <c r="G15"/>
      <c r="H15"/>
      <c r="I15"/>
    </row>
    <row r="16" spans="1:279" x14ac:dyDescent="0.2">
      <c r="A16" s="428" t="s">
        <v>1446</v>
      </c>
      <c r="B16" s="436" t="s">
        <v>540</v>
      </c>
      <c r="C16" s="436" t="s">
        <v>1543</v>
      </c>
      <c r="D16" s="436" t="s">
        <v>1428</v>
      </c>
      <c r="E16" s="459">
        <v>2</v>
      </c>
      <c r="F16" s="485">
        <v>60.7</v>
      </c>
      <c r="G16"/>
      <c r="H16"/>
      <c r="I16"/>
    </row>
    <row r="17" spans="1:9" x14ac:dyDescent="0.2">
      <c r="A17" s="428" t="s">
        <v>1447</v>
      </c>
      <c r="B17" s="436" t="s">
        <v>540</v>
      </c>
      <c r="C17" s="436" t="s">
        <v>1543</v>
      </c>
      <c r="D17" s="436" t="s">
        <v>1428</v>
      </c>
      <c r="E17" s="459">
        <v>6</v>
      </c>
      <c r="F17" s="485">
        <v>31.08</v>
      </c>
      <c r="G17"/>
      <c r="H17"/>
      <c r="I17"/>
    </row>
    <row r="18" spans="1:9" x14ac:dyDescent="0.2">
      <c r="A18" s="428" t="s">
        <v>1448</v>
      </c>
      <c r="B18" s="436" t="s">
        <v>540</v>
      </c>
      <c r="C18" s="436" t="s">
        <v>1543</v>
      </c>
      <c r="D18" s="436" t="s">
        <v>1428</v>
      </c>
      <c r="E18" s="459">
        <v>2</v>
      </c>
      <c r="F18" s="485">
        <v>27.82</v>
      </c>
      <c r="G18"/>
      <c r="H18"/>
      <c r="I18"/>
    </row>
    <row r="19" spans="1:9" x14ac:dyDescent="0.2">
      <c r="A19" s="428" t="s">
        <v>1449</v>
      </c>
      <c r="B19" s="436" t="s">
        <v>540</v>
      </c>
      <c r="C19" s="436" t="s">
        <v>1543</v>
      </c>
      <c r="D19" s="436" t="s">
        <v>1428</v>
      </c>
      <c r="E19" s="459">
        <v>3</v>
      </c>
      <c r="F19" s="485">
        <v>41.73</v>
      </c>
      <c r="G19"/>
      <c r="H19"/>
      <c r="I19"/>
    </row>
    <row r="20" spans="1:9" x14ac:dyDescent="0.2">
      <c r="A20" s="428" t="s">
        <v>1450</v>
      </c>
      <c r="B20" s="436" t="s">
        <v>540</v>
      </c>
      <c r="C20" s="436" t="s">
        <v>1543</v>
      </c>
      <c r="D20" s="436" t="s">
        <v>1428</v>
      </c>
      <c r="E20" s="459">
        <v>12</v>
      </c>
      <c r="F20" s="485">
        <v>385.44</v>
      </c>
      <c r="G20"/>
      <c r="H20"/>
      <c r="I20"/>
    </row>
    <row r="21" spans="1:9" x14ac:dyDescent="0.2">
      <c r="A21" s="428" t="s">
        <v>1451</v>
      </c>
      <c r="B21" s="436" t="s">
        <v>540</v>
      </c>
      <c r="C21" s="436" t="s">
        <v>1543</v>
      </c>
      <c r="D21" s="436" t="s">
        <v>1428</v>
      </c>
      <c r="E21" s="459">
        <v>6</v>
      </c>
      <c r="F21" s="485">
        <v>83.460000000000008</v>
      </c>
      <c r="G21"/>
      <c r="H21"/>
      <c r="I21"/>
    </row>
    <row r="22" spans="1:9" x14ac:dyDescent="0.2">
      <c r="A22" s="428" t="s">
        <v>1452</v>
      </c>
      <c r="B22" s="436" t="s">
        <v>540</v>
      </c>
      <c r="C22" s="436" t="s">
        <v>1543</v>
      </c>
      <c r="D22" s="436" t="s">
        <v>1428</v>
      </c>
      <c r="E22" s="459">
        <v>18</v>
      </c>
      <c r="F22" s="485">
        <v>250.38</v>
      </c>
      <c r="G22"/>
      <c r="H22"/>
      <c r="I22"/>
    </row>
    <row r="23" spans="1:9" x14ac:dyDescent="0.2">
      <c r="A23" s="428" t="s">
        <v>1453</v>
      </c>
      <c r="B23" s="436" t="s">
        <v>540</v>
      </c>
      <c r="C23" s="436" t="s">
        <v>1543</v>
      </c>
      <c r="D23" s="436" t="s">
        <v>1428</v>
      </c>
      <c r="E23" s="459">
        <v>3</v>
      </c>
      <c r="F23" s="485">
        <v>41.73</v>
      </c>
      <c r="G23"/>
      <c r="H23"/>
      <c r="I23"/>
    </row>
    <row r="24" spans="1:9" x14ac:dyDescent="0.2">
      <c r="A24" s="428" t="s">
        <v>1454</v>
      </c>
      <c r="B24" s="436" t="s">
        <v>540</v>
      </c>
      <c r="C24" s="436" t="s">
        <v>1543</v>
      </c>
      <c r="D24" s="436" t="s">
        <v>1428</v>
      </c>
      <c r="E24" s="459">
        <v>18</v>
      </c>
      <c r="F24" s="485">
        <v>1359.5400000000002</v>
      </c>
      <c r="G24"/>
      <c r="H24"/>
      <c r="I24"/>
    </row>
    <row r="25" spans="1:9" x14ac:dyDescent="0.2">
      <c r="A25" s="428" t="s">
        <v>1434</v>
      </c>
      <c r="B25" s="436" t="s">
        <v>540</v>
      </c>
      <c r="C25" s="436" t="s">
        <v>1543</v>
      </c>
      <c r="D25" s="436" t="s">
        <v>1428</v>
      </c>
      <c r="E25" s="459">
        <v>552</v>
      </c>
      <c r="F25" s="485">
        <v>88.320000000000007</v>
      </c>
      <c r="G25"/>
      <c r="H25"/>
      <c r="I25"/>
    </row>
    <row r="26" spans="1:9" x14ac:dyDescent="0.2">
      <c r="A26" s="428" t="s">
        <v>1455</v>
      </c>
      <c r="B26" s="436" t="s">
        <v>540</v>
      </c>
      <c r="C26" s="436" t="s">
        <v>1543</v>
      </c>
      <c r="D26" s="436" t="s">
        <v>1428</v>
      </c>
      <c r="E26" s="459">
        <v>4</v>
      </c>
      <c r="F26" s="485">
        <v>55.64</v>
      </c>
      <c r="G26"/>
      <c r="H26"/>
      <c r="I26"/>
    </row>
    <row r="27" spans="1:9" x14ac:dyDescent="0.2">
      <c r="A27" s="428" t="s">
        <v>1456</v>
      </c>
      <c r="B27" s="436" t="s">
        <v>540</v>
      </c>
      <c r="C27" s="436" t="s">
        <v>1543</v>
      </c>
      <c r="D27" s="436" t="s">
        <v>1428</v>
      </c>
      <c r="E27" s="459">
        <v>4</v>
      </c>
      <c r="F27" s="485">
        <v>55.64</v>
      </c>
      <c r="G27"/>
      <c r="H27"/>
      <c r="I27"/>
    </row>
    <row r="28" spans="1:9" x14ac:dyDescent="0.2">
      <c r="A28" s="428" t="s">
        <v>1457</v>
      </c>
      <c r="B28" s="436" t="s">
        <v>540</v>
      </c>
      <c r="C28" s="436" t="s">
        <v>1543</v>
      </c>
      <c r="D28" s="436" t="s">
        <v>1428</v>
      </c>
      <c r="E28" s="459">
        <v>4</v>
      </c>
      <c r="F28" s="485">
        <v>115.8</v>
      </c>
      <c r="G28"/>
      <c r="H28"/>
      <c r="I28"/>
    </row>
    <row r="29" spans="1:9" x14ac:dyDescent="0.2">
      <c r="A29" s="428" t="s">
        <v>1458</v>
      </c>
      <c r="B29" s="436" t="s">
        <v>540</v>
      </c>
      <c r="C29" s="436" t="s">
        <v>1543</v>
      </c>
      <c r="D29" s="436" t="s">
        <v>1428</v>
      </c>
      <c r="E29" s="459">
        <v>8</v>
      </c>
      <c r="F29" s="485">
        <v>273.04000000000002</v>
      </c>
      <c r="G29"/>
      <c r="H29"/>
      <c r="I29"/>
    </row>
    <row r="30" spans="1:9" x14ac:dyDescent="0.2">
      <c r="A30" s="428" t="s">
        <v>1459</v>
      </c>
      <c r="B30" s="436" t="s">
        <v>540</v>
      </c>
      <c r="C30" s="436" t="s">
        <v>1543</v>
      </c>
      <c r="D30" s="436" t="s">
        <v>1428</v>
      </c>
      <c r="E30" s="459">
        <v>30</v>
      </c>
      <c r="F30" s="485">
        <v>553.79999999999995</v>
      </c>
      <c r="G30"/>
      <c r="H30"/>
      <c r="I30"/>
    </row>
    <row r="31" spans="1:9" x14ac:dyDescent="0.2">
      <c r="A31" s="428" t="s">
        <v>1460</v>
      </c>
      <c r="B31" s="436" t="s">
        <v>540</v>
      </c>
      <c r="C31" s="436" t="s">
        <v>1543</v>
      </c>
      <c r="D31" s="436" t="s">
        <v>1428</v>
      </c>
      <c r="E31" s="459">
        <v>6</v>
      </c>
      <c r="F31" s="485">
        <v>107.88</v>
      </c>
      <c r="G31"/>
      <c r="H31"/>
      <c r="I31"/>
    </row>
    <row r="32" spans="1:9" x14ac:dyDescent="0.2">
      <c r="A32" s="428" t="s">
        <v>1461</v>
      </c>
      <c r="B32" s="436" t="s">
        <v>540</v>
      </c>
      <c r="C32" s="436" t="s">
        <v>1543</v>
      </c>
      <c r="D32" s="436" t="s">
        <v>1428</v>
      </c>
      <c r="E32" s="459">
        <v>6</v>
      </c>
      <c r="F32" s="485">
        <v>110.39999999999999</v>
      </c>
      <c r="G32"/>
      <c r="H32"/>
      <c r="I32"/>
    </row>
    <row r="33" spans="1:9" x14ac:dyDescent="0.2">
      <c r="A33" s="428" t="s">
        <v>1462</v>
      </c>
      <c r="B33" s="436" t="s">
        <v>540</v>
      </c>
      <c r="C33" s="436" t="s">
        <v>1543</v>
      </c>
      <c r="D33" s="436" t="s">
        <v>1428</v>
      </c>
      <c r="E33" s="459">
        <v>12</v>
      </c>
      <c r="F33" s="485">
        <v>166.92</v>
      </c>
      <c r="G33"/>
      <c r="H33"/>
      <c r="I33"/>
    </row>
    <row r="34" spans="1:9" x14ac:dyDescent="0.2">
      <c r="A34" s="428" t="s">
        <v>1463</v>
      </c>
      <c r="B34" s="436" t="s">
        <v>540</v>
      </c>
      <c r="C34" s="436" t="s">
        <v>1543</v>
      </c>
      <c r="D34" s="436" t="s">
        <v>1428</v>
      </c>
      <c r="E34" s="459">
        <v>12</v>
      </c>
      <c r="F34" s="485">
        <v>171.12</v>
      </c>
      <c r="G34"/>
      <c r="H34"/>
      <c r="I34"/>
    </row>
    <row r="35" spans="1:9" x14ac:dyDescent="0.2">
      <c r="A35" s="428" t="s">
        <v>1464</v>
      </c>
      <c r="B35" s="436" t="s">
        <v>540</v>
      </c>
      <c r="C35" s="436" t="s">
        <v>1543</v>
      </c>
      <c r="D35" s="436" t="s">
        <v>1428</v>
      </c>
      <c r="E35" s="459">
        <v>4</v>
      </c>
      <c r="F35" s="485">
        <v>138.76</v>
      </c>
      <c r="G35"/>
      <c r="H35"/>
      <c r="I35"/>
    </row>
    <row r="36" spans="1:9" x14ac:dyDescent="0.2">
      <c r="A36" s="428" t="s">
        <v>1435</v>
      </c>
      <c r="B36" s="436" t="s">
        <v>540</v>
      </c>
      <c r="C36" s="436" t="s">
        <v>1543</v>
      </c>
      <c r="D36" s="436" t="s">
        <v>1428</v>
      </c>
      <c r="E36" s="459">
        <v>3</v>
      </c>
      <c r="F36" s="485">
        <v>42.81</v>
      </c>
      <c r="G36"/>
      <c r="H36"/>
      <c r="I36"/>
    </row>
    <row r="37" spans="1:9" x14ac:dyDescent="0.2">
      <c r="A37" s="428" t="s">
        <v>1465</v>
      </c>
      <c r="B37" s="436" t="s">
        <v>540</v>
      </c>
      <c r="C37" s="436" t="s">
        <v>1543</v>
      </c>
      <c r="D37" s="436" t="s">
        <v>1428</v>
      </c>
      <c r="E37" s="459">
        <v>12</v>
      </c>
      <c r="F37" s="485">
        <v>171.12</v>
      </c>
      <c r="G37"/>
      <c r="H37"/>
      <c r="I37"/>
    </row>
    <row r="38" spans="1:9" x14ac:dyDescent="0.2">
      <c r="A38" s="428" t="s">
        <v>1466</v>
      </c>
      <c r="B38" s="436" t="s">
        <v>540</v>
      </c>
      <c r="C38" s="436" t="s">
        <v>1543</v>
      </c>
      <c r="D38" s="436">
        <v>8.8000000000000007</v>
      </c>
      <c r="E38" s="459">
        <v>52</v>
      </c>
      <c r="F38" s="485">
        <v>71.759999999999991</v>
      </c>
      <c r="G38"/>
      <c r="H38"/>
      <c r="I38"/>
    </row>
    <row r="39" spans="1:9" x14ac:dyDescent="0.2">
      <c r="A39" s="428" t="s">
        <v>1467</v>
      </c>
      <c r="B39" s="436" t="s">
        <v>540</v>
      </c>
      <c r="C39" s="436" t="s">
        <v>1543</v>
      </c>
      <c r="D39" s="436" t="s">
        <v>1428</v>
      </c>
      <c r="E39" s="459">
        <v>6</v>
      </c>
      <c r="F39" s="485">
        <v>174.23999999999998</v>
      </c>
      <c r="G39"/>
      <c r="H39"/>
      <c r="I39"/>
    </row>
    <row r="40" spans="1:9" x14ac:dyDescent="0.2">
      <c r="A40" s="428" t="s">
        <v>1468</v>
      </c>
      <c r="B40" s="436" t="s">
        <v>540</v>
      </c>
      <c r="C40" s="436" t="s">
        <v>1543</v>
      </c>
      <c r="D40" s="436" t="s">
        <v>1428</v>
      </c>
      <c r="E40" s="459">
        <v>12</v>
      </c>
      <c r="F40" s="485">
        <v>374.88</v>
      </c>
      <c r="G40"/>
      <c r="H40"/>
      <c r="I40"/>
    </row>
    <row r="41" spans="1:9" x14ac:dyDescent="0.2">
      <c r="A41" s="428" t="s">
        <v>1469</v>
      </c>
      <c r="B41" s="436" t="s">
        <v>540</v>
      </c>
      <c r="C41" s="436" t="s">
        <v>1543</v>
      </c>
      <c r="D41" s="436">
        <v>8.8000000000000007</v>
      </c>
      <c r="E41" s="459">
        <v>100</v>
      </c>
      <c r="F41" s="485">
        <v>109.00000000000001</v>
      </c>
      <c r="G41"/>
      <c r="H41"/>
      <c r="I41"/>
    </row>
    <row r="42" spans="1:9" x14ac:dyDescent="0.2">
      <c r="A42" s="428" t="s">
        <v>1470</v>
      </c>
      <c r="B42" s="436" t="s">
        <v>540</v>
      </c>
      <c r="C42" s="436" t="s">
        <v>1543</v>
      </c>
      <c r="D42" s="436" t="s">
        <v>1428</v>
      </c>
      <c r="E42" s="459">
        <v>12</v>
      </c>
      <c r="F42" s="485">
        <v>414</v>
      </c>
      <c r="G42"/>
      <c r="H42"/>
      <c r="I42"/>
    </row>
    <row r="43" spans="1:9" x14ac:dyDescent="0.2">
      <c r="A43" s="428" t="s">
        <v>1471</v>
      </c>
      <c r="B43" s="436" t="s">
        <v>540</v>
      </c>
      <c r="C43" s="436" t="s">
        <v>1543</v>
      </c>
      <c r="D43" s="436" t="s">
        <v>1428</v>
      </c>
      <c r="E43" s="459">
        <v>6</v>
      </c>
      <c r="F43" s="485">
        <v>83.46</v>
      </c>
      <c r="G43"/>
      <c r="H43"/>
      <c r="I43"/>
    </row>
    <row r="44" spans="1:9" x14ac:dyDescent="0.2">
      <c r="A44" s="428" t="s">
        <v>1472</v>
      </c>
      <c r="B44" s="436" t="s">
        <v>540</v>
      </c>
      <c r="C44" s="436" t="s">
        <v>1543</v>
      </c>
      <c r="D44" s="436" t="s">
        <v>1428</v>
      </c>
      <c r="E44" s="459">
        <v>8</v>
      </c>
      <c r="F44" s="485">
        <v>289.2</v>
      </c>
      <c r="G44"/>
      <c r="H44"/>
      <c r="I44"/>
    </row>
    <row r="45" spans="1:9" x14ac:dyDescent="0.2">
      <c r="A45" s="428" t="s">
        <v>1473</v>
      </c>
      <c r="B45" s="436" t="s">
        <v>540</v>
      </c>
      <c r="C45" s="436" t="s">
        <v>1543</v>
      </c>
      <c r="D45" s="436" t="s">
        <v>1428</v>
      </c>
      <c r="E45" s="459">
        <v>12</v>
      </c>
      <c r="F45" s="485">
        <v>348</v>
      </c>
      <c r="G45"/>
      <c r="H45"/>
      <c r="I45"/>
    </row>
    <row r="46" spans="1:9" x14ac:dyDescent="0.2">
      <c r="A46" s="428" t="s">
        <v>1436</v>
      </c>
      <c r="B46" s="436" t="s">
        <v>540</v>
      </c>
      <c r="C46" s="436" t="s">
        <v>1543</v>
      </c>
      <c r="D46" s="436">
        <v>8.8000000000000007</v>
      </c>
      <c r="E46" s="459">
        <v>104</v>
      </c>
      <c r="F46" s="485">
        <v>151.84</v>
      </c>
      <c r="G46"/>
      <c r="H46"/>
      <c r="I46"/>
    </row>
    <row r="47" spans="1:9" x14ac:dyDescent="0.2">
      <c r="A47" s="428" t="s">
        <v>1474</v>
      </c>
      <c r="B47" s="436" t="s">
        <v>540</v>
      </c>
      <c r="C47" s="436" t="s">
        <v>1543</v>
      </c>
      <c r="D47" s="436" t="s">
        <v>1428</v>
      </c>
      <c r="E47" s="459">
        <v>6</v>
      </c>
      <c r="F47" s="485">
        <v>83.460000000000008</v>
      </c>
      <c r="G47"/>
      <c r="H47"/>
      <c r="I47"/>
    </row>
    <row r="48" spans="1:9" x14ac:dyDescent="0.2">
      <c r="A48" s="428" t="s">
        <v>1475</v>
      </c>
      <c r="B48" s="436" t="s">
        <v>540</v>
      </c>
      <c r="C48" s="436" t="s">
        <v>1543</v>
      </c>
      <c r="D48" s="436" t="s">
        <v>1428</v>
      </c>
      <c r="E48" s="459">
        <v>9</v>
      </c>
      <c r="F48" s="485">
        <v>323.82000000000005</v>
      </c>
      <c r="G48"/>
      <c r="H48"/>
      <c r="I48"/>
    </row>
    <row r="49" spans="1:9" x14ac:dyDescent="0.2">
      <c r="A49" s="428" t="s">
        <v>1476</v>
      </c>
      <c r="B49" s="436" t="s">
        <v>540</v>
      </c>
      <c r="C49" s="436" t="s">
        <v>1543</v>
      </c>
      <c r="D49" s="436" t="s">
        <v>1428</v>
      </c>
      <c r="E49" s="459">
        <v>12</v>
      </c>
      <c r="F49" s="485">
        <v>431.76</v>
      </c>
      <c r="G49"/>
      <c r="H49"/>
      <c r="I49"/>
    </row>
    <row r="50" spans="1:9" x14ac:dyDescent="0.2">
      <c r="A50" s="428" t="s">
        <v>1437</v>
      </c>
      <c r="B50" s="436" t="s">
        <v>540</v>
      </c>
      <c r="C50" s="436" t="s">
        <v>1543</v>
      </c>
      <c r="D50" s="436">
        <v>8.8000000000000007</v>
      </c>
      <c r="E50" s="459">
        <v>48</v>
      </c>
      <c r="F50" s="485">
        <v>55.679999999999993</v>
      </c>
      <c r="G50"/>
      <c r="H50"/>
      <c r="I50"/>
    </row>
    <row r="51" spans="1:9" x14ac:dyDescent="0.2">
      <c r="A51" s="428" t="s">
        <v>1477</v>
      </c>
      <c r="B51" s="436" t="s">
        <v>540</v>
      </c>
      <c r="C51" s="436" t="s">
        <v>1543</v>
      </c>
      <c r="D51" s="436" t="s">
        <v>1428</v>
      </c>
      <c r="E51" s="459">
        <v>8</v>
      </c>
      <c r="F51" s="485">
        <v>114.08</v>
      </c>
      <c r="G51"/>
      <c r="H51"/>
      <c r="I51"/>
    </row>
    <row r="52" spans="1:9" x14ac:dyDescent="0.2">
      <c r="A52" s="428" t="s">
        <v>1478</v>
      </c>
      <c r="B52" s="436" t="s">
        <v>540</v>
      </c>
      <c r="C52" s="436" t="s">
        <v>1543</v>
      </c>
      <c r="D52" s="436" t="s">
        <v>1428</v>
      </c>
      <c r="E52" s="459">
        <v>6</v>
      </c>
      <c r="F52" s="485">
        <v>463.19999999999993</v>
      </c>
      <c r="G52"/>
      <c r="H52"/>
      <c r="I52"/>
    </row>
    <row r="53" spans="1:9" x14ac:dyDescent="0.2">
      <c r="A53" s="428" t="s">
        <v>1479</v>
      </c>
      <c r="B53" s="436" t="s">
        <v>540</v>
      </c>
      <c r="C53" s="436" t="s">
        <v>1543</v>
      </c>
      <c r="D53" s="436" t="s">
        <v>1428</v>
      </c>
      <c r="E53" s="459">
        <v>12</v>
      </c>
      <c r="F53" s="485">
        <v>904.91999999999985</v>
      </c>
      <c r="G53"/>
      <c r="H53"/>
      <c r="I53"/>
    </row>
    <row r="54" spans="1:9" x14ac:dyDescent="0.2">
      <c r="A54" s="428" t="s">
        <v>1480</v>
      </c>
      <c r="B54" s="436" t="s">
        <v>540</v>
      </c>
      <c r="C54" s="436" t="s">
        <v>1543</v>
      </c>
      <c r="D54" s="436" t="s">
        <v>1428</v>
      </c>
      <c r="E54" s="459">
        <v>8</v>
      </c>
      <c r="F54" s="485">
        <v>287.60000000000002</v>
      </c>
      <c r="G54"/>
      <c r="H54"/>
      <c r="I54"/>
    </row>
    <row r="55" spans="1:9" x14ac:dyDescent="0.2">
      <c r="A55" s="428" t="s">
        <v>1481</v>
      </c>
      <c r="B55" s="436" t="s">
        <v>540</v>
      </c>
      <c r="C55" s="436" t="s">
        <v>1543</v>
      </c>
      <c r="D55" s="436" t="s">
        <v>1428</v>
      </c>
      <c r="E55" s="459">
        <v>3</v>
      </c>
      <c r="F55" s="485">
        <v>107.91</v>
      </c>
      <c r="G55"/>
      <c r="H55"/>
      <c r="I55"/>
    </row>
    <row r="56" spans="1:9" x14ac:dyDescent="0.2">
      <c r="A56" s="428" t="s">
        <v>1482</v>
      </c>
      <c r="B56" s="436" t="s">
        <v>540</v>
      </c>
      <c r="C56" s="436" t="s">
        <v>1543</v>
      </c>
      <c r="D56" s="436" t="s">
        <v>1428</v>
      </c>
      <c r="E56" s="459">
        <v>9</v>
      </c>
      <c r="F56" s="485">
        <v>128.43</v>
      </c>
      <c r="G56"/>
      <c r="H56"/>
      <c r="I56"/>
    </row>
    <row r="57" spans="1:9" x14ac:dyDescent="0.2">
      <c r="A57" s="428" t="s">
        <v>1483</v>
      </c>
      <c r="B57" s="436" t="s">
        <v>540</v>
      </c>
      <c r="C57" s="436" t="s">
        <v>1543</v>
      </c>
      <c r="D57" s="436" t="s">
        <v>1428</v>
      </c>
      <c r="E57" s="459">
        <v>6</v>
      </c>
      <c r="F57" s="485">
        <v>105.3</v>
      </c>
      <c r="G57"/>
      <c r="H57"/>
      <c r="I57"/>
    </row>
    <row r="58" spans="1:9" x14ac:dyDescent="0.2">
      <c r="A58" s="428" t="s">
        <v>1438</v>
      </c>
      <c r="B58" s="436" t="s">
        <v>540</v>
      </c>
      <c r="C58" s="436" t="s">
        <v>1543</v>
      </c>
      <c r="D58" s="436" t="s">
        <v>1428</v>
      </c>
      <c r="E58" s="459">
        <v>72</v>
      </c>
      <c r="F58" s="485">
        <v>25.919999999999998</v>
      </c>
      <c r="G58"/>
      <c r="H58"/>
      <c r="I58"/>
    </row>
    <row r="59" spans="1:9" x14ac:dyDescent="0.2">
      <c r="A59" s="428" t="s">
        <v>1539</v>
      </c>
      <c r="B59" s="436" t="s">
        <v>540</v>
      </c>
      <c r="C59" s="436" t="s">
        <v>1543</v>
      </c>
      <c r="D59" s="436" t="s">
        <v>1539</v>
      </c>
      <c r="E59" s="459">
        <v>1</v>
      </c>
      <c r="F59" s="485">
        <v>320.35999999999876</v>
      </c>
      <c r="G59"/>
      <c r="H59"/>
      <c r="I59"/>
    </row>
    <row r="60" spans="1:9" ht="13.5" thickBot="1" x14ac:dyDescent="0.25">
      <c r="A60" s="460" t="s">
        <v>8</v>
      </c>
      <c r="B60" s="461"/>
      <c r="C60" s="461"/>
      <c r="D60" s="461"/>
      <c r="E60" s="495">
        <v>552</v>
      </c>
      <c r="F60" s="486">
        <v>11120.049999999997</v>
      </c>
      <c r="G60"/>
      <c r="H60"/>
      <c r="I60"/>
    </row>
    <row r="61" spans="1:9" x14ac:dyDescent="0.2">
      <c r="A61"/>
      <c r="B61"/>
      <c r="C61"/>
      <c r="D61"/>
      <c r="E61"/>
      <c r="F61"/>
      <c r="G61"/>
      <c r="H61"/>
      <c r="I61"/>
    </row>
    <row r="62" spans="1:9" x14ac:dyDescent="0.2">
      <c r="A62"/>
      <c r="B62"/>
      <c r="C62"/>
      <c r="D62"/>
      <c r="E62"/>
      <c r="F62"/>
      <c r="G62"/>
      <c r="H62"/>
      <c r="I62"/>
    </row>
    <row r="63" spans="1:9" x14ac:dyDescent="0.2">
      <c r="A63"/>
      <c r="B63"/>
      <c r="C63"/>
      <c r="D63"/>
      <c r="E63"/>
      <c r="F63"/>
      <c r="G63"/>
      <c r="H63"/>
      <c r="I63"/>
    </row>
    <row r="64" spans="1:9" x14ac:dyDescent="0.2">
      <c r="A64"/>
      <c r="B64"/>
      <c r="C64"/>
      <c r="D64"/>
      <c r="E64"/>
      <c r="F64"/>
      <c r="G64"/>
      <c r="H64"/>
      <c r="I64"/>
    </row>
    <row r="65" spans="1:9" x14ac:dyDescent="0.2">
      <c r="A65"/>
      <c r="B65"/>
      <c r="C65"/>
      <c r="D65"/>
      <c r="E65"/>
      <c r="F65"/>
      <c r="G65"/>
      <c r="H65"/>
      <c r="I65"/>
    </row>
    <row r="66" spans="1:9" x14ac:dyDescent="0.2">
      <c r="A66"/>
      <c r="B66"/>
      <c r="C66"/>
      <c r="D66"/>
      <c r="E66"/>
      <c r="F66"/>
      <c r="G66"/>
      <c r="H66"/>
      <c r="I66"/>
    </row>
    <row r="67" spans="1:9" x14ac:dyDescent="0.2">
      <c r="A67"/>
      <c r="B67"/>
      <c r="C67"/>
      <c r="D67"/>
      <c r="E67"/>
      <c r="F67"/>
      <c r="G67"/>
      <c r="H67"/>
      <c r="I67"/>
    </row>
    <row r="68" spans="1:9" x14ac:dyDescent="0.2">
      <c r="A68"/>
      <c r="B68"/>
      <c r="C68"/>
      <c r="D68"/>
      <c r="E68"/>
      <c r="F68"/>
      <c r="G68"/>
      <c r="H68"/>
      <c r="I68"/>
    </row>
    <row r="69" spans="1:9" x14ac:dyDescent="0.2">
      <c r="A69"/>
      <c r="B69"/>
      <c r="C69"/>
      <c r="D69"/>
      <c r="E69"/>
      <c r="F69"/>
      <c r="G69"/>
      <c r="H69"/>
      <c r="I69"/>
    </row>
    <row r="70" spans="1:9" x14ac:dyDescent="0.2">
      <c r="A70"/>
      <c r="B70"/>
      <c r="C70"/>
      <c r="D70"/>
      <c r="E70"/>
      <c r="F70"/>
      <c r="G70"/>
      <c r="H70"/>
      <c r="I70"/>
    </row>
    <row r="71" spans="1:9" x14ac:dyDescent="0.2">
      <c r="A71"/>
      <c r="B71"/>
      <c r="C71"/>
      <c r="D71"/>
      <c r="E71"/>
      <c r="F71"/>
      <c r="G71"/>
      <c r="H71"/>
      <c r="I71"/>
    </row>
    <row r="72" spans="1:9" x14ac:dyDescent="0.2">
      <c r="A72"/>
      <c r="B72"/>
      <c r="C72"/>
      <c r="D72"/>
      <c r="E72"/>
      <c r="F72"/>
      <c r="G72"/>
      <c r="H72"/>
      <c r="I72"/>
    </row>
    <row r="73" spans="1:9" x14ac:dyDescent="0.2">
      <c r="A73"/>
      <c r="B73"/>
      <c r="C73"/>
      <c r="D73"/>
      <c r="E73"/>
      <c r="F73"/>
      <c r="G73"/>
      <c r="H73"/>
      <c r="I73"/>
    </row>
    <row r="74" spans="1:9" x14ac:dyDescent="0.2">
      <c r="A74"/>
      <c r="B74"/>
      <c r="C74"/>
      <c r="D74"/>
      <c r="E74"/>
      <c r="F74"/>
      <c r="G74"/>
      <c r="H74"/>
      <c r="I74"/>
    </row>
    <row r="75" spans="1:9" x14ac:dyDescent="0.2">
      <c r="A75"/>
      <c r="B75"/>
      <c r="C75"/>
      <c r="D75"/>
      <c r="E75"/>
      <c r="F75"/>
      <c r="G75"/>
      <c r="H75"/>
      <c r="I75"/>
    </row>
    <row r="76" spans="1:9" x14ac:dyDescent="0.2">
      <c r="A76"/>
      <c r="B76"/>
      <c r="C76"/>
      <c r="D76"/>
      <c r="E76"/>
      <c r="F76"/>
      <c r="G76"/>
      <c r="H76"/>
      <c r="I76"/>
    </row>
    <row r="77" spans="1:9" x14ac:dyDescent="0.2">
      <c r="A77"/>
      <c r="B77"/>
      <c r="C77"/>
      <c r="D77"/>
      <c r="E77"/>
      <c r="F77"/>
      <c r="G77"/>
      <c r="H77"/>
      <c r="I77"/>
    </row>
    <row r="78" spans="1:9" x14ac:dyDescent="0.2">
      <c r="A78"/>
      <c r="B78"/>
      <c r="C78"/>
      <c r="D78"/>
      <c r="E78"/>
      <c r="F78"/>
      <c r="H78" s="464"/>
    </row>
    <row r="79" spans="1:9" x14ac:dyDescent="0.2">
      <c r="A79"/>
      <c r="B79"/>
      <c r="C79"/>
      <c r="D79"/>
      <c r="E79"/>
      <c r="F79"/>
      <c r="H79" s="464"/>
    </row>
    <row r="80" spans="1:9" x14ac:dyDescent="0.2">
      <c r="A80"/>
      <c r="B80"/>
      <c r="C80"/>
      <c r="D80"/>
      <c r="E80"/>
      <c r="F80"/>
      <c r="H80" s="464"/>
    </row>
    <row r="81" spans="1:8" x14ac:dyDescent="0.2">
      <c r="A81"/>
      <c r="B81"/>
      <c r="C81"/>
      <c r="D81"/>
      <c r="E81"/>
      <c r="F81"/>
      <c r="H81" s="464"/>
    </row>
    <row r="82" spans="1:8" x14ac:dyDescent="0.2">
      <c r="A82"/>
      <c r="B82"/>
      <c r="C82"/>
      <c r="D82"/>
      <c r="E82"/>
      <c r="F82"/>
      <c r="H82" s="464"/>
    </row>
    <row r="83" spans="1:8" x14ac:dyDescent="0.2">
      <c r="A83"/>
      <c r="B83"/>
      <c r="C83"/>
      <c r="D83"/>
      <c r="E83"/>
      <c r="F83"/>
      <c r="H83" s="464"/>
    </row>
    <row r="84" spans="1:8" x14ac:dyDescent="0.2">
      <c r="A84"/>
      <c r="B84"/>
      <c r="C84"/>
      <c r="D84"/>
      <c r="E84"/>
      <c r="F84"/>
      <c r="H84" s="464"/>
    </row>
    <row r="85" spans="1:8" x14ac:dyDescent="0.2">
      <c r="A85"/>
      <c r="B85"/>
      <c r="C85"/>
      <c r="D85"/>
      <c r="E85"/>
      <c r="F85"/>
      <c r="H85" s="464"/>
    </row>
    <row r="86" spans="1:8" x14ac:dyDescent="0.2">
      <c r="A86"/>
      <c r="B86"/>
      <c r="C86"/>
      <c r="D86"/>
      <c r="E86"/>
      <c r="F86"/>
      <c r="H86" s="464"/>
    </row>
    <row r="87" spans="1:8" x14ac:dyDescent="0.2">
      <c r="A87"/>
      <c r="B87"/>
      <c r="C87"/>
      <c r="D87"/>
      <c r="E87"/>
      <c r="F87"/>
      <c r="H87" s="464"/>
    </row>
    <row r="88" spans="1:8" x14ac:dyDescent="0.2">
      <c r="A88"/>
      <c r="B88"/>
      <c r="C88"/>
      <c r="D88"/>
      <c r="E88"/>
      <c r="F88"/>
      <c r="H88" s="464"/>
    </row>
    <row r="89" spans="1:8" x14ac:dyDescent="0.2">
      <c r="A89"/>
      <c r="B89"/>
      <c r="C89"/>
      <c r="D89"/>
      <c r="E89"/>
      <c r="F89"/>
      <c r="H89" s="464"/>
    </row>
    <row r="90" spans="1:8" x14ac:dyDescent="0.2">
      <c r="A90"/>
      <c r="B90"/>
      <c r="C90"/>
      <c r="D90"/>
      <c r="E90"/>
      <c r="F90"/>
      <c r="H90" s="464"/>
    </row>
    <row r="91" spans="1:8" x14ac:dyDescent="0.2">
      <c r="A91"/>
      <c r="B91"/>
      <c r="C91"/>
      <c r="D91"/>
      <c r="E91"/>
      <c r="F91"/>
      <c r="H91" s="464"/>
    </row>
    <row r="92" spans="1:8" x14ac:dyDescent="0.2">
      <c r="A92"/>
      <c r="B92"/>
      <c r="C92"/>
      <c r="D92"/>
      <c r="E92"/>
      <c r="F92"/>
      <c r="H92" s="464"/>
    </row>
    <row r="93" spans="1:8" x14ac:dyDescent="0.2">
      <c r="A93"/>
      <c r="B93"/>
      <c r="C93"/>
      <c r="D93"/>
      <c r="E93"/>
      <c r="F93"/>
      <c r="H93" s="464"/>
    </row>
    <row r="94" spans="1:8" x14ac:dyDescent="0.2">
      <c r="A94"/>
      <c r="B94"/>
      <c r="C94"/>
      <c r="D94"/>
      <c r="E94"/>
      <c r="F94"/>
      <c r="H94" s="464"/>
    </row>
    <row r="95" spans="1:8" x14ac:dyDescent="0.2">
      <c r="A95"/>
      <c r="B95"/>
      <c r="C95"/>
      <c r="D95"/>
      <c r="E95"/>
      <c r="F95"/>
      <c r="H95" s="464"/>
    </row>
    <row r="96" spans="1:8" x14ac:dyDescent="0.2">
      <c r="A96"/>
      <c r="B96"/>
      <c r="C96"/>
      <c r="D96"/>
      <c r="E96"/>
      <c r="F96"/>
      <c r="H96" s="464"/>
    </row>
    <row r="97" spans="1:8" x14ac:dyDescent="0.2">
      <c r="A97"/>
      <c r="B97"/>
      <c r="C97"/>
      <c r="D97"/>
      <c r="E97"/>
      <c r="F97"/>
      <c r="H97" s="464"/>
    </row>
    <row r="98" spans="1:8" x14ac:dyDescent="0.2">
      <c r="A98"/>
      <c r="B98"/>
      <c r="C98"/>
      <c r="D98"/>
      <c r="E98"/>
      <c r="F98"/>
      <c r="H98" s="464"/>
    </row>
    <row r="99" spans="1:8" x14ac:dyDescent="0.2">
      <c r="A99"/>
      <c r="B99"/>
      <c r="C99"/>
      <c r="D99"/>
      <c r="E99"/>
      <c r="F99"/>
      <c r="H99" s="464"/>
    </row>
    <row r="100" spans="1:8" x14ac:dyDescent="0.2">
      <c r="A100"/>
      <c r="B100"/>
      <c r="C100"/>
      <c r="D100"/>
      <c r="E100"/>
      <c r="F100"/>
      <c r="H100" s="464"/>
    </row>
    <row r="101" spans="1:8" x14ac:dyDescent="0.2">
      <c r="A101"/>
      <c r="B101"/>
      <c r="C101"/>
      <c r="D101"/>
      <c r="E101"/>
      <c r="F101"/>
      <c r="H101" s="464"/>
    </row>
    <row r="102" spans="1:8" x14ac:dyDescent="0.2">
      <c r="A102"/>
      <c r="B102"/>
      <c r="C102"/>
      <c r="D102"/>
      <c r="E102"/>
      <c r="F102"/>
      <c r="H102" s="464"/>
    </row>
    <row r="103" spans="1:8" x14ac:dyDescent="0.2">
      <c r="A103"/>
      <c r="B103"/>
      <c r="C103"/>
      <c r="D103"/>
      <c r="E103"/>
      <c r="F103"/>
      <c r="H103" s="464"/>
    </row>
    <row r="104" spans="1:8" x14ac:dyDescent="0.2">
      <c r="A104"/>
      <c r="B104"/>
      <c r="C104"/>
      <c r="D104"/>
      <c r="E104"/>
      <c r="F104"/>
      <c r="H104" s="464"/>
    </row>
    <row r="105" spans="1:8" x14ac:dyDescent="0.2">
      <c r="A105"/>
      <c r="B105"/>
      <c r="C105"/>
      <c r="D105"/>
      <c r="E105"/>
      <c r="F105"/>
      <c r="H105" s="464"/>
    </row>
    <row r="106" spans="1:8" x14ac:dyDescent="0.2">
      <c r="A106"/>
      <c r="B106"/>
      <c r="C106"/>
      <c r="D106"/>
      <c r="E106"/>
      <c r="F106"/>
      <c r="H106" s="464"/>
    </row>
    <row r="107" spans="1:8" x14ac:dyDescent="0.2">
      <c r="A107"/>
      <c r="B107"/>
      <c r="C107"/>
      <c r="D107"/>
      <c r="E107"/>
      <c r="F107"/>
      <c r="H107" s="464"/>
    </row>
    <row r="108" spans="1:8" x14ac:dyDescent="0.2">
      <c r="A108"/>
      <c r="B108"/>
      <c r="C108"/>
      <c r="D108"/>
      <c r="E108"/>
      <c r="F108"/>
      <c r="H108" s="464"/>
    </row>
    <row r="109" spans="1:8" x14ac:dyDescent="0.2">
      <c r="A109"/>
      <c r="B109"/>
      <c r="C109"/>
      <c r="D109"/>
      <c r="E109"/>
      <c r="F109"/>
      <c r="H109" s="464"/>
    </row>
    <row r="110" spans="1:8" x14ac:dyDescent="0.2">
      <c r="A110"/>
      <c r="B110"/>
      <c r="C110"/>
      <c r="D110"/>
      <c r="E110"/>
      <c r="F110"/>
      <c r="H110" s="464"/>
    </row>
    <row r="111" spans="1:8" x14ac:dyDescent="0.2">
      <c r="A111"/>
      <c r="B111"/>
      <c r="C111"/>
      <c r="D111"/>
      <c r="E111"/>
      <c r="F111"/>
      <c r="H111" s="464"/>
    </row>
    <row r="112" spans="1:8" x14ac:dyDescent="0.2">
      <c r="A112"/>
      <c r="B112"/>
      <c r="C112"/>
      <c r="D112"/>
      <c r="E112"/>
      <c r="F112"/>
      <c r="H112" s="464"/>
    </row>
    <row r="113" spans="1:8" x14ac:dyDescent="0.2">
      <c r="A113"/>
      <c r="B113"/>
      <c r="C113"/>
      <c r="D113"/>
      <c r="E113"/>
      <c r="F113"/>
      <c r="H113" s="464"/>
    </row>
    <row r="114" spans="1:8" x14ac:dyDescent="0.2">
      <c r="A114"/>
      <c r="B114"/>
      <c r="C114"/>
      <c r="D114"/>
      <c r="E114"/>
      <c r="F114"/>
      <c r="H114" s="464"/>
    </row>
    <row r="115" spans="1:8" x14ac:dyDescent="0.2">
      <c r="A115"/>
      <c r="B115"/>
      <c r="C115"/>
      <c r="D115"/>
      <c r="E115"/>
      <c r="F115"/>
      <c r="H115" s="464"/>
    </row>
    <row r="116" spans="1:8" x14ac:dyDescent="0.2">
      <c r="A116"/>
      <c r="B116"/>
      <c r="C116"/>
      <c r="D116"/>
      <c r="E116"/>
      <c r="F116"/>
      <c r="H116" s="464"/>
    </row>
    <row r="117" spans="1:8" x14ac:dyDescent="0.2">
      <c r="A117"/>
      <c r="B117"/>
      <c r="C117"/>
      <c r="D117"/>
      <c r="E117"/>
      <c r="F117"/>
      <c r="H117" s="464"/>
    </row>
    <row r="118" spans="1:8" x14ac:dyDescent="0.2">
      <c r="A118"/>
      <c r="B118"/>
      <c r="C118"/>
      <c r="D118"/>
      <c r="E118"/>
      <c r="F118"/>
      <c r="H118" s="464"/>
    </row>
    <row r="119" spans="1:8" x14ac:dyDescent="0.2">
      <c r="A119"/>
      <c r="B119"/>
      <c r="C119"/>
      <c r="D119"/>
      <c r="E119"/>
      <c r="F119"/>
      <c r="H119" s="464"/>
    </row>
    <row r="120" spans="1:8" x14ac:dyDescent="0.2">
      <c r="A120"/>
      <c r="B120"/>
      <c r="C120"/>
      <c r="D120"/>
      <c r="E120"/>
      <c r="F120"/>
      <c r="H120" s="464"/>
    </row>
    <row r="121" spans="1:8" x14ac:dyDescent="0.2">
      <c r="A121"/>
      <c r="B121"/>
      <c r="C121"/>
      <c r="D121"/>
      <c r="E121"/>
      <c r="F121"/>
      <c r="H121" s="464"/>
    </row>
    <row r="122" spans="1:8" x14ac:dyDescent="0.2">
      <c r="A122"/>
      <c r="B122"/>
      <c r="C122"/>
      <c r="D122"/>
      <c r="E122"/>
      <c r="F122"/>
      <c r="H122" s="464"/>
    </row>
    <row r="123" spans="1:8" x14ac:dyDescent="0.2">
      <c r="A123"/>
      <c r="B123"/>
      <c r="C123"/>
      <c r="D123"/>
      <c r="E123"/>
      <c r="F123"/>
      <c r="H123" s="464"/>
    </row>
    <row r="124" spans="1:8" x14ac:dyDescent="0.2">
      <c r="A124"/>
      <c r="B124"/>
      <c r="C124"/>
      <c r="D124"/>
      <c r="E124"/>
      <c r="F124"/>
      <c r="H124" s="464"/>
    </row>
    <row r="125" spans="1:8" x14ac:dyDescent="0.2">
      <c r="A125"/>
      <c r="B125"/>
      <c r="C125"/>
      <c r="D125"/>
      <c r="E125"/>
      <c r="F125"/>
      <c r="H125" s="464"/>
    </row>
    <row r="126" spans="1:8" x14ac:dyDescent="0.2">
      <c r="A126"/>
      <c r="B126"/>
      <c r="C126"/>
      <c r="D126"/>
      <c r="E126"/>
      <c r="F126"/>
      <c r="H126" s="464"/>
    </row>
    <row r="127" spans="1:8" x14ac:dyDescent="0.2">
      <c r="A127"/>
      <c r="B127"/>
      <c r="C127"/>
      <c r="D127"/>
      <c r="E127"/>
      <c r="F127"/>
      <c r="H127" s="464"/>
    </row>
    <row r="128" spans="1:8" x14ac:dyDescent="0.2">
      <c r="A128"/>
      <c r="B128"/>
      <c r="C128"/>
      <c r="D128"/>
      <c r="E128"/>
      <c r="F128"/>
      <c r="H128" s="464"/>
    </row>
    <row r="129" spans="1:8" x14ac:dyDescent="0.2">
      <c r="A129"/>
      <c r="B129"/>
      <c r="C129"/>
      <c r="D129"/>
      <c r="E129"/>
      <c r="F129"/>
      <c r="H129" s="464"/>
    </row>
    <row r="130" spans="1:8" x14ac:dyDescent="0.2">
      <c r="A130"/>
      <c r="B130"/>
      <c r="C130"/>
      <c r="D130"/>
      <c r="E130"/>
      <c r="F130"/>
      <c r="H130" s="464"/>
    </row>
    <row r="131" spans="1:8" x14ac:dyDescent="0.2">
      <c r="A131"/>
      <c r="B131"/>
      <c r="C131"/>
      <c r="D131"/>
      <c r="E131"/>
      <c r="F131"/>
      <c r="H131" s="464"/>
    </row>
    <row r="132" spans="1:8" x14ac:dyDescent="0.2">
      <c r="A132"/>
      <c r="B132"/>
      <c r="C132"/>
      <c r="D132"/>
      <c r="E132"/>
      <c r="F132"/>
      <c r="H132" s="464"/>
    </row>
    <row r="133" spans="1:8" x14ac:dyDescent="0.2">
      <c r="A133"/>
      <c r="B133"/>
      <c r="C133"/>
      <c r="D133"/>
      <c r="E133"/>
      <c r="F133"/>
      <c r="H133" s="464"/>
    </row>
    <row r="134" spans="1:8" x14ac:dyDescent="0.2">
      <c r="A134"/>
      <c r="B134"/>
      <c r="C134"/>
      <c r="D134"/>
      <c r="E134"/>
      <c r="F134"/>
      <c r="H134" s="464"/>
    </row>
    <row r="135" spans="1:8" x14ac:dyDescent="0.2">
      <c r="A135"/>
      <c r="B135"/>
      <c r="C135"/>
      <c r="D135"/>
      <c r="E135"/>
      <c r="F135"/>
      <c r="H135" s="464"/>
    </row>
    <row r="136" spans="1:8" x14ac:dyDescent="0.2">
      <c r="A136"/>
      <c r="B136"/>
      <c r="C136"/>
      <c r="D136"/>
      <c r="E136"/>
      <c r="F136"/>
      <c r="H136" s="464"/>
    </row>
    <row r="137" spans="1:8" x14ac:dyDescent="0.2">
      <c r="A137"/>
      <c r="B137"/>
      <c r="C137"/>
      <c r="D137"/>
      <c r="E137"/>
      <c r="F137"/>
      <c r="H137" s="464"/>
    </row>
    <row r="138" spans="1:8" x14ac:dyDescent="0.2">
      <c r="A138"/>
      <c r="B138"/>
      <c r="C138"/>
      <c r="D138"/>
      <c r="E138"/>
      <c r="F138"/>
      <c r="H138" s="464"/>
    </row>
    <row r="139" spans="1:8" x14ac:dyDescent="0.2">
      <c r="A139"/>
      <c r="B139"/>
      <c r="C139"/>
      <c r="D139"/>
      <c r="E139"/>
      <c r="F139"/>
      <c r="H139" s="464"/>
    </row>
    <row r="140" spans="1:8" x14ac:dyDescent="0.2">
      <c r="A140"/>
      <c r="B140"/>
      <c r="C140"/>
      <c r="D140"/>
      <c r="E140"/>
      <c r="F140"/>
      <c r="H140" s="464"/>
    </row>
    <row r="141" spans="1:8" x14ac:dyDescent="0.2">
      <c r="A141"/>
      <c r="B141"/>
      <c r="C141"/>
      <c r="D141"/>
      <c r="E141"/>
      <c r="F141"/>
      <c r="H141" s="464"/>
    </row>
    <row r="142" spans="1:8" x14ac:dyDescent="0.2">
      <c r="A142"/>
      <c r="B142"/>
      <c r="C142"/>
      <c r="D142"/>
      <c r="E142"/>
      <c r="F142"/>
      <c r="H142" s="464"/>
    </row>
    <row r="143" spans="1:8" x14ac:dyDescent="0.2">
      <c r="A143"/>
      <c r="B143"/>
      <c r="C143"/>
      <c r="D143"/>
      <c r="E143"/>
      <c r="F143"/>
      <c r="H143" s="464"/>
    </row>
    <row r="144" spans="1:8" x14ac:dyDescent="0.2">
      <c r="A144"/>
      <c r="B144"/>
      <c r="C144"/>
      <c r="D144"/>
      <c r="E144"/>
      <c r="F144"/>
      <c r="H144" s="464"/>
    </row>
    <row r="145" spans="1:8" x14ac:dyDescent="0.2">
      <c r="A145"/>
      <c r="B145"/>
      <c r="C145"/>
      <c r="D145"/>
      <c r="E145"/>
      <c r="F145"/>
      <c r="H145" s="464"/>
    </row>
    <row r="146" spans="1:8" x14ac:dyDescent="0.2">
      <c r="A146"/>
      <c r="B146"/>
      <c r="C146"/>
      <c r="D146"/>
      <c r="E146"/>
      <c r="F146"/>
      <c r="H146" s="464"/>
    </row>
    <row r="147" spans="1:8" x14ac:dyDescent="0.2">
      <c r="A147"/>
      <c r="B147"/>
      <c r="C147"/>
      <c r="D147"/>
      <c r="E147"/>
      <c r="F147"/>
      <c r="H147" s="464"/>
    </row>
    <row r="148" spans="1:8" x14ac:dyDescent="0.2">
      <c r="A148"/>
      <c r="B148"/>
      <c r="C148"/>
      <c r="D148"/>
      <c r="E148"/>
      <c r="F148"/>
      <c r="H148" s="464"/>
    </row>
    <row r="149" spans="1:8" x14ac:dyDescent="0.2">
      <c r="A149"/>
      <c r="B149"/>
      <c r="C149"/>
      <c r="D149"/>
      <c r="E149"/>
      <c r="F149"/>
      <c r="H149" s="464"/>
    </row>
    <row r="150" spans="1:8" x14ac:dyDescent="0.2">
      <c r="A150"/>
      <c r="B150"/>
      <c r="C150"/>
      <c r="D150"/>
      <c r="E150"/>
      <c r="F150"/>
      <c r="H150" s="464"/>
    </row>
    <row r="151" spans="1:8" x14ac:dyDescent="0.2">
      <c r="A151"/>
      <c r="B151"/>
      <c r="C151"/>
      <c r="D151"/>
      <c r="E151"/>
      <c r="F151"/>
      <c r="H151" s="464"/>
    </row>
    <row r="152" spans="1:8" x14ac:dyDescent="0.2">
      <c r="A152"/>
      <c r="B152"/>
      <c r="C152"/>
      <c r="D152"/>
      <c r="E152"/>
      <c r="F152"/>
      <c r="H152" s="464"/>
    </row>
    <row r="153" spans="1:8" x14ac:dyDescent="0.2">
      <c r="A153"/>
      <c r="B153"/>
      <c r="C153"/>
      <c r="D153"/>
      <c r="E153"/>
      <c r="F153"/>
      <c r="H153" s="464"/>
    </row>
    <row r="154" spans="1:8" x14ac:dyDescent="0.2">
      <c r="A154"/>
      <c r="B154"/>
      <c r="C154"/>
      <c r="D154"/>
      <c r="E154"/>
      <c r="F154"/>
      <c r="H154" s="464"/>
    </row>
    <row r="155" spans="1:8" x14ac:dyDescent="0.2">
      <c r="A155"/>
      <c r="B155"/>
      <c r="C155"/>
      <c r="D155"/>
      <c r="E155"/>
      <c r="F155"/>
      <c r="H155" s="464"/>
    </row>
    <row r="156" spans="1:8" x14ac:dyDescent="0.2">
      <c r="A156"/>
      <c r="B156"/>
      <c r="C156"/>
      <c r="D156"/>
      <c r="E156"/>
      <c r="F156"/>
      <c r="H156" s="464"/>
    </row>
    <row r="157" spans="1:8" x14ac:dyDescent="0.2">
      <c r="A157"/>
      <c r="B157"/>
      <c r="C157"/>
      <c r="D157"/>
      <c r="E157"/>
      <c r="F157"/>
      <c r="H157" s="464"/>
    </row>
    <row r="158" spans="1:8" x14ac:dyDescent="0.2">
      <c r="A158"/>
      <c r="B158"/>
      <c r="C158"/>
      <c r="D158"/>
      <c r="E158"/>
      <c r="F158"/>
      <c r="H158" s="464"/>
    </row>
    <row r="159" spans="1:8" x14ac:dyDescent="0.2">
      <c r="A159"/>
      <c r="B159"/>
      <c r="C159"/>
      <c r="D159"/>
      <c r="E159"/>
      <c r="F159"/>
      <c r="H159" s="464"/>
    </row>
    <row r="160" spans="1:8" x14ac:dyDescent="0.2">
      <c r="A160"/>
      <c r="B160"/>
      <c r="C160"/>
      <c r="D160"/>
      <c r="E160"/>
      <c r="F160"/>
      <c r="H160" s="464"/>
    </row>
    <row r="161" spans="1:8" x14ac:dyDescent="0.2">
      <c r="A161"/>
      <c r="B161"/>
      <c r="C161"/>
      <c r="D161"/>
      <c r="E161"/>
      <c r="F161"/>
      <c r="H161" s="464"/>
    </row>
    <row r="162" spans="1:8" x14ac:dyDescent="0.2">
      <c r="A162"/>
      <c r="B162"/>
      <c r="C162"/>
      <c r="D162"/>
      <c r="E162"/>
      <c r="F162"/>
      <c r="H162" s="464"/>
    </row>
    <row r="163" spans="1:8" x14ac:dyDescent="0.2">
      <c r="A163"/>
      <c r="B163"/>
      <c r="C163"/>
      <c r="D163"/>
      <c r="E163"/>
      <c r="F163"/>
      <c r="H163" s="464"/>
    </row>
    <row r="164" spans="1:8" x14ac:dyDescent="0.2">
      <c r="A164"/>
      <c r="B164"/>
      <c r="C164"/>
      <c r="D164"/>
      <c r="E164"/>
      <c r="F164"/>
      <c r="H164" s="464"/>
    </row>
    <row r="165" spans="1:8" x14ac:dyDescent="0.2">
      <c r="A165"/>
      <c r="B165"/>
      <c r="C165"/>
      <c r="D165"/>
      <c r="E165"/>
      <c r="F165"/>
      <c r="H165" s="464"/>
    </row>
    <row r="166" spans="1:8" x14ac:dyDescent="0.2">
      <c r="A166"/>
      <c r="B166"/>
      <c r="C166"/>
      <c r="D166"/>
      <c r="E166"/>
      <c r="F166"/>
      <c r="H166" s="464"/>
    </row>
    <row r="167" spans="1:8" x14ac:dyDescent="0.2">
      <c r="A167"/>
      <c r="B167"/>
      <c r="C167"/>
      <c r="D167"/>
      <c r="E167"/>
      <c r="F167"/>
      <c r="H167" s="464"/>
    </row>
    <row r="168" spans="1:8" x14ac:dyDescent="0.2">
      <c r="A168"/>
      <c r="B168"/>
      <c r="C168"/>
      <c r="D168"/>
      <c r="E168"/>
      <c r="F168"/>
      <c r="H168" s="464"/>
    </row>
    <row r="169" spans="1:8" x14ac:dyDescent="0.2">
      <c r="A169"/>
      <c r="B169"/>
      <c r="C169"/>
      <c r="D169"/>
      <c r="E169"/>
      <c r="F169"/>
      <c r="H169" s="464"/>
    </row>
    <row r="170" spans="1:8" x14ac:dyDescent="0.2">
      <c r="A170"/>
      <c r="B170"/>
      <c r="C170"/>
      <c r="D170"/>
      <c r="E170"/>
      <c r="F170"/>
      <c r="H170" s="464"/>
    </row>
    <row r="171" spans="1:8" x14ac:dyDescent="0.2">
      <c r="A171"/>
      <c r="B171"/>
      <c r="C171"/>
      <c r="D171"/>
      <c r="E171"/>
      <c r="F171"/>
      <c r="H171" s="464"/>
    </row>
    <row r="172" spans="1:8" x14ac:dyDescent="0.2">
      <c r="A172"/>
      <c r="B172"/>
      <c r="C172"/>
      <c r="D172"/>
      <c r="E172"/>
      <c r="F172"/>
      <c r="H172" s="464"/>
    </row>
    <row r="173" spans="1:8" x14ac:dyDescent="0.2">
      <c r="A173"/>
      <c r="B173"/>
      <c r="C173"/>
      <c r="D173"/>
      <c r="E173"/>
      <c r="F173"/>
      <c r="H173" s="464"/>
    </row>
    <row r="174" spans="1:8" x14ac:dyDescent="0.2">
      <c r="A174"/>
      <c r="B174"/>
      <c r="C174"/>
      <c r="D174"/>
      <c r="E174"/>
      <c r="F174"/>
      <c r="H174" s="464"/>
    </row>
    <row r="175" spans="1:8" x14ac:dyDescent="0.2">
      <c r="A175"/>
      <c r="B175"/>
      <c r="C175"/>
      <c r="D175"/>
      <c r="E175"/>
      <c r="F175"/>
      <c r="H175" s="464"/>
    </row>
    <row r="176" spans="1:8" x14ac:dyDescent="0.2">
      <c r="A176"/>
      <c r="B176"/>
      <c r="C176"/>
      <c r="D176"/>
      <c r="E176"/>
      <c r="F176"/>
      <c r="H176" s="464"/>
    </row>
    <row r="177" spans="1:8" x14ac:dyDescent="0.2">
      <c r="A177"/>
      <c r="B177"/>
      <c r="C177"/>
      <c r="D177"/>
      <c r="E177"/>
      <c r="F177"/>
      <c r="H177" s="464"/>
    </row>
    <row r="178" spans="1:8" x14ac:dyDescent="0.2">
      <c r="A178"/>
      <c r="B178"/>
      <c r="C178"/>
      <c r="D178"/>
      <c r="E178"/>
      <c r="F178"/>
      <c r="H178" s="464"/>
    </row>
    <row r="179" spans="1:8" x14ac:dyDescent="0.2">
      <c r="A179"/>
      <c r="B179"/>
      <c r="C179"/>
      <c r="D179"/>
      <c r="E179"/>
      <c r="F179"/>
      <c r="H179" s="464"/>
    </row>
    <row r="180" spans="1:8" x14ac:dyDescent="0.2">
      <c r="A180"/>
      <c r="B180"/>
      <c r="C180"/>
      <c r="D180"/>
      <c r="E180"/>
      <c r="F180"/>
      <c r="H180" s="464"/>
    </row>
    <row r="181" spans="1:8" x14ac:dyDescent="0.2">
      <c r="A181"/>
      <c r="B181"/>
      <c r="C181"/>
      <c r="D181"/>
      <c r="E181"/>
      <c r="F181"/>
      <c r="H181" s="464"/>
    </row>
    <row r="182" spans="1:8" x14ac:dyDescent="0.2">
      <c r="A182"/>
      <c r="B182"/>
      <c r="C182"/>
      <c r="D182"/>
      <c r="E182"/>
      <c r="F182"/>
      <c r="H182" s="464"/>
    </row>
    <row r="183" spans="1:8" x14ac:dyDescent="0.2">
      <c r="A183"/>
      <c r="B183"/>
      <c r="C183"/>
      <c r="D183"/>
      <c r="E183"/>
      <c r="F183"/>
      <c r="H183" s="464"/>
    </row>
    <row r="184" spans="1:8" x14ac:dyDescent="0.2">
      <c r="A184"/>
      <c r="B184"/>
      <c r="C184"/>
      <c r="D184"/>
      <c r="E184"/>
      <c r="F184"/>
      <c r="H184" s="464"/>
    </row>
    <row r="185" spans="1:8" x14ac:dyDescent="0.2">
      <c r="A185"/>
      <c r="B185"/>
      <c r="C185"/>
      <c r="D185"/>
      <c r="E185"/>
      <c r="F185"/>
      <c r="H185" s="464"/>
    </row>
    <row r="186" spans="1:8" x14ac:dyDescent="0.2">
      <c r="A186"/>
      <c r="B186"/>
      <c r="C186"/>
      <c r="D186"/>
      <c r="E186"/>
      <c r="F186"/>
      <c r="H186" s="464"/>
    </row>
    <row r="187" spans="1:8" x14ac:dyDescent="0.2">
      <c r="A187"/>
      <c r="B187"/>
      <c r="C187"/>
      <c r="D187"/>
      <c r="E187"/>
      <c r="F187"/>
      <c r="H187" s="464"/>
    </row>
    <row r="188" spans="1:8" x14ac:dyDescent="0.2">
      <c r="A188"/>
      <c r="B188"/>
      <c r="C188"/>
      <c r="D188"/>
      <c r="E188"/>
      <c r="F188"/>
      <c r="H188" s="464"/>
    </row>
    <row r="189" spans="1:8" x14ac:dyDescent="0.2">
      <c r="A189"/>
      <c r="B189"/>
      <c r="C189"/>
      <c r="D189"/>
      <c r="E189"/>
      <c r="F189"/>
      <c r="H189" s="464"/>
    </row>
    <row r="190" spans="1:8" x14ac:dyDescent="0.2">
      <c r="A190"/>
      <c r="B190"/>
      <c r="C190"/>
      <c r="D190"/>
      <c r="E190"/>
      <c r="F190"/>
      <c r="H190" s="464"/>
    </row>
    <row r="191" spans="1:8" x14ac:dyDescent="0.2">
      <c r="A191"/>
      <c r="B191"/>
      <c r="C191"/>
      <c r="D191"/>
      <c r="E191"/>
      <c r="F191"/>
      <c r="H191" s="464"/>
    </row>
    <row r="192" spans="1:8" x14ac:dyDescent="0.2">
      <c r="A192"/>
      <c r="B192"/>
      <c r="C192"/>
      <c r="D192"/>
      <c r="E192"/>
      <c r="F192"/>
      <c r="H192" s="464"/>
    </row>
    <row r="193" spans="1:8" x14ac:dyDescent="0.2">
      <c r="A193"/>
      <c r="B193"/>
      <c r="C193"/>
      <c r="D193"/>
      <c r="E193"/>
      <c r="F193"/>
      <c r="H193" s="464"/>
    </row>
    <row r="194" spans="1:8" x14ac:dyDescent="0.2">
      <c r="A194"/>
      <c r="B194"/>
      <c r="C194"/>
      <c r="D194"/>
      <c r="E194"/>
      <c r="F194"/>
      <c r="H194" s="464"/>
    </row>
    <row r="195" spans="1:8" x14ac:dyDescent="0.2">
      <c r="A195"/>
      <c r="B195"/>
      <c r="C195"/>
      <c r="D195"/>
      <c r="E195"/>
      <c r="F195"/>
      <c r="H195" s="464"/>
    </row>
    <row r="196" spans="1:8" x14ac:dyDescent="0.2">
      <c r="A196"/>
      <c r="B196"/>
      <c r="C196"/>
      <c r="D196"/>
      <c r="E196"/>
      <c r="F196"/>
      <c r="H196" s="464"/>
    </row>
    <row r="197" spans="1:8" x14ac:dyDescent="0.2">
      <c r="A197"/>
      <c r="B197"/>
      <c r="C197"/>
      <c r="D197"/>
      <c r="E197"/>
      <c r="F197"/>
      <c r="H197" s="464"/>
    </row>
    <row r="198" spans="1:8" x14ac:dyDescent="0.2">
      <c r="A198"/>
      <c r="B198"/>
      <c r="C198"/>
      <c r="D198"/>
      <c r="E198"/>
      <c r="F198"/>
      <c r="H198" s="464"/>
    </row>
    <row r="199" spans="1:8" x14ac:dyDescent="0.2">
      <c r="A199"/>
      <c r="B199"/>
      <c r="C199"/>
      <c r="D199"/>
      <c r="E199"/>
      <c r="F199"/>
      <c r="H199" s="464"/>
    </row>
    <row r="200" spans="1:8" x14ac:dyDescent="0.2">
      <c r="A200"/>
      <c r="B200"/>
      <c r="C200"/>
      <c r="D200"/>
      <c r="E200"/>
      <c r="F200"/>
      <c r="H200" s="464"/>
    </row>
    <row r="201" spans="1:8" x14ac:dyDescent="0.2">
      <c r="A201"/>
      <c r="B201"/>
      <c r="C201"/>
      <c r="D201"/>
      <c r="E201"/>
      <c r="F201"/>
      <c r="H201" s="464"/>
    </row>
    <row r="202" spans="1:8" x14ac:dyDescent="0.2">
      <c r="A202"/>
      <c r="B202"/>
      <c r="C202"/>
      <c r="D202"/>
      <c r="E202"/>
      <c r="F202"/>
      <c r="H202" s="464"/>
    </row>
    <row r="203" spans="1:8" x14ac:dyDescent="0.2">
      <c r="A203"/>
      <c r="B203"/>
      <c r="C203"/>
      <c r="D203"/>
      <c r="E203"/>
      <c r="F203"/>
      <c r="H203" s="464"/>
    </row>
    <row r="204" spans="1:8" x14ac:dyDescent="0.2">
      <c r="A204"/>
      <c r="B204"/>
      <c r="C204"/>
      <c r="D204"/>
      <c r="E204"/>
      <c r="F204"/>
      <c r="H204" s="464"/>
    </row>
    <row r="205" spans="1:8" x14ac:dyDescent="0.2">
      <c r="A205"/>
      <c r="B205"/>
      <c r="C205"/>
      <c r="D205"/>
      <c r="E205"/>
      <c r="F205"/>
      <c r="H205" s="464"/>
    </row>
    <row r="206" spans="1:8" x14ac:dyDescent="0.2">
      <c r="A206"/>
      <c r="B206"/>
      <c r="C206"/>
      <c r="D206"/>
      <c r="E206"/>
      <c r="F206"/>
      <c r="H206" s="464"/>
    </row>
    <row r="207" spans="1:8" x14ac:dyDescent="0.2">
      <c r="A207"/>
      <c r="B207"/>
      <c r="C207"/>
      <c r="D207"/>
      <c r="E207"/>
      <c r="F207"/>
      <c r="H207" s="464"/>
    </row>
    <row r="208" spans="1:8" x14ac:dyDescent="0.2">
      <c r="A208"/>
      <c r="B208"/>
      <c r="C208"/>
      <c r="D208"/>
      <c r="E208"/>
      <c r="F208"/>
      <c r="H208" s="464"/>
    </row>
    <row r="209" spans="1:8" x14ac:dyDescent="0.2">
      <c r="A209"/>
      <c r="B209"/>
      <c r="C209"/>
      <c r="D209"/>
      <c r="E209"/>
      <c r="F209"/>
      <c r="H209" s="464"/>
    </row>
    <row r="210" spans="1:8" x14ac:dyDescent="0.2">
      <c r="A210"/>
      <c r="B210"/>
      <c r="C210"/>
      <c r="D210"/>
      <c r="E210"/>
      <c r="F210"/>
      <c r="H210" s="464"/>
    </row>
    <row r="211" spans="1:8" x14ac:dyDescent="0.2">
      <c r="A211"/>
      <c r="B211"/>
      <c r="C211"/>
      <c r="D211"/>
      <c r="E211"/>
      <c r="F211"/>
      <c r="H211" s="464"/>
    </row>
    <row r="212" spans="1:8" x14ac:dyDescent="0.2">
      <c r="A212"/>
      <c r="B212"/>
      <c r="C212"/>
      <c r="D212"/>
      <c r="E212"/>
      <c r="F212"/>
      <c r="H212" s="464"/>
    </row>
    <row r="213" spans="1:8" x14ac:dyDescent="0.2">
      <c r="A213"/>
      <c r="B213"/>
      <c r="C213"/>
      <c r="D213"/>
      <c r="E213"/>
      <c r="F213"/>
      <c r="H213" s="464"/>
    </row>
    <row r="214" spans="1:8" x14ac:dyDescent="0.2">
      <c r="A214"/>
      <c r="B214"/>
      <c r="C214"/>
      <c r="D214"/>
      <c r="E214"/>
      <c r="F214"/>
      <c r="H214" s="464"/>
    </row>
    <row r="215" spans="1:8" x14ac:dyDescent="0.2">
      <c r="A215"/>
      <c r="B215"/>
      <c r="C215"/>
      <c r="D215"/>
      <c r="E215"/>
      <c r="F215"/>
      <c r="H215" s="464"/>
    </row>
    <row r="216" spans="1:8" x14ac:dyDescent="0.2">
      <c r="A216"/>
      <c r="B216"/>
      <c r="C216"/>
      <c r="D216"/>
      <c r="E216"/>
      <c r="F216"/>
      <c r="H216" s="464"/>
    </row>
    <row r="217" spans="1:8" x14ac:dyDescent="0.2">
      <c r="A217"/>
      <c r="B217"/>
      <c r="C217"/>
      <c r="D217"/>
      <c r="E217"/>
      <c r="F217"/>
      <c r="H217" s="464"/>
    </row>
    <row r="218" spans="1:8" x14ac:dyDescent="0.2">
      <c r="A218"/>
      <c r="B218"/>
      <c r="C218"/>
      <c r="D218"/>
      <c r="E218"/>
      <c r="F218"/>
      <c r="H218" s="464"/>
    </row>
    <row r="219" spans="1:8" x14ac:dyDescent="0.2">
      <c r="A219"/>
      <c r="B219"/>
      <c r="C219"/>
      <c r="D219"/>
      <c r="E219"/>
      <c r="F219"/>
      <c r="H219" s="464"/>
    </row>
    <row r="220" spans="1:8" x14ac:dyDescent="0.2">
      <c r="A220"/>
      <c r="B220"/>
      <c r="C220"/>
      <c r="D220"/>
      <c r="E220"/>
      <c r="F220"/>
      <c r="H220" s="464"/>
    </row>
    <row r="221" spans="1:8" x14ac:dyDescent="0.2">
      <c r="A221"/>
      <c r="B221"/>
      <c r="C221"/>
      <c r="D221"/>
      <c r="E221"/>
      <c r="F221"/>
      <c r="H221" s="464"/>
    </row>
    <row r="222" spans="1:8" x14ac:dyDescent="0.2">
      <c r="A222"/>
      <c r="B222"/>
      <c r="C222"/>
      <c r="D222"/>
      <c r="E222"/>
      <c r="F222"/>
      <c r="H222" s="464"/>
    </row>
    <row r="223" spans="1:8" x14ac:dyDescent="0.2">
      <c r="A223"/>
      <c r="B223"/>
      <c r="C223"/>
      <c r="D223"/>
      <c r="E223"/>
      <c r="F223"/>
      <c r="H223" s="464"/>
    </row>
    <row r="224" spans="1:8" x14ac:dyDescent="0.2">
      <c r="A224"/>
      <c r="B224"/>
      <c r="C224"/>
      <c r="D224"/>
      <c r="E224"/>
      <c r="F224"/>
      <c r="H224" s="464"/>
    </row>
    <row r="225" spans="1:8" x14ac:dyDescent="0.2">
      <c r="A225"/>
      <c r="B225"/>
      <c r="C225"/>
      <c r="D225"/>
      <c r="E225"/>
      <c r="F225"/>
      <c r="H225" s="464"/>
    </row>
    <row r="226" spans="1:8" x14ac:dyDescent="0.2">
      <c r="A226"/>
      <c r="B226"/>
      <c r="C226"/>
      <c r="D226"/>
      <c r="E226"/>
      <c r="F226"/>
      <c r="H226" s="464"/>
    </row>
    <row r="227" spans="1:8" x14ac:dyDescent="0.2">
      <c r="A227"/>
      <c r="B227"/>
      <c r="C227"/>
      <c r="D227"/>
      <c r="E227"/>
      <c r="F227"/>
      <c r="H227" s="464"/>
    </row>
    <row r="228" spans="1:8" x14ac:dyDescent="0.2">
      <c r="A228"/>
      <c r="B228"/>
      <c r="C228"/>
      <c r="D228"/>
      <c r="E228"/>
      <c r="F228"/>
      <c r="H228" s="464"/>
    </row>
    <row r="229" spans="1:8" x14ac:dyDescent="0.2">
      <c r="A229"/>
      <c r="B229"/>
      <c r="C229"/>
      <c r="D229"/>
      <c r="E229"/>
      <c r="F229"/>
      <c r="H229" s="464"/>
    </row>
    <row r="230" spans="1:8" x14ac:dyDescent="0.2">
      <c r="A230"/>
      <c r="B230"/>
      <c r="C230"/>
      <c r="D230"/>
      <c r="E230"/>
      <c r="F230"/>
      <c r="H230" s="464"/>
    </row>
    <row r="231" spans="1:8" x14ac:dyDescent="0.2">
      <c r="A231"/>
      <c r="B231"/>
      <c r="C231"/>
      <c r="D231"/>
      <c r="E231"/>
      <c r="F231"/>
      <c r="H231" s="464"/>
    </row>
    <row r="232" spans="1:8" x14ac:dyDescent="0.2">
      <c r="A232"/>
      <c r="B232"/>
      <c r="C232"/>
      <c r="D232"/>
      <c r="E232"/>
      <c r="F232"/>
      <c r="H232" s="464"/>
    </row>
    <row r="233" spans="1:8" x14ac:dyDescent="0.2">
      <c r="A233"/>
      <c r="B233"/>
      <c r="C233"/>
      <c r="D233"/>
      <c r="E233"/>
      <c r="F233"/>
      <c r="H233" s="464"/>
    </row>
    <row r="234" spans="1:8" x14ac:dyDescent="0.2">
      <c r="A234"/>
      <c r="B234"/>
      <c r="C234"/>
      <c r="D234"/>
      <c r="E234"/>
      <c r="F234"/>
      <c r="H234" s="464"/>
    </row>
    <row r="235" spans="1:8" x14ac:dyDescent="0.2">
      <c r="A235"/>
      <c r="B235"/>
      <c r="C235"/>
      <c r="D235"/>
      <c r="E235"/>
      <c r="F235"/>
      <c r="H235" s="464"/>
    </row>
    <row r="236" spans="1:8" x14ac:dyDescent="0.2">
      <c r="A236"/>
      <c r="B236"/>
      <c r="C236"/>
      <c r="D236"/>
      <c r="E236"/>
      <c r="F236"/>
      <c r="H236" s="464"/>
    </row>
    <row r="237" spans="1:8" x14ac:dyDescent="0.2">
      <c r="A237"/>
      <c r="B237"/>
      <c r="C237"/>
      <c r="D237"/>
      <c r="E237"/>
      <c r="F237"/>
      <c r="H237" s="464"/>
    </row>
    <row r="238" spans="1:8" x14ac:dyDescent="0.2">
      <c r="A238"/>
      <c r="B238"/>
      <c r="C238"/>
      <c r="D238"/>
      <c r="E238"/>
      <c r="F238"/>
      <c r="H238" s="464"/>
    </row>
    <row r="239" spans="1:8" x14ac:dyDescent="0.2">
      <c r="A239"/>
      <c r="B239"/>
      <c r="C239"/>
      <c r="D239"/>
      <c r="E239"/>
      <c r="F239"/>
      <c r="H239" s="464"/>
    </row>
    <row r="240" spans="1:8" x14ac:dyDescent="0.2">
      <c r="A240"/>
      <c r="B240"/>
      <c r="C240"/>
      <c r="D240"/>
      <c r="E240"/>
      <c r="F240"/>
      <c r="H240" s="464"/>
    </row>
    <row r="241" spans="1:8" x14ac:dyDescent="0.2">
      <c r="A241"/>
      <c r="B241"/>
      <c r="C241"/>
      <c r="D241"/>
      <c r="E241"/>
      <c r="F241"/>
      <c r="H241" s="464"/>
    </row>
    <row r="242" spans="1:8" x14ac:dyDescent="0.2">
      <c r="A242"/>
      <c r="B242"/>
      <c r="C242"/>
      <c r="D242"/>
      <c r="E242"/>
      <c r="F242"/>
      <c r="H242" s="464"/>
    </row>
    <row r="243" spans="1:8" x14ac:dyDescent="0.2">
      <c r="A243"/>
      <c r="B243"/>
      <c r="C243"/>
      <c r="D243"/>
      <c r="E243"/>
      <c r="F243"/>
      <c r="H243" s="464"/>
    </row>
    <row r="244" spans="1:8" x14ac:dyDescent="0.2">
      <c r="A244"/>
      <c r="B244"/>
      <c r="C244"/>
      <c r="D244"/>
      <c r="E244"/>
      <c r="F244"/>
      <c r="H244" s="464"/>
    </row>
    <row r="245" spans="1:8" x14ac:dyDescent="0.2">
      <c r="A245"/>
      <c r="B245"/>
      <c r="C245"/>
      <c r="D245"/>
      <c r="E245"/>
      <c r="F245"/>
      <c r="H245" s="464"/>
    </row>
    <row r="246" spans="1:8" x14ac:dyDescent="0.2">
      <c r="A246"/>
      <c r="B246"/>
      <c r="C246"/>
      <c r="D246"/>
      <c r="E246"/>
      <c r="F246"/>
      <c r="H246" s="464"/>
    </row>
    <row r="247" spans="1:8" x14ac:dyDescent="0.2">
      <c r="A247"/>
      <c r="B247"/>
      <c r="C247"/>
      <c r="D247"/>
      <c r="E247"/>
      <c r="F247"/>
      <c r="H247" s="464"/>
    </row>
    <row r="248" spans="1:8" x14ac:dyDescent="0.2">
      <c r="A248"/>
      <c r="B248"/>
      <c r="C248"/>
      <c r="D248"/>
      <c r="E248"/>
      <c r="F248"/>
      <c r="H248" s="464"/>
    </row>
    <row r="249" spans="1:8" x14ac:dyDescent="0.2">
      <c r="A249"/>
      <c r="B249"/>
      <c r="C249"/>
      <c r="D249"/>
      <c r="E249"/>
      <c r="F249"/>
      <c r="H249" s="464"/>
    </row>
    <row r="250" spans="1:8" x14ac:dyDescent="0.2">
      <c r="A250"/>
      <c r="B250"/>
      <c r="C250"/>
      <c r="D250"/>
      <c r="E250"/>
      <c r="F250"/>
      <c r="H250" s="464"/>
    </row>
    <row r="251" spans="1:8" x14ac:dyDescent="0.2">
      <c r="A251"/>
      <c r="B251"/>
      <c r="C251"/>
      <c r="D251"/>
      <c r="E251"/>
      <c r="F251"/>
      <c r="H251" s="464"/>
    </row>
    <row r="252" spans="1:8" x14ac:dyDescent="0.2">
      <c r="A252"/>
      <c r="B252"/>
      <c r="C252"/>
      <c r="D252"/>
      <c r="E252"/>
      <c r="F252"/>
      <c r="H252" s="464"/>
    </row>
    <row r="253" spans="1:8" x14ac:dyDescent="0.2">
      <c r="A253"/>
      <c r="B253"/>
      <c r="C253"/>
      <c r="D253"/>
      <c r="E253"/>
      <c r="F253"/>
      <c r="H253" s="464"/>
    </row>
    <row r="254" spans="1:8" x14ac:dyDescent="0.2">
      <c r="A254"/>
      <c r="B254"/>
      <c r="C254"/>
      <c r="D254"/>
      <c r="E254"/>
      <c r="F254"/>
      <c r="H254" s="464"/>
    </row>
    <row r="255" spans="1:8" x14ac:dyDescent="0.2">
      <c r="A255"/>
      <c r="B255"/>
      <c r="C255"/>
      <c r="D255"/>
      <c r="E255"/>
      <c r="F255"/>
      <c r="H255" s="464"/>
    </row>
    <row r="256" spans="1:8" x14ac:dyDescent="0.2">
      <c r="A256"/>
      <c r="B256"/>
      <c r="C256"/>
      <c r="D256"/>
      <c r="E256"/>
      <c r="F256"/>
      <c r="H256" s="464"/>
    </row>
    <row r="257" spans="1:8" x14ac:dyDescent="0.2">
      <c r="A257"/>
      <c r="B257"/>
      <c r="C257"/>
      <c r="D257"/>
      <c r="E257"/>
      <c r="F257"/>
      <c r="H257" s="464"/>
    </row>
    <row r="258" spans="1:8" x14ac:dyDescent="0.2">
      <c r="A258"/>
      <c r="B258"/>
      <c r="C258"/>
      <c r="D258"/>
      <c r="E258"/>
      <c r="F258"/>
      <c r="H258" s="464"/>
    </row>
    <row r="259" spans="1:8" x14ac:dyDescent="0.2">
      <c r="A259"/>
      <c r="B259"/>
      <c r="C259"/>
      <c r="D259"/>
      <c r="E259"/>
      <c r="F259"/>
      <c r="H259" s="464"/>
    </row>
    <row r="260" spans="1:8" x14ac:dyDescent="0.2">
      <c r="A260"/>
      <c r="B260"/>
      <c r="C260"/>
      <c r="D260"/>
      <c r="E260"/>
      <c r="F260"/>
      <c r="H260" s="464"/>
    </row>
    <row r="261" spans="1:8" x14ac:dyDescent="0.2">
      <c r="A261"/>
      <c r="B261"/>
      <c r="C261"/>
      <c r="D261"/>
      <c r="E261"/>
      <c r="F261"/>
      <c r="H261" s="464"/>
    </row>
    <row r="262" spans="1:8" x14ac:dyDescent="0.2">
      <c r="A262"/>
      <c r="B262"/>
      <c r="C262"/>
      <c r="D262"/>
      <c r="E262"/>
      <c r="F262"/>
      <c r="H262" s="464"/>
    </row>
    <row r="263" spans="1:8" x14ac:dyDescent="0.2">
      <c r="A263"/>
      <c r="B263"/>
      <c r="C263"/>
      <c r="D263"/>
      <c r="E263"/>
      <c r="F263"/>
      <c r="H263" s="464"/>
    </row>
    <row r="264" spans="1:8" x14ac:dyDescent="0.2">
      <c r="A264"/>
      <c r="B264"/>
      <c r="C264"/>
      <c r="D264"/>
      <c r="E264"/>
      <c r="F264"/>
      <c r="H264" s="464"/>
    </row>
    <row r="265" spans="1:8" x14ac:dyDescent="0.2">
      <c r="A265"/>
      <c r="B265"/>
      <c r="C265"/>
      <c r="D265"/>
      <c r="E265"/>
      <c r="F265"/>
      <c r="H265" s="464"/>
    </row>
    <row r="266" spans="1:8" x14ac:dyDescent="0.2">
      <c r="A266"/>
      <c r="B266"/>
      <c r="C266"/>
      <c r="D266"/>
      <c r="E266"/>
      <c r="F266"/>
      <c r="H266" s="464"/>
    </row>
    <row r="267" spans="1:8" x14ac:dyDescent="0.2">
      <c r="A267"/>
      <c r="B267"/>
      <c r="C267"/>
      <c r="D267"/>
      <c r="E267"/>
      <c r="F267"/>
      <c r="H267" s="464"/>
    </row>
    <row r="268" spans="1:8" x14ac:dyDescent="0.2">
      <c r="A268"/>
      <c r="B268"/>
      <c r="C268"/>
      <c r="D268"/>
      <c r="E268"/>
      <c r="F268"/>
      <c r="H268" s="464"/>
    </row>
    <row r="269" spans="1:8" x14ac:dyDescent="0.2">
      <c r="A269"/>
      <c r="B269"/>
      <c r="C269"/>
      <c r="D269"/>
      <c r="E269"/>
      <c r="F269"/>
      <c r="H269" s="464"/>
    </row>
    <row r="270" spans="1:8" x14ac:dyDescent="0.2">
      <c r="A270"/>
      <c r="B270"/>
      <c r="C270"/>
      <c r="D270"/>
      <c r="E270"/>
      <c r="F270"/>
      <c r="H270" s="464"/>
    </row>
    <row r="271" spans="1:8" x14ac:dyDescent="0.2">
      <c r="A271"/>
      <c r="B271"/>
      <c r="C271"/>
      <c r="D271"/>
      <c r="E271"/>
      <c r="F271"/>
      <c r="H271" s="464"/>
    </row>
    <row r="272" spans="1:8" x14ac:dyDescent="0.2">
      <c r="A272"/>
      <c r="B272"/>
      <c r="C272"/>
      <c r="D272"/>
      <c r="E272"/>
      <c r="F272"/>
      <c r="H272" s="464"/>
    </row>
    <row r="273" spans="1:8" x14ac:dyDescent="0.2">
      <c r="A273"/>
      <c r="B273"/>
      <c r="C273"/>
      <c r="D273"/>
      <c r="E273"/>
      <c r="F273"/>
      <c r="H273" s="464"/>
    </row>
    <row r="274" spans="1:8" x14ac:dyDescent="0.2">
      <c r="A274"/>
      <c r="B274"/>
      <c r="C274"/>
      <c r="D274"/>
      <c r="E274"/>
      <c r="F274"/>
      <c r="H274" s="464"/>
    </row>
    <row r="275" spans="1:8" x14ac:dyDescent="0.2">
      <c r="A275"/>
      <c r="B275"/>
      <c r="C275"/>
      <c r="D275"/>
      <c r="E275"/>
      <c r="F275"/>
      <c r="H275" s="464"/>
    </row>
    <row r="276" spans="1:8" x14ac:dyDescent="0.2">
      <c r="A276"/>
      <c r="B276"/>
      <c r="C276"/>
      <c r="D276"/>
      <c r="E276"/>
      <c r="F276"/>
      <c r="H276" s="464"/>
    </row>
    <row r="277" spans="1:8" x14ac:dyDescent="0.2">
      <c r="A277"/>
      <c r="B277"/>
      <c r="C277"/>
      <c r="D277"/>
      <c r="E277"/>
      <c r="F277"/>
      <c r="H277" s="464"/>
    </row>
    <row r="278" spans="1:8" x14ac:dyDescent="0.2">
      <c r="A278"/>
      <c r="B278"/>
      <c r="C278"/>
      <c r="D278"/>
      <c r="E278"/>
      <c r="F278"/>
      <c r="H278" s="464"/>
    </row>
    <row r="279" spans="1:8" x14ac:dyDescent="0.2">
      <c r="A279"/>
      <c r="B279"/>
      <c r="C279"/>
      <c r="D279"/>
      <c r="E279"/>
      <c r="F279"/>
      <c r="H279" s="464"/>
    </row>
    <row r="280" spans="1:8" x14ac:dyDescent="0.2">
      <c r="A280"/>
      <c r="B280"/>
      <c r="C280"/>
      <c r="D280"/>
      <c r="E280"/>
      <c r="F280"/>
      <c r="H280" s="464"/>
    </row>
    <row r="281" spans="1:8" x14ac:dyDescent="0.2">
      <c r="A281"/>
      <c r="B281"/>
      <c r="C281"/>
      <c r="D281"/>
      <c r="E281"/>
      <c r="F281"/>
      <c r="H281" s="464"/>
    </row>
    <row r="282" spans="1:8" x14ac:dyDescent="0.2">
      <c r="A282"/>
      <c r="B282"/>
      <c r="C282"/>
      <c r="D282"/>
      <c r="E282"/>
      <c r="F282"/>
      <c r="H282" s="464"/>
    </row>
    <row r="283" spans="1:8" x14ac:dyDescent="0.2">
      <c r="A283"/>
      <c r="B283"/>
      <c r="C283"/>
      <c r="D283"/>
      <c r="E283"/>
      <c r="F283"/>
      <c r="H283" s="464"/>
    </row>
    <row r="284" spans="1:8" x14ac:dyDescent="0.2">
      <c r="A284"/>
      <c r="B284"/>
      <c r="C284"/>
      <c r="D284"/>
      <c r="E284"/>
      <c r="F284"/>
      <c r="H284" s="464"/>
    </row>
    <row r="285" spans="1:8" x14ac:dyDescent="0.2">
      <c r="A285"/>
      <c r="B285"/>
      <c r="C285"/>
      <c r="D285"/>
      <c r="E285"/>
      <c r="F285"/>
      <c r="H285" s="464"/>
    </row>
    <row r="286" spans="1:8" x14ac:dyDescent="0.2">
      <c r="A286"/>
      <c r="B286"/>
      <c r="C286"/>
      <c r="D286"/>
      <c r="E286"/>
      <c r="F286"/>
      <c r="H286" s="464"/>
    </row>
    <row r="287" spans="1:8" x14ac:dyDescent="0.2">
      <c r="A287"/>
      <c r="B287"/>
      <c r="C287"/>
      <c r="D287"/>
      <c r="E287"/>
      <c r="F287"/>
      <c r="H287" s="464"/>
    </row>
    <row r="288" spans="1:8" x14ac:dyDescent="0.2">
      <c r="A288"/>
      <c r="B288"/>
      <c r="C288"/>
      <c r="D288"/>
      <c r="E288"/>
      <c r="F288"/>
      <c r="H288" s="464"/>
    </row>
    <row r="289" spans="1:8" x14ac:dyDescent="0.2">
      <c r="A289"/>
      <c r="B289"/>
      <c r="C289"/>
      <c r="D289"/>
      <c r="E289"/>
      <c r="F289"/>
      <c r="H289" s="464"/>
    </row>
    <row r="290" spans="1:8" x14ac:dyDescent="0.2">
      <c r="A290"/>
      <c r="B290"/>
      <c r="C290"/>
      <c r="D290"/>
      <c r="E290"/>
      <c r="F290"/>
      <c r="H290" s="464"/>
    </row>
    <row r="291" spans="1:8" x14ac:dyDescent="0.2">
      <c r="A291"/>
      <c r="B291"/>
      <c r="C291"/>
      <c r="D291"/>
      <c r="E291"/>
      <c r="F291"/>
      <c r="H291" s="464"/>
    </row>
    <row r="292" spans="1:8" x14ac:dyDescent="0.2">
      <c r="A292"/>
      <c r="B292"/>
      <c r="C292"/>
      <c r="D292"/>
      <c r="E292"/>
      <c r="F292"/>
      <c r="H292" s="464"/>
    </row>
    <row r="293" spans="1:8" x14ac:dyDescent="0.2">
      <c r="A293"/>
      <c r="B293"/>
      <c r="C293"/>
      <c r="D293"/>
      <c r="E293"/>
      <c r="F293"/>
      <c r="H293" s="464"/>
    </row>
    <row r="294" spans="1:8" x14ac:dyDescent="0.2">
      <c r="A294"/>
      <c r="B294"/>
      <c r="C294"/>
      <c r="D294"/>
      <c r="E294"/>
      <c r="F294"/>
      <c r="H294" s="464"/>
    </row>
    <row r="295" spans="1:8" x14ac:dyDescent="0.2">
      <c r="A295"/>
      <c r="B295"/>
      <c r="C295"/>
      <c r="D295"/>
      <c r="E295"/>
      <c r="F295"/>
      <c r="H295" s="464"/>
    </row>
    <row r="296" spans="1:8" x14ac:dyDescent="0.2">
      <c r="A296"/>
      <c r="B296"/>
      <c r="C296"/>
      <c r="D296"/>
      <c r="E296"/>
      <c r="F296"/>
      <c r="H296" s="464"/>
    </row>
    <row r="297" spans="1:8" x14ac:dyDescent="0.2">
      <c r="A297"/>
      <c r="B297"/>
      <c r="C297"/>
      <c r="D297"/>
      <c r="E297"/>
      <c r="F297"/>
      <c r="H297" s="464"/>
    </row>
    <row r="298" spans="1:8" x14ac:dyDescent="0.2">
      <c r="A298"/>
      <c r="B298"/>
      <c r="C298"/>
      <c r="D298"/>
      <c r="E298"/>
      <c r="F298"/>
      <c r="H298" s="464"/>
    </row>
    <row r="299" spans="1:8" x14ac:dyDescent="0.2">
      <c r="A299"/>
      <c r="B299"/>
      <c r="C299"/>
      <c r="D299"/>
      <c r="E299"/>
      <c r="F299"/>
      <c r="H299" s="464"/>
    </row>
    <row r="300" spans="1:8" x14ac:dyDescent="0.2">
      <c r="A300"/>
      <c r="B300"/>
      <c r="C300"/>
      <c r="D300"/>
      <c r="E300"/>
      <c r="F300"/>
      <c r="H300" s="464"/>
    </row>
    <row r="301" spans="1:8" x14ac:dyDescent="0.2">
      <c r="A301"/>
      <c r="B301"/>
      <c r="C301"/>
      <c r="D301"/>
      <c r="E301"/>
      <c r="F301"/>
      <c r="H301" s="464"/>
    </row>
    <row r="302" spans="1:8" x14ac:dyDescent="0.2">
      <c r="A302"/>
      <c r="B302"/>
      <c r="C302"/>
      <c r="D302"/>
      <c r="E302"/>
      <c r="F302"/>
      <c r="H302" s="464"/>
    </row>
    <row r="303" spans="1:8" x14ac:dyDescent="0.2">
      <c r="A303"/>
      <c r="B303"/>
      <c r="C303"/>
      <c r="D303"/>
      <c r="E303"/>
      <c r="F303"/>
      <c r="H303" s="464"/>
    </row>
    <row r="304" spans="1:8" x14ac:dyDescent="0.2">
      <c r="A304"/>
      <c r="B304"/>
      <c r="C304"/>
      <c r="D304"/>
      <c r="E304"/>
      <c r="F304"/>
      <c r="H304" s="464"/>
    </row>
    <row r="305" spans="1:8" x14ac:dyDescent="0.2">
      <c r="A305"/>
      <c r="B305"/>
      <c r="C305"/>
      <c r="D305"/>
      <c r="E305"/>
      <c r="F305"/>
      <c r="H305" s="464"/>
    </row>
    <row r="306" spans="1:8" x14ac:dyDescent="0.2">
      <c r="A306"/>
      <c r="B306"/>
      <c r="C306"/>
      <c r="D306"/>
      <c r="E306"/>
      <c r="F306"/>
      <c r="H306" s="464"/>
    </row>
    <row r="307" spans="1:8" x14ac:dyDescent="0.2">
      <c r="A307"/>
      <c r="B307"/>
      <c r="C307"/>
      <c r="D307"/>
      <c r="E307"/>
      <c r="F307"/>
      <c r="H307" s="464"/>
    </row>
    <row r="308" spans="1:8" x14ac:dyDescent="0.2">
      <c r="A308"/>
      <c r="B308"/>
      <c r="C308"/>
      <c r="D308"/>
      <c r="E308"/>
      <c r="F308"/>
      <c r="H308" s="464"/>
    </row>
    <row r="309" spans="1:8" x14ac:dyDescent="0.2">
      <c r="A309"/>
      <c r="B309"/>
      <c r="C309"/>
      <c r="D309"/>
      <c r="E309"/>
      <c r="F309"/>
      <c r="H309" s="464"/>
    </row>
    <row r="310" spans="1:8" x14ac:dyDescent="0.2">
      <c r="A310"/>
      <c r="B310"/>
      <c r="C310"/>
      <c r="D310"/>
      <c r="E310"/>
      <c r="F310"/>
      <c r="H310" s="464"/>
    </row>
    <row r="311" spans="1:8" x14ac:dyDescent="0.2">
      <c r="A311"/>
      <c r="B311"/>
      <c r="C311"/>
      <c r="D311"/>
      <c r="E311"/>
      <c r="F311"/>
      <c r="H311" s="464"/>
    </row>
    <row r="312" spans="1:8" x14ac:dyDescent="0.2">
      <c r="A312"/>
      <c r="B312"/>
      <c r="C312"/>
      <c r="D312"/>
      <c r="E312"/>
      <c r="F312"/>
      <c r="H312" s="464"/>
    </row>
    <row r="313" spans="1:8" x14ac:dyDescent="0.2">
      <c r="A313"/>
      <c r="B313"/>
      <c r="C313"/>
      <c r="D313"/>
      <c r="E313"/>
      <c r="F313"/>
      <c r="H313" s="464"/>
    </row>
    <row r="314" spans="1:8" x14ac:dyDescent="0.2">
      <c r="A314"/>
      <c r="B314"/>
      <c r="C314"/>
      <c r="D314"/>
      <c r="E314"/>
      <c r="F314"/>
      <c r="H314" s="464"/>
    </row>
    <row r="315" spans="1:8" x14ac:dyDescent="0.2">
      <c r="A315"/>
      <c r="B315"/>
      <c r="C315"/>
      <c r="D315"/>
      <c r="E315"/>
      <c r="F315"/>
      <c r="H315" s="464"/>
    </row>
    <row r="316" spans="1:8" x14ac:dyDescent="0.2">
      <c r="A316"/>
      <c r="B316"/>
      <c r="C316"/>
      <c r="D316"/>
      <c r="E316"/>
      <c r="F316"/>
      <c r="H316" s="464"/>
    </row>
    <row r="317" spans="1:8" x14ac:dyDescent="0.2">
      <c r="A317"/>
      <c r="B317"/>
      <c r="C317"/>
      <c r="D317"/>
      <c r="E317"/>
      <c r="F317"/>
      <c r="H317" s="464"/>
    </row>
    <row r="318" spans="1:8" x14ac:dyDescent="0.2">
      <c r="A318"/>
      <c r="B318"/>
      <c r="C318"/>
      <c r="D318"/>
      <c r="E318"/>
      <c r="F318"/>
      <c r="H318" s="464"/>
    </row>
    <row r="319" spans="1:8" x14ac:dyDescent="0.2">
      <c r="A319"/>
      <c r="B319"/>
      <c r="C319"/>
      <c r="D319"/>
      <c r="E319"/>
      <c r="F319"/>
      <c r="H319" s="464"/>
    </row>
    <row r="320" spans="1:8" x14ac:dyDescent="0.2">
      <c r="A320"/>
      <c r="B320"/>
      <c r="C320"/>
      <c r="D320"/>
      <c r="E320"/>
      <c r="F320"/>
      <c r="H320" s="464"/>
    </row>
    <row r="321" spans="1:8" x14ac:dyDescent="0.2">
      <c r="A321"/>
      <c r="B321"/>
      <c r="C321"/>
      <c r="D321"/>
      <c r="E321"/>
      <c r="F321"/>
      <c r="H321" s="464"/>
    </row>
    <row r="322" spans="1:8" x14ac:dyDescent="0.2">
      <c r="A322"/>
      <c r="B322"/>
      <c r="C322"/>
      <c r="D322"/>
      <c r="E322"/>
      <c r="F322"/>
      <c r="H322" s="464"/>
    </row>
    <row r="323" spans="1:8" x14ac:dyDescent="0.2">
      <c r="A323"/>
      <c r="B323"/>
      <c r="C323"/>
      <c r="D323"/>
      <c r="E323"/>
      <c r="F323"/>
      <c r="H323" s="464"/>
    </row>
    <row r="324" spans="1:8" x14ac:dyDescent="0.2">
      <c r="A324"/>
      <c r="B324"/>
      <c r="C324"/>
      <c r="D324"/>
      <c r="E324"/>
      <c r="F324"/>
      <c r="H324" s="464"/>
    </row>
    <row r="325" spans="1:8" x14ac:dyDescent="0.2">
      <c r="A325"/>
      <c r="B325"/>
      <c r="C325"/>
      <c r="D325"/>
      <c r="E325"/>
      <c r="F325"/>
      <c r="H325" s="464"/>
    </row>
    <row r="326" spans="1:8" x14ac:dyDescent="0.2">
      <c r="A326"/>
      <c r="B326"/>
      <c r="C326"/>
      <c r="D326"/>
      <c r="E326"/>
      <c r="F326"/>
      <c r="H326" s="464"/>
    </row>
    <row r="327" spans="1:8" x14ac:dyDescent="0.2">
      <c r="A327"/>
      <c r="B327"/>
      <c r="C327"/>
      <c r="D327"/>
      <c r="E327"/>
      <c r="F327"/>
      <c r="H327" s="464"/>
    </row>
    <row r="328" spans="1:8" x14ac:dyDescent="0.2">
      <c r="A328"/>
      <c r="B328"/>
      <c r="C328"/>
      <c r="D328"/>
      <c r="E328"/>
      <c r="F328"/>
      <c r="H328" s="464"/>
    </row>
    <row r="329" spans="1:8" x14ac:dyDescent="0.2">
      <c r="A329"/>
      <c r="B329"/>
      <c r="C329"/>
      <c r="D329"/>
      <c r="E329"/>
      <c r="F329"/>
      <c r="H329" s="464"/>
    </row>
    <row r="330" spans="1:8" x14ac:dyDescent="0.2">
      <c r="A330"/>
      <c r="B330"/>
      <c r="C330"/>
      <c r="D330"/>
      <c r="E330"/>
      <c r="F330"/>
      <c r="H330" s="464"/>
    </row>
    <row r="331" spans="1:8" x14ac:dyDescent="0.2">
      <c r="A331"/>
      <c r="B331"/>
      <c r="C331"/>
      <c r="D331"/>
      <c r="E331"/>
      <c r="F331"/>
      <c r="H331" s="464"/>
    </row>
    <row r="332" spans="1:8" x14ac:dyDescent="0.2">
      <c r="A332"/>
      <c r="B332"/>
      <c r="C332"/>
      <c r="D332"/>
      <c r="E332"/>
      <c r="F332"/>
      <c r="H332" s="464"/>
    </row>
    <row r="333" spans="1:8" x14ac:dyDescent="0.2">
      <c r="A333"/>
      <c r="B333"/>
      <c r="C333"/>
      <c r="D333"/>
      <c r="E333"/>
      <c r="F333"/>
      <c r="H333" s="464"/>
    </row>
    <row r="334" spans="1:8" x14ac:dyDescent="0.2">
      <c r="A334"/>
      <c r="B334"/>
      <c r="C334"/>
      <c r="D334"/>
      <c r="E334"/>
      <c r="F334"/>
      <c r="H334" s="464"/>
    </row>
    <row r="335" spans="1:8" x14ac:dyDescent="0.2">
      <c r="A335"/>
      <c r="B335"/>
      <c r="C335"/>
      <c r="D335"/>
      <c r="E335"/>
      <c r="F335"/>
      <c r="H335" s="464"/>
    </row>
    <row r="336" spans="1:8" x14ac:dyDescent="0.2">
      <c r="A336"/>
      <c r="B336"/>
      <c r="C336"/>
      <c r="D336"/>
      <c r="E336"/>
      <c r="F336"/>
      <c r="H336" s="464"/>
    </row>
    <row r="337" spans="1:8" x14ac:dyDescent="0.2">
      <c r="A337"/>
      <c r="B337"/>
      <c r="C337"/>
      <c r="D337"/>
      <c r="E337"/>
      <c r="F337"/>
      <c r="H337" s="464"/>
    </row>
    <row r="338" spans="1:8" x14ac:dyDescent="0.2">
      <c r="A338"/>
      <c r="B338"/>
      <c r="C338"/>
      <c r="D338"/>
      <c r="E338"/>
      <c r="F338"/>
      <c r="H338" s="464"/>
    </row>
    <row r="339" spans="1:8" x14ac:dyDescent="0.2">
      <c r="A339"/>
      <c r="B339"/>
      <c r="C339"/>
      <c r="D339"/>
      <c r="E339"/>
      <c r="F339"/>
      <c r="H339" s="464"/>
    </row>
    <row r="340" spans="1:8" x14ac:dyDescent="0.2">
      <c r="A340"/>
      <c r="B340"/>
      <c r="C340"/>
      <c r="D340"/>
      <c r="E340"/>
      <c r="F340"/>
      <c r="H340" s="464"/>
    </row>
    <row r="341" spans="1:8" x14ac:dyDescent="0.2">
      <c r="A341"/>
      <c r="B341"/>
      <c r="C341"/>
      <c r="D341"/>
      <c r="E341"/>
      <c r="F341"/>
      <c r="H341" s="464"/>
    </row>
    <row r="342" spans="1:8" x14ac:dyDescent="0.2">
      <c r="A342"/>
      <c r="B342"/>
      <c r="C342"/>
      <c r="D342"/>
      <c r="E342"/>
      <c r="F342"/>
      <c r="H342" s="464"/>
    </row>
    <row r="343" spans="1:8" x14ac:dyDescent="0.2">
      <c r="A343"/>
      <c r="B343"/>
      <c r="C343"/>
      <c r="D343"/>
      <c r="E343"/>
      <c r="F343"/>
      <c r="H343" s="464"/>
    </row>
    <row r="344" spans="1:8" x14ac:dyDescent="0.2">
      <c r="A344"/>
      <c r="B344"/>
      <c r="C344"/>
      <c r="D344"/>
      <c r="E344"/>
      <c r="F344"/>
      <c r="H344" s="464"/>
    </row>
    <row r="345" spans="1:8" x14ac:dyDescent="0.2">
      <c r="A345"/>
      <c r="B345"/>
      <c r="C345"/>
      <c r="D345"/>
      <c r="E345"/>
      <c r="F345"/>
      <c r="H345" s="464"/>
    </row>
    <row r="346" spans="1:8" x14ac:dyDescent="0.2">
      <c r="A346"/>
      <c r="B346"/>
      <c r="C346"/>
      <c r="D346"/>
      <c r="E346"/>
      <c r="F346"/>
      <c r="H346" s="464"/>
    </row>
    <row r="347" spans="1:8" x14ac:dyDescent="0.2">
      <c r="A347"/>
      <c r="B347"/>
      <c r="C347"/>
      <c r="D347"/>
      <c r="E347"/>
      <c r="F347"/>
      <c r="H347" s="464"/>
    </row>
    <row r="348" spans="1:8" x14ac:dyDescent="0.2">
      <c r="A348"/>
      <c r="B348"/>
      <c r="C348"/>
      <c r="D348"/>
      <c r="E348"/>
      <c r="F348"/>
      <c r="H348" s="464"/>
    </row>
    <row r="349" spans="1:8" x14ac:dyDescent="0.2">
      <c r="A349"/>
      <c r="B349"/>
      <c r="C349"/>
      <c r="D349"/>
      <c r="E349"/>
      <c r="F349"/>
      <c r="H349" s="464"/>
    </row>
    <row r="350" spans="1:8" x14ac:dyDescent="0.2">
      <c r="A350"/>
      <c r="B350"/>
      <c r="C350"/>
      <c r="D350"/>
      <c r="E350"/>
      <c r="F350"/>
      <c r="H350" s="464"/>
    </row>
    <row r="351" spans="1:8" x14ac:dyDescent="0.2">
      <c r="A351"/>
      <c r="B351"/>
      <c r="C351"/>
      <c r="D351"/>
      <c r="E351"/>
      <c r="F351"/>
      <c r="H351" s="466"/>
    </row>
    <row r="352" spans="1:8" x14ac:dyDescent="0.2">
      <c r="A352"/>
      <c r="B352"/>
      <c r="C352"/>
      <c r="D352"/>
      <c r="E352"/>
      <c r="F352"/>
    </row>
    <row r="353" spans="1:6" x14ac:dyDescent="0.2">
      <c r="A353"/>
      <c r="B353"/>
      <c r="C353"/>
      <c r="D353"/>
      <c r="E353"/>
      <c r="F353"/>
    </row>
    <row r="354" spans="1:6" x14ac:dyDescent="0.2">
      <c r="A354"/>
      <c r="B354"/>
      <c r="C354"/>
      <c r="D354"/>
      <c r="E354"/>
      <c r="F354"/>
    </row>
    <row r="355" spans="1:6" x14ac:dyDescent="0.2">
      <c r="A355"/>
      <c r="B355"/>
      <c r="C355"/>
      <c r="D355"/>
      <c r="E355"/>
      <c r="F355"/>
    </row>
    <row r="356" spans="1:6" x14ac:dyDescent="0.2">
      <c r="A356"/>
      <c r="B356"/>
      <c r="C356"/>
      <c r="D356"/>
      <c r="E356"/>
      <c r="F356"/>
    </row>
    <row r="357" spans="1:6" x14ac:dyDescent="0.2">
      <c r="A357"/>
      <c r="B357"/>
      <c r="C357"/>
      <c r="D357"/>
      <c r="E357"/>
      <c r="F357"/>
    </row>
    <row r="358" spans="1:6" x14ac:dyDescent="0.2">
      <c r="A358"/>
      <c r="B358"/>
      <c r="C358"/>
      <c r="D358"/>
      <c r="E358"/>
      <c r="F358"/>
    </row>
    <row r="359" spans="1:6" x14ac:dyDescent="0.2">
      <c r="A359"/>
      <c r="B359"/>
      <c r="C359"/>
      <c r="D359"/>
      <c r="E359"/>
      <c r="F359"/>
    </row>
    <row r="360" spans="1:6" x14ac:dyDescent="0.2">
      <c r="A360"/>
      <c r="B360"/>
      <c r="C360"/>
      <c r="D360"/>
      <c r="E360"/>
      <c r="F360"/>
    </row>
    <row r="361" spans="1:6" x14ac:dyDescent="0.2">
      <c r="A361"/>
      <c r="B361"/>
      <c r="C361"/>
      <c r="D361"/>
      <c r="E361"/>
      <c r="F361"/>
    </row>
    <row r="362" spans="1:6" x14ac:dyDescent="0.2">
      <c r="A362"/>
      <c r="B362"/>
      <c r="C362"/>
      <c r="D362"/>
      <c r="E362"/>
      <c r="F362"/>
    </row>
    <row r="363" spans="1:6" x14ac:dyDescent="0.2">
      <c r="A363"/>
      <c r="B363"/>
      <c r="C363"/>
      <c r="D363"/>
      <c r="E363"/>
      <c r="F363"/>
    </row>
    <row r="364" spans="1:6" x14ac:dyDescent="0.2">
      <c r="A364"/>
      <c r="B364"/>
      <c r="C364"/>
      <c r="D364"/>
      <c r="E364"/>
      <c r="F364"/>
    </row>
    <row r="365" spans="1:6" x14ac:dyDescent="0.2">
      <c r="A365"/>
      <c r="B365"/>
      <c r="C365"/>
      <c r="D365"/>
      <c r="E365"/>
      <c r="F365"/>
    </row>
    <row r="366" spans="1:6" x14ac:dyDescent="0.2">
      <c r="A366"/>
      <c r="B366"/>
      <c r="C366"/>
      <c r="D366"/>
      <c r="E366"/>
      <c r="F366"/>
    </row>
    <row r="367" spans="1:6" x14ac:dyDescent="0.2">
      <c r="A367"/>
      <c r="B367"/>
      <c r="C367"/>
      <c r="D367"/>
      <c r="E367"/>
      <c r="F367"/>
    </row>
    <row r="368" spans="1:6" x14ac:dyDescent="0.2">
      <c r="A368"/>
      <c r="B368"/>
      <c r="C368"/>
      <c r="D368"/>
      <c r="E368"/>
      <c r="F368"/>
    </row>
    <row r="369" spans="1:6" x14ac:dyDescent="0.2">
      <c r="A369"/>
      <c r="B369"/>
      <c r="C369"/>
      <c r="D369"/>
      <c r="E369"/>
      <c r="F369"/>
    </row>
    <row r="370" spans="1:6" x14ac:dyDescent="0.2">
      <c r="A370"/>
      <c r="B370"/>
      <c r="C370"/>
      <c r="D370"/>
      <c r="E370"/>
      <c r="F370"/>
    </row>
    <row r="371" spans="1:6" x14ac:dyDescent="0.2">
      <c r="A371"/>
      <c r="B371"/>
      <c r="C371"/>
      <c r="D371"/>
      <c r="E371"/>
      <c r="F371"/>
    </row>
    <row r="372" spans="1:6" x14ac:dyDescent="0.2">
      <c r="A372"/>
      <c r="B372"/>
      <c r="C372"/>
      <c r="D372"/>
      <c r="E372"/>
      <c r="F372"/>
    </row>
    <row r="373" spans="1:6" x14ac:dyDescent="0.2">
      <c r="A373"/>
      <c r="B373"/>
      <c r="C373"/>
      <c r="D373"/>
      <c r="E373"/>
      <c r="F373"/>
    </row>
    <row r="374" spans="1:6" x14ac:dyDescent="0.2">
      <c r="A374"/>
      <c r="B374"/>
      <c r="C374"/>
      <c r="D374"/>
      <c r="E374"/>
      <c r="F374"/>
    </row>
    <row r="375" spans="1:6" x14ac:dyDescent="0.2">
      <c r="A375"/>
      <c r="B375"/>
      <c r="C375"/>
      <c r="D375"/>
      <c r="E375"/>
      <c r="F375"/>
    </row>
    <row r="376" spans="1:6" x14ac:dyDescent="0.2">
      <c r="A376"/>
      <c r="B376"/>
      <c r="C376"/>
      <c r="D376"/>
      <c r="E376"/>
      <c r="F376"/>
    </row>
    <row r="377" spans="1:6" x14ac:dyDescent="0.2">
      <c r="A377"/>
      <c r="B377"/>
      <c r="C377"/>
      <c r="D377"/>
      <c r="E377"/>
      <c r="F377"/>
    </row>
    <row r="378" spans="1:6" x14ac:dyDescent="0.2">
      <c r="A378"/>
      <c r="B378"/>
      <c r="C378"/>
      <c r="D378"/>
      <c r="E378"/>
      <c r="F378"/>
    </row>
    <row r="379" spans="1:6" x14ac:dyDescent="0.2">
      <c r="A379"/>
      <c r="B379"/>
      <c r="C379"/>
      <c r="D379"/>
      <c r="E379"/>
      <c r="F379"/>
    </row>
    <row r="380" spans="1:6" x14ac:dyDescent="0.2">
      <c r="A380"/>
      <c r="B380"/>
      <c r="C380"/>
      <c r="D380"/>
      <c r="E380"/>
      <c r="F380"/>
    </row>
    <row r="381" spans="1:6" x14ac:dyDescent="0.2">
      <c r="A381"/>
      <c r="B381"/>
      <c r="C381"/>
      <c r="D381"/>
      <c r="E381"/>
      <c r="F381"/>
    </row>
    <row r="382" spans="1:6" x14ac:dyDescent="0.2">
      <c r="A382"/>
      <c r="B382"/>
      <c r="C382"/>
      <c r="D382"/>
      <c r="E382"/>
      <c r="F382"/>
    </row>
    <row r="383" spans="1:6" x14ac:dyDescent="0.2">
      <c r="A383"/>
      <c r="B383"/>
      <c r="C383"/>
      <c r="D383"/>
      <c r="E383"/>
      <c r="F383"/>
    </row>
    <row r="384" spans="1:6" x14ac:dyDescent="0.2">
      <c r="A384"/>
      <c r="B384"/>
      <c r="C384"/>
      <c r="D384"/>
      <c r="E384"/>
      <c r="F384"/>
    </row>
    <row r="385" spans="1:6" x14ac:dyDescent="0.2">
      <c r="A385"/>
      <c r="B385"/>
      <c r="C385"/>
      <c r="D385"/>
      <c r="E385"/>
      <c r="F385"/>
    </row>
    <row r="386" spans="1:6" x14ac:dyDescent="0.2">
      <c r="A386"/>
      <c r="B386"/>
      <c r="C386"/>
      <c r="D386"/>
      <c r="E386"/>
      <c r="F386"/>
    </row>
    <row r="387" spans="1:6" x14ac:dyDescent="0.2">
      <c r="A387"/>
      <c r="B387"/>
      <c r="C387"/>
      <c r="D387"/>
      <c r="E387"/>
      <c r="F387"/>
    </row>
    <row r="388" spans="1:6" x14ac:dyDescent="0.2">
      <c r="A388"/>
      <c r="B388"/>
      <c r="C388"/>
      <c r="D388"/>
      <c r="E388"/>
      <c r="F388"/>
    </row>
    <row r="389" spans="1:6" x14ac:dyDescent="0.2">
      <c r="A389"/>
      <c r="B389"/>
      <c r="C389"/>
      <c r="D389"/>
      <c r="E389"/>
      <c r="F389"/>
    </row>
    <row r="390" spans="1:6" x14ac:dyDescent="0.2">
      <c r="A390"/>
      <c r="B390"/>
      <c r="C390"/>
      <c r="D390"/>
      <c r="E390"/>
      <c r="F390"/>
    </row>
    <row r="391" spans="1:6" x14ac:dyDescent="0.2">
      <c r="A391"/>
      <c r="B391"/>
      <c r="C391"/>
      <c r="D391"/>
      <c r="E391"/>
      <c r="F391"/>
    </row>
    <row r="392" spans="1:6" x14ac:dyDescent="0.2">
      <c r="A392"/>
      <c r="B392"/>
      <c r="C392"/>
      <c r="D392"/>
      <c r="E392"/>
      <c r="F392"/>
    </row>
    <row r="393" spans="1:6" x14ac:dyDescent="0.2">
      <c r="A393"/>
      <c r="B393"/>
      <c r="C393"/>
      <c r="D393"/>
      <c r="E393"/>
      <c r="F393"/>
    </row>
    <row r="394" spans="1:6" x14ac:dyDescent="0.2">
      <c r="A394"/>
      <c r="B394"/>
      <c r="C394"/>
      <c r="D394"/>
      <c r="E394"/>
      <c r="F394"/>
    </row>
    <row r="395" spans="1:6" x14ac:dyDescent="0.2">
      <c r="A395"/>
      <c r="B395"/>
      <c r="C395"/>
      <c r="D395"/>
      <c r="E395"/>
      <c r="F395"/>
    </row>
    <row r="396" spans="1:6" x14ac:dyDescent="0.2">
      <c r="A396"/>
      <c r="B396"/>
      <c r="C396"/>
      <c r="D396"/>
      <c r="E396"/>
      <c r="F396"/>
    </row>
    <row r="397" spans="1:6" x14ac:dyDescent="0.2">
      <c r="A397"/>
      <c r="B397"/>
      <c r="C397"/>
      <c r="D397"/>
      <c r="E397"/>
      <c r="F397"/>
    </row>
    <row r="398" spans="1:6" x14ac:dyDescent="0.2">
      <c r="A398"/>
      <c r="B398"/>
      <c r="C398"/>
      <c r="D398"/>
      <c r="E398"/>
      <c r="F398"/>
    </row>
    <row r="399" spans="1:6" x14ac:dyDescent="0.2">
      <c r="A399"/>
      <c r="B399"/>
      <c r="C399"/>
      <c r="D399"/>
      <c r="E399"/>
      <c r="F399"/>
    </row>
    <row r="400" spans="1:6" x14ac:dyDescent="0.2">
      <c r="A400"/>
      <c r="B400"/>
      <c r="C400"/>
      <c r="D400"/>
      <c r="E400"/>
      <c r="F400"/>
    </row>
    <row r="401" spans="1:6" x14ac:dyDescent="0.2">
      <c r="A401"/>
      <c r="B401"/>
      <c r="C401"/>
      <c r="D401"/>
      <c r="E401"/>
      <c r="F401"/>
    </row>
    <row r="402" spans="1:6" x14ac:dyDescent="0.2">
      <c r="A402"/>
      <c r="B402"/>
      <c r="C402"/>
      <c r="D402"/>
      <c r="E402"/>
      <c r="F402"/>
    </row>
    <row r="403" spans="1:6" x14ac:dyDescent="0.2">
      <c r="A403"/>
      <c r="B403"/>
      <c r="C403"/>
      <c r="D403"/>
      <c r="E403"/>
      <c r="F403"/>
    </row>
    <row r="404" spans="1:6" x14ac:dyDescent="0.2">
      <c r="A404"/>
      <c r="B404"/>
      <c r="C404"/>
      <c r="D404"/>
      <c r="E404"/>
      <c r="F404"/>
    </row>
    <row r="405" spans="1:6" x14ac:dyDescent="0.2">
      <c r="A405"/>
      <c r="B405"/>
      <c r="C405"/>
      <c r="D405"/>
      <c r="E405"/>
      <c r="F405"/>
    </row>
    <row r="406" spans="1:6" x14ac:dyDescent="0.2">
      <c r="A406"/>
      <c r="B406"/>
      <c r="C406"/>
      <c r="D406"/>
      <c r="E406"/>
      <c r="F406"/>
    </row>
    <row r="407" spans="1:6" x14ac:dyDescent="0.2">
      <c r="A407"/>
      <c r="B407"/>
      <c r="C407"/>
      <c r="D407"/>
      <c r="E407"/>
      <c r="F407"/>
    </row>
    <row r="408" spans="1:6" x14ac:dyDescent="0.2">
      <c r="A408"/>
      <c r="B408"/>
      <c r="C408"/>
      <c r="D408"/>
      <c r="E408"/>
      <c r="F408"/>
    </row>
    <row r="409" spans="1:6" x14ac:dyDescent="0.2">
      <c r="A409"/>
      <c r="B409"/>
      <c r="C409"/>
      <c r="D409"/>
      <c r="E409"/>
      <c r="F409"/>
    </row>
    <row r="410" spans="1:6" x14ac:dyDescent="0.2">
      <c r="A410"/>
      <c r="B410"/>
      <c r="C410"/>
      <c r="D410"/>
      <c r="E410"/>
      <c r="F410"/>
    </row>
    <row r="411" spans="1:6" x14ac:dyDescent="0.2">
      <c r="A411"/>
      <c r="B411"/>
      <c r="C411"/>
      <c r="D411"/>
      <c r="E411"/>
      <c r="F411"/>
    </row>
    <row r="412" spans="1:6" x14ac:dyDescent="0.2">
      <c r="A412"/>
      <c r="B412"/>
      <c r="C412"/>
      <c r="D412"/>
      <c r="E412"/>
      <c r="F412"/>
    </row>
    <row r="413" spans="1:6" x14ac:dyDescent="0.2">
      <c r="A413"/>
      <c r="B413"/>
      <c r="C413"/>
      <c r="D413"/>
      <c r="E413"/>
      <c r="F413"/>
    </row>
    <row r="414" spans="1:6" x14ac:dyDescent="0.2">
      <c r="A414"/>
      <c r="B414"/>
      <c r="C414"/>
      <c r="D414"/>
      <c r="E414"/>
      <c r="F414"/>
    </row>
    <row r="415" spans="1:6" x14ac:dyDescent="0.2">
      <c r="A415"/>
      <c r="B415"/>
      <c r="C415"/>
      <c r="D415"/>
      <c r="E415"/>
      <c r="F415"/>
    </row>
    <row r="416" spans="1:6" x14ac:dyDescent="0.2">
      <c r="A416"/>
      <c r="B416"/>
      <c r="C416"/>
      <c r="D416"/>
      <c r="E416"/>
      <c r="F416"/>
    </row>
    <row r="417" spans="1:6" x14ac:dyDescent="0.2">
      <c r="A417"/>
      <c r="B417"/>
      <c r="C417"/>
      <c r="D417"/>
      <c r="E417"/>
      <c r="F417"/>
    </row>
    <row r="418" spans="1:6" x14ac:dyDescent="0.2">
      <c r="A418"/>
      <c r="B418"/>
      <c r="C418"/>
      <c r="D418"/>
      <c r="E418"/>
      <c r="F418"/>
    </row>
    <row r="419" spans="1:6" x14ac:dyDescent="0.2">
      <c r="A419"/>
      <c r="B419"/>
      <c r="C419"/>
      <c r="D419"/>
      <c r="E419"/>
      <c r="F419"/>
    </row>
    <row r="420" spans="1:6" x14ac:dyDescent="0.2">
      <c r="A420"/>
      <c r="B420"/>
      <c r="C420"/>
      <c r="D420"/>
      <c r="E420"/>
      <c r="F420"/>
    </row>
    <row r="421" spans="1:6" x14ac:dyDescent="0.2">
      <c r="A421"/>
      <c r="B421"/>
      <c r="C421"/>
      <c r="D421"/>
      <c r="E421"/>
      <c r="F421"/>
    </row>
    <row r="422" spans="1:6" x14ac:dyDescent="0.2">
      <c r="A422"/>
      <c r="B422"/>
      <c r="C422"/>
      <c r="D422"/>
      <c r="E422"/>
      <c r="F422"/>
    </row>
    <row r="423" spans="1:6" x14ac:dyDescent="0.2">
      <c r="A423"/>
      <c r="B423"/>
      <c r="C423"/>
      <c r="D423"/>
      <c r="E423"/>
      <c r="F423"/>
    </row>
    <row r="424" spans="1:6" x14ac:dyDescent="0.2">
      <c r="A424"/>
      <c r="B424"/>
      <c r="C424"/>
      <c r="D424"/>
      <c r="E424"/>
      <c r="F424"/>
    </row>
    <row r="425" spans="1:6" x14ac:dyDescent="0.2">
      <c r="A425"/>
      <c r="B425"/>
      <c r="C425"/>
      <c r="D425"/>
      <c r="E425"/>
      <c r="F425"/>
    </row>
    <row r="426" spans="1:6" x14ac:dyDescent="0.2">
      <c r="A426"/>
      <c r="B426"/>
      <c r="C426"/>
      <c r="D426"/>
      <c r="E426"/>
      <c r="F426"/>
    </row>
    <row r="427" spans="1:6" x14ac:dyDescent="0.2">
      <c r="A427"/>
      <c r="B427"/>
      <c r="C427"/>
      <c r="D427"/>
      <c r="E427"/>
      <c r="F427"/>
    </row>
    <row r="428" spans="1:6" x14ac:dyDescent="0.2">
      <c r="A428"/>
      <c r="B428"/>
      <c r="C428"/>
      <c r="D428"/>
      <c r="E428"/>
      <c r="F428"/>
    </row>
    <row r="429" spans="1:6" x14ac:dyDescent="0.2">
      <c r="A429"/>
      <c r="B429"/>
      <c r="C429"/>
      <c r="D429"/>
      <c r="E429"/>
      <c r="F429"/>
    </row>
    <row r="430" spans="1:6" x14ac:dyDescent="0.2">
      <c r="A430"/>
      <c r="B430"/>
      <c r="C430"/>
      <c r="D430"/>
      <c r="E430"/>
      <c r="F430"/>
    </row>
    <row r="431" spans="1:6" x14ac:dyDescent="0.2">
      <c r="A431"/>
      <c r="B431"/>
      <c r="C431"/>
      <c r="D431"/>
      <c r="E431"/>
      <c r="F431"/>
    </row>
    <row r="432" spans="1:6" x14ac:dyDescent="0.2">
      <c r="A432"/>
      <c r="B432"/>
      <c r="C432"/>
      <c r="D432"/>
      <c r="E432"/>
      <c r="F432"/>
    </row>
    <row r="433" spans="1:6" x14ac:dyDescent="0.2">
      <c r="A433"/>
      <c r="B433"/>
      <c r="C433"/>
      <c r="D433"/>
      <c r="E433"/>
      <c r="F433"/>
    </row>
    <row r="434" spans="1:6" x14ac:dyDescent="0.2">
      <c r="A434"/>
      <c r="B434"/>
      <c r="C434"/>
      <c r="D434"/>
      <c r="E434"/>
      <c r="F434"/>
    </row>
    <row r="435" spans="1:6" x14ac:dyDescent="0.2">
      <c r="A435"/>
      <c r="B435"/>
      <c r="C435"/>
      <c r="D435"/>
      <c r="E435"/>
      <c r="F435"/>
    </row>
    <row r="436" spans="1:6" x14ac:dyDescent="0.2">
      <c r="A436"/>
      <c r="B436"/>
      <c r="C436"/>
      <c r="D436"/>
      <c r="E436"/>
      <c r="F436"/>
    </row>
    <row r="437" spans="1:6" x14ac:dyDescent="0.2">
      <c r="A437"/>
      <c r="B437"/>
      <c r="C437"/>
      <c r="D437"/>
      <c r="E437"/>
      <c r="F437"/>
    </row>
    <row r="438" spans="1:6" x14ac:dyDescent="0.2">
      <c r="A438"/>
      <c r="B438"/>
      <c r="C438"/>
      <c r="D438"/>
      <c r="E438"/>
      <c r="F438"/>
    </row>
    <row r="439" spans="1:6" x14ac:dyDescent="0.2">
      <c r="A439"/>
      <c r="B439"/>
      <c r="C439"/>
      <c r="D439"/>
      <c r="E439"/>
      <c r="F439"/>
    </row>
    <row r="440" spans="1:6" x14ac:dyDescent="0.2">
      <c r="A440"/>
      <c r="B440"/>
      <c r="C440"/>
      <c r="D440"/>
      <c r="E440"/>
      <c r="F440"/>
    </row>
    <row r="441" spans="1:6" x14ac:dyDescent="0.2">
      <c r="A441"/>
      <c r="B441"/>
      <c r="C441"/>
      <c r="D441"/>
      <c r="E441"/>
      <c r="F441"/>
    </row>
    <row r="442" spans="1:6" x14ac:dyDescent="0.2">
      <c r="A442"/>
      <c r="B442"/>
      <c r="C442"/>
      <c r="D442"/>
      <c r="E442"/>
      <c r="F442"/>
    </row>
    <row r="443" spans="1:6" x14ac:dyDescent="0.2">
      <c r="A443"/>
      <c r="B443"/>
      <c r="C443"/>
      <c r="D443"/>
      <c r="E443"/>
      <c r="F443"/>
    </row>
    <row r="444" spans="1:6" x14ac:dyDescent="0.2">
      <c r="A444"/>
      <c r="B444"/>
      <c r="C444"/>
      <c r="D444"/>
      <c r="E444"/>
      <c r="F444"/>
    </row>
    <row r="445" spans="1:6" x14ac:dyDescent="0.2">
      <c r="A445"/>
      <c r="B445"/>
      <c r="C445"/>
      <c r="D445"/>
      <c r="E445"/>
      <c r="F445"/>
    </row>
    <row r="446" spans="1:6" x14ac:dyDescent="0.2">
      <c r="A446"/>
      <c r="B446"/>
      <c r="C446"/>
      <c r="D446"/>
      <c r="E446"/>
      <c r="F446"/>
    </row>
    <row r="447" spans="1:6" x14ac:dyDescent="0.2">
      <c r="A447"/>
      <c r="B447"/>
      <c r="C447"/>
      <c r="D447"/>
      <c r="E447"/>
      <c r="F447"/>
    </row>
    <row r="448" spans="1:6" x14ac:dyDescent="0.2">
      <c r="A448"/>
      <c r="B448"/>
      <c r="C448"/>
      <c r="D448"/>
      <c r="E448"/>
      <c r="F448"/>
    </row>
    <row r="449" spans="1:6" x14ac:dyDescent="0.2">
      <c r="A449"/>
      <c r="B449"/>
      <c r="C449"/>
      <c r="D449"/>
      <c r="E449"/>
      <c r="F449"/>
    </row>
    <row r="450" spans="1:6" x14ac:dyDescent="0.2">
      <c r="A450"/>
      <c r="B450"/>
      <c r="C450"/>
      <c r="D450"/>
      <c r="E450"/>
      <c r="F450"/>
    </row>
    <row r="451" spans="1:6" x14ac:dyDescent="0.2">
      <c r="A451"/>
      <c r="B451"/>
      <c r="C451"/>
      <c r="D451"/>
      <c r="E451"/>
      <c r="F451"/>
    </row>
    <row r="452" spans="1:6" x14ac:dyDescent="0.2">
      <c r="A452"/>
      <c r="B452"/>
      <c r="C452"/>
      <c r="D452"/>
      <c r="E452"/>
      <c r="F452"/>
    </row>
    <row r="453" spans="1:6" x14ac:dyDescent="0.2">
      <c r="A453"/>
      <c r="B453"/>
      <c r="C453"/>
      <c r="D453"/>
      <c r="E453"/>
      <c r="F453"/>
    </row>
    <row r="454" spans="1:6" x14ac:dyDescent="0.2">
      <c r="A454"/>
      <c r="B454"/>
      <c r="C454"/>
      <c r="D454"/>
      <c r="E454"/>
      <c r="F454"/>
    </row>
    <row r="455" spans="1:6" x14ac:dyDescent="0.2">
      <c r="A455"/>
      <c r="B455"/>
      <c r="C455"/>
      <c r="D455"/>
      <c r="E455"/>
      <c r="F455"/>
    </row>
    <row r="456" spans="1:6" x14ac:dyDescent="0.2">
      <c r="A456"/>
      <c r="B456"/>
      <c r="C456"/>
      <c r="D456"/>
      <c r="E456"/>
      <c r="F456"/>
    </row>
    <row r="457" spans="1:6" x14ac:dyDescent="0.2">
      <c r="A457"/>
      <c r="B457"/>
      <c r="C457"/>
      <c r="D457"/>
      <c r="E457"/>
      <c r="F457"/>
    </row>
    <row r="458" spans="1:6" x14ac:dyDescent="0.2">
      <c r="A458"/>
      <c r="B458"/>
      <c r="C458"/>
      <c r="D458"/>
      <c r="E458"/>
      <c r="F458"/>
    </row>
    <row r="459" spans="1:6" x14ac:dyDescent="0.2">
      <c r="A459"/>
      <c r="B459"/>
      <c r="C459"/>
      <c r="D459"/>
      <c r="E459"/>
      <c r="F459"/>
    </row>
    <row r="460" spans="1:6" x14ac:dyDescent="0.2">
      <c r="A460"/>
      <c r="B460"/>
      <c r="C460"/>
      <c r="D460"/>
      <c r="E460"/>
      <c r="F460"/>
    </row>
    <row r="461" spans="1:6" x14ac:dyDescent="0.2">
      <c r="A461"/>
      <c r="B461"/>
      <c r="C461"/>
      <c r="D461"/>
      <c r="E461"/>
      <c r="F461"/>
    </row>
    <row r="462" spans="1:6" x14ac:dyDescent="0.2">
      <c r="A462"/>
      <c r="B462"/>
      <c r="C462"/>
      <c r="D462"/>
      <c r="E462"/>
      <c r="F462"/>
    </row>
    <row r="463" spans="1:6" x14ac:dyDescent="0.2">
      <c r="A463"/>
      <c r="B463"/>
      <c r="C463"/>
      <c r="D463"/>
      <c r="E463"/>
      <c r="F463"/>
    </row>
    <row r="464" spans="1:6" x14ac:dyDescent="0.2">
      <c r="A464"/>
      <c r="B464"/>
      <c r="C464"/>
      <c r="D464"/>
      <c r="E464"/>
      <c r="F464"/>
    </row>
    <row r="465" spans="1:6" x14ac:dyDescent="0.2">
      <c r="A465"/>
      <c r="B465"/>
      <c r="C465"/>
      <c r="D465"/>
      <c r="E465"/>
      <c r="F465"/>
    </row>
    <row r="466" spans="1:6" x14ac:dyDescent="0.2">
      <c r="A466"/>
      <c r="B466"/>
      <c r="C466"/>
      <c r="D466"/>
      <c r="E466"/>
      <c r="F466"/>
    </row>
    <row r="467" spans="1:6" x14ac:dyDescent="0.2">
      <c r="A467"/>
      <c r="B467"/>
      <c r="C467"/>
      <c r="D467"/>
      <c r="E467"/>
      <c r="F467"/>
    </row>
    <row r="468" spans="1:6" x14ac:dyDescent="0.2">
      <c r="A468"/>
      <c r="B468"/>
      <c r="C468"/>
      <c r="D468"/>
      <c r="E468"/>
      <c r="F468"/>
    </row>
    <row r="469" spans="1:6" x14ac:dyDescent="0.2">
      <c r="A469"/>
      <c r="B469"/>
      <c r="C469"/>
      <c r="D469"/>
      <c r="E469"/>
      <c r="F469"/>
    </row>
    <row r="470" spans="1:6" x14ac:dyDescent="0.2">
      <c r="A470"/>
      <c r="B470"/>
      <c r="C470"/>
      <c r="D470"/>
      <c r="E470"/>
      <c r="F470"/>
    </row>
    <row r="471" spans="1:6" x14ac:dyDescent="0.2">
      <c r="A471"/>
      <c r="B471"/>
      <c r="C471"/>
      <c r="D471"/>
      <c r="E471"/>
      <c r="F471"/>
    </row>
    <row r="472" spans="1:6" x14ac:dyDescent="0.2">
      <c r="A472"/>
      <c r="B472"/>
      <c r="C472"/>
      <c r="D472"/>
      <c r="E472"/>
      <c r="F472"/>
    </row>
    <row r="473" spans="1:6" x14ac:dyDescent="0.2">
      <c r="A473"/>
      <c r="B473"/>
      <c r="C473"/>
      <c r="D473"/>
      <c r="E473"/>
      <c r="F473"/>
    </row>
    <row r="474" spans="1:6" x14ac:dyDescent="0.2">
      <c r="A474"/>
      <c r="B474"/>
      <c r="C474"/>
      <c r="D474"/>
      <c r="E474"/>
      <c r="F474"/>
    </row>
    <row r="475" spans="1:6" x14ac:dyDescent="0.2">
      <c r="A475"/>
      <c r="B475"/>
      <c r="C475"/>
      <c r="D475"/>
      <c r="E475"/>
      <c r="F475"/>
    </row>
    <row r="476" spans="1:6" x14ac:dyDescent="0.2">
      <c r="A476"/>
      <c r="B476"/>
      <c r="C476"/>
      <c r="D476"/>
      <c r="E476"/>
      <c r="F476"/>
    </row>
    <row r="477" spans="1:6" x14ac:dyDescent="0.2">
      <c r="A477"/>
      <c r="B477"/>
      <c r="C477"/>
      <c r="D477"/>
      <c r="E477"/>
      <c r="F477"/>
    </row>
    <row r="478" spans="1:6" x14ac:dyDescent="0.2">
      <c r="A478"/>
      <c r="B478"/>
      <c r="C478"/>
      <c r="D478"/>
      <c r="E478"/>
      <c r="F478"/>
    </row>
    <row r="479" spans="1:6" x14ac:dyDescent="0.2">
      <c r="A479"/>
      <c r="B479"/>
      <c r="C479"/>
      <c r="D479"/>
      <c r="E479"/>
      <c r="F479"/>
    </row>
    <row r="480" spans="1:6" x14ac:dyDescent="0.2">
      <c r="A480"/>
      <c r="B480"/>
      <c r="C480"/>
      <c r="D480"/>
      <c r="E480"/>
      <c r="F480"/>
    </row>
    <row r="481" spans="1:6" x14ac:dyDescent="0.2">
      <c r="A481"/>
      <c r="B481"/>
      <c r="C481"/>
      <c r="D481"/>
      <c r="E481"/>
      <c r="F481"/>
    </row>
    <row r="482" spans="1:6" x14ac:dyDescent="0.2">
      <c r="A482"/>
      <c r="B482"/>
      <c r="C482"/>
      <c r="D482"/>
      <c r="E482"/>
      <c r="F482"/>
    </row>
    <row r="483" spans="1:6" x14ac:dyDescent="0.2">
      <c r="A483"/>
      <c r="B483"/>
      <c r="C483"/>
      <c r="D483"/>
      <c r="E483"/>
      <c r="F483"/>
    </row>
    <row r="484" spans="1:6" x14ac:dyDescent="0.2">
      <c r="A484"/>
      <c r="B484"/>
      <c r="C484"/>
      <c r="D484"/>
      <c r="E484"/>
      <c r="F484"/>
    </row>
    <row r="485" spans="1:6" x14ac:dyDescent="0.2">
      <c r="A485"/>
      <c r="B485"/>
      <c r="C485"/>
      <c r="D485"/>
      <c r="E485"/>
      <c r="F485"/>
    </row>
    <row r="486" spans="1:6" x14ac:dyDescent="0.2">
      <c r="A486"/>
      <c r="B486"/>
      <c r="C486"/>
      <c r="D486"/>
      <c r="E486"/>
      <c r="F486"/>
    </row>
    <row r="487" spans="1:6" x14ac:dyDescent="0.2">
      <c r="A487"/>
      <c r="B487"/>
      <c r="C487"/>
      <c r="D487"/>
      <c r="E487"/>
      <c r="F487"/>
    </row>
    <row r="488" spans="1:6" x14ac:dyDescent="0.2">
      <c r="A488"/>
      <c r="B488"/>
      <c r="C488"/>
      <c r="D488"/>
      <c r="E488"/>
      <c r="F488"/>
    </row>
    <row r="489" spans="1:6" x14ac:dyDescent="0.2">
      <c r="A489"/>
      <c r="B489"/>
      <c r="C489"/>
      <c r="D489"/>
      <c r="E489"/>
      <c r="F489"/>
    </row>
    <row r="490" spans="1:6" x14ac:dyDescent="0.2">
      <c r="A490"/>
      <c r="B490"/>
      <c r="C490"/>
      <c r="D490"/>
      <c r="E490"/>
      <c r="F490"/>
    </row>
    <row r="491" spans="1:6" x14ac:dyDescent="0.2">
      <c r="A491"/>
      <c r="B491"/>
      <c r="C491"/>
      <c r="D491"/>
      <c r="E491"/>
      <c r="F491"/>
    </row>
    <row r="492" spans="1:6" x14ac:dyDescent="0.2">
      <c r="A492"/>
      <c r="B492"/>
      <c r="C492"/>
      <c r="D492"/>
      <c r="E492"/>
      <c r="F492"/>
    </row>
    <row r="493" spans="1:6" x14ac:dyDescent="0.2">
      <c r="A493"/>
      <c r="B493"/>
      <c r="C493"/>
      <c r="D493"/>
      <c r="E493"/>
      <c r="F493"/>
    </row>
    <row r="494" spans="1:6" x14ac:dyDescent="0.2">
      <c r="A494"/>
      <c r="B494"/>
      <c r="C494"/>
      <c r="D494"/>
      <c r="E494"/>
      <c r="F494"/>
    </row>
    <row r="495" spans="1:6" x14ac:dyDescent="0.2">
      <c r="A495"/>
      <c r="B495"/>
      <c r="C495"/>
      <c r="D495"/>
      <c r="E495"/>
      <c r="F495"/>
    </row>
    <row r="496" spans="1:6" x14ac:dyDescent="0.2">
      <c r="A496"/>
      <c r="B496"/>
      <c r="C496"/>
      <c r="D496"/>
      <c r="E496"/>
      <c r="F496"/>
    </row>
    <row r="497" spans="1:6" x14ac:dyDescent="0.2">
      <c r="A497"/>
      <c r="B497"/>
      <c r="C497"/>
      <c r="D497"/>
      <c r="E497"/>
      <c r="F497"/>
    </row>
    <row r="498" spans="1:6" x14ac:dyDescent="0.2">
      <c r="A498"/>
      <c r="B498"/>
      <c r="C498"/>
      <c r="D498"/>
      <c r="E498"/>
      <c r="F498"/>
    </row>
    <row r="499" spans="1:6" x14ac:dyDescent="0.2">
      <c r="A499"/>
      <c r="B499"/>
      <c r="C499"/>
      <c r="D499"/>
      <c r="E499"/>
      <c r="F499"/>
    </row>
    <row r="500" spans="1:6" x14ac:dyDescent="0.2">
      <c r="A500"/>
      <c r="B500"/>
      <c r="C500"/>
      <c r="D500"/>
      <c r="E500"/>
      <c r="F500"/>
    </row>
    <row r="501" spans="1:6" x14ac:dyDescent="0.2">
      <c r="A501"/>
      <c r="B501"/>
      <c r="C501"/>
      <c r="D501"/>
      <c r="E501"/>
      <c r="F501"/>
    </row>
    <row r="502" spans="1:6" x14ac:dyDescent="0.2">
      <c r="A502"/>
      <c r="B502"/>
      <c r="C502"/>
      <c r="D502"/>
      <c r="E502"/>
      <c r="F502"/>
    </row>
    <row r="503" spans="1:6" x14ac:dyDescent="0.2">
      <c r="A503"/>
      <c r="B503"/>
      <c r="C503"/>
      <c r="D503"/>
      <c r="E503"/>
      <c r="F503"/>
    </row>
    <row r="504" spans="1:6" x14ac:dyDescent="0.2">
      <c r="A504"/>
      <c r="B504"/>
      <c r="C504"/>
      <c r="D504"/>
      <c r="E504"/>
      <c r="F504"/>
    </row>
    <row r="505" spans="1:6" x14ac:dyDescent="0.2">
      <c r="A505"/>
      <c r="B505"/>
      <c r="C505"/>
      <c r="D505"/>
      <c r="E505"/>
      <c r="F505"/>
    </row>
    <row r="506" spans="1:6" x14ac:dyDescent="0.2">
      <c r="A506"/>
      <c r="B506"/>
      <c r="C506"/>
      <c r="D506"/>
      <c r="E506"/>
      <c r="F506"/>
    </row>
    <row r="507" spans="1:6" x14ac:dyDescent="0.2">
      <c r="A507"/>
      <c r="B507"/>
      <c r="C507"/>
      <c r="D507"/>
      <c r="E507"/>
      <c r="F507"/>
    </row>
    <row r="508" spans="1:6" x14ac:dyDescent="0.2">
      <c r="A508"/>
      <c r="B508"/>
      <c r="C508"/>
      <c r="D508"/>
      <c r="E508"/>
      <c r="F508"/>
    </row>
    <row r="509" spans="1:6" x14ac:dyDescent="0.2">
      <c r="A509"/>
      <c r="B509"/>
      <c r="C509"/>
      <c r="D509"/>
      <c r="E509"/>
      <c r="F509"/>
    </row>
    <row r="510" spans="1:6" x14ac:dyDescent="0.2">
      <c r="A510"/>
      <c r="B510"/>
      <c r="C510"/>
      <c r="D510"/>
      <c r="E510"/>
      <c r="F510"/>
    </row>
    <row r="511" spans="1:6" x14ac:dyDescent="0.2">
      <c r="A511"/>
      <c r="B511"/>
      <c r="C511"/>
      <c r="D511"/>
      <c r="E511"/>
      <c r="F511"/>
    </row>
    <row r="512" spans="1:6" x14ac:dyDescent="0.2">
      <c r="A512"/>
      <c r="B512"/>
      <c r="C512"/>
      <c r="D512"/>
      <c r="E512"/>
      <c r="F512"/>
    </row>
    <row r="513" spans="1:6" x14ac:dyDescent="0.2">
      <c r="A513"/>
      <c r="B513"/>
      <c r="C513"/>
      <c r="D513"/>
      <c r="E513"/>
      <c r="F513"/>
    </row>
    <row r="514" spans="1:6" x14ac:dyDescent="0.2">
      <c r="A514"/>
      <c r="B514"/>
      <c r="C514"/>
      <c r="D514"/>
      <c r="E514"/>
      <c r="F514"/>
    </row>
    <row r="515" spans="1:6" x14ac:dyDescent="0.2">
      <c r="A515"/>
      <c r="B515"/>
      <c r="C515"/>
      <c r="D515"/>
      <c r="E515"/>
      <c r="F515"/>
    </row>
    <row r="516" spans="1:6" x14ac:dyDescent="0.2">
      <c r="A516"/>
      <c r="B516"/>
      <c r="C516"/>
      <c r="D516"/>
      <c r="E516"/>
      <c r="F516"/>
    </row>
    <row r="517" spans="1:6" x14ac:dyDescent="0.2">
      <c r="A517"/>
      <c r="B517"/>
      <c r="C517"/>
      <c r="D517"/>
      <c r="E517"/>
      <c r="F517"/>
    </row>
    <row r="518" spans="1:6" x14ac:dyDescent="0.2">
      <c r="A518"/>
      <c r="B518"/>
      <c r="C518"/>
      <c r="D518"/>
      <c r="E518"/>
      <c r="F518"/>
    </row>
    <row r="519" spans="1:6" x14ac:dyDescent="0.2">
      <c r="A519"/>
      <c r="B519"/>
      <c r="C519"/>
      <c r="D519"/>
      <c r="E519"/>
      <c r="F519"/>
    </row>
    <row r="520" spans="1:6" x14ac:dyDescent="0.2">
      <c r="A520"/>
      <c r="B520"/>
      <c r="C520"/>
      <c r="D520"/>
      <c r="E520"/>
      <c r="F520"/>
    </row>
    <row r="521" spans="1:6" x14ac:dyDescent="0.2">
      <c r="A521"/>
      <c r="B521"/>
      <c r="C521"/>
      <c r="D521"/>
      <c r="E521"/>
      <c r="F521"/>
    </row>
    <row r="522" spans="1:6" x14ac:dyDescent="0.2">
      <c r="A522"/>
      <c r="B522"/>
      <c r="C522"/>
      <c r="D522"/>
      <c r="E522"/>
      <c r="F522"/>
    </row>
    <row r="523" spans="1:6" x14ac:dyDescent="0.2">
      <c r="A523"/>
      <c r="B523"/>
      <c r="C523"/>
      <c r="D523"/>
      <c r="E523"/>
      <c r="F523"/>
    </row>
    <row r="524" spans="1:6" x14ac:dyDescent="0.2">
      <c r="A524"/>
      <c r="B524"/>
      <c r="C524"/>
      <c r="D524"/>
      <c r="E524"/>
      <c r="F524"/>
    </row>
    <row r="525" spans="1:6" x14ac:dyDescent="0.2">
      <c r="A525"/>
      <c r="B525"/>
      <c r="C525"/>
      <c r="D525"/>
      <c r="E525"/>
      <c r="F525"/>
    </row>
    <row r="526" spans="1:6" x14ac:dyDescent="0.2">
      <c r="A526"/>
      <c r="B526"/>
      <c r="C526"/>
      <c r="D526"/>
      <c r="E526"/>
      <c r="F526"/>
    </row>
    <row r="527" spans="1:6" x14ac:dyDescent="0.2">
      <c r="A527"/>
      <c r="B527"/>
      <c r="C527"/>
      <c r="D527"/>
      <c r="E527"/>
      <c r="F527"/>
    </row>
    <row r="528" spans="1:6" x14ac:dyDescent="0.2">
      <c r="A528"/>
      <c r="B528"/>
      <c r="C528"/>
      <c r="D528"/>
      <c r="E528"/>
      <c r="F528"/>
    </row>
    <row r="529" spans="1:6" x14ac:dyDescent="0.2">
      <c r="A529"/>
      <c r="B529"/>
      <c r="C529"/>
      <c r="D529"/>
      <c r="E529"/>
      <c r="F529"/>
    </row>
    <row r="530" spans="1:6" x14ac:dyDescent="0.2">
      <c r="A530"/>
      <c r="B530"/>
      <c r="C530"/>
      <c r="D530"/>
      <c r="E530"/>
      <c r="F530"/>
    </row>
    <row r="531" spans="1:6" x14ac:dyDescent="0.2">
      <c r="A531"/>
      <c r="B531"/>
      <c r="C531"/>
      <c r="D531"/>
      <c r="E531"/>
      <c r="F531"/>
    </row>
    <row r="532" spans="1:6" x14ac:dyDescent="0.2">
      <c r="A532"/>
      <c r="B532"/>
      <c r="C532"/>
      <c r="D532"/>
      <c r="E532"/>
      <c r="F532"/>
    </row>
    <row r="533" spans="1:6" x14ac:dyDescent="0.2">
      <c r="A533"/>
      <c r="B533"/>
      <c r="C533"/>
      <c r="D533"/>
      <c r="E533"/>
      <c r="F533"/>
    </row>
    <row r="534" spans="1:6" x14ac:dyDescent="0.2">
      <c r="A534"/>
      <c r="B534"/>
      <c r="C534"/>
      <c r="D534"/>
      <c r="E534"/>
      <c r="F534"/>
    </row>
    <row r="535" spans="1:6" x14ac:dyDescent="0.2">
      <c r="A535"/>
      <c r="B535"/>
      <c r="C535"/>
      <c r="D535"/>
      <c r="E535"/>
      <c r="F535"/>
    </row>
    <row r="536" spans="1:6" x14ac:dyDescent="0.2">
      <c r="A536"/>
      <c r="B536"/>
      <c r="C536"/>
      <c r="D536"/>
      <c r="E536"/>
      <c r="F536"/>
    </row>
    <row r="537" spans="1:6" x14ac:dyDescent="0.2">
      <c r="A537"/>
      <c r="B537"/>
      <c r="C537"/>
      <c r="D537"/>
      <c r="E537"/>
      <c r="F537"/>
    </row>
    <row r="538" spans="1:6" x14ac:dyDescent="0.2">
      <c r="A538"/>
      <c r="B538"/>
      <c r="C538"/>
      <c r="D538"/>
      <c r="E538"/>
      <c r="F538"/>
    </row>
    <row r="539" spans="1:6" x14ac:dyDescent="0.2">
      <c r="A539"/>
      <c r="B539"/>
      <c r="C539"/>
      <c r="D539"/>
      <c r="E539"/>
      <c r="F539"/>
    </row>
    <row r="540" spans="1:6" x14ac:dyDescent="0.2">
      <c r="A540"/>
      <c r="B540"/>
      <c r="C540"/>
      <c r="D540"/>
      <c r="E540"/>
      <c r="F540"/>
    </row>
    <row r="541" spans="1:6" x14ac:dyDescent="0.2">
      <c r="A541"/>
      <c r="B541"/>
      <c r="C541"/>
      <c r="D541"/>
      <c r="E541"/>
      <c r="F541"/>
    </row>
    <row r="542" spans="1:6" x14ac:dyDescent="0.2">
      <c r="A542"/>
      <c r="B542"/>
      <c r="C542"/>
      <c r="D542"/>
      <c r="E542"/>
      <c r="F542"/>
    </row>
    <row r="543" spans="1:6" x14ac:dyDescent="0.2">
      <c r="A543"/>
      <c r="B543"/>
      <c r="C543"/>
      <c r="D543"/>
      <c r="E543"/>
      <c r="F543"/>
    </row>
    <row r="544" spans="1:6" x14ac:dyDescent="0.2">
      <c r="A544"/>
      <c r="B544"/>
      <c r="C544"/>
      <c r="D544"/>
      <c r="E544"/>
      <c r="F544"/>
    </row>
    <row r="545" spans="1:6" x14ac:dyDescent="0.2">
      <c r="A545"/>
      <c r="B545"/>
      <c r="C545"/>
      <c r="D545"/>
      <c r="E545"/>
      <c r="F545"/>
    </row>
    <row r="546" spans="1:6" x14ac:dyDescent="0.2">
      <c r="A546"/>
      <c r="B546"/>
      <c r="C546"/>
      <c r="D546"/>
      <c r="E546"/>
      <c r="F546"/>
    </row>
    <row r="547" spans="1:6" x14ac:dyDescent="0.2">
      <c r="A547"/>
      <c r="B547"/>
      <c r="C547"/>
      <c r="D547"/>
      <c r="E547"/>
      <c r="F547"/>
    </row>
    <row r="548" spans="1:6" x14ac:dyDescent="0.2">
      <c r="A548"/>
      <c r="B548"/>
      <c r="C548"/>
      <c r="D548"/>
      <c r="E548"/>
      <c r="F548"/>
    </row>
    <row r="549" spans="1:6" x14ac:dyDescent="0.2">
      <c r="A549"/>
      <c r="B549"/>
      <c r="C549"/>
      <c r="D549"/>
      <c r="E549"/>
      <c r="F549"/>
    </row>
    <row r="550" spans="1:6" x14ac:dyDescent="0.2">
      <c r="A550"/>
      <c r="B550"/>
      <c r="C550"/>
      <c r="D550"/>
      <c r="E550"/>
      <c r="F550"/>
    </row>
    <row r="551" spans="1:6" x14ac:dyDescent="0.2">
      <c r="A551"/>
      <c r="B551"/>
      <c r="C551"/>
      <c r="D551"/>
      <c r="E551"/>
      <c r="F551"/>
    </row>
    <row r="552" spans="1:6" x14ac:dyDescent="0.2">
      <c r="A552"/>
      <c r="B552"/>
      <c r="C552"/>
      <c r="D552"/>
      <c r="E552"/>
      <c r="F552"/>
    </row>
    <row r="553" spans="1:6" x14ac:dyDescent="0.2">
      <c r="A553"/>
      <c r="B553"/>
      <c r="C553"/>
      <c r="D553"/>
      <c r="E553"/>
      <c r="F553"/>
    </row>
    <row r="554" spans="1:6" x14ac:dyDescent="0.2">
      <c r="A554"/>
      <c r="B554"/>
      <c r="C554"/>
      <c r="D554"/>
      <c r="E554"/>
      <c r="F554"/>
    </row>
    <row r="555" spans="1:6" x14ac:dyDescent="0.2">
      <c r="A555"/>
      <c r="B555"/>
      <c r="C555"/>
      <c r="D555"/>
      <c r="E555"/>
      <c r="F555"/>
    </row>
    <row r="556" spans="1:6" x14ac:dyDescent="0.2">
      <c r="A556"/>
      <c r="B556"/>
      <c r="C556"/>
      <c r="D556"/>
      <c r="E556"/>
      <c r="F556"/>
    </row>
    <row r="557" spans="1:6" x14ac:dyDescent="0.2">
      <c r="A557"/>
      <c r="B557"/>
      <c r="C557"/>
      <c r="D557"/>
      <c r="E557"/>
      <c r="F557"/>
    </row>
    <row r="558" spans="1:6" x14ac:dyDescent="0.2">
      <c r="A558"/>
      <c r="B558"/>
      <c r="C558"/>
      <c r="D558"/>
      <c r="E558"/>
      <c r="F558"/>
    </row>
    <row r="559" spans="1:6" x14ac:dyDescent="0.2">
      <c r="A559"/>
      <c r="B559"/>
      <c r="C559"/>
      <c r="D559"/>
      <c r="E559"/>
      <c r="F559"/>
    </row>
    <row r="560" spans="1:6" x14ac:dyDescent="0.2">
      <c r="A560"/>
      <c r="B560"/>
      <c r="C560"/>
      <c r="D560"/>
      <c r="E560"/>
      <c r="F560"/>
    </row>
    <row r="561" spans="1:6" x14ac:dyDescent="0.2">
      <c r="A561"/>
      <c r="B561"/>
      <c r="C561"/>
      <c r="D561"/>
      <c r="E561"/>
      <c r="F561"/>
    </row>
    <row r="562" spans="1:6" x14ac:dyDescent="0.2">
      <c r="A562"/>
      <c r="B562"/>
      <c r="C562"/>
      <c r="D562"/>
      <c r="E562"/>
      <c r="F562"/>
    </row>
    <row r="563" spans="1:6" x14ac:dyDescent="0.2">
      <c r="A563"/>
      <c r="B563"/>
      <c r="C563"/>
      <c r="D563"/>
      <c r="E563"/>
      <c r="F563"/>
    </row>
    <row r="564" spans="1:6" x14ac:dyDescent="0.2">
      <c r="A564"/>
      <c r="B564"/>
      <c r="C564"/>
      <c r="D564"/>
      <c r="E564"/>
      <c r="F564"/>
    </row>
    <row r="565" spans="1:6" x14ac:dyDescent="0.2">
      <c r="A565"/>
      <c r="B565"/>
      <c r="C565"/>
      <c r="D565"/>
      <c r="E565"/>
      <c r="F565"/>
    </row>
    <row r="566" spans="1:6" x14ac:dyDescent="0.2">
      <c r="A566"/>
      <c r="B566"/>
      <c r="C566"/>
      <c r="D566"/>
      <c r="E566"/>
      <c r="F566"/>
    </row>
    <row r="567" spans="1:6" x14ac:dyDescent="0.2">
      <c r="A567"/>
      <c r="B567"/>
      <c r="C567"/>
      <c r="D567"/>
      <c r="E567"/>
      <c r="F567"/>
    </row>
    <row r="568" spans="1:6" x14ac:dyDescent="0.2">
      <c r="A568"/>
      <c r="B568"/>
      <c r="C568"/>
      <c r="D568"/>
      <c r="E568"/>
      <c r="F568"/>
    </row>
    <row r="569" spans="1:6" x14ac:dyDescent="0.2">
      <c r="A569"/>
      <c r="B569"/>
      <c r="C569"/>
      <c r="D569"/>
      <c r="E569"/>
      <c r="F569"/>
    </row>
    <row r="570" spans="1:6" x14ac:dyDescent="0.2">
      <c r="A570"/>
      <c r="B570"/>
      <c r="C570"/>
      <c r="D570"/>
      <c r="E570"/>
      <c r="F570"/>
    </row>
    <row r="571" spans="1:6" x14ac:dyDescent="0.2">
      <c r="A571"/>
      <c r="B571"/>
      <c r="C571"/>
      <c r="D571"/>
      <c r="E571"/>
      <c r="F571"/>
    </row>
    <row r="572" spans="1:6" x14ac:dyDescent="0.2">
      <c r="A572"/>
      <c r="B572"/>
      <c r="C572"/>
      <c r="D572"/>
      <c r="E572"/>
      <c r="F572"/>
    </row>
    <row r="573" spans="1:6" x14ac:dyDescent="0.2">
      <c r="A573"/>
      <c r="B573"/>
      <c r="C573"/>
      <c r="D573"/>
      <c r="E573"/>
      <c r="F573"/>
    </row>
    <row r="574" spans="1:6" x14ac:dyDescent="0.2">
      <c r="A574"/>
      <c r="B574"/>
      <c r="C574"/>
      <c r="D574"/>
      <c r="E574"/>
      <c r="F574"/>
    </row>
    <row r="575" spans="1:6" x14ac:dyDescent="0.2">
      <c r="A575"/>
      <c r="B575"/>
      <c r="C575"/>
      <c r="D575"/>
      <c r="E575"/>
      <c r="F575"/>
    </row>
    <row r="576" spans="1:6" x14ac:dyDescent="0.2">
      <c r="A576"/>
      <c r="B576"/>
      <c r="C576"/>
      <c r="D576"/>
      <c r="E576"/>
      <c r="F576"/>
    </row>
    <row r="577" spans="1:6" x14ac:dyDescent="0.2">
      <c r="A577"/>
      <c r="B577"/>
      <c r="C577"/>
      <c r="D577"/>
      <c r="E577"/>
      <c r="F577"/>
    </row>
    <row r="578" spans="1:6" x14ac:dyDescent="0.2">
      <c r="A578"/>
      <c r="B578"/>
      <c r="C578"/>
      <c r="D578"/>
      <c r="E578"/>
      <c r="F578"/>
    </row>
    <row r="579" spans="1:6" x14ac:dyDescent="0.2">
      <c r="A579"/>
      <c r="B579"/>
      <c r="C579"/>
      <c r="D579"/>
      <c r="E579"/>
      <c r="F579"/>
    </row>
    <row r="580" spans="1:6" x14ac:dyDescent="0.2">
      <c r="A580"/>
      <c r="B580"/>
      <c r="C580"/>
      <c r="D580"/>
      <c r="E580"/>
      <c r="F580"/>
    </row>
    <row r="581" spans="1:6" x14ac:dyDescent="0.2">
      <c r="A581"/>
      <c r="B581"/>
      <c r="C581"/>
      <c r="D581"/>
      <c r="E581"/>
      <c r="F581"/>
    </row>
    <row r="582" spans="1:6" x14ac:dyDescent="0.2">
      <c r="A582"/>
      <c r="B582"/>
      <c r="C582"/>
      <c r="D582"/>
      <c r="E582"/>
      <c r="F582"/>
    </row>
    <row r="583" spans="1:6" x14ac:dyDescent="0.2">
      <c r="A583"/>
      <c r="B583"/>
      <c r="C583"/>
      <c r="D583"/>
      <c r="E583"/>
      <c r="F583"/>
    </row>
    <row r="584" spans="1:6" x14ac:dyDescent="0.2">
      <c r="A584"/>
      <c r="B584"/>
      <c r="C584"/>
      <c r="D584"/>
      <c r="E584"/>
      <c r="F584"/>
    </row>
    <row r="585" spans="1:6" x14ac:dyDescent="0.2">
      <c r="A585"/>
      <c r="B585"/>
      <c r="C585"/>
      <c r="D585"/>
      <c r="E585"/>
      <c r="F585"/>
    </row>
    <row r="586" spans="1:6" x14ac:dyDescent="0.2">
      <c r="A586"/>
      <c r="B586"/>
      <c r="C586"/>
      <c r="D586"/>
      <c r="E586"/>
      <c r="F586"/>
    </row>
    <row r="587" spans="1:6" x14ac:dyDescent="0.2">
      <c r="A587"/>
      <c r="B587"/>
      <c r="C587"/>
      <c r="D587"/>
      <c r="E587"/>
      <c r="F587"/>
    </row>
    <row r="588" spans="1:6" x14ac:dyDescent="0.2">
      <c r="A588"/>
      <c r="B588"/>
      <c r="C588"/>
      <c r="D588"/>
      <c r="E588"/>
      <c r="F588"/>
    </row>
    <row r="589" spans="1:6" x14ac:dyDescent="0.2">
      <c r="A589"/>
      <c r="B589"/>
      <c r="C589"/>
      <c r="D589"/>
      <c r="E589"/>
      <c r="F589"/>
    </row>
    <row r="590" spans="1:6" x14ac:dyDescent="0.2">
      <c r="A590"/>
      <c r="B590"/>
      <c r="C590"/>
      <c r="D590"/>
      <c r="E590"/>
      <c r="F590"/>
    </row>
    <row r="591" spans="1:6" x14ac:dyDescent="0.2">
      <c r="A591"/>
      <c r="B591"/>
      <c r="C591"/>
      <c r="D591"/>
      <c r="E591"/>
      <c r="F591"/>
    </row>
    <row r="592" spans="1:6" x14ac:dyDescent="0.2">
      <c r="A592"/>
      <c r="B592"/>
      <c r="C592"/>
      <c r="D592"/>
      <c r="E592"/>
      <c r="F592"/>
    </row>
    <row r="593" spans="1:6" x14ac:dyDescent="0.2">
      <c r="A593"/>
      <c r="B593"/>
      <c r="C593"/>
      <c r="D593"/>
      <c r="E593"/>
      <c r="F593"/>
    </row>
    <row r="594" spans="1:6" x14ac:dyDescent="0.2">
      <c r="A594"/>
      <c r="B594"/>
      <c r="C594"/>
      <c r="D594"/>
      <c r="E594"/>
      <c r="F594"/>
    </row>
    <row r="595" spans="1:6" x14ac:dyDescent="0.2">
      <c r="A595"/>
      <c r="B595"/>
      <c r="C595"/>
      <c r="D595"/>
      <c r="E595"/>
      <c r="F595"/>
    </row>
    <row r="596" spans="1:6" x14ac:dyDescent="0.2">
      <c r="A596"/>
      <c r="B596"/>
      <c r="C596"/>
      <c r="D596"/>
      <c r="E596"/>
      <c r="F596"/>
    </row>
    <row r="597" spans="1:6" x14ac:dyDescent="0.2">
      <c r="A597"/>
      <c r="B597"/>
      <c r="C597"/>
      <c r="D597"/>
      <c r="E597"/>
      <c r="F597"/>
    </row>
    <row r="598" spans="1:6" x14ac:dyDescent="0.2">
      <c r="A598"/>
      <c r="B598"/>
      <c r="C598"/>
      <c r="D598"/>
      <c r="E598"/>
      <c r="F598"/>
    </row>
    <row r="599" spans="1:6" x14ac:dyDescent="0.2">
      <c r="A599"/>
      <c r="B599"/>
      <c r="C599"/>
      <c r="D599"/>
      <c r="E599"/>
      <c r="F599"/>
    </row>
    <row r="600" spans="1:6" x14ac:dyDescent="0.2">
      <c r="A600"/>
      <c r="B600"/>
      <c r="C600"/>
      <c r="D600"/>
      <c r="E600"/>
      <c r="F600"/>
    </row>
    <row r="601" spans="1:6" x14ac:dyDescent="0.2">
      <c r="A601"/>
      <c r="B601"/>
      <c r="C601"/>
      <c r="D601"/>
      <c r="E601"/>
      <c r="F601"/>
    </row>
    <row r="602" spans="1:6" x14ac:dyDescent="0.2">
      <c r="A602"/>
      <c r="B602"/>
      <c r="C602"/>
      <c r="D602"/>
      <c r="E602"/>
      <c r="F602"/>
    </row>
    <row r="603" spans="1:6" x14ac:dyDescent="0.2">
      <c r="A603"/>
      <c r="B603"/>
      <c r="C603"/>
      <c r="D603"/>
      <c r="E603"/>
      <c r="F603"/>
    </row>
    <row r="604" spans="1:6" x14ac:dyDescent="0.2">
      <c r="A604"/>
      <c r="B604"/>
      <c r="C604"/>
      <c r="D604"/>
      <c r="E604"/>
      <c r="F604"/>
    </row>
    <row r="605" spans="1:6" x14ac:dyDescent="0.2">
      <c r="A605"/>
      <c r="B605"/>
      <c r="C605"/>
      <c r="D605"/>
      <c r="E605"/>
      <c r="F605"/>
    </row>
    <row r="606" spans="1:6" x14ac:dyDescent="0.2">
      <c r="A606"/>
      <c r="B606"/>
      <c r="C606"/>
      <c r="D606"/>
      <c r="E606"/>
      <c r="F606"/>
    </row>
    <row r="607" spans="1:6" x14ac:dyDescent="0.2">
      <c r="A607"/>
      <c r="B607"/>
      <c r="C607"/>
      <c r="D607"/>
      <c r="E607"/>
      <c r="F607"/>
    </row>
    <row r="608" spans="1:6" x14ac:dyDescent="0.2">
      <c r="A608"/>
      <c r="B608"/>
      <c r="C608"/>
      <c r="D608"/>
      <c r="E608"/>
      <c r="F608"/>
    </row>
    <row r="609" spans="1:6" x14ac:dyDescent="0.2">
      <c r="A609"/>
      <c r="B609"/>
      <c r="C609"/>
      <c r="D609"/>
      <c r="E609"/>
      <c r="F609"/>
    </row>
    <row r="610" spans="1:6" x14ac:dyDescent="0.2">
      <c r="A610"/>
      <c r="B610"/>
      <c r="C610"/>
      <c r="D610"/>
      <c r="E610"/>
      <c r="F610"/>
    </row>
    <row r="611" spans="1:6" x14ac:dyDescent="0.2">
      <c r="A611"/>
      <c r="B611"/>
      <c r="C611"/>
      <c r="D611"/>
      <c r="E611"/>
      <c r="F611"/>
    </row>
    <row r="612" spans="1:6" x14ac:dyDescent="0.2">
      <c r="A612"/>
      <c r="B612"/>
      <c r="C612"/>
      <c r="D612"/>
      <c r="E612"/>
      <c r="F612"/>
    </row>
    <row r="613" spans="1:6" x14ac:dyDescent="0.2">
      <c r="A613"/>
      <c r="B613"/>
      <c r="C613"/>
      <c r="D613"/>
      <c r="E613"/>
      <c r="F613"/>
    </row>
    <row r="614" spans="1:6" x14ac:dyDescent="0.2">
      <c r="A614"/>
      <c r="B614"/>
      <c r="C614"/>
      <c r="D614"/>
      <c r="E614"/>
      <c r="F614"/>
    </row>
    <row r="615" spans="1:6" x14ac:dyDescent="0.2">
      <c r="A615"/>
      <c r="B615"/>
      <c r="C615"/>
      <c r="D615"/>
      <c r="E615"/>
      <c r="F615"/>
    </row>
    <row r="616" spans="1:6" x14ac:dyDescent="0.2">
      <c r="A616"/>
      <c r="B616"/>
      <c r="C616"/>
      <c r="D616"/>
      <c r="E616"/>
      <c r="F616"/>
    </row>
    <row r="617" spans="1:6" x14ac:dyDescent="0.2">
      <c r="A617"/>
      <c r="B617"/>
      <c r="C617"/>
      <c r="D617"/>
      <c r="E617"/>
      <c r="F617"/>
    </row>
    <row r="618" spans="1:6" x14ac:dyDescent="0.2">
      <c r="A618"/>
      <c r="B618"/>
      <c r="C618"/>
      <c r="D618"/>
      <c r="E618"/>
      <c r="F618"/>
    </row>
    <row r="619" spans="1:6" x14ac:dyDescent="0.2">
      <c r="A619"/>
      <c r="B619"/>
      <c r="C619"/>
      <c r="D619"/>
      <c r="E619"/>
      <c r="F619"/>
    </row>
    <row r="620" spans="1:6" x14ac:dyDescent="0.2">
      <c r="A620"/>
      <c r="B620"/>
      <c r="C620"/>
      <c r="D620"/>
      <c r="E620"/>
      <c r="F620"/>
    </row>
    <row r="621" spans="1:6" x14ac:dyDescent="0.2">
      <c r="A621"/>
      <c r="B621"/>
      <c r="C621"/>
      <c r="D621"/>
      <c r="E621"/>
      <c r="F621"/>
    </row>
    <row r="622" spans="1:6" x14ac:dyDescent="0.2">
      <c r="A622"/>
      <c r="B622"/>
      <c r="C622"/>
      <c r="D622"/>
      <c r="E622"/>
      <c r="F622"/>
    </row>
    <row r="623" spans="1:6" x14ac:dyDescent="0.2">
      <c r="A623"/>
      <c r="B623"/>
      <c r="C623"/>
      <c r="D623"/>
      <c r="E623"/>
      <c r="F623"/>
    </row>
    <row r="624" spans="1:6" x14ac:dyDescent="0.2">
      <c r="A624"/>
      <c r="B624"/>
      <c r="C624"/>
      <c r="D624"/>
      <c r="E624"/>
      <c r="F624"/>
    </row>
    <row r="625" spans="1:6" x14ac:dyDescent="0.2">
      <c r="A625"/>
      <c r="B625"/>
      <c r="C625"/>
      <c r="D625"/>
      <c r="E625"/>
      <c r="F625"/>
    </row>
    <row r="626" spans="1:6" x14ac:dyDescent="0.2">
      <c r="A626"/>
      <c r="B626"/>
      <c r="C626"/>
      <c r="D626"/>
      <c r="E626"/>
      <c r="F626"/>
    </row>
    <row r="627" spans="1:6" x14ac:dyDescent="0.2">
      <c r="A627"/>
      <c r="B627"/>
      <c r="C627"/>
      <c r="D627"/>
      <c r="E627"/>
      <c r="F627"/>
    </row>
    <row r="628" spans="1:6" x14ac:dyDescent="0.2">
      <c r="A628"/>
      <c r="B628"/>
      <c r="C628"/>
      <c r="D628"/>
      <c r="E628"/>
      <c r="F628"/>
    </row>
    <row r="629" spans="1:6" x14ac:dyDescent="0.2">
      <c r="A629"/>
      <c r="B629"/>
      <c r="C629"/>
      <c r="D629"/>
      <c r="E629"/>
      <c r="F629"/>
    </row>
    <row r="630" spans="1:6" x14ac:dyDescent="0.2">
      <c r="A630"/>
      <c r="B630"/>
      <c r="C630"/>
      <c r="D630"/>
      <c r="E630"/>
      <c r="F630"/>
    </row>
    <row r="631" spans="1:6" x14ac:dyDescent="0.2">
      <c r="A631"/>
      <c r="B631"/>
      <c r="C631"/>
      <c r="D631"/>
      <c r="E631"/>
      <c r="F631"/>
    </row>
    <row r="632" spans="1:6" x14ac:dyDescent="0.2">
      <c r="A632"/>
      <c r="B632"/>
      <c r="C632"/>
      <c r="D632"/>
      <c r="E632"/>
      <c r="F632"/>
    </row>
    <row r="633" spans="1:6" x14ac:dyDescent="0.2">
      <c r="A633"/>
      <c r="B633"/>
      <c r="C633"/>
      <c r="D633"/>
      <c r="E633"/>
      <c r="F633"/>
    </row>
    <row r="634" spans="1:6" x14ac:dyDescent="0.2">
      <c r="A634"/>
      <c r="B634"/>
      <c r="C634"/>
      <c r="D634"/>
      <c r="E634"/>
      <c r="F634"/>
    </row>
    <row r="635" spans="1:6" x14ac:dyDescent="0.2">
      <c r="A635"/>
      <c r="B635"/>
      <c r="C635"/>
      <c r="D635"/>
      <c r="E635"/>
      <c r="F635"/>
    </row>
    <row r="636" spans="1:6" x14ac:dyDescent="0.2">
      <c r="A636"/>
      <c r="B636"/>
      <c r="C636"/>
      <c r="D636"/>
      <c r="E636"/>
      <c r="F636"/>
    </row>
    <row r="637" spans="1:6" x14ac:dyDescent="0.2">
      <c r="A637"/>
      <c r="B637"/>
      <c r="C637"/>
      <c r="D637"/>
      <c r="E637"/>
      <c r="F637"/>
    </row>
    <row r="638" spans="1:6" x14ac:dyDescent="0.2">
      <c r="A638"/>
      <c r="B638"/>
      <c r="C638"/>
      <c r="D638"/>
      <c r="E638"/>
      <c r="F638"/>
    </row>
    <row r="639" spans="1:6" x14ac:dyDescent="0.2">
      <c r="A639"/>
      <c r="B639"/>
      <c r="C639"/>
      <c r="D639"/>
      <c r="E639"/>
      <c r="F639"/>
    </row>
    <row r="640" spans="1:6" x14ac:dyDescent="0.2">
      <c r="A640"/>
      <c r="B640"/>
      <c r="C640"/>
      <c r="D640"/>
      <c r="E640"/>
      <c r="F640"/>
    </row>
    <row r="641" spans="1:6" x14ac:dyDescent="0.2">
      <c r="A641"/>
      <c r="B641"/>
      <c r="C641"/>
      <c r="D641"/>
      <c r="E641"/>
      <c r="F641"/>
    </row>
    <row r="642" spans="1:6" x14ac:dyDescent="0.2">
      <c r="A642"/>
      <c r="B642"/>
      <c r="C642"/>
      <c r="D642"/>
      <c r="E642"/>
      <c r="F642"/>
    </row>
    <row r="643" spans="1:6" x14ac:dyDescent="0.2">
      <c r="A643"/>
      <c r="B643"/>
      <c r="C643"/>
      <c r="D643"/>
      <c r="E643"/>
      <c r="F643"/>
    </row>
    <row r="644" spans="1:6" x14ac:dyDescent="0.2">
      <c r="A644"/>
      <c r="B644"/>
      <c r="C644"/>
      <c r="D644"/>
      <c r="E644"/>
      <c r="F644"/>
    </row>
    <row r="645" spans="1:6" x14ac:dyDescent="0.2">
      <c r="A645"/>
      <c r="B645"/>
      <c r="C645"/>
      <c r="D645"/>
      <c r="E645"/>
      <c r="F645"/>
    </row>
    <row r="646" spans="1:6" x14ac:dyDescent="0.2">
      <c r="A646"/>
      <c r="B646"/>
      <c r="C646"/>
      <c r="D646"/>
      <c r="E646"/>
      <c r="F646"/>
    </row>
    <row r="647" spans="1:6" x14ac:dyDescent="0.2">
      <c r="A647"/>
      <c r="B647"/>
      <c r="C647"/>
      <c r="D647"/>
      <c r="E647"/>
      <c r="F647"/>
    </row>
    <row r="648" spans="1:6" x14ac:dyDescent="0.2">
      <c r="A648"/>
      <c r="B648"/>
      <c r="C648"/>
      <c r="D648"/>
      <c r="E648"/>
      <c r="F648"/>
    </row>
    <row r="649" spans="1:6" x14ac:dyDescent="0.2">
      <c r="A649"/>
      <c r="B649"/>
      <c r="C649"/>
      <c r="D649"/>
      <c r="E649"/>
      <c r="F649"/>
    </row>
    <row r="650" spans="1:6" x14ac:dyDescent="0.2">
      <c r="A650"/>
      <c r="B650"/>
      <c r="C650"/>
      <c r="D650"/>
      <c r="E650"/>
      <c r="F650"/>
    </row>
    <row r="651" spans="1:6" x14ac:dyDescent="0.2">
      <c r="A651"/>
      <c r="B651"/>
      <c r="C651"/>
      <c r="D651"/>
      <c r="E651"/>
      <c r="F651"/>
    </row>
    <row r="652" spans="1:6" x14ac:dyDescent="0.2">
      <c r="A652"/>
      <c r="B652"/>
      <c r="C652"/>
      <c r="D652"/>
      <c r="E652"/>
      <c r="F652"/>
    </row>
    <row r="653" spans="1:6" x14ac:dyDescent="0.2">
      <c r="A653"/>
      <c r="B653"/>
      <c r="C653"/>
      <c r="D653"/>
      <c r="E653"/>
      <c r="F653"/>
    </row>
    <row r="654" spans="1:6" x14ac:dyDescent="0.2">
      <c r="A654"/>
      <c r="B654"/>
      <c r="C654"/>
      <c r="D654"/>
      <c r="E654"/>
      <c r="F654"/>
    </row>
    <row r="655" spans="1:6" x14ac:dyDescent="0.2">
      <c r="A655"/>
      <c r="B655"/>
      <c r="C655"/>
      <c r="D655"/>
      <c r="E655"/>
      <c r="F655"/>
    </row>
    <row r="656" spans="1:6" x14ac:dyDescent="0.2">
      <c r="A656"/>
      <c r="B656"/>
      <c r="C656"/>
      <c r="D656"/>
      <c r="E656"/>
      <c r="F656"/>
    </row>
    <row r="657" spans="1:6" x14ac:dyDescent="0.2">
      <c r="A657"/>
      <c r="B657"/>
      <c r="C657"/>
      <c r="D657"/>
      <c r="E657"/>
      <c r="F657"/>
    </row>
    <row r="658" spans="1:6" x14ac:dyDescent="0.2">
      <c r="A658"/>
      <c r="B658"/>
      <c r="C658"/>
      <c r="D658"/>
      <c r="E658"/>
      <c r="F658"/>
    </row>
    <row r="659" spans="1:6" x14ac:dyDescent="0.2">
      <c r="A659"/>
      <c r="B659"/>
      <c r="C659"/>
      <c r="D659"/>
      <c r="E659"/>
      <c r="F659"/>
    </row>
    <row r="660" spans="1:6" x14ac:dyDescent="0.2">
      <c r="A660"/>
      <c r="B660"/>
      <c r="C660"/>
      <c r="D660"/>
      <c r="E660"/>
      <c r="F660"/>
    </row>
    <row r="661" spans="1:6" x14ac:dyDescent="0.2">
      <c r="A661"/>
      <c r="B661"/>
      <c r="C661"/>
      <c r="D661"/>
      <c r="E661"/>
      <c r="F661"/>
    </row>
    <row r="662" spans="1:6" x14ac:dyDescent="0.2">
      <c r="A662"/>
      <c r="B662"/>
      <c r="C662"/>
      <c r="D662"/>
      <c r="E662"/>
      <c r="F662"/>
    </row>
    <row r="663" spans="1:6" x14ac:dyDescent="0.2">
      <c r="A663"/>
      <c r="B663"/>
      <c r="C663"/>
      <c r="D663"/>
      <c r="E663"/>
      <c r="F663"/>
    </row>
    <row r="664" spans="1:6" x14ac:dyDescent="0.2">
      <c r="A664"/>
      <c r="B664"/>
      <c r="C664"/>
      <c r="D664"/>
      <c r="E664"/>
      <c r="F664"/>
    </row>
    <row r="665" spans="1:6" x14ac:dyDescent="0.2">
      <c r="A665"/>
      <c r="B665"/>
      <c r="C665"/>
      <c r="D665"/>
      <c r="E665"/>
      <c r="F665"/>
    </row>
    <row r="666" spans="1:6" x14ac:dyDescent="0.2">
      <c r="A666"/>
      <c r="B666"/>
      <c r="C666"/>
      <c r="D666"/>
      <c r="E666"/>
      <c r="F666"/>
    </row>
    <row r="667" spans="1:6" x14ac:dyDescent="0.2">
      <c r="A667"/>
      <c r="B667"/>
      <c r="C667"/>
      <c r="D667"/>
      <c r="E667"/>
      <c r="F667"/>
    </row>
    <row r="668" spans="1:6" x14ac:dyDescent="0.2">
      <c r="A668"/>
      <c r="B668"/>
      <c r="C668"/>
      <c r="D668"/>
      <c r="E668"/>
      <c r="F668"/>
    </row>
    <row r="669" spans="1:6" x14ac:dyDescent="0.2">
      <c r="A669"/>
      <c r="B669"/>
      <c r="C669"/>
      <c r="D669"/>
      <c r="E669"/>
      <c r="F669"/>
    </row>
    <row r="670" spans="1:6" x14ac:dyDescent="0.2">
      <c r="A670"/>
      <c r="B670"/>
      <c r="C670"/>
      <c r="D670"/>
      <c r="E670"/>
      <c r="F670"/>
    </row>
    <row r="671" spans="1:6" x14ac:dyDescent="0.2">
      <c r="A671"/>
      <c r="B671"/>
      <c r="C671"/>
      <c r="D671"/>
      <c r="E671"/>
      <c r="F671"/>
    </row>
    <row r="672" spans="1:6" x14ac:dyDescent="0.2">
      <c r="A672"/>
      <c r="B672"/>
      <c r="C672"/>
      <c r="D672"/>
      <c r="E672"/>
      <c r="F672"/>
    </row>
    <row r="673" spans="1:6" x14ac:dyDescent="0.2">
      <c r="A673"/>
      <c r="B673"/>
      <c r="C673"/>
      <c r="D673"/>
      <c r="E673"/>
      <c r="F673"/>
    </row>
    <row r="674" spans="1:6" x14ac:dyDescent="0.2">
      <c r="A674"/>
      <c r="B674"/>
      <c r="C674"/>
      <c r="D674"/>
      <c r="E674"/>
      <c r="F674"/>
    </row>
    <row r="675" spans="1:6" x14ac:dyDescent="0.2">
      <c r="A675"/>
      <c r="B675"/>
      <c r="C675"/>
      <c r="D675"/>
      <c r="E675"/>
      <c r="F675"/>
    </row>
    <row r="676" spans="1:6" x14ac:dyDescent="0.2">
      <c r="A676"/>
      <c r="B676"/>
      <c r="C676"/>
      <c r="D676"/>
      <c r="E676"/>
      <c r="F676"/>
    </row>
    <row r="677" spans="1:6" x14ac:dyDescent="0.2">
      <c r="A677"/>
      <c r="B677"/>
      <c r="C677"/>
      <c r="D677"/>
      <c r="E677"/>
      <c r="F677"/>
    </row>
    <row r="678" spans="1:6" x14ac:dyDescent="0.2">
      <c r="A678"/>
      <c r="B678"/>
      <c r="C678"/>
      <c r="D678"/>
      <c r="E678"/>
      <c r="F678"/>
    </row>
    <row r="679" spans="1:6" x14ac:dyDescent="0.2">
      <c r="A679"/>
      <c r="B679"/>
      <c r="C679"/>
      <c r="D679"/>
      <c r="E679"/>
      <c r="F679"/>
    </row>
    <row r="680" spans="1:6" x14ac:dyDescent="0.2">
      <c r="A680"/>
      <c r="B680"/>
      <c r="C680"/>
      <c r="D680"/>
      <c r="E680"/>
      <c r="F680"/>
    </row>
    <row r="681" spans="1:6" x14ac:dyDescent="0.2">
      <c r="A681"/>
      <c r="B681"/>
      <c r="C681"/>
      <c r="D681"/>
      <c r="E681"/>
      <c r="F681"/>
    </row>
    <row r="682" spans="1:6" x14ac:dyDescent="0.2">
      <c r="A682"/>
      <c r="B682"/>
      <c r="C682"/>
      <c r="D682"/>
      <c r="E682"/>
      <c r="F682"/>
    </row>
    <row r="683" spans="1:6" x14ac:dyDescent="0.2">
      <c r="A683"/>
      <c r="B683"/>
      <c r="C683"/>
      <c r="D683"/>
      <c r="E683"/>
      <c r="F683"/>
    </row>
    <row r="684" spans="1:6" ht="13.5" thickBot="1" x14ac:dyDescent="0.25">
      <c r="A684"/>
      <c r="B684"/>
      <c r="C684"/>
      <c r="D684"/>
      <c r="E684"/>
      <c r="F684"/>
    </row>
  </sheetData>
  <mergeCells count="8">
    <mergeCell ref="A1:C1"/>
    <mergeCell ref="A2:C2"/>
    <mergeCell ref="D1:G1"/>
    <mergeCell ref="D2:G2"/>
    <mergeCell ref="A4:C4"/>
    <mergeCell ref="D4:G4"/>
    <mergeCell ref="A3:C3"/>
    <mergeCell ref="D3:G3"/>
  </mergeCells>
  <pageMargins left="0.59055118110236204" right="0.59055118110236204" top="0.39370078740157499" bottom="0.39370078740157499" header="0.196850393700787" footer="0.118110236220472"/>
  <pageSetup paperSize="9" orientation="portrait" r:id="rId2"/>
  <headerFooter>
    <oddFooter>&amp;LÎntocmit: Ing. Radusean Codru&amp;C&amp;P/&amp;N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771"/>
  <sheetViews>
    <sheetView topLeftCell="A586" workbookViewId="0">
      <selection activeCell="A594" sqref="A594"/>
    </sheetView>
  </sheetViews>
  <sheetFormatPr defaultRowHeight="12.75" x14ac:dyDescent="0.2"/>
  <cols>
    <col min="1" max="1" width="38.5703125" customWidth="1"/>
  </cols>
  <sheetData>
    <row r="1" spans="1:3" x14ac:dyDescent="0.2">
      <c r="B1" s="312" t="s">
        <v>572</v>
      </c>
      <c r="C1" s="312" t="s">
        <v>573</v>
      </c>
    </row>
    <row r="2" spans="1:3" x14ac:dyDescent="0.2">
      <c r="A2" t="s">
        <v>574</v>
      </c>
      <c r="B2" s="313">
        <v>16.7</v>
      </c>
      <c r="C2" s="312">
        <v>0.56100000000000005</v>
      </c>
    </row>
    <row r="3" spans="1:3" x14ac:dyDescent="0.2">
      <c r="A3" t="s">
        <v>575</v>
      </c>
      <c r="B3" s="313">
        <v>19.899999999999999</v>
      </c>
      <c r="C3" s="312">
        <v>0.67700000000000005</v>
      </c>
    </row>
    <row r="4" spans="1:3" x14ac:dyDescent="0.2">
      <c r="A4" t="s">
        <v>553</v>
      </c>
      <c r="B4" s="313">
        <v>24.7</v>
      </c>
      <c r="C4" s="312">
        <v>0.79400000000000004</v>
      </c>
    </row>
    <row r="5" spans="1:3" x14ac:dyDescent="0.2">
      <c r="A5" t="s">
        <v>576</v>
      </c>
      <c r="B5" s="313">
        <v>30.4</v>
      </c>
      <c r="C5" s="312">
        <v>0.90600000000000003</v>
      </c>
    </row>
    <row r="6" spans="1:3" x14ac:dyDescent="0.2">
      <c r="A6" t="s">
        <v>577</v>
      </c>
      <c r="B6" s="313">
        <v>35.5</v>
      </c>
      <c r="C6" s="312">
        <v>1.024</v>
      </c>
    </row>
    <row r="7" spans="1:3" x14ac:dyDescent="0.2">
      <c r="A7" t="s">
        <v>552</v>
      </c>
      <c r="B7" s="313">
        <v>42.3</v>
      </c>
      <c r="C7" s="312">
        <v>1.1359999999999999</v>
      </c>
    </row>
    <row r="8" spans="1:3" x14ac:dyDescent="0.2">
      <c r="A8" t="s">
        <v>557</v>
      </c>
      <c r="B8" s="313">
        <v>50.5</v>
      </c>
      <c r="C8" s="312">
        <v>1.2549999999999999</v>
      </c>
    </row>
    <row r="9" spans="1:3" x14ac:dyDescent="0.2">
      <c r="A9" t="s">
        <v>556</v>
      </c>
      <c r="B9" s="313">
        <v>60.3</v>
      </c>
      <c r="C9" s="312">
        <v>1.369</v>
      </c>
    </row>
    <row r="10" spans="1:3" x14ac:dyDescent="0.2">
      <c r="A10" t="s">
        <v>567</v>
      </c>
      <c r="B10" s="313">
        <v>68.2</v>
      </c>
      <c r="C10" s="312">
        <v>1.484</v>
      </c>
    </row>
    <row r="11" spans="1:3" x14ac:dyDescent="0.2">
      <c r="A11" t="s">
        <v>578</v>
      </c>
      <c r="B11" s="313">
        <v>76.400000000000006</v>
      </c>
      <c r="C11" s="312">
        <v>1.603</v>
      </c>
    </row>
    <row r="12" spans="1:3" x14ac:dyDescent="0.2">
      <c r="A12" t="s">
        <v>579</v>
      </c>
      <c r="B12" s="313">
        <v>88.3</v>
      </c>
      <c r="C12" s="312">
        <v>1.7170000000000001</v>
      </c>
    </row>
    <row r="13" spans="1:3" x14ac:dyDescent="0.2">
      <c r="A13" t="s">
        <v>580</v>
      </c>
      <c r="B13" s="313">
        <v>97.6</v>
      </c>
      <c r="C13" s="312">
        <v>1.756</v>
      </c>
    </row>
    <row r="14" spans="1:3" x14ac:dyDescent="0.2">
      <c r="A14" t="s">
        <v>555</v>
      </c>
      <c r="B14" s="313">
        <v>105</v>
      </c>
      <c r="C14" s="312">
        <v>1.7949999999999999</v>
      </c>
    </row>
    <row r="15" spans="1:3" x14ac:dyDescent="0.2">
      <c r="A15" t="s">
        <v>581</v>
      </c>
      <c r="B15" s="313">
        <v>112</v>
      </c>
      <c r="C15" s="312">
        <v>1.8340000000000001</v>
      </c>
    </row>
    <row r="16" spans="1:3" x14ac:dyDescent="0.2">
      <c r="A16" t="s">
        <v>582</v>
      </c>
      <c r="B16" s="313">
        <v>125</v>
      </c>
      <c r="C16" s="312">
        <v>1.9119999999999999</v>
      </c>
    </row>
    <row r="17" spans="1:3" x14ac:dyDescent="0.2">
      <c r="A17" t="s">
        <v>554</v>
      </c>
      <c r="B17" s="313">
        <v>140</v>
      </c>
      <c r="C17" s="312">
        <v>2.0110000000000001</v>
      </c>
    </row>
    <row r="18" spans="1:3" x14ac:dyDescent="0.2">
      <c r="A18" t="s">
        <v>583</v>
      </c>
      <c r="B18" s="313">
        <v>155</v>
      </c>
      <c r="C18" s="312">
        <v>2.11</v>
      </c>
    </row>
    <row r="19" spans="1:3" x14ac:dyDescent="0.2">
      <c r="A19" t="s">
        <v>584</v>
      </c>
      <c r="B19" s="313">
        <v>166</v>
      </c>
      <c r="C19" s="312">
        <v>2.2090000000000001</v>
      </c>
    </row>
    <row r="20" spans="1:3" x14ac:dyDescent="0.2">
      <c r="A20" t="s">
        <v>585</v>
      </c>
      <c r="B20" s="313">
        <v>178</v>
      </c>
      <c r="C20" s="312">
        <v>2.3079999999999998</v>
      </c>
    </row>
    <row r="21" spans="1:3" x14ac:dyDescent="0.2">
      <c r="A21" t="s">
        <v>586</v>
      </c>
      <c r="B21" s="313">
        <v>190</v>
      </c>
      <c r="C21" s="312">
        <v>2.407</v>
      </c>
    </row>
    <row r="22" spans="1:3" x14ac:dyDescent="0.2">
      <c r="A22" t="s">
        <v>587</v>
      </c>
      <c r="B22" s="313">
        <v>204</v>
      </c>
      <c r="C22" s="312">
        <v>2.5049999999999999</v>
      </c>
    </row>
    <row r="23" spans="1:3" x14ac:dyDescent="0.2">
      <c r="A23" t="s">
        <v>588</v>
      </c>
      <c r="B23" s="313">
        <v>224</v>
      </c>
      <c r="C23" s="312">
        <v>2.698</v>
      </c>
    </row>
    <row r="24" spans="1:3" x14ac:dyDescent="0.2">
      <c r="A24" t="s">
        <v>589</v>
      </c>
      <c r="B24" s="313">
        <v>252</v>
      </c>
      <c r="C24" s="312">
        <v>2.8959999999999999</v>
      </c>
    </row>
    <row r="25" spans="1:3" x14ac:dyDescent="0.2">
      <c r="A25" t="s">
        <v>590</v>
      </c>
      <c r="B25" s="313">
        <v>275</v>
      </c>
      <c r="C25" s="312">
        <v>3.0950000000000002</v>
      </c>
    </row>
    <row r="26" spans="1:3" x14ac:dyDescent="0.2">
      <c r="A26" t="s">
        <v>591</v>
      </c>
      <c r="B26" s="313">
        <v>20.399999999999999</v>
      </c>
      <c r="C26" s="312">
        <v>0.56699999999999995</v>
      </c>
    </row>
    <row r="27" spans="1:3" x14ac:dyDescent="0.2">
      <c r="A27" t="s">
        <v>592</v>
      </c>
      <c r="B27" s="313">
        <v>26.7</v>
      </c>
      <c r="C27" s="312">
        <v>0.68600000000000005</v>
      </c>
    </row>
    <row r="28" spans="1:3" x14ac:dyDescent="0.2">
      <c r="A28" t="s">
        <v>593</v>
      </c>
      <c r="B28" s="313">
        <v>33.700000000000003</v>
      </c>
      <c r="C28" s="312">
        <v>0.80500000000000005</v>
      </c>
    </row>
    <row r="29" spans="1:3" x14ac:dyDescent="0.2">
      <c r="A29" t="s">
        <v>594</v>
      </c>
      <c r="B29" s="313">
        <v>42.6</v>
      </c>
      <c r="C29" s="312">
        <v>0.91800000000000004</v>
      </c>
    </row>
    <row r="30" spans="1:3" x14ac:dyDescent="0.2">
      <c r="A30" t="s">
        <v>595</v>
      </c>
      <c r="B30" s="313">
        <v>51.2</v>
      </c>
      <c r="C30" s="312">
        <v>1.0369999999999999</v>
      </c>
    </row>
    <row r="31" spans="1:3" x14ac:dyDescent="0.2">
      <c r="A31" t="s">
        <v>596</v>
      </c>
      <c r="B31" s="313">
        <v>61.3</v>
      </c>
      <c r="C31" s="312">
        <v>1.151</v>
      </c>
    </row>
    <row r="32" spans="1:3" x14ac:dyDescent="0.2">
      <c r="A32" t="s">
        <v>597</v>
      </c>
      <c r="B32" s="313">
        <v>71.5</v>
      </c>
      <c r="C32" s="312">
        <v>1.27</v>
      </c>
    </row>
    <row r="33" spans="1:3" x14ac:dyDescent="0.2">
      <c r="A33" t="s">
        <v>598</v>
      </c>
      <c r="B33" s="313">
        <v>83.2</v>
      </c>
      <c r="C33" s="312">
        <v>1.3839999999999999</v>
      </c>
    </row>
    <row r="34" spans="1:3" x14ac:dyDescent="0.2">
      <c r="A34" t="s">
        <v>599</v>
      </c>
      <c r="B34" s="313">
        <v>93</v>
      </c>
      <c r="C34" s="312">
        <v>1.4990000000000001</v>
      </c>
    </row>
    <row r="35" spans="1:3" x14ac:dyDescent="0.2">
      <c r="A35" t="s">
        <v>600</v>
      </c>
      <c r="B35" s="313">
        <v>103</v>
      </c>
      <c r="C35" s="312">
        <v>1.6180000000000001</v>
      </c>
    </row>
    <row r="36" spans="1:3" x14ac:dyDescent="0.2">
      <c r="A36" t="s">
        <v>601</v>
      </c>
      <c r="B36" s="313">
        <v>117</v>
      </c>
      <c r="C36" s="312">
        <v>1.732</v>
      </c>
    </row>
    <row r="37" spans="1:3" x14ac:dyDescent="0.2">
      <c r="A37" t="s">
        <v>602</v>
      </c>
      <c r="B37" s="313">
        <v>127</v>
      </c>
      <c r="C37" s="312">
        <v>1.7709999999999999</v>
      </c>
    </row>
    <row r="38" spans="1:3" x14ac:dyDescent="0.2">
      <c r="A38" t="s">
        <v>603</v>
      </c>
      <c r="B38" s="313">
        <v>134</v>
      </c>
      <c r="C38" s="312">
        <v>1.81</v>
      </c>
    </row>
    <row r="39" spans="1:3" x14ac:dyDescent="0.2">
      <c r="A39" t="s">
        <v>604</v>
      </c>
      <c r="B39" s="313">
        <v>142</v>
      </c>
      <c r="C39" s="312">
        <v>1.849</v>
      </c>
    </row>
    <row r="40" spans="1:3" x14ac:dyDescent="0.2">
      <c r="A40" t="s">
        <v>605</v>
      </c>
      <c r="B40" s="313">
        <v>155</v>
      </c>
      <c r="C40" s="312">
        <v>1.927</v>
      </c>
    </row>
    <row r="41" spans="1:3" x14ac:dyDescent="0.2">
      <c r="A41" t="s">
        <v>606</v>
      </c>
      <c r="B41" s="313">
        <v>171</v>
      </c>
      <c r="C41" s="312">
        <v>2.0259999999999998</v>
      </c>
    </row>
    <row r="42" spans="1:3" x14ac:dyDescent="0.2">
      <c r="A42" t="s">
        <v>607</v>
      </c>
      <c r="B42" s="313">
        <v>187</v>
      </c>
      <c r="C42" s="312">
        <v>2.125</v>
      </c>
    </row>
    <row r="43" spans="1:3" x14ac:dyDescent="0.2">
      <c r="A43" t="s">
        <v>608</v>
      </c>
      <c r="B43" s="313">
        <v>199</v>
      </c>
      <c r="C43" s="312">
        <v>2.2240000000000002</v>
      </c>
    </row>
    <row r="44" spans="1:3" x14ac:dyDescent="0.2">
      <c r="A44" t="s">
        <v>609</v>
      </c>
      <c r="B44" s="313">
        <v>212</v>
      </c>
      <c r="C44" s="312">
        <v>2.323</v>
      </c>
    </row>
    <row r="45" spans="1:3" x14ac:dyDescent="0.2">
      <c r="A45" t="s">
        <v>610</v>
      </c>
      <c r="B45" s="313">
        <v>225</v>
      </c>
      <c r="C45" s="312">
        <v>2.4220000000000002</v>
      </c>
    </row>
    <row r="46" spans="1:3" x14ac:dyDescent="0.2">
      <c r="A46" t="s">
        <v>611</v>
      </c>
      <c r="B46" s="313">
        <v>241</v>
      </c>
      <c r="C46" s="312">
        <v>2.52</v>
      </c>
    </row>
    <row r="47" spans="1:3" x14ac:dyDescent="0.2">
      <c r="A47" t="s">
        <v>612</v>
      </c>
      <c r="B47" s="313">
        <v>262</v>
      </c>
      <c r="C47" s="312">
        <v>2.7130000000000001</v>
      </c>
    </row>
    <row r="48" spans="1:3" x14ac:dyDescent="0.2">
      <c r="A48" t="s">
        <v>613</v>
      </c>
      <c r="B48" s="313">
        <v>291</v>
      </c>
      <c r="C48" s="312">
        <v>2.911</v>
      </c>
    </row>
    <row r="49" spans="1:3" x14ac:dyDescent="0.2">
      <c r="A49" t="s">
        <v>614</v>
      </c>
      <c r="B49" s="313">
        <v>314</v>
      </c>
      <c r="C49" s="312">
        <v>3.11</v>
      </c>
    </row>
    <row r="50" spans="1:3" x14ac:dyDescent="0.2">
      <c r="A50" t="s">
        <v>615</v>
      </c>
      <c r="B50" s="313">
        <v>6</v>
      </c>
      <c r="C50" s="312">
        <v>0.32800000000000001</v>
      </c>
    </row>
    <row r="51" spans="1:3" x14ac:dyDescent="0.2">
      <c r="A51" t="s">
        <v>616</v>
      </c>
      <c r="B51" s="313">
        <v>8.1</v>
      </c>
      <c r="C51" s="312">
        <v>0.4</v>
      </c>
    </row>
    <row r="52" spans="1:3" x14ac:dyDescent="0.2">
      <c r="A52" t="s">
        <v>617</v>
      </c>
      <c r="B52" s="313">
        <v>10.4</v>
      </c>
      <c r="C52" s="312">
        <v>0.47499999999999998</v>
      </c>
    </row>
    <row r="53" spans="1:3" x14ac:dyDescent="0.2">
      <c r="A53" t="s">
        <v>618</v>
      </c>
      <c r="B53" s="313">
        <v>12.9</v>
      </c>
      <c r="C53" s="312">
        <v>0.55100000000000005</v>
      </c>
    </row>
    <row r="54" spans="1:3" x14ac:dyDescent="0.2">
      <c r="A54" t="s">
        <v>619</v>
      </c>
      <c r="B54" s="313">
        <v>15.8</v>
      </c>
      <c r="C54" s="312">
        <v>0.623</v>
      </c>
    </row>
    <row r="55" spans="1:3" x14ac:dyDescent="0.2">
      <c r="A55" t="s">
        <v>561</v>
      </c>
      <c r="B55" s="313">
        <v>18.8</v>
      </c>
      <c r="C55" s="312">
        <v>0.69799999999999995</v>
      </c>
    </row>
    <row r="56" spans="1:3" x14ac:dyDescent="0.2">
      <c r="A56" t="s">
        <v>565</v>
      </c>
      <c r="B56" s="313">
        <v>22.4</v>
      </c>
      <c r="C56" s="312">
        <v>0.76800000000000002</v>
      </c>
    </row>
    <row r="57" spans="1:3" x14ac:dyDescent="0.2">
      <c r="A57" t="s">
        <v>620</v>
      </c>
      <c r="B57" s="313">
        <v>26.2</v>
      </c>
      <c r="C57" s="312">
        <v>0.84799999999999998</v>
      </c>
    </row>
    <row r="58" spans="1:3" x14ac:dyDescent="0.2">
      <c r="A58" t="s">
        <v>621</v>
      </c>
      <c r="B58" s="313">
        <v>30.7</v>
      </c>
      <c r="C58" s="312">
        <v>0.92200000000000004</v>
      </c>
    </row>
    <row r="59" spans="1:3" x14ac:dyDescent="0.2">
      <c r="A59" t="s">
        <v>559</v>
      </c>
      <c r="B59" s="313">
        <v>36.1</v>
      </c>
      <c r="C59" s="312">
        <v>1.0409999999999999</v>
      </c>
    </row>
    <row r="60" spans="1:3" x14ac:dyDescent="0.2">
      <c r="A60" t="s">
        <v>622</v>
      </c>
      <c r="B60" s="313">
        <v>42.2</v>
      </c>
      <c r="C60" s="312">
        <v>1.1599999999999999</v>
      </c>
    </row>
    <row r="61" spans="1:3" x14ac:dyDescent="0.2">
      <c r="A61" t="s">
        <v>560</v>
      </c>
      <c r="B61" s="313">
        <v>49.1</v>
      </c>
      <c r="C61" s="312">
        <v>1.254</v>
      </c>
    </row>
    <row r="62" spans="1:3" x14ac:dyDescent="0.2">
      <c r="A62" t="s">
        <v>623</v>
      </c>
      <c r="B62" s="313">
        <v>57.1</v>
      </c>
      <c r="C62" s="312">
        <v>1.353</v>
      </c>
    </row>
    <row r="63" spans="1:3" x14ac:dyDescent="0.2">
      <c r="A63" t="s">
        <v>624</v>
      </c>
      <c r="B63" s="313">
        <v>66.3</v>
      </c>
      <c r="C63" s="312">
        <v>1.4670000000000001</v>
      </c>
    </row>
    <row r="64" spans="1:3" x14ac:dyDescent="0.2">
      <c r="A64" t="s">
        <v>625</v>
      </c>
      <c r="B64" s="313">
        <v>77.599999999999994</v>
      </c>
      <c r="C64" s="312">
        <v>1.605</v>
      </c>
    </row>
    <row r="65" spans="1:3" x14ac:dyDescent="0.2">
      <c r="A65" t="s">
        <v>626</v>
      </c>
      <c r="B65" s="313">
        <v>90.7</v>
      </c>
      <c r="C65" s="312">
        <v>1.744</v>
      </c>
    </row>
    <row r="66" spans="1:3" x14ac:dyDescent="0.2">
      <c r="A66" t="s">
        <v>627</v>
      </c>
      <c r="B66" s="313">
        <v>106</v>
      </c>
      <c r="C66" s="312">
        <v>1.877</v>
      </c>
    </row>
    <row r="67" spans="1:3" x14ac:dyDescent="0.2">
      <c r="A67" t="s">
        <v>628</v>
      </c>
      <c r="B67" s="313">
        <v>122</v>
      </c>
      <c r="C67" s="312">
        <v>2.0150000000000001</v>
      </c>
    </row>
    <row r="68" spans="1:3" x14ac:dyDescent="0.2">
      <c r="A68" t="s">
        <v>629</v>
      </c>
      <c r="B68" s="313">
        <v>5.94</v>
      </c>
      <c r="C68" s="312">
        <v>0.30399999999999999</v>
      </c>
    </row>
    <row r="69" spans="1:3" x14ac:dyDescent="0.2">
      <c r="A69" t="s">
        <v>630</v>
      </c>
      <c r="B69" s="313">
        <v>8.34</v>
      </c>
      <c r="C69" s="312">
        <v>0.37</v>
      </c>
    </row>
    <row r="70" spans="1:3" x14ac:dyDescent="0.2">
      <c r="A70" t="s">
        <v>631</v>
      </c>
      <c r="B70" s="313">
        <v>11.1</v>
      </c>
      <c r="C70" s="312">
        <v>0.439</v>
      </c>
    </row>
    <row r="71" spans="1:3" x14ac:dyDescent="0.2">
      <c r="A71" t="s">
        <v>632</v>
      </c>
      <c r="B71" s="313">
        <v>14.3</v>
      </c>
      <c r="C71" s="312">
        <v>0.502</v>
      </c>
    </row>
    <row r="72" spans="1:3" x14ac:dyDescent="0.2">
      <c r="A72" t="s">
        <v>633</v>
      </c>
      <c r="B72" s="313">
        <v>17.899999999999999</v>
      </c>
      <c r="C72" s="312">
        <v>0.57499999999999996</v>
      </c>
    </row>
    <row r="73" spans="1:3" x14ac:dyDescent="0.2">
      <c r="A73" t="s">
        <v>634</v>
      </c>
      <c r="B73" s="313">
        <v>21.9</v>
      </c>
      <c r="C73" s="312">
        <v>0.64</v>
      </c>
    </row>
    <row r="74" spans="1:3" x14ac:dyDescent="0.2">
      <c r="A74" t="s">
        <v>635</v>
      </c>
      <c r="B74" s="313">
        <v>26.2</v>
      </c>
      <c r="C74" s="312">
        <v>0.70899999999999996</v>
      </c>
    </row>
    <row r="75" spans="1:3" x14ac:dyDescent="0.2">
      <c r="A75" t="s">
        <v>636</v>
      </c>
      <c r="B75" s="313">
        <v>31.1</v>
      </c>
      <c r="C75" s="312">
        <v>0.77500000000000002</v>
      </c>
    </row>
    <row r="76" spans="1:3" x14ac:dyDescent="0.2">
      <c r="A76" t="s">
        <v>637</v>
      </c>
      <c r="B76" s="313">
        <v>36.200000000000003</v>
      </c>
      <c r="C76" s="312">
        <v>0.84399999999999997</v>
      </c>
    </row>
    <row r="77" spans="1:3" x14ac:dyDescent="0.2">
      <c r="A77" t="s">
        <v>638</v>
      </c>
      <c r="B77" s="313">
        <v>41.9</v>
      </c>
      <c r="C77" s="312">
        <v>0.90600000000000003</v>
      </c>
    </row>
    <row r="78" spans="1:3" x14ac:dyDescent="0.2">
      <c r="A78" t="s">
        <v>639</v>
      </c>
      <c r="B78" s="313">
        <v>47.9</v>
      </c>
      <c r="C78" s="312">
        <v>0.96599999999999997</v>
      </c>
    </row>
    <row r="79" spans="1:3" x14ac:dyDescent="0.2">
      <c r="A79" t="s">
        <v>640</v>
      </c>
      <c r="B79" s="313">
        <v>54.2</v>
      </c>
      <c r="C79" s="312">
        <v>1.03</v>
      </c>
    </row>
    <row r="80" spans="1:3" x14ac:dyDescent="0.2">
      <c r="A80" t="s">
        <v>641</v>
      </c>
      <c r="B80" s="313">
        <v>61</v>
      </c>
      <c r="C80" s="312">
        <v>1.0900000000000001</v>
      </c>
    </row>
    <row r="81" spans="1:3" x14ac:dyDescent="0.2">
      <c r="A81" t="s">
        <v>642</v>
      </c>
      <c r="B81" s="313">
        <v>68</v>
      </c>
      <c r="C81" s="312">
        <v>1.1499999999999999</v>
      </c>
    </row>
    <row r="82" spans="1:3" x14ac:dyDescent="0.2">
      <c r="A82" t="s">
        <v>643</v>
      </c>
      <c r="B82" s="313">
        <v>76.099999999999994</v>
      </c>
      <c r="C82" s="312">
        <v>1.21</v>
      </c>
    </row>
    <row r="83" spans="1:3" x14ac:dyDescent="0.2">
      <c r="A83" t="s">
        <v>644</v>
      </c>
      <c r="B83" s="313">
        <v>84</v>
      </c>
      <c r="C83" s="312">
        <v>1.27</v>
      </c>
    </row>
    <row r="84" spans="1:3" x14ac:dyDescent="0.2">
      <c r="A84" t="s">
        <v>645</v>
      </c>
      <c r="B84" s="313">
        <v>92.4</v>
      </c>
      <c r="C84" s="312">
        <v>1.33</v>
      </c>
    </row>
    <row r="85" spans="1:3" x14ac:dyDescent="0.2">
      <c r="A85" t="s">
        <v>646</v>
      </c>
      <c r="B85" s="313">
        <v>115</v>
      </c>
      <c r="C85" s="312">
        <v>1.48</v>
      </c>
    </row>
    <row r="86" spans="1:3" x14ac:dyDescent="0.2">
      <c r="A86" t="s">
        <v>647</v>
      </c>
      <c r="B86" s="313">
        <v>141</v>
      </c>
      <c r="C86" s="312">
        <v>1.63</v>
      </c>
    </row>
    <row r="87" spans="1:3" x14ac:dyDescent="0.2">
      <c r="A87" t="s">
        <v>648</v>
      </c>
      <c r="B87" s="313">
        <v>166</v>
      </c>
      <c r="C87" s="312">
        <v>1.8</v>
      </c>
    </row>
    <row r="88" spans="1:3" x14ac:dyDescent="0.2">
      <c r="A88" t="s">
        <v>649</v>
      </c>
      <c r="B88" s="313">
        <v>199</v>
      </c>
      <c r="C88" s="312">
        <v>1.92</v>
      </c>
    </row>
    <row r="89" spans="1:3" x14ac:dyDescent="0.2">
      <c r="A89" t="s">
        <v>650</v>
      </c>
      <c r="B89" s="313">
        <v>5.59</v>
      </c>
      <c r="C89" s="312">
        <v>0.23200000000000001</v>
      </c>
    </row>
    <row r="90" spans="1:3" x14ac:dyDescent="0.2">
      <c r="A90" t="s">
        <v>651</v>
      </c>
      <c r="B90" s="313">
        <v>7.09</v>
      </c>
      <c r="C90" s="312">
        <v>0.27300000000000002</v>
      </c>
    </row>
    <row r="91" spans="1:3" x14ac:dyDescent="0.2">
      <c r="A91" t="s">
        <v>652</v>
      </c>
      <c r="B91" s="313">
        <v>8.64</v>
      </c>
      <c r="C91" s="312">
        <v>0.312</v>
      </c>
    </row>
    <row r="92" spans="1:3" x14ac:dyDescent="0.2">
      <c r="A92" t="s">
        <v>653</v>
      </c>
      <c r="B92" s="313">
        <v>10.6</v>
      </c>
      <c r="C92" s="312">
        <v>0.372</v>
      </c>
    </row>
    <row r="93" spans="1:3" x14ac:dyDescent="0.2">
      <c r="A93" t="s">
        <v>654</v>
      </c>
      <c r="B93" s="313">
        <v>13.4</v>
      </c>
      <c r="C93" s="312">
        <v>0.434</v>
      </c>
    </row>
    <row r="94" spans="1:3" x14ac:dyDescent="0.2">
      <c r="A94" t="s">
        <v>655</v>
      </c>
      <c r="B94" s="313">
        <v>16</v>
      </c>
      <c r="C94" s="312">
        <v>0.48899999999999999</v>
      </c>
    </row>
    <row r="95" spans="1:3" x14ac:dyDescent="0.2">
      <c r="A95" t="s">
        <v>656</v>
      </c>
      <c r="B95" s="313">
        <v>18.8</v>
      </c>
      <c r="C95" s="312">
        <v>0.54600000000000004</v>
      </c>
    </row>
    <row r="96" spans="1:3" x14ac:dyDescent="0.2">
      <c r="A96" t="s">
        <v>657</v>
      </c>
      <c r="B96" s="313">
        <v>22</v>
      </c>
      <c r="C96" s="312">
        <v>0.61099999999999999</v>
      </c>
    </row>
    <row r="97" spans="1:3" x14ac:dyDescent="0.2">
      <c r="A97" t="s">
        <v>658</v>
      </c>
      <c r="B97" s="313">
        <v>25.3</v>
      </c>
      <c r="C97" s="312">
        <v>0.66100000000000003</v>
      </c>
    </row>
    <row r="98" spans="1:3" x14ac:dyDescent="0.2">
      <c r="A98" t="s">
        <v>659</v>
      </c>
      <c r="B98" s="313">
        <v>29.4</v>
      </c>
      <c r="C98" s="312">
        <v>0.71799999999999997</v>
      </c>
    </row>
    <row r="99" spans="1:3" x14ac:dyDescent="0.2">
      <c r="A99" t="s">
        <v>660</v>
      </c>
      <c r="B99" s="313">
        <v>33.200000000000003</v>
      </c>
      <c r="C99" s="312">
        <v>0.77500000000000002</v>
      </c>
    </row>
    <row r="100" spans="1:3" x14ac:dyDescent="0.2">
      <c r="A100" t="s">
        <v>661</v>
      </c>
      <c r="B100" s="313">
        <v>37.9</v>
      </c>
      <c r="C100" s="312">
        <v>0.83399999999999996</v>
      </c>
    </row>
    <row r="101" spans="1:3" x14ac:dyDescent="0.2">
      <c r="A101" t="s">
        <v>662</v>
      </c>
      <c r="B101" s="313">
        <v>41.8</v>
      </c>
      <c r="C101" s="312">
        <v>0.89</v>
      </c>
    </row>
    <row r="102" spans="1:3" x14ac:dyDescent="0.2">
      <c r="A102" t="s">
        <v>663</v>
      </c>
      <c r="B102" s="313">
        <v>46.2</v>
      </c>
      <c r="C102" s="312">
        <v>0.95</v>
      </c>
    </row>
    <row r="103" spans="1:3" x14ac:dyDescent="0.2">
      <c r="A103" t="s">
        <v>664</v>
      </c>
      <c r="B103" s="313">
        <v>59.5</v>
      </c>
      <c r="C103" s="312">
        <v>0.98199999999999998</v>
      </c>
    </row>
    <row r="104" spans="1:3" x14ac:dyDescent="0.2">
      <c r="A104" t="s">
        <v>665</v>
      </c>
      <c r="B104" s="313">
        <v>60.6</v>
      </c>
      <c r="C104" s="312">
        <v>1.05</v>
      </c>
    </row>
    <row r="105" spans="1:3" x14ac:dyDescent="0.2">
      <c r="A105" t="s">
        <v>666</v>
      </c>
      <c r="B105" s="313">
        <v>63.1</v>
      </c>
      <c r="C105" s="312">
        <v>1.1100000000000001</v>
      </c>
    </row>
    <row r="106" spans="1:3" x14ac:dyDescent="0.2">
      <c r="A106" t="s">
        <v>667</v>
      </c>
      <c r="B106" s="313">
        <v>71.8</v>
      </c>
      <c r="C106" s="312">
        <v>1.18</v>
      </c>
    </row>
    <row r="107" spans="1:3" x14ac:dyDescent="0.2">
      <c r="A107" t="s">
        <v>668</v>
      </c>
      <c r="B107" s="313">
        <v>7.9</v>
      </c>
      <c r="C107" s="312">
        <v>0.34300000000000003</v>
      </c>
    </row>
    <row r="108" spans="1:3" x14ac:dyDescent="0.2">
      <c r="A108" t="s">
        <v>669</v>
      </c>
      <c r="B108" s="313">
        <v>9.82</v>
      </c>
      <c r="C108" s="312">
        <v>0.40200000000000002</v>
      </c>
    </row>
    <row r="109" spans="1:3" x14ac:dyDescent="0.2">
      <c r="A109" t="s">
        <v>670</v>
      </c>
      <c r="B109" s="313">
        <v>12.1</v>
      </c>
      <c r="C109" s="312">
        <v>0.46</v>
      </c>
    </row>
    <row r="110" spans="1:3" x14ac:dyDescent="0.2">
      <c r="A110" t="s">
        <v>671</v>
      </c>
      <c r="B110" s="313">
        <v>14.5</v>
      </c>
      <c r="C110" s="312">
        <v>0.52</v>
      </c>
    </row>
    <row r="111" spans="1:3" x14ac:dyDescent="0.2">
      <c r="A111" t="s">
        <v>672</v>
      </c>
      <c r="B111" s="313">
        <v>17</v>
      </c>
      <c r="C111" s="312">
        <v>0.57899999999999996</v>
      </c>
    </row>
    <row r="112" spans="1:3" x14ac:dyDescent="0.2">
      <c r="A112" t="s">
        <v>673</v>
      </c>
      <c r="B112" s="313">
        <v>19.7</v>
      </c>
      <c r="C112" s="312">
        <v>0.63900000000000001</v>
      </c>
    </row>
    <row r="113" spans="1:3" x14ac:dyDescent="0.2">
      <c r="A113" t="s">
        <v>674</v>
      </c>
      <c r="B113" s="313">
        <v>22.8</v>
      </c>
      <c r="C113" s="312">
        <v>0.69699999999999995</v>
      </c>
    </row>
    <row r="114" spans="1:3" x14ac:dyDescent="0.2">
      <c r="A114" t="s">
        <v>675</v>
      </c>
      <c r="B114" s="313">
        <v>26.6</v>
      </c>
      <c r="C114" s="312">
        <v>0.75600000000000001</v>
      </c>
    </row>
    <row r="115" spans="1:3" x14ac:dyDescent="0.2">
      <c r="A115" t="s">
        <v>676</v>
      </c>
      <c r="B115" s="313">
        <v>30.2</v>
      </c>
      <c r="C115" s="312">
        <v>0.81299999999999994</v>
      </c>
    </row>
    <row r="116" spans="1:3" x14ac:dyDescent="0.2">
      <c r="A116" t="s">
        <v>677</v>
      </c>
      <c r="B116" s="313">
        <v>35.200000000000003</v>
      </c>
      <c r="C116" s="312">
        <v>0.89200000000000002</v>
      </c>
    </row>
    <row r="117" spans="1:3" x14ac:dyDescent="0.2">
      <c r="A117" t="s">
        <v>678</v>
      </c>
      <c r="B117" s="313">
        <v>44.4</v>
      </c>
      <c r="C117" s="312">
        <v>0.96799999999999997</v>
      </c>
    </row>
    <row r="118" spans="1:3" x14ac:dyDescent="0.2">
      <c r="A118" t="s">
        <v>679</v>
      </c>
      <c r="B118" s="313">
        <v>53.2</v>
      </c>
      <c r="C118" s="312">
        <v>1.0429999999999999</v>
      </c>
    </row>
    <row r="119" spans="1:3" x14ac:dyDescent="0.2">
      <c r="A119" t="s">
        <v>680</v>
      </c>
      <c r="B119" s="313">
        <v>61.2</v>
      </c>
      <c r="C119" s="312">
        <v>1.121</v>
      </c>
    </row>
    <row r="120" spans="1:3" x14ac:dyDescent="0.2">
      <c r="A120" t="s">
        <v>681</v>
      </c>
      <c r="B120" s="313">
        <v>72.2</v>
      </c>
      <c r="C120" s="312">
        <v>1.218</v>
      </c>
    </row>
    <row r="121" spans="1:3" x14ac:dyDescent="0.2">
      <c r="A121" t="s">
        <v>682</v>
      </c>
      <c r="B121" s="313">
        <v>0.64</v>
      </c>
      <c r="C121" s="312">
        <v>0.06</v>
      </c>
    </row>
    <row r="122" spans="1:3" x14ac:dyDescent="0.2">
      <c r="A122" t="s">
        <v>683</v>
      </c>
      <c r="B122" s="313">
        <v>0.88</v>
      </c>
      <c r="C122" s="312">
        <v>0.08</v>
      </c>
    </row>
    <row r="123" spans="1:3" x14ac:dyDescent="0.2">
      <c r="A123" t="s">
        <v>684</v>
      </c>
      <c r="B123" s="313">
        <v>1.1100000000000001</v>
      </c>
      <c r="C123" s="312">
        <v>0.1</v>
      </c>
    </row>
    <row r="124" spans="1:3" x14ac:dyDescent="0.2">
      <c r="A124" t="s">
        <v>685</v>
      </c>
      <c r="B124" s="313">
        <v>1.45</v>
      </c>
      <c r="C124" s="312">
        <v>0.1</v>
      </c>
    </row>
    <row r="125" spans="1:3" x14ac:dyDescent="0.2">
      <c r="A125" t="s">
        <v>686</v>
      </c>
      <c r="B125" s="313">
        <v>1.78</v>
      </c>
      <c r="C125" s="312">
        <v>0.1</v>
      </c>
    </row>
    <row r="126" spans="1:3" x14ac:dyDescent="0.2">
      <c r="A126" t="s">
        <v>687</v>
      </c>
      <c r="B126" s="313">
        <v>1.36</v>
      </c>
      <c r="C126" s="312">
        <v>0.12</v>
      </c>
    </row>
    <row r="127" spans="1:3" x14ac:dyDescent="0.2">
      <c r="A127" t="s">
        <v>688</v>
      </c>
      <c r="B127" s="313">
        <v>1.78</v>
      </c>
      <c r="C127" s="312">
        <v>0.12</v>
      </c>
    </row>
    <row r="128" spans="1:3" x14ac:dyDescent="0.2">
      <c r="A128" t="s">
        <v>689</v>
      </c>
      <c r="B128" s="313">
        <v>2.1800000000000002</v>
      </c>
      <c r="C128" s="312">
        <v>0.12</v>
      </c>
    </row>
    <row r="129" spans="1:3" x14ac:dyDescent="0.2">
      <c r="A129" t="s">
        <v>690</v>
      </c>
      <c r="B129" s="313">
        <v>1.6</v>
      </c>
      <c r="C129" s="312">
        <v>0.14000000000000001</v>
      </c>
    </row>
    <row r="130" spans="1:3" x14ac:dyDescent="0.2">
      <c r="A130" t="s">
        <v>691</v>
      </c>
      <c r="B130" s="313">
        <v>1.85</v>
      </c>
      <c r="C130" s="312">
        <v>0.14000000000000001</v>
      </c>
    </row>
    <row r="131" spans="1:3" x14ac:dyDescent="0.2">
      <c r="A131" t="s">
        <v>692</v>
      </c>
      <c r="B131" s="313">
        <v>2.09</v>
      </c>
      <c r="C131" s="312">
        <v>0.14000000000000001</v>
      </c>
    </row>
    <row r="132" spans="1:3" x14ac:dyDescent="0.2">
      <c r="A132" t="s">
        <v>693</v>
      </c>
      <c r="B132" s="313">
        <v>2.57</v>
      </c>
      <c r="C132" s="312">
        <v>0.14000000000000001</v>
      </c>
    </row>
    <row r="133" spans="1:3" x14ac:dyDescent="0.2">
      <c r="A133" t="s">
        <v>569</v>
      </c>
      <c r="B133" s="313">
        <v>1.84</v>
      </c>
      <c r="C133" s="312">
        <v>0.16</v>
      </c>
    </row>
    <row r="134" spans="1:3" x14ac:dyDescent="0.2">
      <c r="A134" t="s">
        <v>694</v>
      </c>
      <c r="B134" s="313">
        <v>2.42</v>
      </c>
      <c r="C134" s="312">
        <v>0.16</v>
      </c>
    </row>
    <row r="135" spans="1:3" x14ac:dyDescent="0.2">
      <c r="A135" t="s">
        <v>695</v>
      </c>
      <c r="B135" s="313">
        <v>2.97</v>
      </c>
      <c r="C135" s="312">
        <v>0.16</v>
      </c>
    </row>
    <row r="136" spans="1:3" x14ac:dyDescent="0.2">
      <c r="A136" t="s">
        <v>696</v>
      </c>
      <c r="B136" s="313">
        <v>3.52</v>
      </c>
      <c r="C136" s="312">
        <v>0.16</v>
      </c>
    </row>
    <row r="137" spans="1:3" x14ac:dyDescent="0.2">
      <c r="A137" t="s">
        <v>697</v>
      </c>
      <c r="B137" s="313">
        <v>2.09</v>
      </c>
      <c r="C137" s="312">
        <v>0.18</v>
      </c>
    </row>
    <row r="138" spans="1:3" x14ac:dyDescent="0.2">
      <c r="A138" t="s">
        <v>698</v>
      </c>
      <c r="B138" s="313">
        <v>2.75</v>
      </c>
      <c r="C138" s="312">
        <v>0.18</v>
      </c>
    </row>
    <row r="139" spans="1:3" x14ac:dyDescent="0.2">
      <c r="A139" t="s">
        <v>699</v>
      </c>
      <c r="B139" s="313">
        <v>3.06</v>
      </c>
      <c r="C139" s="312">
        <v>0.18</v>
      </c>
    </row>
    <row r="140" spans="1:3" x14ac:dyDescent="0.2">
      <c r="A140" t="s">
        <v>700</v>
      </c>
      <c r="B140" s="313">
        <v>3.39</v>
      </c>
      <c r="C140" s="312">
        <v>0.18</v>
      </c>
    </row>
    <row r="141" spans="1:3" x14ac:dyDescent="0.2">
      <c r="A141" t="s">
        <v>701</v>
      </c>
      <c r="B141" s="313">
        <v>4</v>
      </c>
      <c r="C141" s="312">
        <v>0.18</v>
      </c>
    </row>
    <row r="142" spans="1:3" x14ac:dyDescent="0.2">
      <c r="A142" t="s">
        <v>702</v>
      </c>
      <c r="B142" s="313">
        <v>4.5999999999999996</v>
      </c>
      <c r="C142" s="312">
        <v>0.18</v>
      </c>
    </row>
    <row r="143" spans="1:3" x14ac:dyDescent="0.2">
      <c r="A143" t="s">
        <v>703</v>
      </c>
      <c r="B143" s="313">
        <v>0.33</v>
      </c>
      <c r="C143" s="312">
        <v>0.2</v>
      </c>
    </row>
    <row r="144" spans="1:3" x14ac:dyDescent="0.2">
      <c r="A144" t="s">
        <v>564</v>
      </c>
      <c r="B144" s="313">
        <v>3.07</v>
      </c>
      <c r="C144" s="312">
        <v>0.2</v>
      </c>
    </row>
    <row r="145" spans="1:3" x14ac:dyDescent="0.2">
      <c r="A145" t="s">
        <v>205</v>
      </c>
      <c r="B145" s="313">
        <v>3.77</v>
      </c>
      <c r="C145" s="312">
        <v>0.2</v>
      </c>
    </row>
    <row r="146" spans="1:3" x14ac:dyDescent="0.2">
      <c r="A146" t="s">
        <v>704</v>
      </c>
      <c r="B146" s="313">
        <v>4.47</v>
      </c>
      <c r="C146" s="312">
        <v>0.2</v>
      </c>
    </row>
    <row r="147" spans="1:3" x14ac:dyDescent="0.2">
      <c r="A147" t="s">
        <v>705</v>
      </c>
      <c r="B147" s="313">
        <v>5.15</v>
      </c>
      <c r="C147" s="312">
        <v>0.2</v>
      </c>
    </row>
    <row r="148" spans="1:3" x14ac:dyDescent="0.2">
      <c r="A148" t="s">
        <v>706</v>
      </c>
      <c r="B148" s="313">
        <v>5.82</v>
      </c>
      <c r="C148" s="312">
        <v>0.2</v>
      </c>
    </row>
    <row r="149" spans="1:3" x14ac:dyDescent="0.2">
      <c r="A149" t="s">
        <v>707</v>
      </c>
      <c r="B149" s="313">
        <v>6.47</v>
      </c>
      <c r="C149" s="312">
        <v>0.2</v>
      </c>
    </row>
    <row r="150" spans="1:3" x14ac:dyDescent="0.2">
      <c r="A150" t="s">
        <v>708</v>
      </c>
      <c r="B150" s="313">
        <v>4.18</v>
      </c>
      <c r="C150" s="312">
        <v>0.22</v>
      </c>
    </row>
    <row r="151" spans="1:3" x14ac:dyDescent="0.2">
      <c r="A151" t="s">
        <v>709</v>
      </c>
      <c r="B151" s="313">
        <v>4.95</v>
      </c>
      <c r="C151" s="312">
        <v>0.22</v>
      </c>
    </row>
    <row r="152" spans="1:3" x14ac:dyDescent="0.2">
      <c r="A152" t="s">
        <v>710</v>
      </c>
      <c r="B152" s="313">
        <v>6.45</v>
      </c>
      <c r="C152" s="312">
        <v>0.22</v>
      </c>
    </row>
    <row r="153" spans="1:3" x14ac:dyDescent="0.2">
      <c r="A153" t="s">
        <v>711</v>
      </c>
      <c r="B153" s="313">
        <v>3.7</v>
      </c>
      <c r="C153" s="312">
        <v>0.24</v>
      </c>
    </row>
    <row r="154" spans="1:3" x14ac:dyDescent="0.2">
      <c r="A154" t="s">
        <v>203</v>
      </c>
      <c r="B154" s="313">
        <v>4.57</v>
      </c>
      <c r="C154" s="312">
        <v>0.24</v>
      </c>
    </row>
    <row r="155" spans="1:3" x14ac:dyDescent="0.2">
      <c r="A155" t="s">
        <v>712</v>
      </c>
      <c r="B155" s="313">
        <v>5.42</v>
      </c>
      <c r="C155" s="312">
        <v>0.24</v>
      </c>
    </row>
    <row r="156" spans="1:3" x14ac:dyDescent="0.2">
      <c r="A156" t="s">
        <v>713</v>
      </c>
      <c r="B156" s="313">
        <v>7.09</v>
      </c>
      <c r="C156" s="312">
        <v>0.24</v>
      </c>
    </row>
    <row r="157" spans="1:3" x14ac:dyDescent="0.2">
      <c r="A157" t="s">
        <v>714</v>
      </c>
      <c r="B157" s="313">
        <v>8.69</v>
      </c>
      <c r="C157" s="312">
        <v>0.24</v>
      </c>
    </row>
    <row r="158" spans="1:3" x14ac:dyDescent="0.2">
      <c r="A158" t="s">
        <v>715</v>
      </c>
      <c r="B158" s="313">
        <v>5.91</v>
      </c>
      <c r="C158" s="312">
        <v>0.26</v>
      </c>
    </row>
    <row r="159" spans="1:3" x14ac:dyDescent="0.2">
      <c r="A159" t="s">
        <v>716</v>
      </c>
      <c r="B159" s="313">
        <v>6.83</v>
      </c>
      <c r="C159" s="312">
        <v>0.26</v>
      </c>
    </row>
    <row r="160" spans="1:3" x14ac:dyDescent="0.2">
      <c r="A160" t="s">
        <v>717</v>
      </c>
      <c r="B160" s="313">
        <v>7.73</v>
      </c>
      <c r="C160" s="312">
        <v>0.26</v>
      </c>
    </row>
    <row r="161" spans="1:3" x14ac:dyDescent="0.2">
      <c r="A161" t="s">
        <v>718</v>
      </c>
      <c r="B161" s="313">
        <v>8.6199999999999992</v>
      </c>
      <c r="C161" s="312">
        <v>0.26</v>
      </c>
    </row>
    <row r="162" spans="1:3" x14ac:dyDescent="0.2">
      <c r="A162" t="s">
        <v>719</v>
      </c>
      <c r="B162" s="313">
        <v>6.39</v>
      </c>
      <c r="C162" s="312">
        <v>0.28000000000000003</v>
      </c>
    </row>
    <row r="163" spans="1:3" x14ac:dyDescent="0.2">
      <c r="A163" t="s">
        <v>720</v>
      </c>
      <c r="B163" s="313">
        <v>7.39</v>
      </c>
      <c r="C163" s="312">
        <v>0.28000000000000003</v>
      </c>
    </row>
    <row r="164" spans="1:3" x14ac:dyDescent="0.2">
      <c r="A164" t="s">
        <v>721</v>
      </c>
      <c r="B164" s="313">
        <v>8.41</v>
      </c>
      <c r="C164" s="312">
        <v>0.28000000000000003</v>
      </c>
    </row>
    <row r="165" spans="1:3" x14ac:dyDescent="0.2">
      <c r="A165" t="s">
        <v>722</v>
      </c>
      <c r="B165" s="313">
        <v>9.34</v>
      </c>
      <c r="C165" s="312">
        <v>0.28000000000000003</v>
      </c>
    </row>
    <row r="166" spans="1:3" x14ac:dyDescent="0.2">
      <c r="A166" t="s">
        <v>723</v>
      </c>
      <c r="B166" s="313">
        <v>10.3</v>
      </c>
      <c r="C166" s="312">
        <v>0.28000000000000003</v>
      </c>
    </row>
    <row r="167" spans="1:3" x14ac:dyDescent="0.2">
      <c r="A167" t="s">
        <v>724</v>
      </c>
      <c r="B167" s="313">
        <v>6.85</v>
      </c>
      <c r="C167" s="312">
        <v>0.3</v>
      </c>
    </row>
    <row r="168" spans="1:3" x14ac:dyDescent="0.2">
      <c r="A168" t="s">
        <v>725</v>
      </c>
      <c r="B168" s="313">
        <v>7.94</v>
      </c>
      <c r="C168" s="312">
        <v>0.3</v>
      </c>
    </row>
    <row r="169" spans="1:3" x14ac:dyDescent="0.2">
      <c r="A169" t="s">
        <v>726</v>
      </c>
      <c r="B169" s="313">
        <v>9.0299999999999994</v>
      </c>
      <c r="C169" s="312">
        <v>0.3</v>
      </c>
    </row>
    <row r="170" spans="1:3" x14ac:dyDescent="0.2">
      <c r="A170" t="s">
        <v>727</v>
      </c>
      <c r="B170" s="313">
        <v>11.1</v>
      </c>
      <c r="C170" s="312">
        <v>0.3</v>
      </c>
    </row>
    <row r="171" spans="1:3" x14ac:dyDescent="0.2">
      <c r="A171" t="s">
        <v>728</v>
      </c>
      <c r="B171" s="313">
        <v>7.34</v>
      </c>
      <c r="C171" s="312">
        <v>0.32</v>
      </c>
    </row>
    <row r="172" spans="1:3" x14ac:dyDescent="0.2">
      <c r="A172" t="s">
        <v>202</v>
      </c>
      <c r="B172" s="313">
        <v>9.6300000000000008</v>
      </c>
      <c r="C172" s="312">
        <v>0.32</v>
      </c>
    </row>
    <row r="173" spans="1:3" x14ac:dyDescent="0.2">
      <c r="A173" t="s">
        <v>729</v>
      </c>
      <c r="B173" s="313">
        <v>11.86</v>
      </c>
      <c r="C173" s="312">
        <v>0.32</v>
      </c>
    </row>
    <row r="174" spans="1:3" x14ac:dyDescent="0.2">
      <c r="A174" t="s">
        <v>730</v>
      </c>
      <c r="B174" s="313">
        <v>8.2799999999999994</v>
      </c>
      <c r="C174" s="312">
        <v>0.36</v>
      </c>
    </row>
    <row r="175" spans="1:3" x14ac:dyDescent="0.2">
      <c r="A175" t="s">
        <v>731</v>
      </c>
      <c r="B175" s="313">
        <v>9.6</v>
      </c>
      <c r="C175" s="312">
        <v>0.36</v>
      </c>
    </row>
    <row r="176" spans="1:3" x14ac:dyDescent="0.2">
      <c r="A176" t="s">
        <v>732</v>
      </c>
      <c r="B176" s="313">
        <v>10.89</v>
      </c>
      <c r="C176" s="312">
        <v>0.36</v>
      </c>
    </row>
    <row r="177" spans="1:3" x14ac:dyDescent="0.2">
      <c r="A177" t="s">
        <v>733</v>
      </c>
      <c r="B177" s="313">
        <v>12.2</v>
      </c>
      <c r="C177" s="312">
        <v>0.36</v>
      </c>
    </row>
    <row r="178" spans="1:3" x14ac:dyDescent="0.2">
      <c r="A178" t="s">
        <v>734</v>
      </c>
      <c r="B178" s="313">
        <v>13.43</v>
      </c>
      <c r="C178" s="312">
        <v>0.36</v>
      </c>
    </row>
    <row r="179" spans="1:3" x14ac:dyDescent="0.2">
      <c r="A179" t="s">
        <v>735</v>
      </c>
      <c r="B179" s="313">
        <v>14.2</v>
      </c>
      <c r="C179" s="312">
        <v>0.36</v>
      </c>
    </row>
    <row r="180" spans="1:3" x14ac:dyDescent="0.2">
      <c r="A180" t="s">
        <v>736</v>
      </c>
      <c r="B180" s="313">
        <v>15.9</v>
      </c>
      <c r="C180" s="312">
        <v>0.36</v>
      </c>
    </row>
    <row r="181" spans="1:3" x14ac:dyDescent="0.2">
      <c r="A181" t="s">
        <v>737</v>
      </c>
      <c r="B181" s="313">
        <v>9.26</v>
      </c>
      <c r="C181" s="312">
        <v>0.4</v>
      </c>
    </row>
    <row r="182" spans="1:3" x14ac:dyDescent="0.2">
      <c r="A182" t="s">
        <v>738</v>
      </c>
      <c r="B182" s="313">
        <v>12.18</v>
      </c>
      <c r="C182" s="312">
        <v>0.4</v>
      </c>
    </row>
    <row r="183" spans="1:3" x14ac:dyDescent="0.2">
      <c r="A183" t="s">
        <v>739</v>
      </c>
      <c r="B183" s="313">
        <v>15.04</v>
      </c>
      <c r="C183" s="312">
        <v>0.4</v>
      </c>
    </row>
    <row r="184" spans="1:3" x14ac:dyDescent="0.2">
      <c r="A184" t="s">
        <v>740</v>
      </c>
      <c r="B184" s="313">
        <v>17.829999999999998</v>
      </c>
      <c r="C184" s="312">
        <v>0.4</v>
      </c>
    </row>
    <row r="185" spans="1:3" x14ac:dyDescent="0.2">
      <c r="A185" t="s">
        <v>741</v>
      </c>
      <c r="B185" s="313">
        <v>21.9</v>
      </c>
      <c r="C185" s="312">
        <v>0.4</v>
      </c>
    </row>
    <row r="186" spans="1:3" x14ac:dyDescent="0.2">
      <c r="A186" t="s">
        <v>742</v>
      </c>
      <c r="B186" s="313">
        <v>13.43</v>
      </c>
      <c r="C186" s="312">
        <v>0.44</v>
      </c>
    </row>
    <row r="187" spans="1:3" x14ac:dyDescent="0.2">
      <c r="A187" t="s">
        <v>743</v>
      </c>
      <c r="B187" s="313">
        <v>16.61</v>
      </c>
      <c r="C187" s="312">
        <v>0.44</v>
      </c>
    </row>
    <row r="188" spans="1:3" x14ac:dyDescent="0.2">
      <c r="A188" t="s">
        <v>744</v>
      </c>
      <c r="B188" s="313">
        <v>19.7</v>
      </c>
      <c r="C188" s="312">
        <v>0.44</v>
      </c>
    </row>
    <row r="189" spans="1:3" x14ac:dyDescent="0.2">
      <c r="A189" t="s">
        <v>745</v>
      </c>
      <c r="B189" s="313">
        <v>14.71</v>
      </c>
      <c r="C189" s="312">
        <v>0.48</v>
      </c>
    </row>
    <row r="190" spans="1:3" x14ac:dyDescent="0.2">
      <c r="A190" t="s">
        <v>746</v>
      </c>
      <c r="B190" s="313">
        <v>18.2</v>
      </c>
      <c r="C190" s="312">
        <v>0.48</v>
      </c>
    </row>
    <row r="191" spans="1:3" x14ac:dyDescent="0.2">
      <c r="A191" t="s">
        <v>747</v>
      </c>
      <c r="B191" s="313">
        <v>19.899999999999999</v>
      </c>
      <c r="C191" s="312">
        <v>0.48</v>
      </c>
    </row>
    <row r="192" spans="1:3" x14ac:dyDescent="0.2">
      <c r="A192" t="s">
        <v>748</v>
      </c>
      <c r="B192" s="313">
        <v>21.62</v>
      </c>
      <c r="C192" s="312">
        <v>0.48</v>
      </c>
    </row>
    <row r="193" spans="1:3" x14ac:dyDescent="0.2">
      <c r="A193" t="s">
        <v>749</v>
      </c>
      <c r="B193" s="313">
        <v>23.3</v>
      </c>
      <c r="C193" s="312">
        <v>0.48</v>
      </c>
    </row>
    <row r="194" spans="1:3" x14ac:dyDescent="0.2">
      <c r="A194" t="s">
        <v>750</v>
      </c>
      <c r="B194" s="313">
        <v>26.6</v>
      </c>
      <c r="C194" s="312">
        <v>0.48</v>
      </c>
    </row>
    <row r="195" spans="1:3" x14ac:dyDescent="0.2">
      <c r="A195" t="s">
        <v>751</v>
      </c>
      <c r="B195" s="313">
        <v>23.53</v>
      </c>
      <c r="C195" s="312">
        <v>0.52</v>
      </c>
    </row>
    <row r="196" spans="1:3" x14ac:dyDescent="0.2">
      <c r="A196" t="s">
        <v>752</v>
      </c>
      <c r="B196" s="313">
        <v>27.2</v>
      </c>
      <c r="C196" s="312">
        <v>0.52</v>
      </c>
    </row>
    <row r="197" spans="1:3" x14ac:dyDescent="0.2">
      <c r="A197" t="s">
        <v>753</v>
      </c>
      <c r="B197" s="313">
        <v>21.38</v>
      </c>
      <c r="C197" s="312">
        <v>0.56000000000000005</v>
      </c>
    </row>
    <row r="198" spans="1:3" x14ac:dyDescent="0.2">
      <c r="A198" t="s">
        <v>754</v>
      </c>
      <c r="B198" s="313">
        <v>25.44</v>
      </c>
      <c r="C198" s="312">
        <v>0.56000000000000005</v>
      </c>
    </row>
    <row r="199" spans="1:3" x14ac:dyDescent="0.2">
      <c r="A199" t="s">
        <v>755</v>
      </c>
      <c r="B199" s="313">
        <v>27.4</v>
      </c>
      <c r="C199" s="312">
        <v>0.56000000000000005</v>
      </c>
    </row>
    <row r="200" spans="1:3" x14ac:dyDescent="0.2">
      <c r="A200" t="s">
        <v>756</v>
      </c>
      <c r="B200" s="313">
        <v>29.42</v>
      </c>
      <c r="C200" s="312">
        <v>0.56000000000000005</v>
      </c>
    </row>
    <row r="201" spans="1:3" x14ac:dyDescent="0.2">
      <c r="A201" t="s">
        <v>757</v>
      </c>
      <c r="B201" s="313">
        <v>23</v>
      </c>
      <c r="C201" s="312">
        <v>0.6</v>
      </c>
    </row>
    <row r="202" spans="1:3" x14ac:dyDescent="0.2">
      <c r="A202" t="s">
        <v>758</v>
      </c>
      <c r="B202" s="313">
        <v>27.3</v>
      </c>
      <c r="C202" s="312">
        <v>0.6</v>
      </c>
    </row>
    <row r="203" spans="1:3" x14ac:dyDescent="0.2">
      <c r="A203" t="s">
        <v>759</v>
      </c>
      <c r="B203" s="313">
        <v>31.6</v>
      </c>
      <c r="C203" s="312">
        <v>0.6</v>
      </c>
    </row>
    <row r="204" spans="1:3" x14ac:dyDescent="0.2">
      <c r="A204" t="s">
        <v>760</v>
      </c>
      <c r="B204" s="313">
        <v>33.799999999999997</v>
      </c>
      <c r="C204" s="312">
        <v>0.6</v>
      </c>
    </row>
    <row r="205" spans="1:3" x14ac:dyDescent="0.2">
      <c r="A205" t="s">
        <v>761</v>
      </c>
      <c r="B205" s="313">
        <v>40.01</v>
      </c>
      <c r="C205" s="312">
        <v>0.6</v>
      </c>
    </row>
    <row r="206" spans="1:3" x14ac:dyDescent="0.2">
      <c r="A206" t="s">
        <v>762</v>
      </c>
      <c r="B206" s="313">
        <v>24.58</v>
      </c>
      <c r="C206" s="312">
        <v>0.64</v>
      </c>
    </row>
    <row r="207" spans="1:3" x14ac:dyDescent="0.2">
      <c r="A207" t="s">
        <v>763</v>
      </c>
      <c r="B207" s="313">
        <v>29.26</v>
      </c>
      <c r="C207" s="312">
        <v>0.64</v>
      </c>
    </row>
    <row r="208" spans="1:3" x14ac:dyDescent="0.2">
      <c r="A208" t="s">
        <v>764</v>
      </c>
      <c r="B208" s="313">
        <v>34.869999999999997</v>
      </c>
      <c r="C208" s="312">
        <v>0.64</v>
      </c>
    </row>
    <row r="209" spans="1:3" x14ac:dyDescent="0.2">
      <c r="A209" t="s">
        <v>765</v>
      </c>
      <c r="B209" s="313">
        <v>36.200000000000003</v>
      </c>
      <c r="C209" s="312">
        <v>0.64</v>
      </c>
    </row>
    <row r="210" spans="1:3" x14ac:dyDescent="0.2">
      <c r="A210" t="s">
        <v>766</v>
      </c>
      <c r="B210" s="313">
        <v>38.43</v>
      </c>
      <c r="C210" s="312">
        <v>0.64</v>
      </c>
    </row>
    <row r="211" spans="1:3" x14ac:dyDescent="0.2">
      <c r="A211" t="s">
        <v>767</v>
      </c>
      <c r="B211" s="313">
        <v>40.700000000000003</v>
      </c>
      <c r="C211" s="312">
        <v>0.64</v>
      </c>
    </row>
    <row r="212" spans="1:3" x14ac:dyDescent="0.2">
      <c r="A212" t="s">
        <v>768</v>
      </c>
      <c r="B212" s="313">
        <v>33.049999999999997</v>
      </c>
      <c r="C212" s="312">
        <v>0.72</v>
      </c>
    </row>
    <row r="213" spans="1:3" x14ac:dyDescent="0.2">
      <c r="A213" t="s">
        <v>769</v>
      </c>
      <c r="B213" s="313">
        <v>38.299999999999997</v>
      </c>
      <c r="C213" s="312">
        <v>0.72</v>
      </c>
    </row>
    <row r="214" spans="1:3" x14ac:dyDescent="0.2">
      <c r="A214" t="s">
        <v>770</v>
      </c>
      <c r="B214" s="313">
        <v>43.5</v>
      </c>
      <c r="C214" s="312">
        <v>0.72</v>
      </c>
    </row>
    <row r="215" spans="1:3" x14ac:dyDescent="0.2">
      <c r="A215" t="s">
        <v>771</v>
      </c>
      <c r="B215" s="313">
        <v>48.6</v>
      </c>
      <c r="C215" s="312">
        <v>0.72</v>
      </c>
    </row>
    <row r="216" spans="1:3" x14ac:dyDescent="0.2">
      <c r="A216" t="s">
        <v>772</v>
      </c>
      <c r="B216" s="313">
        <v>42.69</v>
      </c>
      <c r="C216" s="312">
        <v>0.8</v>
      </c>
    </row>
    <row r="217" spans="1:3" x14ac:dyDescent="0.2">
      <c r="A217" t="s">
        <v>773</v>
      </c>
      <c r="B217" s="313">
        <v>48.5</v>
      </c>
      <c r="C217" s="312">
        <v>0.8</v>
      </c>
    </row>
    <row r="218" spans="1:3" x14ac:dyDescent="0.2">
      <c r="A218" t="s">
        <v>774</v>
      </c>
      <c r="B218" s="313">
        <v>54.2</v>
      </c>
      <c r="C218" s="312">
        <v>0.8</v>
      </c>
    </row>
    <row r="219" spans="1:3" x14ac:dyDescent="0.2">
      <c r="A219" t="s">
        <v>775</v>
      </c>
      <c r="B219" s="313">
        <v>59.93</v>
      </c>
      <c r="C219" s="312">
        <v>0.8</v>
      </c>
    </row>
    <row r="220" spans="1:3" x14ac:dyDescent="0.2">
      <c r="A220" t="s">
        <v>776</v>
      </c>
      <c r="B220" s="313">
        <v>71.7</v>
      </c>
      <c r="C220" s="312">
        <v>0.8</v>
      </c>
    </row>
    <row r="221" spans="1:3" x14ac:dyDescent="0.2">
      <c r="A221" t="s">
        <v>777</v>
      </c>
      <c r="B221" s="313">
        <v>93.6</v>
      </c>
      <c r="C221" s="312">
        <v>1</v>
      </c>
    </row>
    <row r="222" spans="1:3" x14ac:dyDescent="0.2">
      <c r="A222" t="s">
        <v>778</v>
      </c>
      <c r="B222" s="313">
        <v>104</v>
      </c>
      <c r="C222" s="312">
        <v>1</v>
      </c>
    </row>
    <row r="223" spans="1:3" x14ac:dyDescent="0.2">
      <c r="A223" t="s">
        <v>779</v>
      </c>
      <c r="B223" s="313">
        <v>118</v>
      </c>
      <c r="C223" s="312">
        <v>1</v>
      </c>
    </row>
    <row r="224" spans="1:3" x14ac:dyDescent="0.2">
      <c r="A224" t="s">
        <v>780</v>
      </c>
      <c r="B224" s="313">
        <v>228</v>
      </c>
      <c r="C224" s="312">
        <v>1</v>
      </c>
    </row>
    <row r="225" spans="1:3" x14ac:dyDescent="0.2">
      <c r="A225" t="s">
        <v>781</v>
      </c>
      <c r="B225" s="313">
        <v>1.1200000000000001</v>
      </c>
      <c r="C225" s="312">
        <v>0.1</v>
      </c>
    </row>
    <row r="226" spans="1:3" x14ac:dyDescent="0.2">
      <c r="A226" t="s">
        <v>782</v>
      </c>
      <c r="B226" s="313">
        <v>1.46</v>
      </c>
      <c r="C226" s="312">
        <v>0.1</v>
      </c>
    </row>
    <row r="227" spans="1:3" x14ac:dyDescent="0.2">
      <c r="A227" t="s">
        <v>783</v>
      </c>
      <c r="B227" s="313">
        <v>1.77</v>
      </c>
      <c r="C227" s="312">
        <v>0.12</v>
      </c>
    </row>
    <row r="228" spans="1:3" x14ac:dyDescent="0.2">
      <c r="A228" t="s">
        <v>784</v>
      </c>
      <c r="B228" s="313">
        <v>1.93</v>
      </c>
      <c r="C228" s="312">
        <v>0.13</v>
      </c>
    </row>
    <row r="229" spans="1:3" x14ac:dyDescent="0.2">
      <c r="A229" t="s">
        <v>785</v>
      </c>
      <c r="B229" s="313">
        <v>2.25</v>
      </c>
      <c r="C229" s="312">
        <v>0.15</v>
      </c>
    </row>
    <row r="230" spans="1:3" x14ac:dyDescent="0.2">
      <c r="A230" t="s">
        <v>786</v>
      </c>
      <c r="B230" s="313">
        <v>2.96</v>
      </c>
      <c r="C230" s="312">
        <v>0.16</v>
      </c>
    </row>
    <row r="231" spans="1:3" x14ac:dyDescent="0.2">
      <c r="A231" t="s">
        <v>787</v>
      </c>
      <c r="B231" s="313">
        <v>3.37</v>
      </c>
      <c r="C231" s="312">
        <v>0.18</v>
      </c>
    </row>
    <row r="232" spans="1:3" x14ac:dyDescent="0.2">
      <c r="A232" t="s">
        <v>788</v>
      </c>
      <c r="B232" s="313">
        <v>3.99</v>
      </c>
      <c r="C232" s="312">
        <v>0.18</v>
      </c>
    </row>
    <row r="233" spans="1:3" x14ac:dyDescent="0.2">
      <c r="A233" t="s">
        <v>789</v>
      </c>
      <c r="B233" s="313">
        <v>3.76</v>
      </c>
      <c r="C233" s="312">
        <v>0.2</v>
      </c>
    </row>
    <row r="234" spans="1:3" x14ac:dyDescent="0.2">
      <c r="A234" t="s">
        <v>790</v>
      </c>
      <c r="B234" s="313">
        <v>4.46</v>
      </c>
      <c r="C234" s="312">
        <v>0.2</v>
      </c>
    </row>
    <row r="235" spans="1:3" x14ac:dyDescent="0.2">
      <c r="A235" t="s">
        <v>791</v>
      </c>
      <c r="B235" s="313">
        <v>4.3499999999999996</v>
      </c>
      <c r="C235" s="312">
        <v>0.23</v>
      </c>
    </row>
    <row r="236" spans="1:3" x14ac:dyDescent="0.2">
      <c r="A236" t="s">
        <v>792</v>
      </c>
      <c r="B236" s="313">
        <v>5.12</v>
      </c>
      <c r="C236" s="312">
        <v>0.23</v>
      </c>
    </row>
    <row r="237" spans="1:3" x14ac:dyDescent="0.2">
      <c r="A237" t="s">
        <v>793</v>
      </c>
      <c r="B237" s="313">
        <v>6.75</v>
      </c>
      <c r="C237" s="312">
        <v>0.23</v>
      </c>
    </row>
    <row r="238" spans="1:3" x14ac:dyDescent="0.2">
      <c r="A238" t="s">
        <v>794</v>
      </c>
      <c r="B238" s="313">
        <v>5.41</v>
      </c>
      <c r="C238" s="312">
        <v>0.24</v>
      </c>
    </row>
    <row r="239" spans="1:3" x14ac:dyDescent="0.2">
      <c r="A239" t="s">
        <v>795</v>
      </c>
      <c r="B239" s="313">
        <v>5.65</v>
      </c>
      <c r="C239" s="312">
        <v>0.24</v>
      </c>
    </row>
    <row r="240" spans="1:3" x14ac:dyDescent="0.2">
      <c r="A240" t="s">
        <v>796</v>
      </c>
      <c r="B240" s="313">
        <v>7.39</v>
      </c>
      <c r="C240" s="312">
        <v>0.24</v>
      </c>
    </row>
    <row r="241" spans="1:3" x14ac:dyDescent="0.2">
      <c r="A241" t="s">
        <v>797</v>
      </c>
      <c r="B241" s="313">
        <v>5.41</v>
      </c>
      <c r="C241" s="312">
        <v>0.24</v>
      </c>
    </row>
    <row r="242" spans="1:3" x14ac:dyDescent="0.2">
      <c r="A242" t="s">
        <v>798</v>
      </c>
      <c r="B242" s="313">
        <v>7.07</v>
      </c>
      <c r="C242" s="312">
        <v>0.24</v>
      </c>
    </row>
    <row r="243" spans="1:3" x14ac:dyDescent="0.2">
      <c r="A243" t="s">
        <v>799</v>
      </c>
      <c r="B243" s="313">
        <v>6.37</v>
      </c>
      <c r="C243" s="312">
        <v>0.28000000000000003</v>
      </c>
    </row>
    <row r="244" spans="1:3" x14ac:dyDescent="0.2">
      <c r="A244" t="s">
        <v>800</v>
      </c>
      <c r="B244" s="313">
        <v>7.36</v>
      </c>
      <c r="C244" s="312">
        <v>0.28000000000000003</v>
      </c>
    </row>
    <row r="245" spans="1:3" x14ac:dyDescent="0.2">
      <c r="A245" t="s">
        <v>801</v>
      </c>
      <c r="B245" s="313">
        <v>8.34</v>
      </c>
      <c r="C245" s="312">
        <v>0.28000000000000003</v>
      </c>
    </row>
    <row r="246" spans="1:3" x14ac:dyDescent="0.2">
      <c r="A246" t="s">
        <v>802</v>
      </c>
      <c r="B246" s="313">
        <v>6.84</v>
      </c>
      <c r="C246" s="312">
        <v>0.3</v>
      </c>
    </row>
    <row r="247" spans="1:3" x14ac:dyDescent="0.2">
      <c r="A247" t="s">
        <v>803</v>
      </c>
      <c r="B247" s="313">
        <v>8.9700000000000006</v>
      </c>
      <c r="C247" s="312">
        <v>0.3</v>
      </c>
    </row>
    <row r="248" spans="1:3" x14ac:dyDescent="0.2">
      <c r="A248" t="s">
        <v>804</v>
      </c>
      <c r="B248" s="313">
        <v>8.77</v>
      </c>
      <c r="C248" s="312">
        <v>0.33</v>
      </c>
    </row>
    <row r="249" spans="1:3" x14ac:dyDescent="0.2">
      <c r="A249" t="s">
        <v>805</v>
      </c>
      <c r="B249" s="313">
        <v>9.94</v>
      </c>
      <c r="C249" s="312">
        <v>0.33</v>
      </c>
    </row>
    <row r="250" spans="1:3" x14ac:dyDescent="0.2">
      <c r="A250" t="s">
        <v>806</v>
      </c>
      <c r="B250" s="313">
        <v>12.3</v>
      </c>
      <c r="C250" s="312">
        <v>0.33</v>
      </c>
    </row>
    <row r="251" spans="1:3" x14ac:dyDescent="0.2">
      <c r="A251" t="s">
        <v>807</v>
      </c>
      <c r="B251" s="313">
        <v>10.6</v>
      </c>
      <c r="C251" s="312">
        <v>0.35</v>
      </c>
    </row>
    <row r="252" spans="1:3" x14ac:dyDescent="0.2">
      <c r="A252" t="s">
        <v>808</v>
      </c>
      <c r="B252" s="313">
        <v>13</v>
      </c>
      <c r="C252" s="312">
        <v>0.35</v>
      </c>
    </row>
    <row r="253" spans="1:3" x14ac:dyDescent="0.2">
      <c r="A253" t="s">
        <v>809</v>
      </c>
      <c r="B253" s="313">
        <v>15.4</v>
      </c>
      <c r="C253" s="312">
        <v>0.35</v>
      </c>
    </row>
    <row r="254" spans="1:3" x14ac:dyDescent="0.2">
      <c r="A254" t="s">
        <v>810</v>
      </c>
      <c r="B254" s="313">
        <v>12.2</v>
      </c>
      <c r="C254" s="312">
        <v>0.4</v>
      </c>
    </row>
    <row r="255" spans="1:3" x14ac:dyDescent="0.2">
      <c r="A255" t="s">
        <v>811</v>
      </c>
      <c r="B255" s="313">
        <v>15</v>
      </c>
      <c r="C255" s="312">
        <v>0.4</v>
      </c>
    </row>
    <row r="256" spans="1:3" x14ac:dyDescent="0.2">
      <c r="A256" t="s">
        <v>812</v>
      </c>
      <c r="B256" s="313">
        <v>17.8</v>
      </c>
      <c r="C256" s="312">
        <v>0.4</v>
      </c>
    </row>
    <row r="257" spans="1:3" x14ac:dyDescent="0.2">
      <c r="A257" t="s">
        <v>813</v>
      </c>
      <c r="B257" s="313">
        <v>12.2</v>
      </c>
      <c r="C257" s="312">
        <v>0.4</v>
      </c>
    </row>
    <row r="258" spans="1:3" x14ac:dyDescent="0.2">
      <c r="A258" t="s">
        <v>814</v>
      </c>
      <c r="B258" s="313">
        <v>15</v>
      </c>
      <c r="C258" s="312">
        <v>0.4</v>
      </c>
    </row>
    <row r="259" spans="1:3" x14ac:dyDescent="0.2">
      <c r="A259" t="s">
        <v>815</v>
      </c>
      <c r="B259" s="313">
        <v>17.8</v>
      </c>
      <c r="C259" s="312">
        <v>0.4</v>
      </c>
    </row>
    <row r="260" spans="1:3" x14ac:dyDescent="0.2">
      <c r="A260" t="s">
        <v>816</v>
      </c>
      <c r="B260" s="313">
        <v>12.2</v>
      </c>
      <c r="C260" s="312">
        <v>0.4</v>
      </c>
    </row>
    <row r="261" spans="1:3" x14ac:dyDescent="0.2">
      <c r="A261" t="s">
        <v>817</v>
      </c>
      <c r="B261" s="313">
        <v>15</v>
      </c>
      <c r="C261" s="312">
        <v>0.4</v>
      </c>
    </row>
    <row r="262" spans="1:3" x14ac:dyDescent="0.2">
      <c r="A262" t="s">
        <v>818</v>
      </c>
      <c r="B262" s="313">
        <v>15.4</v>
      </c>
      <c r="C262" s="312">
        <v>0.45</v>
      </c>
    </row>
    <row r="263" spans="1:3" x14ac:dyDescent="0.2">
      <c r="A263" t="s">
        <v>819</v>
      </c>
      <c r="B263" s="313">
        <v>17</v>
      </c>
      <c r="C263" s="312">
        <v>0.45</v>
      </c>
    </row>
    <row r="264" spans="1:3" x14ac:dyDescent="0.2">
      <c r="A264" t="s">
        <v>820</v>
      </c>
      <c r="B264" s="313">
        <v>20.2</v>
      </c>
      <c r="C264" s="312">
        <v>0.45</v>
      </c>
    </row>
    <row r="265" spans="1:3" x14ac:dyDescent="0.2">
      <c r="A265" t="s">
        <v>821</v>
      </c>
      <c r="B265" s="313">
        <v>24.8</v>
      </c>
      <c r="C265" s="312">
        <v>0.45</v>
      </c>
    </row>
    <row r="266" spans="1:3" x14ac:dyDescent="0.2">
      <c r="A266" t="s">
        <v>822</v>
      </c>
      <c r="B266" s="313">
        <v>18.2</v>
      </c>
      <c r="C266" s="312">
        <v>0.48</v>
      </c>
    </row>
    <row r="267" spans="1:3" x14ac:dyDescent="0.2">
      <c r="A267" t="s">
        <v>823</v>
      </c>
      <c r="B267" s="313">
        <v>21.6</v>
      </c>
      <c r="C267" s="312">
        <v>0.84799999999999998</v>
      </c>
    </row>
    <row r="268" spans="1:3" x14ac:dyDescent="0.2">
      <c r="A268" t="s">
        <v>824</v>
      </c>
      <c r="B268" s="313">
        <v>26.6</v>
      </c>
      <c r="C268" s="312">
        <v>0.48</v>
      </c>
    </row>
    <row r="269" spans="1:3" x14ac:dyDescent="0.2">
      <c r="A269" t="s">
        <v>825</v>
      </c>
      <c r="B269" s="313">
        <v>19</v>
      </c>
      <c r="C269" s="312">
        <v>0.5</v>
      </c>
    </row>
    <row r="270" spans="1:3" x14ac:dyDescent="0.2">
      <c r="A270" t="s">
        <v>826</v>
      </c>
      <c r="B270" s="313">
        <v>22.5</v>
      </c>
      <c r="C270" s="312">
        <v>0.5</v>
      </c>
    </row>
    <row r="271" spans="1:3" x14ac:dyDescent="0.2">
      <c r="A271" t="s">
        <v>827</v>
      </c>
      <c r="B271" s="313">
        <v>23</v>
      </c>
      <c r="C271" s="312">
        <v>0.6</v>
      </c>
    </row>
    <row r="272" spans="1:3" x14ac:dyDescent="0.2">
      <c r="A272" t="s">
        <v>828</v>
      </c>
      <c r="B272" s="313">
        <v>27.3</v>
      </c>
      <c r="C272" s="312">
        <v>0.6</v>
      </c>
    </row>
    <row r="273" spans="1:3" x14ac:dyDescent="0.2">
      <c r="A273" t="s">
        <v>829</v>
      </c>
      <c r="B273" s="313">
        <v>33.700000000000003</v>
      </c>
      <c r="C273" s="312">
        <v>0.6</v>
      </c>
    </row>
    <row r="274" spans="1:3" x14ac:dyDescent="0.2">
      <c r="A274" t="s">
        <v>830</v>
      </c>
      <c r="B274" s="313">
        <v>32</v>
      </c>
      <c r="C274" s="312">
        <v>0.7</v>
      </c>
    </row>
    <row r="275" spans="1:3" x14ac:dyDescent="0.2">
      <c r="A275" t="s">
        <v>831</v>
      </c>
      <c r="B275" s="313">
        <v>39.6</v>
      </c>
      <c r="C275" s="312">
        <v>0.7</v>
      </c>
    </row>
    <row r="276" spans="1:3" x14ac:dyDescent="0.2">
      <c r="A276" t="s">
        <v>832</v>
      </c>
      <c r="B276" s="313">
        <v>47.1</v>
      </c>
      <c r="C276" s="312">
        <v>0.7</v>
      </c>
    </row>
    <row r="277" spans="1:3" x14ac:dyDescent="0.2">
      <c r="A277" t="s">
        <v>833</v>
      </c>
      <c r="B277" s="313">
        <v>1.05</v>
      </c>
      <c r="C277" s="312">
        <v>7.2999999999999995E-2</v>
      </c>
    </row>
    <row r="278" spans="1:3" x14ac:dyDescent="0.2">
      <c r="A278" t="s">
        <v>834</v>
      </c>
      <c r="B278" s="313">
        <v>1.25</v>
      </c>
      <c r="C278" s="312">
        <v>7.0999999999999994E-2</v>
      </c>
    </row>
    <row r="279" spans="1:3" x14ac:dyDescent="0.2">
      <c r="A279" t="s">
        <v>835</v>
      </c>
      <c r="B279" s="313">
        <v>1.36</v>
      </c>
      <c r="C279" s="312">
        <v>9.2999999999999999E-2</v>
      </c>
    </row>
    <row r="280" spans="1:3" x14ac:dyDescent="0.2">
      <c r="A280" t="s">
        <v>836</v>
      </c>
      <c r="B280" s="313">
        <v>1.64</v>
      </c>
      <c r="C280" s="312">
        <v>9.0999999999999998E-2</v>
      </c>
    </row>
    <row r="281" spans="1:3" x14ac:dyDescent="0.2">
      <c r="A281" t="s">
        <v>837</v>
      </c>
      <c r="B281" s="313">
        <v>1.89</v>
      </c>
      <c r="C281" s="312">
        <v>0.09</v>
      </c>
    </row>
    <row r="282" spans="1:3" x14ac:dyDescent="0.2">
      <c r="A282" t="s">
        <v>838</v>
      </c>
      <c r="B282" s="313">
        <v>1.68</v>
      </c>
      <c r="C282" s="312">
        <v>0.113</v>
      </c>
    </row>
    <row r="283" spans="1:3" x14ac:dyDescent="0.2">
      <c r="A283" t="s">
        <v>839</v>
      </c>
      <c r="B283" s="313">
        <v>2.0299999999999998</v>
      </c>
      <c r="C283" s="312">
        <v>0.111</v>
      </c>
    </row>
    <row r="284" spans="1:3" x14ac:dyDescent="0.2">
      <c r="A284" t="s">
        <v>840</v>
      </c>
      <c r="B284" s="313">
        <v>2.36</v>
      </c>
      <c r="C284" s="312">
        <v>0.11</v>
      </c>
    </row>
    <row r="285" spans="1:3" x14ac:dyDescent="0.2">
      <c r="A285" t="s">
        <v>841</v>
      </c>
      <c r="B285" s="313">
        <v>2.31</v>
      </c>
      <c r="C285" s="312">
        <v>0.153</v>
      </c>
    </row>
    <row r="286" spans="1:3" x14ac:dyDescent="0.2">
      <c r="A286" t="s">
        <v>842</v>
      </c>
      <c r="B286" s="313">
        <v>2.82</v>
      </c>
      <c r="C286" s="312">
        <v>0.151</v>
      </c>
    </row>
    <row r="287" spans="1:3" x14ac:dyDescent="0.2">
      <c r="A287" t="s">
        <v>843</v>
      </c>
      <c r="B287" s="313">
        <v>3.3</v>
      </c>
      <c r="C287" s="312">
        <v>0.15</v>
      </c>
    </row>
    <row r="288" spans="1:3" x14ac:dyDescent="0.2">
      <c r="A288" t="s">
        <v>844</v>
      </c>
      <c r="B288" s="313">
        <v>4.2</v>
      </c>
      <c r="C288" s="312">
        <v>0.14599999999999999</v>
      </c>
    </row>
    <row r="289" spans="1:3" x14ac:dyDescent="0.2">
      <c r="A289" t="s">
        <v>845</v>
      </c>
      <c r="B289" s="313">
        <v>2.93</v>
      </c>
      <c r="C289" s="312">
        <v>0.193</v>
      </c>
    </row>
    <row r="290" spans="1:3" x14ac:dyDescent="0.2">
      <c r="A290" t="s">
        <v>846</v>
      </c>
      <c r="B290" s="313">
        <v>3.6</v>
      </c>
      <c r="C290" s="312">
        <v>0.191</v>
      </c>
    </row>
    <row r="291" spans="1:3" x14ac:dyDescent="0.2">
      <c r="A291" t="s">
        <v>847</v>
      </c>
      <c r="B291" s="313">
        <v>4.25</v>
      </c>
      <c r="C291" s="312">
        <v>0.19</v>
      </c>
    </row>
    <row r="292" spans="1:3" x14ac:dyDescent="0.2">
      <c r="A292" t="s">
        <v>848</v>
      </c>
      <c r="B292" s="313">
        <v>5.45</v>
      </c>
      <c r="C292" s="312">
        <v>0.186</v>
      </c>
    </row>
    <row r="293" spans="1:3" x14ac:dyDescent="0.2">
      <c r="A293" t="s">
        <v>563</v>
      </c>
      <c r="B293" s="313">
        <v>6.56</v>
      </c>
      <c r="C293" s="312">
        <v>0.183</v>
      </c>
    </row>
    <row r="294" spans="1:3" x14ac:dyDescent="0.2">
      <c r="A294" t="s">
        <v>849</v>
      </c>
      <c r="B294" s="313">
        <v>3.56</v>
      </c>
      <c r="C294" s="312">
        <v>0.23300000000000001</v>
      </c>
    </row>
    <row r="295" spans="1:3" x14ac:dyDescent="0.2">
      <c r="A295" t="s">
        <v>850</v>
      </c>
      <c r="B295" s="313">
        <v>4.3899999999999997</v>
      </c>
      <c r="C295" s="312">
        <v>0.23100000000000001</v>
      </c>
    </row>
    <row r="296" spans="1:3" x14ac:dyDescent="0.2">
      <c r="A296" t="s">
        <v>851</v>
      </c>
      <c r="B296" s="313">
        <v>5.19</v>
      </c>
      <c r="C296" s="312">
        <v>0.23</v>
      </c>
    </row>
    <row r="297" spans="1:3" x14ac:dyDescent="0.2">
      <c r="A297" t="s">
        <v>852</v>
      </c>
      <c r="B297" s="313">
        <v>6.71</v>
      </c>
      <c r="C297" s="312">
        <v>0.22600000000000001</v>
      </c>
    </row>
    <row r="298" spans="1:3" x14ac:dyDescent="0.2">
      <c r="A298" t="s">
        <v>853</v>
      </c>
      <c r="B298" s="313">
        <v>8.1300000000000008</v>
      </c>
      <c r="C298" s="312">
        <v>0.223</v>
      </c>
    </row>
    <row r="299" spans="1:3" x14ac:dyDescent="0.2">
      <c r="A299" t="s">
        <v>854</v>
      </c>
      <c r="B299" s="313">
        <v>9.4499999999999993</v>
      </c>
      <c r="C299" s="312">
        <v>0.219</v>
      </c>
    </row>
    <row r="300" spans="1:3" x14ac:dyDescent="0.2">
      <c r="A300" t="s">
        <v>855</v>
      </c>
      <c r="B300" s="313">
        <v>9.5500000000000007</v>
      </c>
      <c r="C300" s="312">
        <v>0.21299999999999999</v>
      </c>
    </row>
    <row r="301" spans="1:3" x14ac:dyDescent="0.2">
      <c r="A301" t="s">
        <v>856</v>
      </c>
      <c r="B301" s="313">
        <v>5.17</v>
      </c>
      <c r="C301" s="312">
        <v>0.27100000000000002</v>
      </c>
    </row>
    <row r="302" spans="1:3" x14ac:dyDescent="0.2">
      <c r="A302" t="s">
        <v>857</v>
      </c>
      <c r="B302" s="313">
        <v>6.13</v>
      </c>
      <c r="C302" s="312">
        <v>0.27</v>
      </c>
    </row>
    <row r="303" spans="1:3" x14ac:dyDescent="0.2">
      <c r="A303" t="s">
        <v>858</v>
      </c>
      <c r="B303" s="313">
        <v>7.24</v>
      </c>
      <c r="C303" s="312">
        <v>0.26800000000000002</v>
      </c>
    </row>
    <row r="304" spans="1:3" x14ac:dyDescent="0.2">
      <c r="A304" t="s">
        <v>859</v>
      </c>
      <c r="B304" s="313">
        <v>7.97</v>
      </c>
      <c r="C304" s="312">
        <v>0.26600000000000001</v>
      </c>
    </row>
    <row r="305" spans="1:3" x14ac:dyDescent="0.2">
      <c r="A305" t="s">
        <v>860</v>
      </c>
      <c r="B305" s="313">
        <v>9.6999999999999993</v>
      </c>
      <c r="C305" s="312">
        <v>0.26300000000000001</v>
      </c>
    </row>
    <row r="306" spans="1:3" x14ac:dyDescent="0.2">
      <c r="A306" t="s">
        <v>861</v>
      </c>
      <c r="B306" s="313">
        <v>11.3</v>
      </c>
      <c r="C306" s="312">
        <v>0.25900000000000001</v>
      </c>
    </row>
    <row r="307" spans="1:3" x14ac:dyDescent="0.2">
      <c r="A307" t="s">
        <v>862</v>
      </c>
      <c r="B307" s="313">
        <v>11.5</v>
      </c>
      <c r="C307" s="312">
        <v>0.253</v>
      </c>
    </row>
    <row r="308" spans="1:3" x14ac:dyDescent="0.2">
      <c r="A308" t="s">
        <v>863</v>
      </c>
      <c r="B308" s="313">
        <v>7.07</v>
      </c>
      <c r="C308" s="312">
        <v>0.31</v>
      </c>
    </row>
    <row r="309" spans="1:3" x14ac:dyDescent="0.2">
      <c r="A309" t="s">
        <v>864</v>
      </c>
      <c r="B309" s="313">
        <v>8.3699999999999992</v>
      </c>
      <c r="C309" s="312">
        <v>0.308</v>
      </c>
    </row>
    <row r="310" spans="1:3" x14ac:dyDescent="0.2">
      <c r="A310" t="s">
        <v>562</v>
      </c>
      <c r="B310" s="313">
        <v>8.99</v>
      </c>
      <c r="C310" s="312">
        <v>0.30599999999999999</v>
      </c>
    </row>
    <row r="311" spans="1:3" x14ac:dyDescent="0.2">
      <c r="A311" t="s">
        <v>865</v>
      </c>
      <c r="B311" s="313">
        <v>11.3</v>
      </c>
      <c r="C311" s="312">
        <v>0.30299999999999999</v>
      </c>
    </row>
    <row r="312" spans="1:3" x14ac:dyDescent="0.2">
      <c r="A312" t="s">
        <v>866</v>
      </c>
      <c r="B312" s="313">
        <v>13.2</v>
      </c>
      <c r="C312" s="312">
        <v>0.29899999999999999</v>
      </c>
    </row>
    <row r="313" spans="1:3" x14ac:dyDescent="0.2">
      <c r="A313" t="s">
        <v>867</v>
      </c>
      <c r="B313" s="313">
        <v>13.5</v>
      </c>
      <c r="C313" s="312">
        <v>0.29299999999999998</v>
      </c>
    </row>
    <row r="314" spans="1:3" x14ac:dyDescent="0.2">
      <c r="A314" t="s">
        <v>868</v>
      </c>
      <c r="B314" s="313">
        <v>16.399999999999999</v>
      </c>
      <c r="C314" s="312">
        <v>0.28599999999999998</v>
      </c>
    </row>
    <row r="315" spans="1:3" x14ac:dyDescent="0.2">
      <c r="A315" t="s">
        <v>869</v>
      </c>
      <c r="B315" s="313">
        <v>8.01</v>
      </c>
      <c r="C315" s="312">
        <v>0.35</v>
      </c>
    </row>
    <row r="316" spans="1:3" x14ac:dyDescent="0.2">
      <c r="A316" t="s">
        <v>870</v>
      </c>
      <c r="B316" s="313">
        <v>9.5</v>
      </c>
      <c r="C316" s="312">
        <v>0.34799999999999998</v>
      </c>
    </row>
    <row r="317" spans="1:3" x14ac:dyDescent="0.2">
      <c r="A317" t="s">
        <v>871</v>
      </c>
      <c r="B317" s="313">
        <v>10.5</v>
      </c>
      <c r="C317" s="312">
        <v>0.34599999999999997</v>
      </c>
    </row>
    <row r="318" spans="1:3" x14ac:dyDescent="0.2">
      <c r="A318" t="s">
        <v>872</v>
      </c>
      <c r="B318" s="313">
        <v>12.8</v>
      </c>
      <c r="C318" s="312">
        <v>0.34300000000000003</v>
      </c>
    </row>
    <row r="319" spans="1:3" x14ac:dyDescent="0.2">
      <c r="A319" t="s">
        <v>873</v>
      </c>
      <c r="B319" s="313">
        <v>15.1</v>
      </c>
      <c r="C319" s="312">
        <v>0.33900000000000002</v>
      </c>
    </row>
    <row r="320" spans="1:3" x14ac:dyDescent="0.2">
      <c r="A320" t="s">
        <v>874</v>
      </c>
      <c r="B320" s="313">
        <v>15.5</v>
      </c>
      <c r="C320" s="312">
        <v>0.33300000000000002</v>
      </c>
    </row>
    <row r="321" spans="1:3" x14ac:dyDescent="0.2">
      <c r="A321" t="s">
        <v>875</v>
      </c>
      <c r="B321" s="313">
        <v>18.899999999999999</v>
      </c>
      <c r="C321" s="312">
        <v>0.32600000000000001</v>
      </c>
    </row>
    <row r="322" spans="1:3" x14ac:dyDescent="0.2">
      <c r="A322" t="s">
        <v>876</v>
      </c>
      <c r="B322" s="313">
        <v>8.9600000000000009</v>
      </c>
      <c r="C322" s="312">
        <v>0.39</v>
      </c>
    </row>
    <row r="323" spans="1:3" x14ac:dyDescent="0.2">
      <c r="A323" t="s">
        <v>568</v>
      </c>
      <c r="B323" s="313">
        <v>11.7</v>
      </c>
      <c r="C323" s="312">
        <v>0.38600000000000001</v>
      </c>
    </row>
    <row r="324" spans="1:3" x14ac:dyDescent="0.2">
      <c r="A324" t="s">
        <v>877</v>
      </c>
      <c r="B324" s="313">
        <v>14.4</v>
      </c>
      <c r="C324" s="312">
        <v>0.38300000000000001</v>
      </c>
    </row>
    <row r="325" spans="1:3" x14ac:dyDescent="0.2">
      <c r="A325" t="s">
        <v>878</v>
      </c>
      <c r="B325" s="313">
        <v>17</v>
      </c>
      <c r="C325" s="312">
        <v>0.379</v>
      </c>
    </row>
    <row r="326" spans="1:3" x14ac:dyDescent="0.2">
      <c r="A326" t="s">
        <v>879</v>
      </c>
      <c r="B326" s="313">
        <v>17.5</v>
      </c>
      <c r="C326" s="312">
        <v>0.373</v>
      </c>
    </row>
    <row r="327" spans="1:3" x14ac:dyDescent="0.2">
      <c r="A327" t="s">
        <v>880</v>
      </c>
      <c r="B327" s="313">
        <v>21.4</v>
      </c>
      <c r="C327" s="312">
        <v>0.36599999999999999</v>
      </c>
    </row>
    <row r="328" spans="1:3" x14ac:dyDescent="0.2">
      <c r="A328" t="s">
        <v>881</v>
      </c>
      <c r="B328" s="313">
        <v>25.6</v>
      </c>
      <c r="C328" s="312">
        <v>0.35699999999999998</v>
      </c>
    </row>
    <row r="329" spans="1:3" x14ac:dyDescent="0.2">
      <c r="A329" t="s">
        <v>882</v>
      </c>
      <c r="B329" s="313">
        <v>28.3</v>
      </c>
      <c r="C329" s="312">
        <v>0.33800000000000002</v>
      </c>
    </row>
    <row r="330" spans="1:3" x14ac:dyDescent="0.2">
      <c r="A330" t="s">
        <v>883</v>
      </c>
      <c r="B330" s="313">
        <v>29.1</v>
      </c>
      <c r="C330" s="312">
        <v>0.33600000000000002</v>
      </c>
    </row>
    <row r="331" spans="1:3" x14ac:dyDescent="0.2">
      <c r="A331" t="s">
        <v>884</v>
      </c>
      <c r="B331" s="313">
        <v>10.8</v>
      </c>
      <c r="C331" s="312">
        <v>0.47</v>
      </c>
    </row>
    <row r="332" spans="1:3" x14ac:dyDescent="0.2">
      <c r="A332" t="s">
        <v>885</v>
      </c>
      <c r="B332" s="313">
        <v>14.2</v>
      </c>
      <c r="C332" s="312">
        <v>0.46600000000000003</v>
      </c>
    </row>
    <row r="333" spans="1:3" x14ac:dyDescent="0.2">
      <c r="A333" t="s">
        <v>886</v>
      </c>
      <c r="B333" s="313">
        <v>17.5</v>
      </c>
      <c r="C333" s="312">
        <v>0.46300000000000002</v>
      </c>
    </row>
    <row r="334" spans="1:3" x14ac:dyDescent="0.2">
      <c r="A334" t="s">
        <v>887</v>
      </c>
      <c r="B334" s="313">
        <v>20.7</v>
      </c>
      <c r="C334" s="312">
        <v>0.45900000000000002</v>
      </c>
    </row>
    <row r="335" spans="1:3" x14ac:dyDescent="0.2">
      <c r="A335" t="s">
        <v>888</v>
      </c>
      <c r="B335" s="313">
        <v>21.4</v>
      </c>
      <c r="C335" s="312">
        <v>0.45300000000000001</v>
      </c>
    </row>
    <row r="336" spans="1:3" x14ac:dyDescent="0.2">
      <c r="A336" t="s">
        <v>889</v>
      </c>
      <c r="B336" s="313">
        <v>26.4</v>
      </c>
      <c r="C336" s="312">
        <v>0.44600000000000001</v>
      </c>
    </row>
    <row r="337" spans="1:3" x14ac:dyDescent="0.2">
      <c r="A337" t="s">
        <v>890</v>
      </c>
      <c r="B337" s="313">
        <v>31.8</v>
      </c>
      <c r="C337" s="312">
        <v>0.437</v>
      </c>
    </row>
    <row r="338" spans="1:3" x14ac:dyDescent="0.2">
      <c r="A338" t="s">
        <v>891</v>
      </c>
      <c r="B338" s="313">
        <v>35.799999999999997</v>
      </c>
      <c r="C338" s="312">
        <v>0.41799999999999998</v>
      </c>
    </row>
    <row r="339" spans="1:3" x14ac:dyDescent="0.2">
      <c r="A339" t="s">
        <v>892</v>
      </c>
      <c r="B339" s="313">
        <v>36.9</v>
      </c>
      <c r="C339" s="312">
        <v>0.41599999999999998</v>
      </c>
    </row>
    <row r="340" spans="1:3" x14ac:dyDescent="0.2">
      <c r="A340" t="s">
        <v>893</v>
      </c>
      <c r="B340" s="313">
        <v>16.8</v>
      </c>
      <c r="C340" s="312">
        <v>0.54600000000000004</v>
      </c>
    </row>
    <row r="341" spans="1:3" x14ac:dyDescent="0.2">
      <c r="A341" t="s">
        <v>894</v>
      </c>
      <c r="B341" s="313">
        <v>20.7</v>
      </c>
      <c r="C341" s="312">
        <v>0.54300000000000004</v>
      </c>
    </row>
    <row r="342" spans="1:3" x14ac:dyDescent="0.2">
      <c r="A342" t="s">
        <v>895</v>
      </c>
      <c r="B342" s="313">
        <v>24.5</v>
      </c>
      <c r="C342" s="312">
        <v>0.53900000000000003</v>
      </c>
    </row>
    <row r="343" spans="1:3" x14ac:dyDescent="0.2">
      <c r="A343" t="s">
        <v>896</v>
      </c>
      <c r="B343" s="313">
        <v>25.4</v>
      </c>
      <c r="C343" s="312">
        <v>0.53300000000000003</v>
      </c>
    </row>
    <row r="344" spans="1:3" x14ac:dyDescent="0.2">
      <c r="A344" t="s">
        <v>897</v>
      </c>
      <c r="B344" s="313">
        <v>31.4</v>
      </c>
      <c r="C344" s="312">
        <v>0.52600000000000002</v>
      </c>
    </row>
    <row r="345" spans="1:3" x14ac:dyDescent="0.2">
      <c r="A345" t="s">
        <v>898</v>
      </c>
      <c r="B345" s="313">
        <v>38.1</v>
      </c>
      <c r="C345" s="312">
        <v>0.51700000000000002</v>
      </c>
    </row>
    <row r="346" spans="1:3" x14ac:dyDescent="0.2">
      <c r="A346" t="s">
        <v>899</v>
      </c>
      <c r="B346" s="313">
        <v>43.4</v>
      </c>
      <c r="C346" s="312">
        <v>0.498</v>
      </c>
    </row>
    <row r="347" spans="1:3" x14ac:dyDescent="0.2">
      <c r="A347" t="s">
        <v>900</v>
      </c>
      <c r="B347" s="313" t="s">
        <v>901</v>
      </c>
      <c r="C347" s="312">
        <v>0.496</v>
      </c>
    </row>
    <row r="348" spans="1:3" x14ac:dyDescent="0.2">
      <c r="A348" t="s">
        <v>902</v>
      </c>
      <c r="B348" s="313">
        <v>18</v>
      </c>
      <c r="C348" s="312">
        <v>0.58599999999999997</v>
      </c>
    </row>
    <row r="349" spans="1:3" x14ac:dyDescent="0.2">
      <c r="A349" t="s">
        <v>903</v>
      </c>
      <c r="B349" s="313">
        <v>22.3</v>
      </c>
      <c r="C349" s="312">
        <v>0.58299999999999996</v>
      </c>
    </row>
    <row r="350" spans="1:3" x14ac:dyDescent="0.2">
      <c r="A350" t="s">
        <v>904</v>
      </c>
      <c r="B350" s="313">
        <v>26.4</v>
      </c>
      <c r="C350" s="312">
        <v>0.57899999999999996</v>
      </c>
    </row>
    <row r="351" spans="1:3" x14ac:dyDescent="0.2">
      <c r="A351" t="s">
        <v>905</v>
      </c>
      <c r="B351" s="313">
        <v>27.4</v>
      </c>
      <c r="C351" s="312">
        <v>0.57299999999999995</v>
      </c>
    </row>
    <row r="352" spans="1:3" x14ac:dyDescent="0.2">
      <c r="A352" t="s">
        <v>906</v>
      </c>
      <c r="B352" s="313">
        <v>33.9</v>
      </c>
      <c r="C352" s="312">
        <v>0.56599999999999995</v>
      </c>
    </row>
    <row r="353" spans="1:3" x14ac:dyDescent="0.2">
      <c r="A353" t="s">
        <v>907</v>
      </c>
      <c r="B353" s="313">
        <v>41.3</v>
      </c>
      <c r="C353" s="312">
        <v>0.55700000000000005</v>
      </c>
    </row>
    <row r="354" spans="1:3" x14ac:dyDescent="0.2">
      <c r="A354" t="s">
        <v>908</v>
      </c>
      <c r="B354" s="313">
        <v>47.1</v>
      </c>
      <c r="C354" s="312">
        <v>0.53800000000000003</v>
      </c>
    </row>
    <row r="355" spans="1:3" x14ac:dyDescent="0.2">
      <c r="A355" t="s">
        <v>909</v>
      </c>
      <c r="B355" s="313">
        <v>48.7</v>
      </c>
      <c r="C355" s="312">
        <v>0.53600000000000003</v>
      </c>
    </row>
    <row r="356" spans="1:3" x14ac:dyDescent="0.2">
      <c r="A356" t="s">
        <v>910</v>
      </c>
      <c r="B356" s="313">
        <v>58.7</v>
      </c>
      <c r="C356" s="312">
        <v>0.51800000000000002</v>
      </c>
    </row>
    <row r="357" spans="1:3" x14ac:dyDescent="0.2">
      <c r="A357" t="s">
        <v>911</v>
      </c>
      <c r="B357" s="313">
        <v>19.3</v>
      </c>
      <c r="C357" s="312">
        <v>0.626</v>
      </c>
    </row>
    <row r="358" spans="1:3" x14ac:dyDescent="0.2">
      <c r="A358" t="s">
        <v>912</v>
      </c>
      <c r="B358" s="313">
        <v>23.8</v>
      </c>
      <c r="C358" s="312">
        <v>0.623</v>
      </c>
    </row>
    <row r="359" spans="1:3" x14ac:dyDescent="0.2">
      <c r="A359" t="s">
        <v>913</v>
      </c>
      <c r="B359" s="313">
        <v>28.3</v>
      </c>
      <c r="C359" s="312">
        <v>0.61899999999999999</v>
      </c>
    </row>
    <row r="360" spans="1:3" x14ac:dyDescent="0.2">
      <c r="A360" t="s">
        <v>914</v>
      </c>
      <c r="B360" s="313">
        <v>29.3</v>
      </c>
      <c r="C360" s="312">
        <v>0.61299999999999999</v>
      </c>
    </row>
    <row r="361" spans="1:3" x14ac:dyDescent="0.2">
      <c r="A361" t="s">
        <v>915</v>
      </c>
      <c r="B361" s="313">
        <v>36.5</v>
      </c>
      <c r="C361" s="312">
        <v>0.60599999999999998</v>
      </c>
    </row>
    <row r="362" spans="1:3" x14ac:dyDescent="0.2">
      <c r="A362" t="s">
        <v>916</v>
      </c>
      <c r="B362" s="313">
        <v>44.4</v>
      </c>
      <c r="C362" s="312">
        <v>0.59699999999999998</v>
      </c>
    </row>
    <row r="363" spans="1:3" x14ac:dyDescent="0.2">
      <c r="A363" t="s">
        <v>917</v>
      </c>
      <c r="B363" s="313">
        <v>50.9</v>
      </c>
      <c r="C363" s="312">
        <v>0.57799999999999996</v>
      </c>
    </row>
    <row r="364" spans="1:3" x14ac:dyDescent="0.2">
      <c r="A364" t="s">
        <v>918</v>
      </c>
      <c r="B364" s="313">
        <v>52.6</v>
      </c>
      <c r="C364" s="312">
        <v>0.57599999999999996</v>
      </c>
    </row>
    <row r="365" spans="1:3" x14ac:dyDescent="0.2">
      <c r="A365" t="s">
        <v>919</v>
      </c>
      <c r="B365" s="313">
        <v>63.7</v>
      </c>
      <c r="C365" s="312">
        <v>0.55800000000000005</v>
      </c>
    </row>
    <row r="366" spans="1:3" x14ac:dyDescent="0.2">
      <c r="A366" t="s">
        <v>920</v>
      </c>
      <c r="B366" s="313">
        <v>21.8</v>
      </c>
      <c r="C366" s="312">
        <v>0.70599999999999996</v>
      </c>
    </row>
    <row r="367" spans="1:3" x14ac:dyDescent="0.2">
      <c r="A367" t="s">
        <v>921</v>
      </c>
      <c r="B367" s="313">
        <v>27</v>
      </c>
      <c r="C367" s="312">
        <v>0.70599999999999996</v>
      </c>
    </row>
    <row r="368" spans="1:3" x14ac:dyDescent="0.2">
      <c r="A368" t="s">
        <v>922</v>
      </c>
      <c r="B368" s="313">
        <v>32.1</v>
      </c>
      <c r="C368" s="312">
        <v>0.69899999999999995</v>
      </c>
    </row>
    <row r="369" spans="1:3" x14ac:dyDescent="0.2">
      <c r="A369" t="s">
        <v>923</v>
      </c>
      <c r="B369" s="313">
        <v>33.299999999999997</v>
      </c>
      <c r="C369" s="312">
        <v>0.69299999999999995</v>
      </c>
    </row>
    <row r="370" spans="1:3" x14ac:dyDescent="0.2">
      <c r="A370" t="s">
        <v>924</v>
      </c>
      <c r="B370" s="313">
        <v>41.5</v>
      </c>
      <c r="C370" s="312">
        <v>0.68600000000000005</v>
      </c>
    </row>
    <row r="371" spans="1:3" x14ac:dyDescent="0.2">
      <c r="A371" t="s">
        <v>925</v>
      </c>
      <c r="B371" s="313">
        <v>50.7</v>
      </c>
      <c r="C371" s="312">
        <v>0.67700000000000005</v>
      </c>
    </row>
    <row r="372" spans="1:3" x14ac:dyDescent="0.2">
      <c r="A372" t="s">
        <v>926</v>
      </c>
      <c r="B372" s="313">
        <v>58.5</v>
      </c>
      <c r="C372" s="312">
        <v>0.65800000000000003</v>
      </c>
    </row>
    <row r="373" spans="1:3" x14ac:dyDescent="0.2">
      <c r="A373" t="s">
        <v>927</v>
      </c>
      <c r="B373" s="313">
        <v>60.5</v>
      </c>
      <c r="C373" s="312">
        <v>0.65600000000000003</v>
      </c>
    </row>
    <row r="374" spans="1:3" x14ac:dyDescent="0.2">
      <c r="A374" t="s">
        <v>928</v>
      </c>
      <c r="B374" s="313">
        <v>73.8</v>
      </c>
      <c r="C374" s="312">
        <v>0.63800000000000001</v>
      </c>
    </row>
    <row r="375" spans="1:3" x14ac:dyDescent="0.2">
      <c r="A375" t="s">
        <v>929</v>
      </c>
      <c r="B375" s="313">
        <v>24.3</v>
      </c>
      <c r="C375" s="312">
        <v>0.78600000000000003</v>
      </c>
    </row>
    <row r="376" spans="1:3" x14ac:dyDescent="0.2">
      <c r="A376" t="s">
        <v>930</v>
      </c>
      <c r="B376" s="313">
        <v>30.1</v>
      </c>
      <c r="C376" s="312">
        <v>0.78300000000000003</v>
      </c>
    </row>
    <row r="377" spans="1:3" x14ac:dyDescent="0.2">
      <c r="A377" t="s">
        <v>931</v>
      </c>
      <c r="B377" s="313">
        <v>35.799999999999997</v>
      </c>
      <c r="C377" s="312">
        <v>0.77900000000000003</v>
      </c>
    </row>
    <row r="378" spans="1:3" x14ac:dyDescent="0.2">
      <c r="A378" t="s">
        <v>932</v>
      </c>
      <c r="B378" s="313">
        <v>37.200000000000003</v>
      </c>
      <c r="C378" s="312">
        <v>0.77300000000000002</v>
      </c>
    </row>
    <row r="379" spans="1:3" x14ac:dyDescent="0.2">
      <c r="A379" t="s">
        <v>933</v>
      </c>
      <c r="B379" s="313">
        <v>46.5</v>
      </c>
      <c r="C379" s="312">
        <v>0.76600000000000001</v>
      </c>
    </row>
    <row r="380" spans="1:3" x14ac:dyDescent="0.2">
      <c r="A380" t="s">
        <v>934</v>
      </c>
      <c r="B380" s="313">
        <v>57</v>
      </c>
      <c r="C380" s="312">
        <v>0.75700000000000001</v>
      </c>
    </row>
    <row r="381" spans="1:3" x14ac:dyDescent="0.2">
      <c r="A381" t="s">
        <v>935</v>
      </c>
      <c r="B381" s="313">
        <v>66</v>
      </c>
      <c r="C381" s="312">
        <v>0.73799999999999999</v>
      </c>
    </row>
    <row r="382" spans="1:3" x14ac:dyDescent="0.2">
      <c r="A382" t="s">
        <v>936</v>
      </c>
      <c r="B382" s="313">
        <v>68.3</v>
      </c>
      <c r="C382" s="312">
        <v>0.73599999999999999</v>
      </c>
    </row>
    <row r="383" spans="1:3" x14ac:dyDescent="0.2">
      <c r="A383" t="s">
        <v>937</v>
      </c>
      <c r="B383" s="313">
        <v>83.8</v>
      </c>
      <c r="C383" s="312">
        <v>0.71799999999999997</v>
      </c>
    </row>
    <row r="384" spans="1:3" x14ac:dyDescent="0.2">
      <c r="A384" t="s">
        <v>938</v>
      </c>
      <c r="B384" s="312">
        <v>33.200000000000003</v>
      </c>
      <c r="C384" s="312">
        <v>0.86299999999999999</v>
      </c>
    </row>
    <row r="385" spans="1:3" x14ac:dyDescent="0.2">
      <c r="A385" t="s">
        <v>939</v>
      </c>
      <c r="B385" s="312">
        <v>39.6</v>
      </c>
      <c r="C385" s="312">
        <v>0.85899999999999999</v>
      </c>
    </row>
    <row r="386" spans="1:3" x14ac:dyDescent="0.2">
      <c r="A386" t="s">
        <v>940</v>
      </c>
      <c r="B386" s="312">
        <v>41.2</v>
      </c>
      <c r="C386" s="312">
        <v>0.85299999999999998</v>
      </c>
    </row>
    <row r="387" spans="1:3" x14ac:dyDescent="0.2">
      <c r="A387" t="s">
        <v>941</v>
      </c>
      <c r="B387" s="312">
        <v>51.5</v>
      </c>
      <c r="C387" s="312">
        <v>0.84599999999999997</v>
      </c>
    </row>
    <row r="388" spans="1:3" x14ac:dyDescent="0.2">
      <c r="A388" t="s">
        <v>942</v>
      </c>
      <c r="B388" s="312">
        <v>63.2</v>
      </c>
      <c r="C388" s="312">
        <v>0.83699999999999997</v>
      </c>
    </row>
    <row r="389" spans="1:3" x14ac:dyDescent="0.2">
      <c r="A389" t="s">
        <v>943</v>
      </c>
      <c r="B389" s="312">
        <v>73.5</v>
      </c>
      <c r="C389" s="312">
        <v>0.81799999999999995</v>
      </c>
    </row>
    <row r="390" spans="1:3" x14ac:dyDescent="0.2">
      <c r="A390" t="s">
        <v>944</v>
      </c>
      <c r="B390" s="312">
        <v>76.2</v>
      </c>
      <c r="C390" s="312">
        <v>0.81599999999999995</v>
      </c>
    </row>
    <row r="391" spans="1:3" x14ac:dyDescent="0.2">
      <c r="A391" t="s">
        <v>945</v>
      </c>
      <c r="B391" s="312">
        <v>93.9</v>
      </c>
      <c r="C391" s="312">
        <v>0.79800000000000004</v>
      </c>
    </row>
    <row r="392" spans="1:3" x14ac:dyDescent="0.2">
      <c r="A392" t="s">
        <v>946</v>
      </c>
      <c r="B392" s="312">
        <v>38</v>
      </c>
      <c r="C392" s="312">
        <v>0.98299999999999998</v>
      </c>
    </row>
    <row r="393" spans="1:3" x14ac:dyDescent="0.2">
      <c r="A393" t="s">
        <v>947</v>
      </c>
      <c r="B393" s="312">
        <v>45.2</v>
      </c>
      <c r="C393" s="312">
        <v>0.97899999999999998</v>
      </c>
    </row>
    <row r="394" spans="1:3" x14ac:dyDescent="0.2">
      <c r="A394" t="s">
        <v>948</v>
      </c>
      <c r="B394" s="312">
        <v>47.1</v>
      </c>
      <c r="C394" s="312">
        <v>0.97299999999999998</v>
      </c>
    </row>
    <row r="395" spans="1:3" x14ac:dyDescent="0.2">
      <c r="A395" t="s">
        <v>949</v>
      </c>
      <c r="B395" s="312">
        <v>59.1</v>
      </c>
      <c r="C395" s="312">
        <v>0.96599999999999997</v>
      </c>
    </row>
    <row r="396" spans="1:3" x14ac:dyDescent="0.2">
      <c r="A396" t="s">
        <v>950</v>
      </c>
      <c r="B396" s="312">
        <v>72.7</v>
      </c>
      <c r="C396" s="312">
        <v>0.95699999999999996</v>
      </c>
    </row>
    <row r="397" spans="1:3" x14ac:dyDescent="0.2">
      <c r="A397" t="s">
        <v>951</v>
      </c>
      <c r="B397" s="312">
        <v>84.8</v>
      </c>
      <c r="C397" s="312">
        <v>0.93799999999999994</v>
      </c>
    </row>
    <row r="398" spans="1:3" x14ac:dyDescent="0.2">
      <c r="A398" t="s">
        <v>952</v>
      </c>
      <c r="B398" s="312">
        <v>88</v>
      </c>
      <c r="C398" s="312">
        <v>0.93600000000000005</v>
      </c>
    </row>
    <row r="399" spans="1:3" x14ac:dyDescent="0.2">
      <c r="A399" t="s">
        <v>953</v>
      </c>
      <c r="B399" s="312">
        <v>109</v>
      </c>
      <c r="C399" s="312">
        <v>0.91800000000000004</v>
      </c>
    </row>
    <row r="400" spans="1:3" x14ac:dyDescent="0.2">
      <c r="A400" t="s">
        <v>954</v>
      </c>
      <c r="B400" s="312">
        <v>47.1</v>
      </c>
      <c r="C400" s="312">
        <v>1.02</v>
      </c>
    </row>
    <row r="401" spans="1:3" x14ac:dyDescent="0.2">
      <c r="A401" t="s">
        <v>955</v>
      </c>
      <c r="B401" s="312">
        <v>49.1</v>
      </c>
      <c r="C401" s="312">
        <v>1.01</v>
      </c>
    </row>
    <row r="402" spans="1:3" x14ac:dyDescent="0.2">
      <c r="A402" t="s">
        <v>956</v>
      </c>
      <c r="B402" s="312">
        <v>61.6</v>
      </c>
      <c r="C402" s="312">
        <v>1.01</v>
      </c>
    </row>
    <row r="403" spans="1:3" x14ac:dyDescent="0.2">
      <c r="A403" t="s">
        <v>957</v>
      </c>
      <c r="B403" s="312">
        <v>75.8</v>
      </c>
      <c r="C403" s="312">
        <v>0.997</v>
      </c>
    </row>
    <row r="404" spans="1:3" x14ac:dyDescent="0.2">
      <c r="A404" t="s">
        <v>958</v>
      </c>
      <c r="B404" s="312">
        <v>88.6</v>
      </c>
      <c r="C404" s="312">
        <v>0.97799999999999998</v>
      </c>
    </row>
    <row r="405" spans="1:3" x14ac:dyDescent="0.2">
      <c r="A405" t="s">
        <v>959</v>
      </c>
      <c r="B405" s="312">
        <v>91.9</v>
      </c>
      <c r="C405" s="312">
        <v>0.97599999999999998</v>
      </c>
    </row>
    <row r="406" spans="1:3" x14ac:dyDescent="0.2">
      <c r="A406" t="s">
        <v>960</v>
      </c>
      <c r="B406" s="312">
        <v>114</v>
      </c>
      <c r="C406" s="312">
        <v>0.95799999999999996</v>
      </c>
    </row>
    <row r="407" spans="1:3" x14ac:dyDescent="0.2">
      <c r="A407" t="s">
        <v>961</v>
      </c>
      <c r="B407" s="312">
        <v>54.7</v>
      </c>
      <c r="C407" s="312">
        <v>1.18</v>
      </c>
    </row>
    <row r="408" spans="1:3" x14ac:dyDescent="0.2">
      <c r="A408" t="s">
        <v>962</v>
      </c>
      <c r="B408" s="312">
        <v>57</v>
      </c>
      <c r="C408" s="312">
        <v>1.17</v>
      </c>
    </row>
    <row r="409" spans="1:3" x14ac:dyDescent="0.2">
      <c r="A409" t="s">
        <v>963</v>
      </c>
      <c r="B409" s="312">
        <v>71.599999999999994</v>
      </c>
      <c r="C409" s="312">
        <v>1.17</v>
      </c>
    </row>
    <row r="410" spans="1:3" x14ac:dyDescent="0.2">
      <c r="A410" t="s">
        <v>964</v>
      </c>
      <c r="B410" s="312">
        <v>88.4</v>
      </c>
      <c r="C410" s="312">
        <v>1.1599999999999999</v>
      </c>
    </row>
    <row r="411" spans="1:3" x14ac:dyDescent="0.2">
      <c r="A411" t="s">
        <v>965</v>
      </c>
      <c r="B411" s="312">
        <v>104</v>
      </c>
      <c r="C411" s="312">
        <v>1.1399999999999999</v>
      </c>
    </row>
    <row r="412" spans="1:3" x14ac:dyDescent="0.2">
      <c r="A412" t="s">
        <v>966</v>
      </c>
      <c r="B412" s="312">
        <v>108</v>
      </c>
      <c r="C412" s="312">
        <v>1.1399999999999999</v>
      </c>
    </row>
    <row r="413" spans="1:3" x14ac:dyDescent="0.2">
      <c r="A413" t="s">
        <v>967</v>
      </c>
      <c r="B413" s="312">
        <v>134</v>
      </c>
      <c r="C413" s="312">
        <v>1.1200000000000001</v>
      </c>
    </row>
    <row r="414" spans="1:3" x14ac:dyDescent="0.2">
      <c r="A414" t="s">
        <v>968</v>
      </c>
      <c r="B414" s="312">
        <v>84.2</v>
      </c>
      <c r="C414" s="312">
        <v>1.37</v>
      </c>
    </row>
    <row r="415" spans="1:3" x14ac:dyDescent="0.2">
      <c r="A415" t="s">
        <v>969</v>
      </c>
      <c r="B415" s="312">
        <v>104</v>
      </c>
      <c r="C415" s="312">
        <v>1.36</v>
      </c>
    </row>
    <row r="416" spans="1:3" x14ac:dyDescent="0.2">
      <c r="A416" t="s">
        <v>970</v>
      </c>
      <c r="B416" s="312">
        <v>123</v>
      </c>
      <c r="C416" s="312">
        <v>1.34</v>
      </c>
    </row>
    <row r="417" spans="1:3" x14ac:dyDescent="0.2">
      <c r="A417" t="s">
        <v>971</v>
      </c>
      <c r="B417" s="312">
        <v>127</v>
      </c>
      <c r="C417" s="312">
        <v>1.34</v>
      </c>
    </row>
    <row r="418" spans="1:3" x14ac:dyDescent="0.2">
      <c r="A418" t="s">
        <v>972</v>
      </c>
      <c r="B418" s="312">
        <v>159</v>
      </c>
      <c r="C418" s="312">
        <v>1.32</v>
      </c>
    </row>
    <row r="419" spans="1:3" x14ac:dyDescent="0.2">
      <c r="A419" t="s">
        <v>973</v>
      </c>
      <c r="B419" s="312">
        <v>120</v>
      </c>
      <c r="C419" s="312">
        <v>1.56</v>
      </c>
    </row>
    <row r="420" spans="1:3" x14ac:dyDescent="0.2">
      <c r="A420" t="s">
        <v>974</v>
      </c>
      <c r="B420" s="312">
        <v>141</v>
      </c>
      <c r="C420" s="312">
        <v>1.54</v>
      </c>
    </row>
    <row r="421" spans="1:3" x14ac:dyDescent="0.2">
      <c r="A421" t="s">
        <v>975</v>
      </c>
      <c r="B421" s="312">
        <v>147</v>
      </c>
      <c r="C421" s="312">
        <v>1.54</v>
      </c>
    </row>
    <row r="422" spans="1:3" x14ac:dyDescent="0.2">
      <c r="A422" t="s">
        <v>976</v>
      </c>
      <c r="B422" s="312">
        <v>184</v>
      </c>
      <c r="C422" s="312">
        <v>1.52</v>
      </c>
    </row>
    <row r="423" spans="1:3" x14ac:dyDescent="0.2">
      <c r="A423" t="s">
        <v>977</v>
      </c>
      <c r="B423" s="313">
        <v>1.68</v>
      </c>
      <c r="C423" s="312">
        <v>0.113</v>
      </c>
    </row>
    <row r="424" spans="1:3" x14ac:dyDescent="0.2">
      <c r="A424" t="s">
        <v>978</v>
      </c>
      <c r="B424" s="313">
        <v>2.0299999999999998</v>
      </c>
      <c r="C424" s="312">
        <v>0.111</v>
      </c>
    </row>
    <row r="425" spans="1:3" x14ac:dyDescent="0.2">
      <c r="A425" t="s">
        <v>979</v>
      </c>
      <c r="B425" s="313">
        <v>2.36</v>
      </c>
      <c r="C425" s="312">
        <v>0.11</v>
      </c>
    </row>
    <row r="426" spans="1:3" x14ac:dyDescent="0.2">
      <c r="A426" t="s">
        <v>980</v>
      </c>
      <c r="B426" s="313">
        <v>1.99</v>
      </c>
      <c r="C426" s="312">
        <v>0.13300000000000001</v>
      </c>
    </row>
    <row r="427" spans="1:3" x14ac:dyDescent="0.2">
      <c r="A427" t="s">
        <v>981</v>
      </c>
      <c r="B427" s="313">
        <v>2.42</v>
      </c>
      <c r="C427" s="312">
        <v>0.13100000000000001</v>
      </c>
    </row>
    <row r="428" spans="1:3" x14ac:dyDescent="0.2">
      <c r="A428" t="s">
        <v>982</v>
      </c>
      <c r="B428" s="313">
        <v>2.83</v>
      </c>
      <c r="C428" s="312">
        <v>0.13</v>
      </c>
    </row>
    <row r="429" spans="1:3" x14ac:dyDescent="0.2">
      <c r="A429" t="s">
        <v>983</v>
      </c>
      <c r="B429" s="313">
        <v>2.31</v>
      </c>
      <c r="C429" s="312">
        <v>0.153</v>
      </c>
    </row>
    <row r="430" spans="1:3" x14ac:dyDescent="0.2">
      <c r="A430" t="s">
        <v>984</v>
      </c>
      <c r="B430" s="313">
        <v>2.82</v>
      </c>
      <c r="C430" s="312">
        <v>0.151</v>
      </c>
    </row>
    <row r="431" spans="1:3" x14ac:dyDescent="0.2">
      <c r="A431" t="s">
        <v>985</v>
      </c>
      <c r="B431" s="313">
        <v>3.3</v>
      </c>
      <c r="C431" s="312">
        <v>0.15</v>
      </c>
    </row>
    <row r="432" spans="1:3" x14ac:dyDescent="0.2">
      <c r="A432" t="s">
        <v>986</v>
      </c>
      <c r="B432" s="313">
        <v>4.2</v>
      </c>
      <c r="C432" s="312">
        <v>0.14599999999999999</v>
      </c>
    </row>
    <row r="433" spans="1:3" x14ac:dyDescent="0.2">
      <c r="A433" t="s">
        <v>987</v>
      </c>
      <c r="B433" s="313">
        <v>2.93</v>
      </c>
      <c r="C433" s="312">
        <v>0.193</v>
      </c>
    </row>
    <row r="434" spans="1:3" x14ac:dyDescent="0.2">
      <c r="A434" t="s">
        <v>988</v>
      </c>
      <c r="B434" s="313">
        <v>3.6</v>
      </c>
      <c r="C434" s="312">
        <v>0.18099999999999999</v>
      </c>
    </row>
    <row r="435" spans="1:3" x14ac:dyDescent="0.2">
      <c r="A435" t="s">
        <v>989</v>
      </c>
      <c r="B435" s="313">
        <v>4.25</v>
      </c>
      <c r="C435" s="312">
        <v>0.19</v>
      </c>
    </row>
    <row r="436" spans="1:3" x14ac:dyDescent="0.2">
      <c r="A436" t="s">
        <v>990</v>
      </c>
      <c r="B436" s="313">
        <v>5.45</v>
      </c>
      <c r="C436" s="312">
        <v>0.186</v>
      </c>
    </row>
    <row r="437" spans="1:3" x14ac:dyDescent="0.2">
      <c r="A437" t="s">
        <v>991</v>
      </c>
      <c r="B437" s="313">
        <v>6.56</v>
      </c>
      <c r="C437" s="312">
        <v>0.183</v>
      </c>
    </row>
    <row r="438" spans="1:3" x14ac:dyDescent="0.2">
      <c r="A438" t="s">
        <v>992</v>
      </c>
      <c r="B438" s="313">
        <v>3.56</v>
      </c>
      <c r="C438" s="312">
        <v>0.23300000000000001</v>
      </c>
    </row>
    <row r="439" spans="1:3" x14ac:dyDescent="0.2">
      <c r="A439" t="s">
        <v>993</v>
      </c>
      <c r="B439" s="313">
        <v>4.3899999999999997</v>
      </c>
      <c r="C439" s="312">
        <v>0.23100000000000001</v>
      </c>
    </row>
    <row r="440" spans="1:3" x14ac:dyDescent="0.2">
      <c r="A440" t="s">
        <v>994</v>
      </c>
      <c r="B440" s="313">
        <v>5.19</v>
      </c>
      <c r="C440" s="312">
        <v>0.23</v>
      </c>
    </row>
    <row r="441" spans="1:3" x14ac:dyDescent="0.2">
      <c r="A441" t="s">
        <v>995</v>
      </c>
      <c r="B441" s="313">
        <v>6.71</v>
      </c>
      <c r="C441" s="312">
        <v>0.22600000000000001</v>
      </c>
    </row>
    <row r="442" spans="1:3" x14ac:dyDescent="0.2">
      <c r="A442" t="s">
        <v>996</v>
      </c>
      <c r="B442" s="313">
        <v>8.1300000000000008</v>
      </c>
      <c r="C442" s="312">
        <v>0.223</v>
      </c>
    </row>
    <row r="443" spans="1:3" x14ac:dyDescent="0.2">
      <c r="A443" t="s">
        <v>997</v>
      </c>
      <c r="B443" s="313">
        <v>3.56</v>
      </c>
      <c r="C443" s="312">
        <v>0.23300000000000001</v>
      </c>
    </row>
    <row r="444" spans="1:3" x14ac:dyDescent="0.2">
      <c r="A444" t="s">
        <v>998</v>
      </c>
      <c r="B444" s="313">
        <v>4.3899999999999997</v>
      </c>
      <c r="C444" s="312">
        <v>0.23100000000000001</v>
      </c>
    </row>
    <row r="445" spans="1:3" x14ac:dyDescent="0.2">
      <c r="A445" t="s">
        <v>999</v>
      </c>
      <c r="B445" s="313">
        <v>5.19</v>
      </c>
      <c r="C445" s="312">
        <v>0.23</v>
      </c>
    </row>
    <row r="446" spans="1:3" x14ac:dyDescent="0.2">
      <c r="A446" t="s">
        <v>1000</v>
      </c>
      <c r="B446" s="313">
        <v>6.71</v>
      </c>
      <c r="C446" s="312">
        <v>0.22600000000000001</v>
      </c>
    </row>
    <row r="447" spans="1:3" x14ac:dyDescent="0.2">
      <c r="A447" t="s">
        <v>1001</v>
      </c>
      <c r="B447" s="313">
        <v>8.1300000000000008</v>
      </c>
      <c r="C447" s="312">
        <v>0.223</v>
      </c>
    </row>
    <row r="448" spans="1:3" x14ac:dyDescent="0.2">
      <c r="A448" t="s">
        <v>1002</v>
      </c>
      <c r="B448" s="313">
        <v>5.17</v>
      </c>
      <c r="C448" s="312">
        <v>0.27100000000000002</v>
      </c>
    </row>
    <row r="449" spans="1:3" x14ac:dyDescent="0.2">
      <c r="A449" t="s">
        <v>1003</v>
      </c>
      <c r="B449" s="313">
        <v>6.13</v>
      </c>
      <c r="C449" s="312">
        <v>0.27</v>
      </c>
    </row>
    <row r="450" spans="1:3" x14ac:dyDescent="0.2">
      <c r="A450" t="s">
        <v>1004</v>
      </c>
      <c r="B450" s="313">
        <v>7.97</v>
      </c>
      <c r="C450" s="312">
        <v>0.26600000000000001</v>
      </c>
    </row>
    <row r="451" spans="1:3" x14ac:dyDescent="0.2">
      <c r="A451" t="s">
        <v>1005</v>
      </c>
      <c r="B451" s="313">
        <v>9.6999999999999993</v>
      </c>
      <c r="C451" s="312">
        <v>0.26300000000000001</v>
      </c>
    </row>
    <row r="452" spans="1:3" x14ac:dyDescent="0.2">
      <c r="A452" t="s">
        <v>1006</v>
      </c>
      <c r="B452" s="313">
        <v>5.17</v>
      </c>
      <c r="C452" s="312">
        <v>0.27100000000000002</v>
      </c>
    </row>
    <row r="453" spans="1:3" x14ac:dyDescent="0.2">
      <c r="A453" t="s">
        <v>1007</v>
      </c>
      <c r="B453" s="313">
        <v>6.13</v>
      </c>
      <c r="C453" s="312">
        <v>0.27</v>
      </c>
    </row>
    <row r="454" spans="1:3" x14ac:dyDescent="0.2">
      <c r="A454" t="s">
        <v>1008</v>
      </c>
      <c r="B454" s="313">
        <v>7.97</v>
      </c>
      <c r="C454" s="312">
        <v>0.26600000000000001</v>
      </c>
    </row>
    <row r="455" spans="1:3" x14ac:dyDescent="0.2">
      <c r="A455" t="s">
        <v>1009</v>
      </c>
      <c r="B455" s="313">
        <v>9.6999999999999993</v>
      </c>
      <c r="C455" s="312">
        <v>0.26300000000000001</v>
      </c>
    </row>
    <row r="456" spans="1:3" x14ac:dyDescent="0.2">
      <c r="A456" t="s">
        <v>1010</v>
      </c>
      <c r="B456" s="313">
        <v>5.17</v>
      </c>
      <c r="C456" s="312">
        <v>0.27100000000000002</v>
      </c>
    </row>
    <row r="457" spans="1:3" x14ac:dyDescent="0.2">
      <c r="A457" t="s">
        <v>1011</v>
      </c>
      <c r="B457" s="313">
        <v>6.13</v>
      </c>
      <c r="C457" s="312">
        <v>0.27</v>
      </c>
    </row>
    <row r="458" spans="1:3" x14ac:dyDescent="0.2">
      <c r="A458" t="s">
        <v>1012</v>
      </c>
      <c r="B458" s="313">
        <v>7.97</v>
      </c>
      <c r="C458" s="312">
        <v>0.26600000000000001</v>
      </c>
    </row>
    <row r="459" spans="1:3" x14ac:dyDescent="0.2">
      <c r="A459" t="s">
        <v>1013</v>
      </c>
      <c r="B459" s="313">
        <v>9.6999999999999993</v>
      </c>
      <c r="C459" s="312">
        <v>0.26300000000000001</v>
      </c>
    </row>
    <row r="460" spans="1:3" x14ac:dyDescent="0.2">
      <c r="A460" t="s">
        <v>1014</v>
      </c>
      <c r="B460" s="313">
        <v>5.56</v>
      </c>
      <c r="C460" s="312">
        <v>0.29099999999999998</v>
      </c>
    </row>
    <row r="461" spans="1:3" x14ac:dyDescent="0.2">
      <c r="A461" t="s">
        <v>1015</v>
      </c>
      <c r="B461" s="313">
        <v>6.6</v>
      </c>
      <c r="C461" s="312">
        <v>0.28999999999999998</v>
      </c>
    </row>
    <row r="462" spans="1:3" x14ac:dyDescent="0.2">
      <c r="A462" t="s">
        <v>1016</v>
      </c>
      <c r="B462" s="313">
        <v>8.59</v>
      </c>
      <c r="C462" s="312">
        <v>0.28599999999999998</v>
      </c>
    </row>
    <row r="463" spans="1:3" x14ac:dyDescent="0.2">
      <c r="A463" s="314" t="s">
        <v>1017</v>
      </c>
      <c r="B463" s="315">
        <v>10.5</v>
      </c>
      <c r="C463" s="316">
        <v>0.29299999999999998</v>
      </c>
    </row>
    <row r="464" spans="1:3" x14ac:dyDescent="0.2">
      <c r="A464" t="s">
        <v>1018</v>
      </c>
      <c r="B464" s="313">
        <v>12.3</v>
      </c>
      <c r="C464" s="312">
        <v>0.27900000000000003</v>
      </c>
    </row>
    <row r="465" spans="1:3" x14ac:dyDescent="0.2">
      <c r="A465" t="s">
        <v>1019</v>
      </c>
      <c r="B465" s="313">
        <v>12.5</v>
      </c>
      <c r="C465" s="312">
        <v>0.27300000000000002</v>
      </c>
    </row>
    <row r="466" spans="1:3" x14ac:dyDescent="0.2">
      <c r="A466" t="s">
        <v>1020</v>
      </c>
      <c r="B466" s="313">
        <v>5.96</v>
      </c>
      <c r="C466" s="312">
        <v>0.311</v>
      </c>
    </row>
    <row r="467" spans="1:3" x14ac:dyDescent="0.2">
      <c r="A467" t="s">
        <v>1021</v>
      </c>
      <c r="B467" s="313">
        <v>7.07</v>
      </c>
      <c r="C467" s="312">
        <v>0.31</v>
      </c>
    </row>
    <row r="468" spans="1:3" x14ac:dyDescent="0.2">
      <c r="A468" t="s">
        <v>1022</v>
      </c>
      <c r="B468" s="313">
        <v>9.2200000000000006</v>
      </c>
      <c r="C468" s="312">
        <v>0.30599999999999999</v>
      </c>
    </row>
    <row r="469" spans="1:3" x14ac:dyDescent="0.2">
      <c r="A469" t="s">
        <v>1023</v>
      </c>
      <c r="B469" s="313">
        <v>11.3</v>
      </c>
      <c r="C469" s="312">
        <v>0.30299999999999999</v>
      </c>
    </row>
    <row r="470" spans="1:3" x14ac:dyDescent="0.2">
      <c r="A470" t="s">
        <v>1024</v>
      </c>
      <c r="B470" s="313">
        <v>11.32</v>
      </c>
      <c r="C470" s="312">
        <v>0.29899999999999999</v>
      </c>
    </row>
    <row r="471" spans="1:3" x14ac:dyDescent="0.2">
      <c r="A471" t="s">
        <v>1025</v>
      </c>
      <c r="B471" s="313">
        <v>11.35</v>
      </c>
      <c r="C471" s="312">
        <v>0.29299999999999998</v>
      </c>
    </row>
    <row r="472" spans="1:3" x14ac:dyDescent="0.2">
      <c r="A472" t="s">
        <v>1026</v>
      </c>
      <c r="B472" s="313">
        <v>6.74</v>
      </c>
      <c r="C472" s="312">
        <v>0.35099999999999998</v>
      </c>
    </row>
    <row r="473" spans="1:3" x14ac:dyDescent="0.2">
      <c r="A473" t="s">
        <v>1027</v>
      </c>
      <c r="B473" s="313">
        <v>8.01</v>
      </c>
      <c r="C473" s="312">
        <v>0.35</v>
      </c>
    </row>
    <row r="474" spans="1:3" x14ac:dyDescent="0.2">
      <c r="A474" t="s">
        <v>1028</v>
      </c>
      <c r="B474" s="313">
        <v>10.5</v>
      </c>
      <c r="C474" s="312">
        <v>0.34599999999999997</v>
      </c>
    </row>
    <row r="475" spans="1:3" x14ac:dyDescent="0.2">
      <c r="A475" t="s">
        <v>1029</v>
      </c>
      <c r="B475" s="313">
        <v>12.8</v>
      </c>
      <c r="C475" s="312">
        <v>0.34300000000000003</v>
      </c>
    </row>
    <row r="476" spans="1:3" x14ac:dyDescent="0.2">
      <c r="A476" t="s">
        <v>1030</v>
      </c>
      <c r="B476" s="313">
        <v>15.1</v>
      </c>
      <c r="C476" s="312">
        <v>0.33900000000000002</v>
      </c>
    </row>
    <row r="477" spans="1:3" x14ac:dyDescent="0.2">
      <c r="A477" t="s">
        <v>1031</v>
      </c>
      <c r="B477" s="313">
        <v>15.5</v>
      </c>
      <c r="C477" s="312">
        <v>0.33</v>
      </c>
    </row>
    <row r="478" spans="1:3" x14ac:dyDescent="0.2">
      <c r="A478" t="s">
        <v>1032</v>
      </c>
      <c r="B478" s="313">
        <v>5.96</v>
      </c>
      <c r="C478" s="312">
        <v>0.311</v>
      </c>
    </row>
    <row r="479" spans="1:3" x14ac:dyDescent="0.2">
      <c r="A479" t="s">
        <v>1033</v>
      </c>
      <c r="B479" s="313">
        <v>7.07</v>
      </c>
      <c r="C479" s="312">
        <v>0.31</v>
      </c>
    </row>
    <row r="480" spans="1:3" x14ac:dyDescent="0.2">
      <c r="A480" t="s">
        <v>1034</v>
      </c>
      <c r="B480" s="313">
        <v>9.2200000000000006</v>
      </c>
      <c r="C480" s="312">
        <v>0.30599999999999999</v>
      </c>
    </row>
    <row r="481" spans="1:3" x14ac:dyDescent="0.2">
      <c r="A481" t="s">
        <v>1035</v>
      </c>
      <c r="B481" s="313">
        <v>11.3</v>
      </c>
      <c r="C481" s="312">
        <v>0.30299999999999999</v>
      </c>
    </row>
    <row r="482" spans="1:3" x14ac:dyDescent="0.2">
      <c r="A482" t="s">
        <v>1036</v>
      </c>
      <c r="B482" s="313">
        <v>13.2</v>
      </c>
      <c r="C482" s="312">
        <v>0.29899999999999999</v>
      </c>
    </row>
    <row r="483" spans="1:3" x14ac:dyDescent="0.2">
      <c r="A483" t="s">
        <v>1037</v>
      </c>
      <c r="B483" s="313">
        <v>13.5</v>
      </c>
      <c r="C483" s="312">
        <v>0.29299999999999998</v>
      </c>
    </row>
    <row r="484" spans="1:3" x14ac:dyDescent="0.2">
      <c r="A484" t="s">
        <v>1038</v>
      </c>
      <c r="B484" s="313">
        <v>6.35</v>
      </c>
      <c r="C484" s="312">
        <v>0.33100000000000002</v>
      </c>
    </row>
    <row r="485" spans="1:3" x14ac:dyDescent="0.2">
      <c r="A485" t="s">
        <v>1039</v>
      </c>
      <c r="B485" s="313">
        <v>7.54</v>
      </c>
      <c r="C485" s="312">
        <v>0.33</v>
      </c>
    </row>
    <row r="486" spans="1:3" x14ac:dyDescent="0.2">
      <c r="A486" t="s">
        <v>1040</v>
      </c>
      <c r="B486" s="313">
        <v>9.85</v>
      </c>
      <c r="C486" s="312">
        <v>0.32600000000000001</v>
      </c>
    </row>
    <row r="487" spans="1:3" x14ac:dyDescent="0.2">
      <c r="A487" t="s">
        <v>1041</v>
      </c>
      <c r="B487" s="313">
        <v>12.1</v>
      </c>
      <c r="C487" s="312">
        <v>0.32300000000000001</v>
      </c>
    </row>
    <row r="488" spans="1:3" x14ac:dyDescent="0.2">
      <c r="A488" t="s">
        <v>1042</v>
      </c>
      <c r="B488" s="313">
        <v>14.2</v>
      </c>
      <c r="C488" s="312">
        <v>0.31900000000000001</v>
      </c>
    </row>
    <row r="489" spans="1:3" x14ac:dyDescent="0.2">
      <c r="A489" t="s">
        <v>1043</v>
      </c>
      <c r="B489" s="313">
        <v>14.5</v>
      </c>
      <c r="C489" s="312">
        <v>0.313</v>
      </c>
    </row>
    <row r="490" spans="1:3" x14ac:dyDescent="0.2">
      <c r="A490" t="s">
        <v>1044</v>
      </c>
      <c r="B490" s="313">
        <v>6.74</v>
      </c>
      <c r="C490" s="312">
        <v>0.35099999999999998</v>
      </c>
    </row>
    <row r="491" spans="1:3" x14ac:dyDescent="0.2">
      <c r="A491" t="s">
        <v>1045</v>
      </c>
      <c r="B491" s="313">
        <v>8.01</v>
      </c>
      <c r="C491" s="312">
        <v>0.35</v>
      </c>
    </row>
    <row r="492" spans="1:3" x14ac:dyDescent="0.2">
      <c r="A492" t="s">
        <v>1046</v>
      </c>
      <c r="B492" s="313">
        <v>10.5</v>
      </c>
      <c r="C492" s="312">
        <v>0.34599999999999997</v>
      </c>
    </row>
    <row r="493" spans="1:3" x14ac:dyDescent="0.2">
      <c r="A493" t="s">
        <v>1047</v>
      </c>
      <c r="B493" s="313">
        <v>12.8</v>
      </c>
      <c r="C493" s="312">
        <v>0.34300000000000003</v>
      </c>
    </row>
    <row r="494" spans="1:3" x14ac:dyDescent="0.2">
      <c r="A494" t="s">
        <v>1048</v>
      </c>
      <c r="B494" s="313">
        <v>15.1</v>
      </c>
      <c r="C494" s="312">
        <v>0.33900000000000002</v>
      </c>
    </row>
    <row r="495" spans="1:3" x14ac:dyDescent="0.2">
      <c r="A495" t="s">
        <v>1049</v>
      </c>
      <c r="B495" s="313">
        <v>15.5</v>
      </c>
      <c r="C495" s="312">
        <v>0.33300000000000002</v>
      </c>
    </row>
    <row r="496" spans="1:3" x14ac:dyDescent="0.2">
      <c r="A496" t="s">
        <v>1050</v>
      </c>
      <c r="B496" s="312">
        <v>7.53</v>
      </c>
      <c r="C496" s="312">
        <v>0.39100000000000001</v>
      </c>
    </row>
    <row r="497" spans="1:3" x14ac:dyDescent="0.2">
      <c r="A497" t="s">
        <v>1051</v>
      </c>
      <c r="B497" s="312">
        <v>8.9600000000000009</v>
      </c>
      <c r="C497" s="312">
        <v>0.39</v>
      </c>
    </row>
    <row r="498" spans="1:3" x14ac:dyDescent="0.2">
      <c r="A498" t="s">
        <v>1052</v>
      </c>
      <c r="B498" s="312">
        <v>11.7</v>
      </c>
      <c r="C498" s="312">
        <v>0.38600000000000001</v>
      </c>
    </row>
    <row r="499" spans="1:3" x14ac:dyDescent="0.2">
      <c r="A499" t="s">
        <v>1053</v>
      </c>
      <c r="B499" s="312">
        <v>14.4</v>
      </c>
      <c r="C499" s="312">
        <v>0.38300000000000001</v>
      </c>
    </row>
    <row r="500" spans="1:3" x14ac:dyDescent="0.2">
      <c r="A500" t="s">
        <v>1054</v>
      </c>
      <c r="B500" s="312">
        <v>17</v>
      </c>
      <c r="C500" s="312">
        <v>0.379</v>
      </c>
    </row>
    <row r="501" spans="1:3" x14ac:dyDescent="0.2">
      <c r="A501" t="s">
        <v>1055</v>
      </c>
      <c r="B501" s="312">
        <v>17.5</v>
      </c>
      <c r="C501" s="312">
        <v>0.373</v>
      </c>
    </row>
    <row r="502" spans="1:3" x14ac:dyDescent="0.2">
      <c r="A502" t="s">
        <v>1056</v>
      </c>
      <c r="B502" s="312">
        <v>19.399999999999999</v>
      </c>
      <c r="C502" s="312">
        <v>0.36899999999999999</v>
      </c>
    </row>
    <row r="503" spans="1:3" x14ac:dyDescent="0.2">
      <c r="A503" t="s">
        <v>1057</v>
      </c>
      <c r="B503" s="312">
        <v>21.4</v>
      </c>
      <c r="C503" s="312">
        <v>0.36599999999999999</v>
      </c>
    </row>
    <row r="504" spans="1:3" x14ac:dyDescent="0.2">
      <c r="A504" t="s">
        <v>1058</v>
      </c>
      <c r="B504" s="312">
        <v>23.1</v>
      </c>
      <c r="C504" s="312">
        <v>0.36199999999999999</v>
      </c>
    </row>
    <row r="505" spans="1:3" x14ac:dyDescent="0.2">
      <c r="A505" t="s">
        <v>1059</v>
      </c>
      <c r="B505" s="312">
        <v>25.6</v>
      </c>
      <c r="C505" s="312">
        <v>0.35699999999999998</v>
      </c>
    </row>
    <row r="506" spans="1:3" x14ac:dyDescent="0.2">
      <c r="A506" t="s">
        <v>1060</v>
      </c>
      <c r="B506" s="312">
        <v>8.31</v>
      </c>
      <c r="C506" s="312">
        <v>0.43099999999999999</v>
      </c>
    </row>
    <row r="507" spans="1:3" x14ac:dyDescent="0.2">
      <c r="A507" t="s">
        <v>1061</v>
      </c>
      <c r="B507" s="312">
        <v>9.9</v>
      </c>
      <c r="C507" s="312">
        <v>0.43</v>
      </c>
    </row>
    <row r="508" spans="1:3" x14ac:dyDescent="0.2">
      <c r="A508" t="s">
        <v>1062</v>
      </c>
      <c r="B508" s="312">
        <v>13</v>
      </c>
      <c r="C508" s="312">
        <v>0.42599999999999999</v>
      </c>
    </row>
    <row r="509" spans="1:3" x14ac:dyDescent="0.2">
      <c r="A509" t="s">
        <v>1063</v>
      </c>
      <c r="B509" s="312">
        <v>16</v>
      </c>
      <c r="C509" s="312">
        <v>0.42299999999999999</v>
      </c>
    </row>
    <row r="510" spans="1:3" x14ac:dyDescent="0.2">
      <c r="A510" t="s">
        <v>1064</v>
      </c>
      <c r="B510" s="312">
        <v>18.899999999999999</v>
      </c>
      <c r="C510" s="312">
        <v>0.41899999999999998</v>
      </c>
    </row>
    <row r="511" spans="1:3" x14ac:dyDescent="0.2">
      <c r="A511" t="s">
        <v>1065</v>
      </c>
      <c r="B511" s="312">
        <v>19.399999999999999</v>
      </c>
      <c r="C511" s="312">
        <v>0.41299999999999998</v>
      </c>
    </row>
    <row r="512" spans="1:3" x14ac:dyDescent="0.2">
      <c r="A512" t="s">
        <v>1066</v>
      </c>
      <c r="B512" s="312">
        <v>7.53</v>
      </c>
      <c r="C512" s="312">
        <v>0.39100000000000001</v>
      </c>
    </row>
    <row r="513" spans="1:3" x14ac:dyDescent="0.2">
      <c r="A513" t="s">
        <v>1067</v>
      </c>
      <c r="B513" s="312">
        <v>8.9600000000000009</v>
      </c>
      <c r="C513" s="312">
        <v>0.39</v>
      </c>
    </row>
    <row r="514" spans="1:3" x14ac:dyDescent="0.2">
      <c r="A514" t="s">
        <v>1068</v>
      </c>
      <c r="B514" s="312">
        <v>11.7</v>
      </c>
      <c r="C514" s="312">
        <v>0.38600000000000001</v>
      </c>
    </row>
    <row r="515" spans="1:3" x14ac:dyDescent="0.2">
      <c r="A515" t="s">
        <v>1069</v>
      </c>
      <c r="B515" s="312">
        <v>14.4</v>
      </c>
      <c r="C515" s="312">
        <v>0.38300000000000001</v>
      </c>
    </row>
    <row r="516" spans="1:3" x14ac:dyDescent="0.2">
      <c r="A516" t="s">
        <v>1070</v>
      </c>
      <c r="B516" s="312">
        <v>17</v>
      </c>
      <c r="C516" s="312">
        <v>0.379</v>
      </c>
    </row>
    <row r="517" spans="1:3" x14ac:dyDescent="0.2">
      <c r="A517" t="s">
        <v>1071</v>
      </c>
      <c r="B517" s="312">
        <v>17.5</v>
      </c>
      <c r="C517" s="312">
        <v>0.373</v>
      </c>
    </row>
    <row r="518" spans="1:3" x14ac:dyDescent="0.2">
      <c r="A518" t="s">
        <v>1072</v>
      </c>
      <c r="B518" s="312">
        <v>7.92</v>
      </c>
      <c r="C518" s="312">
        <v>0.41099999999999998</v>
      </c>
    </row>
    <row r="519" spans="1:3" x14ac:dyDescent="0.2">
      <c r="A519" t="s">
        <v>1073</v>
      </c>
      <c r="B519" s="312">
        <v>9.43</v>
      </c>
      <c r="C519" s="312">
        <v>0.41</v>
      </c>
    </row>
    <row r="520" spans="1:3" x14ac:dyDescent="0.2">
      <c r="A520" t="s">
        <v>1074</v>
      </c>
      <c r="B520" s="312">
        <v>12.4</v>
      </c>
      <c r="C520" s="312">
        <v>0.40600000000000003</v>
      </c>
    </row>
    <row r="521" spans="1:3" x14ac:dyDescent="0.2">
      <c r="A521" t="s">
        <v>1075</v>
      </c>
      <c r="B521" s="312">
        <v>15.2</v>
      </c>
      <c r="C521" s="312">
        <v>0.40300000000000002</v>
      </c>
    </row>
    <row r="522" spans="1:3" x14ac:dyDescent="0.2">
      <c r="A522" t="s">
        <v>1076</v>
      </c>
      <c r="B522" s="312">
        <v>17.899999999999999</v>
      </c>
      <c r="C522" s="312">
        <v>0.39900000000000002</v>
      </c>
    </row>
    <row r="523" spans="1:3" x14ac:dyDescent="0.2">
      <c r="A523" t="s">
        <v>1077</v>
      </c>
      <c r="B523" s="312">
        <v>18.5</v>
      </c>
      <c r="C523" s="312">
        <v>0.39300000000000002</v>
      </c>
    </row>
    <row r="524" spans="1:3" x14ac:dyDescent="0.2">
      <c r="A524" t="s">
        <v>1078</v>
      </c>
      <c r="B524" s="312">
        <v>9.9</v>
      </c>
      <c r="C524" s="312">
        <v>0.43</v>
      </c>
    </row>
    <row r="525" spans="1:3" x14ac:dyDescent="0.2">
      <c r="A525" t="s">
        <v>1079</v>
      </c>
      <c r="B525" s="312">
        <v>13</v>
      </c>
      <c r="C525" s="312">
        <v>0.42599999999999999</v>
      </c>
    </row>
    <row r="526" spans="1:3" x14ac:dyDescent="0.2">
      <c r="A526" t="s">
        <v>1080</v>
      </c>
      <c r="B526" s="312">
        <v>16</v>
      </c>
      <c r="C526" s="312">
        <v>0.42299999999999999</v>
      </c>
    </row>
    <row r="527" spans="1:3" x14ac:dyDescent="0.2">
      <c r="A527" t="s">
        <v>1081</v>
      </c>
      <c r="B527" s="312">
        <v>18.899999999999999</v>
      </c>
      <c r="C527" s="312">
        <v>0.41899999999999998</v>
      </c>
    </row>
    <row r="528" spans="1:3" x14ac:dyDescent="0.2">
      <c r="A528" t="s">
        <v>1082</v>
      </c>
      <c r="B528" s="312">
        <v>19.399999999999999</v>
      </c>
      <c r="C528" s="312">
        <v>0.41299999999999998</v>
      </c>
    </row>
    <row r="529" spans="1:3" x14ac:dyDescent="0.2">
      <c r="A529" t="s">
        <v>1083</v>
      </c>
      <c r="B529" s="312">
        <v>7.53</v>
      </c>
      <c r="C529" s="312">
        <v>0.39100000000000001</v>
      </c>
    </row>
    <row r="530" spans="1:3" x14ac:dyDescent="0.2">
      <c r="A530" t="s">
        <v>1084</v>
      </c>
      <c r="B530" s="312">
        <v>8.9600000000000009</v>
      </c>
      <c r="C530" s="312">
        <v>0.39</v>
      </c>
    </row>
    <row r="531" spans="1:3" x14ac:dyDescent="0.2">
      <c r="A531" t="s">
        <v>1085</v>
      </c>
      <c r="B531" s="312">
        <v>11.7</v>
      </c>
      <c r="C531" s="312">
        <v>0.38600000000000001</v>
      </c>
    </row>
    <row r="532" spans="1:3" x14ac:dyDescent="0.2">
      <c r="A532" t="s">
        <v>1086</v>
      </c>
      <c r="B532" s="312">
        <v>14.4</v>
      </c>
      <c r="C532" s="312">
        <v>0.38300000000000001</v>
      </c>
    </row>
    <row r="533" spans="1:3" x14ac:dyDescent="0.2">
      <c r="A533" t="s">
        <v>1087</v>
      </c>
      <c r="B533" s="312">
        <v>17</v>
      </c>
      <c r="C533" s="312">
        <v>0.379</v>
      </c>
    </row>
    <row r="534" spans="1:3" x14ac:dyDescent="0.2">
      <c r="A534" t="s">
        <v>1088</v>
      </c>
      <c r="B534" s="312">
        <v>17.5</v>
      </c>
      <c r="C534" s="312">
        <v>0.373</v>
      </c>
    </row>
    <row r="535" spans="1:3" x14ac:dyDescent="0.2">
      <c r="A535" t="s">
        <v>1089</v>
      </c>
      <c r="B535" s="312">
        <v>11.3</v>
      </c>
      <c r="C535" s="312">
        <v>0.49</v>
      </c>
    </row>
    <row r="536" spans="1:3" x14ac:dyDescent="0.2">
      <c r="A536" t="s">
        <v>1090</v>
      </c>
      <c r="B536" s="312">
        <v>14.9</v>
      </c>
      <c r="C536" s="312">
        <v>0.48599999999999999</v>
      </c>
    </row>
    <row r="537" spans="1:3" x14ac:dyDescent="0.2">
      <c r="A537" t="s">
        <v>1091</v>
      </c>
      <c r="B537" s="312">
        <v>18.3</v>
      </c>
      <c r="C537" s="312">
        <v>0.48299999999999998</v>
      </c>
    </row>
    <row r="538" spans="1:3" x14ac:dyDescent="0.2">
      <c r="A538" t="s">
        <v>1092</v>
      </c>
      <c r="B538" s="312">
        <v>21.7</v>
      </c>
      <c r="C538" s="312">
        <v>0.47899999999999998</v>
      </c>
    </row>
    <row r="539" spans="1:3" x14ac:dyDescent="0.2">
      <c r="A539" t="s">
        <v>1093</v>
      </c>
      <c r="B539" s="312">
        <v>22.4</v>
      </c>
      <c r="C539" s="312">
        <v>0.47299999999999998</v>
      </c>
    </row>
    <row r="540" spans="1:3" x14ac:dyDescent="0.2">
      <c r="A540" t="s">
        <v>1094</v>
      </c>
      <c r="B540" s="312">
        <v>24.9</v>
      </c>
      <c r="C540" s="312">
        <v>0.46899999999999997</v>
      </c>
    </row>
    <row r="541" spans="1:3" x14ac:dyDescent="0.2">
      <c r="A541" t="s">
        <v>1095</v>
      </c>
      <c r="B541" s="312">
        <v>27.7</v>
      </c>
      <c r="C541" s="312">
        <v>0.46600000000000003</v>
      </c>
    </row>
    <row r="542" spans="1:3" x14ac:dyDescent="0.2">
      <c r="A542" t="s">
        <v>1096</v>
      </c>
      <c r="B542" s="312">
        <v>30</v>
      </c>
      <c r="C542" s="312">
        <v>0.46200000000000002</v>
      </c>
    </row>
    <row r="543" spans="1:3" x14ac:dyDescent="0.2">
      <c r="A543" t="s">
        <v>1097</v>
      </c>
      <c r="B543" s="312">
        <v>33.4</v>
      </c>
      <c r="C543" s="312">
        <v>0.45700000000000002</v>
      </c>
    </row>
    <row r="544" spans="1:3" x14ac:dyDescent="0.2">
      <c r="A544" t="s">
        <v>1098</v>
      </c>
      <c r="B544" s="312">
        <v>13.6</v>
      </c>
      <c r="C544" s="312">
        <v>0.44600000000000001</v>
      </c>
    </row>
    <row r="545" spans="1:3" x14ac:dyDescent="0.2">
      <c r="A545" t="s">
        <v>1099</v>
      </c>
      <c r="B545" s="312">
        <v>16.8</v>
      </c>
      <c r="C545" s="312">
        <v>0.443</v>
      </c>
    </row>
    <row r="546" spans="1:3" x14ac:dyDescent="0.2">
      <c r="A546" t="s">
        <v>1100</v>
      </c>
      <c r="B546" s="312">
        <v>19.8</v>
      </c>
      <c r="C546" s="312">
        <v>0.439</v>
      </c>
    </row>
    <row r="547" spans="1:3" x14ac:dyDescent="0.2">
      <c r="A547" t="s">
        <v>1101</v>
      </c>
      <c r="B547" s="312">
        <v>20.399999999999999</v>
      </c>
      <c r="C547" s="312">
        <v>0.433</v>
      </c>
    </row>
    <row r="548" spans="1:3" x14ac:dyDescent="0.2">
      <c r="A548" t="s">
        <v>1102</v>
      </c>
      <c r="B548" s="312">
        <v>25.2</v>
      </c>
      <c r="C548" s="312">
        <v>0.42599999999999999</v>
      </c>
    </row>
    <row r="549" spans="1:3" x14ac:dyDescent="0.2">
      <c r="A549" t="s">
        <v>1103</v>
      </c>
      <c r="B549" s="312">
        <v>10.8</v>
      </c>
      <c r="C549" s="312">
        <v>0.47</v>
      </c>
    </row>
    <row r="550" spans="1:3" x14ac:dyDescent="0.2">
      <c r="A550" t="s">
        <v>1104</v>
      </c>
      <c r="B550" s="312">
        <v>14.3</v>
      </c>
      <c r="C550" s="312">
        <v>0.46600000000000003</v>
      </c>
    </row>
    <row r="551" spans="1:3" x14ac:dyDescent="0.2">
      <c r="A551" t="s">
        <v>1105</v>
      </c>
      <c r="B551" s="312">
        <v>17.600000000000001</v>
      </c>
      <c r="C551" s="312">
        <v>0.46300000000000002</v>
      </c>
    </row>
    <row r="552" spans="1:3" x14ac:dyDescent="0.2">
      <c r="A552" t="s">
        <v>1106</v>
      </c>
      <c r="B552" s="312">
        <v>20.8</v>
      </c>
      <c r="C552" s="312">
        <v>0.45900000000000002</v>
      </c>
    </row>
    <row r="553" spans="1:3" x14ac:dyDescent="0.2">
      <c r="A553" t="s">
        <v>1107</v>
      </c>
      <c r="B553" s="312">
        <v>21.4</v>
      </c>
      <c r="C553" s="312">
        <v>0.45300000000000001</v>
      </c>
    </row>
    <row r="554" spans="1:3" x14ac:dyDescent="0.2">
      <c r="A554" t="s">
        <v>1108</v>
      </c>
      <c r="B554" s="312">
        <v>23.8</v>
      </c>
      <c r="C554" s="312">
        <v>0.44900000000000001</v>
      </c>
    </row>
    <row r="555" spans="1:3" x14ac:dyDescent="0.2">
      <c r="A555" t="s">
        <v>1109</v>
      </c>
      <c r="B555" s="312">
        <v>26.4</v>
      </c>
      <c r="C555" s="312">
        <v>0.44600000000000001</v>
      </c>
    </row>
    <row r="556" spans="1:3" x14ac:dyDescent="0.2">
      <c r="A556" t="s">
        <v>1110</v>
      </c>
      <c r="B556" s="312">
        <v>28.6</v>
      </c>
      <c r="C556" s="312">
        <v>0.442</v>
      </c>
    </row>
    <row r="557" spans="1:3" x14ac:dyDescent="0.2">
      <c r="A557" t="s">
        <v>1111</v>
      </c>
      <c r="B557" s="312">
        <v>31.8</v>
      </c>
      <c r="C557" s="312">
        <v>0.437</v>
      </c>
    </row>
    <row r="558" spans="1:3" x14ac:dyDescent="0.2">
      <c r="A558" t="s">
        <v>1112</v>
      </c>
      <c r="B558" s="312">
        <v>11.3</v>
      </c>
      <c r="C558" s="312">
        <v>0.49</v>
      </c>
    </row>
    <row r="559" spans="1:3" x14ac:dyDescent="0.2">
      <c r="A559" t="s">
        <v>1113</v>
      </c>
      <c r="B559" s="312">
        <v>14.9</v>
      </c>
      <c r="C559" s="312">
        <v>0.48599999999999999</v>
      </c>
    </row>
    <row r="560" spans="1:3" x14ac:dyDescent="0.2">
      <c r="A560" t="s">
        <v>1114</v>
      </c>
      <c r="B560" s="312">
        <v>18.3</v>
      </c>
      <c r="C560" s="312">
        <v>0.48299999999999998</v>
      </c>
    </row>
    <row r="561" spans="1:3" x14ac:dyDescent="0.2">
      <c r="A561" t="s">
        <v>1115</v>
      </c>
      <c r="B561" s="312">
        <v>21.7</v>
      </c>
      <c r="C561" s="312">
        <v>0.47899999999999998</v>
      </c>
    </row>
    <row r="562" spans="1:3" x14ac:dyDescent="0.2">
      <c r="A562" t="s">
        <v>1116</v>
      </c>
      <c r="B562" s="312">
        <v>22.4</v>
      </c>
      <c r="C562" s="312">
        <v>0.47299999999999998</v>
      </c>
    </row>
    <row r="563" spans="1:3" x14ac:dyDescent="0.2">
      <c r="A563" t="s">
        <v>1117</v>
      </c>
      <c r="B563" s="312">
        <v>24.9</v>
      </c>
      <c r="C563" s="312">
        <v>0.46899999999999997</v>
      </c>
    </row>
    <row r="564" spans="1:3" x14ac:dyDescent="0.2">
      <c r="A564" t="s">
        <v>1118</v>
      </c>
      <c r="B564" s="312">
        <v>27.7</v>
      </c>
      <c r="C564" s="312">
        <v>0.46600000000000003</v>
      </c>
    </row>
    <row r="565" spans="1:3" x14ac:dyDescent="0.2">
      <c r="A565" t="s">
        <v>1119</v>
      </c>
      <c r="B565" s="312">
        <v>30</v>
      </c>
      <c r="C565" s="312">
        <v>0.46200000000000002</v>
      </c>
    </row>
    <row r="566" spans="1:3" x14ac:dyDescent="0.2">
      <c r="A566" t="s">
        <v>1120</v>
      </c>
      <c r="B566" s="312">
        <v>16.8</v>
      </c>
      <c r="C566" s="312">
        <v>0.54600000000000004</v>
      </c>
    </row>
    <row r="567" spans="1:3" x14ac:dyDescent="0.2">
      <c r="A567" t="s">
        <v>1121</v>
      </c>
      <c r="B567" s="312">
        <v>20.7</v>
      </c>
      <c r="C567" s="312">
        <v>0.54300000000000004</v>
      </c>
    </row>
    <row r="568" spans="1:3" x14ac:dyDescent="0.2">
      <c r="A568" t="s">
        <v>1122</v>
      </c>
      <c r="B568" s="312">
        <v>23</v>
      </c>
      <c r="C568" s="312">
        <v>0.54100000000000004</v>
      </c>
    </row>
    <row r="569" spans="1:3" x14ac:dyDescent="0.2">
      <c r="A569" t="s">
        <v>1123</v>
      </c>
      <c r="B569" s="312">
        <v>24.5</v>
      </c>
      <c r="C569" s="312">
        <v>0.53900000000000003</v>
      </c>
    </row>
    <row r="570" spans="1:3" x14ac:dyDescent="0.2">
      <c r="A570" t="s">
        <v>1124</v>
      </c>
      <c r="B570" s="312">
        <v>25.4</v>
      </c>
      <c r="C570" s="312">
        <v>0.53300000000000003</v>
      </c>
    </row>
    <row r="571" spans="1:3" x14ac:dyDescent="0.2">
      <c r="A571" t="s">
        <v>1125</v>
      </c>
      <c r="B571" s="312">
        <v>28.3</v>
      </c>
      <c r="C571" s="312">
        <v>0.52900000000000003</v>
      </c>
    </row>
    <row r="572" spans="1:3" x14ac:dyDescent="0.2">
      <c r="A572" t="s">
        <v>1126</v>
      </c>
      <c r="B572" s="312">
        <v>31.4</v>
      </c>
      <c r="C572" s="312">
        <v>0.52600000000000002</v>
      </c>
    </row>
    <row r="573" spans="1:3" x14ac:dyDescent="0.2">
      <c r="A573" t="s">
        <v>1127</v>
      </c>
      <c r="B573" s="312">
        <v>34.200000000000003</v>
      </c>
      <c r="C573" s="312">
        <v>0.52200000000000002</v>
      </c>
    </row>
    <row r="574" spans="1:3" x14ac:dyDescent="0.2">
      <c r="A574" t="s">
        <v>1128</v>
      </c>
      <c r="B574" s="312">
        <v>38.1</v>
      </c>
      <c r="C574" s="312">
        <v>0.51700000000000002</v>
      </c>
    </row>
    <row r="575" spans="1:3" x14ac:dyDescent="0.2">
      <c r="A575" t="s">
        <v>1129</v>
      </c>
      <c r="B575" s="312">
        <v>18</v>
      </c>
      <c r="C575" s="312">
        <v>0.58599999999999997</v>
      </c>
    </row>
    <row r="576" spans="1:3" x14ac:dyDescent="0.2">
      <c r="A576" t="s">
        <v>1130</v>
      </c>
      <c r="B576" s="312">
        <v>22.3</v>
      </c>
      <c r="C576" s="312">
        <v>0.58299999999999996</v>
      </c>
    </row>
    <row r="577" spans="1:3" x14ac:dyDescent="0.2">
      <c r="A577" t="s">
        <v>1131</v>
      </c>
      <c r="B577" s="312">
        <v>26.4</v>
      </c>
      <c r="C577" s="312">
        <v>0.57899999999999996</v>
      </c>
    </row>
    <row r="578" spans="1:3" x14ac:dyDescent="0.2">
      <c r="A578" t="s">
        <v>1132</v>
      </c>
      <c r="B578" s="312">
        <v>27.4</v>
      </c>
      <c r="C578" s="312">
        <v>0.57299999999999995</v>
      </c>
    </row>
    <row r="579" spans="1:3" x14ac:dyDescent="0.2">
      <c r="A579" t="s">
        <v>1133</v>
      </c>
      <c r="B579" s="312">
        <v>30.5</v>
      </c>
      <c r="C579" s="312">
        <v>0.56899999999999995</v>
      </c>
    </row>
    <row r="580" spans="1:3" x14ac:dyDescent="0.2">
      <c r="A580" t="s">
        <v>1134</v>
      </c>
      <c r="B580" s="312">
        <v>34</v>
      </c>
      <c r="C580" s="312">
        <v>0.56599999999999995</v>
      </c>
    </row>
    <row r="581" spans="1:3" x14ac:dyDescent="0.2">
      <c r="A581" t="s">
        <v>1135</v>
      </c>
      <c r="B581" s="312">
        <v>36.9</v>
      </c>
      <c r="C581" s="312">
        <v>0.56200000000000006</v>
      </c>
    </row>
    <row r="582" spans="1:3" x14ac:dyDescent="0.2">
      <c r="A582" t="s">
        <v>1136</v>
      </c>
      <c r="B582" s="312">
        <v>41.3</v>
      </c>
      <c r="C582" s="312">
        <v>0.55700000000000005</v>
      </c>
    </row>
    <row r="583" spans="1:3" x14ac:dyDescent="0.2">
      <c r="A583" t="s">
        <v>1137</v>
      </c>
      <c r="B583" s="312">
        <v>48.7</v>
      </c>
      <c r="C583" s="312">
        <v>0.53600000000000003</v>
      </c>
    </row>
    <row r="584" spans="1:3" x14ac:dyDescent="0.2">
      <c r="A584" t="s">
        <v>1138</v>
      </c>
      <c r="B584" s="312">
        <v>16.8</v>
      </c>
      <c r="C584" s="312">
        <v>0.54600000000000004</v>
      </c>
    </row>
    <row r="585" spans="1:3" x14ac:dyDescent="0.2">
      <c r="A585" t="s">
        <v>1139</v>
      </c>
      <c r="B585" s="312">
        <v>20.7</v>
      </c>
      <c r="C585" s="312">
        <v>0.54300000000000004</v>
      </c>
    </row>
    <row r="586" spans="1:3" x14ac:dyDescent="0.2">
      <c r="A586" t="s">
        <v>1140</v>
      </c>
      <c r="B586" s="312">
        <v>24.5</v>
      </c>
      <c r="C586" s="312">
        <v>0.53900000000000003</v>
      </c>
    </row>
    <row r="587" spans="1:3" x14ac:dyDescent="0.2">
      <c r="A587" t="s">
        <v>1141</v>
      </c>
      <c r="B587" s="312">
        <v>25.4</v>
      </c>
      <c r="C587" s="312">
        <v>0.53300000000000003</v>
      </c>
    </row>
    <row r="588" spans="1:3" x14ac:dyDescent="0.2">
      <c r="A588" t="s">
        <v>1142</v>
      </c>
      <c r="B588" s="312">
        <v>28.3</v>
      </c>
      <c r="C588" s="312">
        <v>0.52900000000000003</v>
      </c>
    </row>
    <row r="589" spans="1:3" x14ac:dyDescent="0.2">
      <c r="A589" t="s">
        <v>1143</v>
      </c>
      <c r="B589" s="312">
        <v>31.4</v>
      </c>
      <c r="C589" s="312">
        <v>0.52600000000000002</v>
      </c>
    </row>
    <row r="590" spans="1:3" x14ac:dyDescent="0.2">
      <c r="A590" t="s">
        <v>1144</v>
      </c>
      <c r="B590" s="312">
        <v>34.200000000000003</v>
      </c>
      <c r="C590" s="312">
        <v>0.52200000000000002</v>
      </c>
    </row>
    <row r="591" spans="1:3" x14ac:dyDescent="0.2">
      <c r="A591" t="s">
        <v>1145</v>
      </c>
      <c r="B591" s="312">
        <v>38.1</v>
      </c>
      <c r="C591" s="312">
        <v>0.51700000000000002</v>
      </c>
    </row>
    <row r="592" spans="1:3" x14ac:dyDescent="0.2">
      <c r="A592" t="s">
        <v>1146</v>
      </c>
      <c r="B592" s="312">
        <v>1.23</v>
      </c>
      <c r="C592" s="312">
        <v>0.09</v>
      </c>
    </row>
    <row r="593" spans="1:3" x14ac:dyDescent="0.2">
      <c r="A593" t="s">
        <v>1147</v>
      </c>
      <c r="B593" s="312">
        <v>1.5</v>
      </c>
      <c r="C593" s="312">
        <v>0.09</v>
      </c>
    </row>
    <row r="594" spans="1:3" x14ac:dyDescent="0.2">
      <c r="A594" t="s">
        <v>1148</v>
      </c>
      <c r="B594" s="312">
        <v>1.56</v>
      </c>
      <c r="C594" s="312">
        <v>0.09</v>
      </c>
    </row>
    <row r="595" spans="1:3" x14ac:dyDescent="0.2">
      <c r="A595" t="s">
        <v>1149</v>
      </c>
      <c r="B595" s="312">
        <v>1.56</v>
      </c>
      <c r="C595" s="312">
        <v>0.11</v>
      </c>
    </row>
    <row r="596" spans="1:3" x14ac:dyDescent="0.2">
      <c r="A596" t="s">
        <v>1150</v>
      </c>
      <c r="B596" s="312">
        <v>1.92</v>
      </c>
      <c r="C596" s="312">
        <v>0.11</v>
      </c>
    </row>
    <row r="597" spans="1:3" x14ac:dyDescent="0.2">
      <c r="A597" t="s">
        <v>1151</v>
      </c>
      <c r="B597" s="312">
        <v>1.99</v>
      </c>
      <c r="C597" s="312">
        <v>0.11</v>
      </c>
    </row>
    <row r="598" spans="1:3" x14ac:dyDescent="0.2">
      <c r="A598" t="s">
        <v>1152</v>
      </c>
      <c r="B598" s="312">
        <v>2.27</v>
      </c>
      <c r="C598" s="312">
        <v>0.11</v>
      </c>
    </row>
    <row r="599" spans="1:3" x14ac:dyDescent="0.2">
      <c r="A599" t="s">
        <v>1153</v>
      </c>
      <c r="B599" s="312">
        <v>2.41</v>
      </c>
      <c r="C599" s="312">
        <v>0.11</v>
      </c>
    </row>
    <row r="600" spans="1:3" x14ac:dyDescent="0.2">
      <c r="A600" t="s">
        <v>1154</v>
      </c>
      <c r="B600" s="312">
        <v>1.99</v>
      </c>
      <c r="C600" s="312">
        <v>0.13</v>
      </c>
    </row>
    <row r="601" spans="1:3" x14ac:dyDescent="0.2">
      <c r="A601" t="s">
        <v>1155</v>
      </c>
      <c r="B601" s="312">
        <v>2.46</v>
      </c>
      <c r="C601" s="312">
        <v>0.13</v>
      </c>
    </row>
    <row r="602" spans="1:3" x14ac:dyDescent="0.2">
      <c r="A602" t="s">
        <v>1156</v>
      </c>
      <c r="B602" s="312">
        <v>2.5499999999999998</v>
      </c>
      <c r="C602" s="312">
        <v>0.13</v>
      </c>
    </row>
    <row r="603" spans="1:3" x14ac:dyDescent="0.2">
      <c r="A603" t="s">
        <v>1157</v>
      </c>
      <c r="B603" s="312">
        <v>2.82</v>
      </c>
      <c r="C603" s="312">
        <v>0.13</v>
      </c>
    </row>
    <row r="604" spans="1:3" x14ac:dyDescent="0.2">
      <c r="A604" t="s">
        <v>1158</v>
      </c>
      <c r="B604" s="312">
        <v>2.91</v>
      </c>
      <c r="C604" s="312">
        <v>0.13</v>
      </c>
    </row>
    <row r="605" spans="1:3" x14ac:dyDescent="0.2">
      <c r="A605" t="s">
        <v>1159</v>
      </c>
      <c r="B605" s="312">
        <v>3.09</v>
      </c>
      <c r="C605" s="312">
        <v>0.13</v>
      </c>
    </row>
    <row r="606" spans="1:3" x14ac:dyDescent="0.2">
      <c r="A606" t="s">
        <v>1160</v>
      </c>
      <c r="B606" s="312">
        <v>3.79</v>
      </c>
      <c r="C606" s="312">
        <v>0.13</v>
      </c>
    </row>
    <row r="607" spans="1:3" x14ac:dyDescent="0.2">
      <c r="A607" t="s">
        <v>1161</v>
      </c>
      <c r="B607" s="312">
        <v>2.2799999999999998</v>
      </c>
      <c r="C607" s="312">
        <v>0.15</v>
      </c>
    </row>
    <row r="608" spans="1:3" x14ac:dyDescent="0.2">
      <c r="A608" t="s">
        <v>1162</v>
      </c>
      <c r="B608" s="312">
        <v>2.82</v>
      </c>
      <c r="C608" s="312">
        <v>0.15</v>
      </c>
    </row>
    <row r="609" spans="1:3" x14ac:dyDescent="0.2">
      <c r="A609" t="s">
        <v>1163</v>
      </c>
      <c r="B609" s="312">
        <v>2.93</v>
      </c>
      <c r="C609" s="312">
        <v>0.15</v>
      </c>
    </row>
    <row r="610" spans="1:3" x14ac:dyDescent="0.2">
      <c r="A610" t="s">
        <v>1164</v>
      </c>
      <c r="B610" s="312">
        <v>3.35</v>
      </c>
      <c r="C610" s="312">
        <v>0.15</v>
      </c>
    </row>
    <row r="611" spans="1:3" x14ac:dyDescent="0.2">
      <c r="A611" t="s">
        <v>1165</v>
      </c>
      <c r="B611" s="312">
        <v>3.56</v>
      </c>
      <c r="C611" s="312">
        <v>0.15</v>
      </c>
    </row>
    <row r="612" spans="1:3" x14ac:dyDescent="0.2">
      <c r="A612" t="s">
        <v>1166</v>
      </c>
      <c r="B612" s="312">
        <v>4.37</v>
      </c>
      <c r="C612" s="312">
        <v>0.15</v>
      </c>
    </row>
    <row r="613" spans="1:3" x14ac:dyDescent="0.2">
      <c r="A613" t="s">
        <v>1167</v>
      </c>
      <c r="B613" s="312">
        <v>2.88</v>
      </c>
      <c r="C613" s="312">
        <v>0.19</v>
      </c>
    </row>
    <row r="614" spans="1:3" x14ac:dyDescent="0.2">
      <c r="A614" t="s">
        <v>1168</v>
      </c>
      <c r="B614" s="312">
        <v>3.56</v>
      </c>
      <c r="C614" s="312">
        <v>0.19</v>
      </c>
    </row>
    <row r="615" spans="1:3" x14ac:dyDescent="0.2">
      <c r="A615" t="s">
        <v>1169</v>
      </c>
      <c r="B615" s="312">
        <v>4.1100000000000003</v>
      </c>
      <c r="C615" s="312">
        <v>0.19</v>
      </c>
    </row>
    <row r="616" spans="1:3" x14ac:dyDescent="0.2">
      <c r="A616" t="s">
        <v>1170</v>
      </c>
      <c r="B616" s="312">
        <v>4.24</v>
      </c>
      <c r="C616" s="312">
        <v>0.19</v>
      </c>
    </row>
    <row r="617" spans="1:3" x14ac:dyDescent="0.2">
      <c r="A617" t="s">
        <v>1171</v>
      </c>
      <c r="B617" s="312">
        <v>4.51</v>
      </c>
      <c r="C617" s="312">
        <v>0.19</v>
      </c>
    </row>
    <row r="618" spans="1:3" x14ac:dyDescent="0.2">
      <c r="A618" t="s">
        <v>1172</v>
      </c>
      <c r="B618" s="312">
        <v>5.55</v>
      </c>
      <c r="C618" s="312">
        <v>0.19</v>
      </c>
    </row>
    <row r="619" spans="1:3" x14ac:dyDescent="0.2">
      <c r="A619" t="s">
        <v>1173</v>
      </c>
      <c r="B619" s="312">
        <v>6.82</v>
      </c>
      <c r="C619" s="312">
        <v>0.19</v>
      </c>
    </row>
    <row r="620" spans="1:3" x14ac:dyDescent="0.2">
      <c r="A620" t="s">
        <v>1174</v>
      </c>
      <c r="B620" s="312">
        <v>3.65</v>
      </c>
      <c r="C620" s="312">
        <v>0.24</v>
      </c>
    </row>
    <row r="621" spans="1:3" x14ac:dyDescent="0.2">
      <c r="A621" t="s">
        <v>1175</v>
      </c>
      <c r="B621" s="312">
        <v>4.54</v>
      </c>
      <c r="C621" s="312">
        <v>0.24</v>
      </c>
    </row>
    <row r="622" spans="1:3" x14ac:dyDescent="0.2">
      <c r="A622" t="s">
        <v>1176</v>
      </c>
      <c r="B622" s="312">
        <v>5.24</v>
      </c>
      <c r="C622" s="312">
        <v>0.24</v>
      </c>
    </row>
    <row r="623" spans="1:3" x14ac:dyDescent="0.2">
      <c r="A623" t="s">
        <v>1177</v>
      </c>
      <c r="B623" s="312">
        <v>5.41</v>
      </c>
      <c r="C623" s="312">
        <v>0.24</v>
      </c>
    </row>
    <row r="624" spans="1:3" x14ac:dyDescent="0.2">
      <c r="A624" t="s">
        <v>1178</v>
      </c>
      <c r="B624" s="312">
        <v>7.11</v>
      </c>
      <c r="C624" s="312">
        <v>0.24</v>
      </c>
    </row>
    <row r="625" spans="1:3" x14ac:dyDescent="0.2">
      <c r="A625" t="s">
        <v>1179</v>
      </c>
      <c r="B625" s="312">
        <v>8.77</v>
      </c>
      <c r="C625" s="312">
        <v>0.24</v>
      </c>
    </row>
    <row r="626" spans="1:3" x14ac:dyDescent="0.2">
      <c r="A626" t="s">
        <v>1180</v>
      </c>
      <c r="B626" s="312">
        <v>10.8</v>
      </c>
      <c r="C626" s="312">
        <v>0.24</v>
      </c>
    </row>
    <row r="627" spans="1:3" x14ac:dyDescent="0.2">
      <c r="A627" t="s">
        <v>1181</v>
      </c>
      <c r="B627" s="312">
        <v>5.33</v>
      </c>
      <c r="C627" s="312">
        <v>0.28000000000000003</v>
      </c>
    </row>
    <row r="628" spans="1:3" x14ac:dyDescent="0.2">
      <c r="A628" t="s">
        <v>1182</v>
      </c>
      <c r="B628" s="312">
        <v>6.36</v>
      </c>
      <c r="C628" s="312">
        <v>0.28000000000000003</v>
      </c>
    </row>
    <row r="629" spans="1:3" x14ac:dyDescent="0.2">
      <c r="A629" t="s">
        <v>1183</v>
      </c>
      <c r="B629" s="312">
        <v>6.76</v>
      </c>
      <c r="C629" s="312">
        <v>0.28000000000000003</v>
      </c>
    </row>
    <row r="630" spans="1:3" x14ac:dyDescent="0.2">
      <c r="A630" t="s">
        <v>1184</v>
      </c>
      <c r="B630" s="312">
        <v>8.3800000000000008</v>
      </c>
      <c r="C630" s="312">
        <v>0.28000000000000003</v>
      </c>
    </row>
    <row r="631" spans="1:3" x14ac:dyDescent="0.2">
      <c r="A631" t="s">
        <v>1185</v>
      </c>
      <c r="B631" s="312">
        <v>10.4</v>
      </c>
      <c r="C631" s="312">
        <v>0.28000000000000003</v>
      </c>
    </row>
    <row r="632" spans="1:3" x14ac:dyDescent="0.2">
      <c r="A632" t="s">
        <v>1186</v>
      </c>
      <c r="B632" s="312">
        <v>12.3</v>
      </c>
      <c r="C632" s="312">
        <v>0.28000000000000003</v>
      </c>
    </row>
    <row r="633" spans="1:3" x14ac:dyDescent="0.2">
      <c r="A633" t="s">
        <v>1187</v>
      </c>
      <c r="B633" s="312">
        <v>12.8</v>
      </c>
      <c r="C633" s="312">
        <v>0.28000000000000003</v>
      </c>
    </row>
    <row r="634" spans="1:3" x14ac:dyDescent="0.2">
      <c r="A634" t="s">
        <v>1188</v>
      </c>
      <c r="B634" s="312">
        <v>6.11</v>
      </c>
      <c r="C634" s="312">
        <v>0.32</v>
      </c>
    </row>
    <row r="635" spans="1:3" x14ac:dyDescent="0.2">
      <c r="A635" t="s">
        <v>1189</v>
      </c>
      <c r="B635" s="312">
        <v>7.29</v>
      </c>
      <c r="C635" s="312">
        <v>0.32</v>
      </c>
    </row>
    <row r="636" spans="1:3" x14ac:dyDescent="0.2">
      <c r="A636" t="s">
        <v>1190</v>
      </c>
      <c r="B636" s="312">
        <v>8.6999999999999993</v>
      </c>
      <c r="C636" s="312">
        <v>0.32</v>
      </c>
    </row>
    <row r="637" spans="1:3" x14ac:dyDescent="0.2">
      <c r="A637" t="s">
        <v>1191</v>
      </c>
      <c r="B637" s="312">
        <v>9.6300000000000008</v>
      </c>
      <c r="C637" s="312">
        <v>0.32</v>
      </c>
    </row>
    <row r="638" spans="1:3" x14ac:dyDescent="0.2">
      <c r="A638" t="s">
        <v>1192</v>
      </c>
      <c r="B638" s="312">
        <v>11.9</v>
      </c>
      <c r="C638" s="312">
        <v>0.32</v>
      </c>
    </row>
    <row r="639" spans="1:3" x14ac:dyDescent="0.2">
      <c r="A639" t="s">
        <v>1193</v>
      </c>
      <c r="B639" s="312">
        <v>14.2</v>
      </c>
      <c r="C639" s="312">
        <v>0.32</v>
      </c>
    </row>
    <row r="640" spans="1:3" x14ac:dyDescent="0.2">
      <c r="A640" t="s">
        <v>1194</v>
      </c>
      <c r="B640" s="312">
        <v>14.8</v>
      </c>
      <c r="C640" s="312">
        <v>0.32</v>
      </c>
    </row>
    <row r="641" spans="1:3" x14ac:dyDescent="0.2">
      <c r="A641" t="s">
        <v>1195</v>
      </c>
      <c r="B641" s="312">
        <v>6.5</v>
      </c>
      <c r="C641" s="312">
        <v>0.34</v>
      </c>
    </row>
    <row r="642" spans="1:3" x14ac:dyDescent="0.2">
      <c r="A642" t="s">
        <v>1196</v>
      </c>
      <c r="B642" s="312">
        <v>7.77</v>
      </c>
      <c r="C642" s="312">
        <v>0.34</v>
      </c>
    </row>
    <row r="643" spans="1:3" x14ac:dyDescent="0.2">
      <c r="A643" t="s">
        <v>1197</v>
      </c>
      <c r="B643" s="312">
        <v>9.27</v>
      </c>
      <c r="C643" s="312">
        <v>0.34</v>
      </c>
    </row>
    <row r="644" spans="1:3" x14ac:dyDescent="0.2">
      <c r="A644" t="s">
        <v>1198</v>
      </c>
      <c r="B644" s="312">
        <v>10.3</v>
      </c>
      <c r="C644" s="312">
        <v>0.34</v>
      </c>
    </row>
    <row r="645" spans="1:3" x14ac:dyDescent="0.2">
      <c r="A645" t="s">
        <v>1199</v>
      </c>
      <c r="B645" s="312">
        <v>12.7</v>
      </c>
      <c r="C645" s="312">
        <v>0.34</v>
      </c>
    </row>
    <row r="646" spans="1:3" x14ac:dyDescent="0.2">
      <c r="A646" t="s">
        <v>1200</v>
      </c>
      <c r="B646" s="312">
        <v>15.1</v>
      </c>
      <c r="C646" s="312">
        <v>0.34</v>
      </c>
    </row>
    <row r="647" spans="1:3" x14ac:dyDescent="0.2">
      <c r="A647" t="s">
        <v>1201</v>
      </c>
      <c r="B647" s="312">
        <v>15.8</v>
      </c>
      <c r="C647" s="312">
        <v>0.34</v>
      </c>
    </row>
    <row r="648" spans="1:3" x14ac:dyDescent="0.2">
      <c r="A648" t="s">
        <v>1202</v>
      </c>
      <c r="B648" s="312">
        <v>6.9</v>
      </c>
      <c r="C648" s="312">
        <v>0.36</v>
      </c>
    </row>
    <row r="649" spans="1:3" x14ac:dyDescent="0.2">
      <c r="A649" t="s">
        <v>1203</v>
      </c>
      <c r="B649" s="312">
        <v>8.1999999999999993</v>
      </c>
      <c r="C649" s="312">
        <v>0.36</v>
      </c>
    </row>
    <row r="650" spans="1:3" x14ac:dyDescent="0.2">
      <c r="A650" t="s">
        <v>1204</v>
      </c>
      <c r="B650" s="312">
        <v>9.8000000000000007</v>
      </c>
      <c r="C650" s="312">
        <v>0.36</v>
      </c>
    </row>
    <row r="651" spans="1:3" x14ac:dyDescent="0.2">
      <c r="A651" t="s">
        <v>1205</v>
      </c>
      <c r="B651" s="312">
        <v>10.9</v>
      </c>
      <c r="C651" s="312">
        <v>0.36</v>
      </c>
    </row>
    <row r="652" spans="1:3" x14ac:dyDescent="0.2">
      <c r="A652" t="s">
        <v>1206</v>
      </c>
      <c r="B652" s="312">
        <v>13.5</v>
      </c>
      <c r="C652" s="312">
        <v>0.36</v>
      </c>
    </row>
    <row r="653" spans="1:3" x14ac:dyDescent="0.2">
      <c r="A653" t="s">
        <v>1207</v>
      </c>
      <c r="B653" s="312">
        <v>16</v>
      </c>
      <c r="C653" s="312">
        <v>0.36</v>
      </c>
    </row>
    <row r="654" spans="1:3" x14ac:dyDescent="0.2">
      <c r="A654" t="s">
        <v>1208</v>
      </c>
      <c r="B654" s="312">
        <v>16.8</v>
      </c>
      <c r="C654" s="312">
        <v>0.36</v>
      </c>
    </row>
    <row r="655" spans="1:3" x14ac:dyDescent="0.2">
      <c r="A655" t="s">
        <v>1209</v>
      </c>
      <c r="B655" s="312">
        <v>7.7</v>
      </c>
      <c r="C655" s="312">
        <v>0.4</v>
      </c>
    </row>
    <row r="656" spans="1:3" x14ac:dyDescent="0.2">
      <c r="A656" t="s">
        <v>1210</v>
      </c>
      <c r="B656" s="312">
        <v>9.1999999999999993</v>
      </c>
      <c r="C656" s="312">
        <v>0.4</v>
      </c>
    </row>
    <row r="657" spans="1:3" x14ac:dyDescent="0.2">
      <c r="A657" t="s">
        <v>1211</v>
      </c>
      <c r="B657" s="312">
        <v>12.1</v>
      </c>
      <c r="C657" s="312">
        <v>0.4</v>
      </c>
    </row>
    <row r="658" spans="1:3" x14ac:dyDescent="0.2">
      <c r="A658" t="s">
        <v>1212</v>
      </c>
      <c r="B658" s="312">
        <v>15</v>
      </c>
      <c r="C658" s="312">
        <v>0.4</v>
      </c>
    </row>
    <row r="659" spans="1:3" x14ac:dyDescent="0.2">
      <c r="A659" t="s">
        <v>1213</v>
      </c>
      <c r="B659" s="312">
        <v>17.899999999999999</v>
      </c>
      <c r="C659" s="312">
        <v>0.4</v>
      </c>
    </row>
    <row r="660" spans="1:3" x14ac:dyDescent="0.2">
      <c r="A660" t="s">
        <v>1214</v>
      </c>
      <c r="B660" s="312">
        <v>18.8</v>
      </c>
      <c r="C660" s="312">
        <v>0.4</v>
      </c>
    </row>
    <row r="661" spans="1:3" x14ac:dyDescent="0.2">
      <c r="A661" t="s">
        <v>1215</v>
      </c>
      <c r="B661" s="312">
        <v>8.1</v>
      </c>
      <c r="C661" s="312">
        <v>0.42</v>
      </c>
    </row>
    <row r="662" spans="1:3" x14ac:dyDescent="0.2">
      <c r="A662" t="s">
        <v>1216</v>
      </c>
      <c r="B662" s="312">
        <v>9.6</v>
      </c>
      <c r="C662" s="312">
        <v>0.42</v>
      </c>
    </row>
    <row r="663" spans="1:3" x14ac:dyDescent="0.2">
      <c r="A663" t="s">
        <v>1217</v>
      </c>
      <c r="B663" s="312">
        <v>12.7</v>
      </c>
      <c r="C663" s="312">
        <v>0.42</v>
      </c>
    </row>
    <row r="664" spans="1:3" x14ac:dyDescent="0.2">
      <c r="A664" t="s">
        <v>1218</v>
      </c>
      <c r="B664" s="312">
        <v>15.8</v>
      </c>
      <c r="C664" s="312">
        <v>0.42</v>
      </c>
    </row>
    <row r="665" spans="1:3" x14ac:dyDescent="0.2">
      <c r="A665" t="s">
        <v>1219</v>
      </c>
      <c r="B665" s="312">
        <v>18.8</v>
      </c>
      <c r="C665" s="312">
        <v>0.42</v>
      </c>
    </row>
    <row r="666" spans="1:3" x14ac:dyDescent="0.2">
      <c r="A666" t="s">
        <v>1220</v>
      </c>
      <c r="B666" s="312">
        <v>19.7</v>
      </c>
      <c r="C666" s="312">
        <v>0.42</v>
      </c>
    </row>
    <row r="667" spans="1:3" x14ac:dyDescent="0.2">
      <c r="A667" t="s">
        <v>1221</v>
      </c>
      <c r="B667" s="312">
        <v>10.1</v>
      </c>
      <c r="C667" s="312">
        <v>0.44</v>
      </c>
    </row>
    <row r="668" spans="1:3" x14ac:dyDescent="0.2">
      <c r="A668" t="s">
        <v>1222</v>
      </c>
      <c r="B668" s="312">
        <v>13.4</v>
      </c>
      <c r="C668" s="312">
        <v>0.44</v>
      </c>
    </row>
    <row r="669" spans="1:3" x14ac:dyDescent="0.2">
      <c r="A669" t="s">
        <v>1223</v>
      </c>
      <c r="B669" s="312">
        <v>16.600000000000001</v>
      </c>
      <c r="C669" s="312">
        <v>0.44</v>
      </c>
    </row>
    <row r="670" spans="1:3" x14ac:dyDescent="0.2">
      <c r="A670" t="s">
        <v>1224</v>
      </c>
      <c r="B670" s="312">
        <v>19.8</v>
      </c>
      <c r="C670" s="312">
        <v>0.44</v>
      </c>
    </row>
    <row r="671" spans="1:3" x14ac:dyDescent="0.2">
      <c r="A671" t="s">
        <v>1225</v>
      </c>
      <c r="B671" s="312">
        <v>20.7</v>
      </c>
      <c r="C671" s="312">
        <v>0.44</v>
      </c>
    </row>
    <row r="672" spans="1:3" x14ac:dyDescent="0.2">
      <c r="A672" t="s">
        <v>1226</v>
      </c>
      <c r="B672" s="312">
        <v>26</v>
      </c>
      <c r="C672" s="312">
        <v>0.44</v>
      </c>
    </row>
    <row r="673" spans="1:3" x14ac:dyDescent="0.2">
      <c r="A673" t="s">
        <v>1227</v>
      </c>
      <c r="B673" s="312">
        <v>32</v>
      </c>
      <c r="C673" s="312">
        <v>0.44</v>
      </c>
    </row>
    <row r="674" spans="1:3" x14ac:dyDescent="0.2">
      <c r="A674" t="s">
        <v>1228</v>
      </c>
      <c r="B674" s="312">
        <v>11.1</v>
      </c>
      <c r="C674" s="312">
        <v>0.48</v>
      </c>
    </row>
    <row r="675" spans="1:3" x14ac:dyDescent="0.2">
      <c r="A675" t="s">
        <v>1229</v>
      </c>
      <c r="B675" s="312">
        <v>14.6</v>
      </c>
      <c r="C675" s="312">
        <v>0.48</v>
      </c>
    </row>
    <row r="676" spans="1:3" x14ac:dyDescent="0.2">
      <c r="A676" t="s">
        <v>1230</v>
      </c>
      <c r="B676" s="312">
        <v>18.2</v>
      </c>
      <c r="C676" s="312">
        <v>0.48</v>
      </c>
    </row>
    <row r="677" spans="1:3" x14ac:dyDescent="0.2">
      <c r="A677" t="s">
        <v>1231</v>
      </c>
      <c r="B677" s="312">
        <v>21.7</v>
      </c>
      <c r="C677" s="312">
        <v>0.48</v>
      </c>
    </row>
    <row r="678" spans="1:3" x14ac:dyDescent="0.2">
      <c r="A678" t="s">
        <v>1232</v>
      </c>
      <c r="B678" s="312">
        <v>22.7</v>
      </c>
      <c r="C678" s="312">
        <v>0.48</v>
      </c>
    </row>
    <row r="679" spans="1:3" x14ac:dyDescent="0.2">
      <c r="A679" t="s">
        <v>1233</v>
      </c>
      <c r="B679" s="312">
        <v>11.5</v>
      </c>
      <c r="C679" s="312">
        <v>0.5</v>
      </c>
    </row>
    <row r="680" spans="1:3" x14ac:dyDescent="0.2">
      <c r="A680" t="s">
        <v>1234</v>
      </c>
      <c r="B680" s="312">
        <v>15.3</v>
      </c>
      <c r="C680" s="312">
        <v>0.5</v>
      </c>
    </row>
    <row r="681" spans="1:3" x14ac:dyDescent="0.2">
      <c r="A681" t="s">
        <v>1235</v>
      </c>
      <c r="B681" s="312">
        <v>19</v>
      </c>
      <c r="C681" s="312">
        <v>0.5</v>
      </c>
    </row>
    <row r="682" spans="1:3" x14ac:dyDescent="0.2">
      <c r="A682" t="s">
        <v>1236</v>
      </c>
      <c r="B682" s="312">
        <v>22.6</v>
      </c>
      <c r="C682" s="312">
        <v>0.5</v>
      </c>
    </row>
    <row r="683" spans="1:3" x14ac:dyDescent="0.2">
      <c r="A683" t="s">
        <v>1237</v>
      </c>
      <c r="B683" s="312">
        <v>23.7</v>
      </c>
      <c r="C683" s="312">
        <v>0.5</v>
      </c>
    </row>
    <row r="684" spans="1:3" x14ac:dyDescent="0.2">
      <c r="A684" t="s">
        <v>1238</v>
      </c>
      <c r="B684" s="312">
        <v>12.2</v>
      </c>
      <c r="C684" s="312">
        <v>0.53</v>
      </c>
    </row>
    <row r="685" spans="1:3" x14ac:dyDescent="0.2">
      <c r="A685" t="s">
        <v>1239</v>
      </c>
      <c r="B685" s="312">
        <v>13</v>
      </c>
      <c r="C685" s="312">
        <v>0.53</v>
      </c>
    </row>
    <row r="686" spans="1:3" x14ac:dyDescent="0.2">
      <c r="A686" t="s">
        <v>1240</v>
      </c>
      <c r="B686" s="312">
        <v>16.2</v>
      </c>
      <c r="C686" s="312">
        <v>0.53</v>
      </c>
    </row>
    <row r="687" spans="1:3" x14ac:dyDescent="0.2">
      <c r="A687" t="s">
        <v>1241</v>
      </c>
      <c r="B687" s="312">
        <v>18.2</v>
      </c>
      <c r="C687" s="312">
        <v>0.53</v>
      </c>
    </row>
    <row r="688" spans="1:3" x14ac:dyDescent="0.2">
      <c r="A688" t="s">
        <v>1242</v>
      </c>
      <c r="B688" s="312">
        <v>20.100000000000001</v>
      </c>
      <c r="C688" s="312">
        <v>0.53</v>
      </c>
    </row>
    <row r="689" spans="1:3" x14ac:dyDescent="0.2">
      <c r="A689" t="s">
        <v>1243</v>
      </c>
      <c r="B689" s="312">
        <v>24</v>
      </c>
      <c r="C689" s="312">
        <v>0.53</v>
      </c>
    </row>
    <row r="690" spans="1:3" x14ac:dyDescent="0.2">
      <c r="A690" t="s">
        <v>1244</v>
      </c>
      <c r="B690" s="312">
        <v>25.2</v>
      </c>
      <c r="C690" s="312">
        <v>0.53</v>
      </c>
    </row>
    <row r="691" spans="1:3" x14ac:dyDescent="0.2">
      <c r="A691" t="s">
        <v>1245</v>
      </c>
      <c r="B691" s="312">
        <v>31.6</v>
      </c>
      <c r="C691" s="312">
        <v>0.53</v>
      </c>
    </row>
    <row r="692" spans="1:3" x14ac:dyDescent="0.2">
      <c r="A692" t="s">
        <v>1246</v>
      </c>
      <c r="B692" s="312">
        <v>39</v>
      </c>
      <c r="C692" s="312">
        <v>0.53</v>
      </c>
    </row>
    <row r="693" spans="1:3" x14ac:dyDescent="0.2">
      <c r="A693" t="s">
        <v>1247</v>
      </c>
      <c r="B693" s="312">
        <v>18.7</v>
      </c>
      <c r="C693" s="312">
        <v>0.61</v>
      </c>
    </row>
    <row r="694" spans="1:3" x14ac:dyDescent="0.2">
      <c r="A694" t="s">
        <v>1248</v>
      </c>
      <c r="B694" s="312">
        <v>23.3</v>
      </c>
      <c r="C694" s="312">
        <v>0.61</v>
      </c>
    </row>
    <row r="695" spans="1:3" x14ac:dyDescent="0.2">
      <c r="A695" t="s">
        <v>1249</v>
      </c>
      <c r="B695" s="312">
        <v>27.8</v>
      </c>
      <c r="C695" s="312">
        <v>0.61</v>
      </c>
    </row>
    <row r="696" spans="1:3" x14ac:dyDescent="0.2">
      <c r="A696" t="s">
        <v>1250</v>
      </c>
      <c r="B696" s="312">
        <v>29.1</v>
      </c>
      <c r="C696" s="312">
        <v>0.61</v>
      </c>
    </row>
    <row r="697" spans="1:3" x14ac:dyDescent="0.2">
      <c r="A697" t="s">
        <v>1251</v>
      </c>
      <c r="B697" s="312">
        <v>36.6</v>
      </c>
      <c r="C697" s="312">
        <v>0.61</v>
      </c>
    </row>
    <row r="698" spans="1:3" x14ac:dyDescent="0.2">
      <c r="A698" t="s">
        <v>1252</v>
      </c>
      <c r="B698" s="312">
        <v>45.3</v>
      </c>
      <c r="C698" s="312">
        <v>0.61</v>
      </c>
    </row>
    <row r="699" spans="1:3" x14ac:dyDescent="0.2">
      <c r="A699" t="s">
        <v>1253</v>
      </c>
      <c r="B699" s="312">
        <v>55.9</v>
      </c>
      <c r="C699" s="312">
        <v>0.61</v>
      </c>
    </row>
    <row r="700" spans="1:3" x14ac:dyDescent="0.2">
      <c r="A700" t="s">
        <v>1254</v>
      </c>
      <c r="B700" s="312">
        <v>21.2</v>
      </c>
      <c r="C700" s="312">
        <v>0.69</v>
      </c>
    </row>
    <row r="701" spans="1:3" x14ac:dyDescent="0.2">
      <c r="A701" t="s">
        <v>1255</v>
      </c>
      <c r="B701" s="312">
        <v>23.8</v>
      </c>
      <c r="C701" s="312">
        <v>0.69</v>
      </c>
    </row>
    <row r="702" spans="1:3" x14ac:dyDescent="0.2">
      <c r="A702" t="s">
        <v>1256</v>
      </c>
      <c r="B702" s="312">
        <v>26.4</v>
      </c>
      <c r="C702" s="312">
        <v>0.69</v>
      </c>
    </row>
    <row r="703" spans="1:3" x14ac:dyDescent="0.2">
      <c r="A703" t="s">
        <v>1257</v>
      </c>
      <c r="B703" s="312">
        <v>31.5</v>
      </c>
      <c r="C703" s="312">
        <v>0.69</v>
      </c>
    </row>
    <row r="704" spans="1:3" x14ac:dyDescent="0.2">
      <c r="A704" t="s">
        <v>1258</v>
      </c>
      <c r="B704" s="312">
        <v>33.1</v>
      </c>
      <c r="C704" s="312">
        <v>0.69</v>
      </c>
    </row>
    <row r="705" spans="1:3" x14ac:dyDescent="0.2">
      <c r="A705" t="s">
        <v>1259</v>
      </c>
      <c r="B705" s="312">
        <v>41.7</v>
      </c>
      <c r="C705" s="312">
        <v>0.69</v>
      </c>
    </row>
    <row r="706" spans="1:3" x14ac:dyDescent="0.2">
      <c r="A706" t="s">
        <v>1260</v>
      </c>
      <c r="B706" s="312">
        <v>51.6</v>
      </c>
      <c r="C706" s="312">
        <v>0.69</v>
      </c>
    </row>
    <row r="707" spans="1:3" x14ac:dyDescent="0.2">
      <c r="A707" t="s">
        <v>1261</v>
      </c>
      <c r="B707" s="312">
        <v>63.7</v>
      </c>
      <c r="C707" s="312">
        <v>0.69</v>
      </c>
    </row>
    <row r="708" spans="1:3" x14ac:dyDescent="0.2">
      <c r="A708" t="s">
        <v>1262</v>
      </c>
      <c r="B708" s="312">
        <v>35.299999999999997</v>
      </c>
      <c r="C708" s="312">
        <v>0.77</v>
      </c>
    </row>
    <row r="709" spans="1:3" x14ac:dyDescent="0.2">
      <c r="A709" t="s">
        <v>1263</v>
      </c>
      <c r="B709" s="312">
        <v>46.7</v>
      </c>
      <c r="C709" s="312">
        <v>0.77</v>
      </c>
    </row>
    <row r="710" spans="1:3" x14ac:dyDescent="0.2">
      <c r="A710" t="s">
        <v>1264</v>
      </c>
      <c r="B710" s="312">
        <v>57.8</v>
      </c>
      <c r="C710" s="312">
        <v>0.77</v>
      </c>
    </row>
    <row r="711" spans="1:3" x14ac:dyDescent="0.2">
      <c r="A711" t="s">
        <v>1265</v>
      </c>
      <c r="B711" s="312">
        <v>71.5</v>
      </c>
      <c r="C711" s="312">
        <v>0.77</v>
      </c>
    </row>
    <row r="712" spans="1:3" x14ac:dyDescent="0.2">
      <c r="A712" t="s">
        <v>1266</v>
      </c>
      <c r="B712" s="312">
        <v>26.5</v>
      </c>
      <c r="C712" s="312">
        <v>0.86</v>
      </c>
    </row>
    <row r="713" spans="1:3" x14ac:dyDescent="0.2">
      <c r="A713" t="s">
        <v>1267</v>
      </c>
      <c r="B713" s="312">
        <v>33.1</v>
      </c>
      <c r="C713" s="312">
        <v>0.86</v>
      </c>
    </row>
    <row r="714" spans="1:3" x14ac:dyDescent="0.2">
      <c r="A714" t="s">
        <v>1268</v>
      </c>
      <c r="B714" s="312">
        <v>39.5</v>
      </c>
      <c r="C714" s="312">
        <v>0.86</v>
      </c>
    </row>
    <row r="715" spans="1:3" x14ac:dyDescent="0.2">
      <c r="A715" t="s">
        <v>1269</v>
      </c>
      <c r="B715" s="312">
        <v>41.4</v>
      </c>
      <c r="C715" s="312">
        <v>0.86</v>
      </c>
    </row>
    <row r="716" spans="1:3" x14ac:dyDescent="0.2">
      <c r="A716" t="s">
        <v>1270</v>
      </c>
      <c r="B716" s="312">
        <v>52.3</v>
      </c>
      <c r="C716" s="312">
        <v>0.86</v>
      </c>
    </row>
    <row r="717" spans="1:3" x14ac:dyDescent="0.2">
      <c r="A717" t="s">
        <v>1271</v>
      </c>
      <c r="B717" s="312">
        <v>64.900000000000006</v>
      </c>
      <c r="C717" s="312">
        <v>0.86</v>
      </c>
    </row>
    <row r="718" spans="1:3" x14ac:dyDescent="0.2">
      <c r="A718" t="s">
        <v>1272</v>
      </c>
      <c r="B718" s="312">
        <v>80.3</v>
      </c>
      <c r="C718" s="312">
        <v>0.86</v>
      </c>
    </row>
    <row r="719" spans="1:3" x14ac:dyDescent="0.2">
      <c r="A719" t="s">
        <v>1273</v>
      </c>
      <c r="B719" s="312">
        <v>31.6</v>
      </c>
      <c r="C719" s="312">
        <v>1.02</v>
      </c>
    </row>
    <row r="720" spans="1:3" x14ac:dyDescent="0.2">
      <c r="A720" t="s">
        <v>1274</v>
      </c>
      <c r="B720" s="312">
        <v>39.299999999999997</v>
      </c>
      <c r="C720" s="312">
        <v>1.02</v>
      </c>
    </row>
    <row r="721" spans="1:3" x14ac:dyDescent="0.2">
      <c r="A721" t="s">
        <v>1275</v>
      </c>
      <c r="B721" s="312">
        <v>47</v>
      </c>
      <c r="C721" s="312">
        <v>1.02</v>
      </c>
    </row>
    <row r="722" spans="1:3" x14ac:dyDescent="0.2">
      <c r="A722" t="s">
        <v>1276</v>
      </c>
      <c r="B722" s="312">
        <v>49.3</v>
      </c>
      <c r="C722" s="312">
        <v>1.02</v>
      </c>
    </row>
    <row r="723" spans="1:3" x14ac:dyDescent="0.2">
      <c r="A723" t="s">
        <v>1277</v>
      </c>
      <c r="B723" s="312">
        <v>62.3</v>
      </c>
      <c r="C723" s="312">
        <v>1.02</v>
      </c>
    </row>
    <row r="724" spans="1:3" x14ac:dyDescent="0.2">
      <c r="A724" t="s">
        <v>1278</v>
      </c>
      <c r="B724" s="312">
        <v>77.400000000000006</v>
      </c>
      <c r="C724" s="312">
        <v>1.02</v>
      </c>
    </row>
    <row r="725" spans="1:3" x14ac:dyDescent="0.2">
      <c r="A725" t="s">
        <v>1279</v>
      </c>
      <c r="B725" s="312">
        <v>96</v>
      </c>
      <c r="C725" s="312">
        <v>1.02</v>
      </c>
    </row>
    <row r="726" spans="1:3" x14ac:dyDescent="0.2">
      <c r="A726" t="s">
        <v>1280</v>
      </c>
      <c r="B726" s="312">
        <v>0.15</v>
      </c>
      <c r="C726" s="312">
        <v>1.5700000000000002E-2</v>
      </c>
    </row>
    <row r="727" spans="1:3" x14ac:dyDescent="0.2">
      <c r="A727" t="s">
        <v>1281</v>
      </c>
      <c r="B727" s="312">
        <v>0.19</v>
      </c>
      <c r="C727" s="312">
        <v>1.7270000000000001E-2</v>
      </c>
    </row>
    <row r="728" spans="1:3" x14ac:dyDescent="0.2">
      <c r="A728" t="s">
        <v>1282</v>
      </c>
      <c r="B728" s="312">
        <v>0.22</v>
      </c>
      <c r="C728" s="312">
        <v>1.8839999999999999E-2</v>
      </c>
    </row>
    <row r="729" spans="1:3" x14ac:dyDescent="0.2">
      <c r="A729" t="s">
        <v>1283</v>
      </c>
      <c r="B729" s="312">
        <v>0.3</v>
      </c>
      <c r="C729" s="312">
        <v>2.198E-2</v>
      </c>
    </row>
    <row r="730" spans="1:3" x14ac:dyDescent="0.2">
      <c r="A730" t="s">
        <v>1284</v>
      </c>
      <c r="B730" s="312">
        <v>0.39</v>
      </c>
      <c r="C730" s="312">
        <v>2.512E-2</v>
      </c>
    </row>
    <row r="731" spans="1:3" x14ac:dyDescent="0.2">
      <c r="A731" t="s">
        <v>1285</v>
      </c>
      <c r="B731" s="312">
        <v>0.5</v>
      </c>
      <c r="C731" s="312">
        <v>2.826E-2</v>
      </c>
    </row>
    <row r="732" spans="1:3" x14ac:dyDescent="0.2">
      <c r="A732" t="s">
        <v>1286</v>
      </c>
      <c r="B732" s="312">
        <v>0.62</v>
      </c>
      <c r="C732" s="312">
        <v>3.1400000000000004E-2</v>
      </c>
    </row>
    <row r="733" spans="1:3" x14ac:dyDescent="0.2">
      <c r="A733" t="s">
        <v>1287</v>
      </c>
      <c r="B733" s="312">
        <v>0.75</v>
      </c>
      <c r="C733" s="312">
        <v>3.4540000000000001E-2</v>
      </c>
    </row>
    <row r="734" spans="1:3" x14ac:dyDescent="0.2">
      <c r="A734" t="s">
        <v>1288</v>
      </c>
      <c r="B734" s="312">
        <v>0.89</v>
      </c>
      <c r="C734" s="312">
        <v>3.7679999999999998E-2</v>
      </c>
    </row>
    <row r="735" spans="1:3" x14ac:dyDescent="0.2">
      <c r="A735" t="s">
        <v>1289</v>
      </c>
      <c r="B735" s="312">
        <v>1.21</v>
      </c>
      <c r="C735" s="312">
        <v>4.3959999999999999E-2</v>
      </c>
    </row>
    <row r="736" spans="1:3" x14ac:dyDescent="0.2">
      <c r="A736" t="s">
        <v>1290</v>
      </c>
      <c r="B736" s="312">
        <v>1.39</v>
      </c>
      <c r="C736" s="312">
        <v>4.7100000000000003E-2</v>
      </c>
    </row>
    <row r="737" spans="1:3" x14ac:dyDescent="0.2">
      <c r="A737" t="s">
        <v>549</v>
      </c>
      <c r="B737" s="312">
        <v>1.58</v>
      </c>
      <c r="C737" s="312">
        <v>5.024E-2</v>
      </c>
    </row>
    <row r="738" spans="1:3" x14ac:dyDescent="0.2">
      <c r="A738" t="s">
        <v>1291</v>
      </c>
      <c r="B738" s="312">
        <v>1.78</v>
      </c>
      <c r="C738" s="312">
        <v>5.3380000000000004E-2</v>
      </c>
    </row>
    <row r="739" spans="1:3" x14ac:dyDescent="0.2">
      <c r="A739" t="s">
        <v>566</v>
      </c>
      <c r="B739" s="312">
        <v>2</v>
      </c>
      <c r="C739" s="312">
        <v>5.6520000000000001E-2</v>
      </c>
    </row>
    <row r="740" spans="1:3" x14ac:dyDescent="0.2">
      <c r="A740" t="s">
        <v>1292</v>
      </c>
      <c r="B740" s="312">
        <v>2.23</v>
      </c>
      <c r="C740" s="312">
        <v>5.9660000000000005E-2</v>
      </c>
    </row>
    <row r="741" spans="1:3" x14ac:dyDescent="0.2">
      <c r="A741" t="s">
        <v>551</v>
      </c>
      <c r="B741" s="312">
        <v>2.4700000000000002</v>
      </c>
      <c r="C741" s="312">
        <v>6.2800000000000009E-2</v>
      </c>
    </row>
    <row r="742" spans="1:3" x14ac:dyDescent="0.2">
      <c r="A742" t="s">
        <v>1293</v>
      </c>
      <c r="B742" s="312">
        <v>2.72</v>
      </c>
      <c r="C742" s="312">
        <v>6.5939999999999999E-2</v>
      </c>
    </row>
    <row r="743" spans="1:3" x14ac:dyDescent="0.2">
      <c r="A743" t="s">
        <v>1294</v>
      </c>
      <c r="B743" s="312">
        <v>2.98</v>
      </c>
      <c r="C743" s="312">
        <v>6.9080000000000003E-2</v>
      </c>
    </row>
    <row r="744" spans="1:3" x14ac:dyDescent="0.2">
      <c r="A744" t="s">
        <v>1295</v>
      </c>
      <c r="B744" s="312">
        <v>3.26</v>
      </c>
      <c r="C744" s="312">
        <v>7.2219999999999993E-2</v>
      </c>
    </row>
    <row r="745" spans="1:3" x14ac:dyDescent="0.2">
      <c r="A745" t="s">
        <v>558</v>
      </c>
      <c r="B745" s="312">
        <v>3.55</v>
      </c>
      <c r="C745" s="312">
        <v>7.5359999999999996E-2</v>
      </c>
    </row>
    <row r="746" spans="1:3" x14ac:dyDescent="0.2">
      <c r="A746" t="s">
        <v>1296</v>
      </c>
      <c r="B746" s="312">
        <v>3.85</v>
      </c>
      <c r="C746" s="312">
        <v>7.85E-2</v>
      </c>
    </row>
    <row r="747" spans="1:3" x14ac:dyDescent="0.2">
      <c r="A747" t="s">
        <v>1297</v>
      </c>
      <c r="B747" s="312">
        <v>4.17</v>
      </c>
      <c r="C747" s="312">
        <v>8.1640000000000004E-2</v>
      </c>
    </row>
    <row r="748" spans="1:3" x14ac:dyDescent="0.2">
      <c r="A748" t="s">
        <v>570</v>
      </c>
      <c r="B748" s="312">
        <v>4.49</v>
      </c>
      <c r="C748" s="312">
        <v>8.4779999999999994E-2</v>
      </c>
    </row>
    <row r="749" spans="1:3" x14ac:dyDescent="0.2">
      <c r="A749" t="s">
        <v>1298</v>
      </c>
      <c r="B749" s="312">
        <v>4.83</v>
      </c>
      <c r="C749" s="312">
        <v>8.7919999999999998E-2</v>
      </c>
    </row>
    <row r="750" spans="1:3" x14ac:dyDescent="0.2">
      <c r="A750" t="s">
        <v>550</v>
      </c>
      <c r="B750" s="312">
        <v>5.55</v>
      </c>
      <c r="C750" s="312">
        <v>9.4200000000000006E-2</v>
      </c>
    </row>
    <row r="751" spans="1:3" x14ac:dyDescent="0.2">
      <c r="A751" t="s">
        <v>1299</v>
      </c>
      <c r="B751" s="312">
        <v>6.31</v>
      </c>
      <c r="C751" s="312">
        <v>0.10048</v>
      </c>
    </row>
    <row r="752" spans="1:3" x14ac:dyDescent="0.2">
      <c r="A752" t="s">
        <v>1300</v>
      </c>
      <c r="B752" s="312">
        <v>7.13</v>
      </c>
      <c r="C752" s="312">
        <v>0.10676000000000001</v>
      </c>
    </row>
    <row r="753" spans="1:3" x14ac:dyDescent="0.2">
      <c r="A753" t="s">
        <v>1301</v>
      </c>
      <c r="B753" s="312">
        <v>7.55</v>
      </c>
      <c r="C753" s="312">
        <v>0.10990000000000001</v>
      </c>
    </row>
    <row r="754" spans="1:3" x14ac:dyDescent="0.2">
      <c r="A754" t="s">
        <v>1302</v>
      </c>
      <c r="B754" s="312">
        <v>7.99</v>
      </c>
      <c r="C754" s="312">
        <v>0.11304</v>
      </c>
    </row>
    <row r="755" spans="1:3" x14ac:dyDescent="0.2">
      <c r="A755" t="s">
        <v>1303</v>
      </c>
      <c r="B755" s="312">
        <v>8.44</v>
      </c>
      <c r="C755" s="312">
        <v>0.11618000000000001</v>
      </c>
    </row>
    <row r="756" spans="1:3" x14ac:dyDescent="0.2">
      <c r="A756" t="s">
        <v>1304</v>
      </c>
      <c r="B756" s="312">
        <v>8.9</v>
      </c>
      <c r="C756" s="312">
        <v>0.12246000000000001</v>
      </c>
    </row>
    <row r="757" spans="1:3" x14ac:dyDescent="0.2">
      <c r="A757" t="s">
        <v>1305</v>
      </c>
      <c r="B757" s="312">
        <v>9.86</v>
      </c>
      <c r="C757" s="312">
        <v>0.12560000000000002</v>
      </c>
    </row>
    <row r="758" spans="1:3" x14ac:dyDescent="0.2">
      <c r="A758" t="s">
        <v>1306</v>
      </c>
      <c r="B758" s="312">
        <v>10.9</v>
      </c>
      <c r="C758" s="312">
        <v>0.13188</v>
      </c>
    </row>
    <row r="759" spans="1:3" x14ac:dyDescent="0.2">
      <c r="A759" t="s">
        <v>1307</v>
      </c>
      <c r="B759" s="312">
        <v>11.9</v>
      </c>
      <c r="C759" s="312">
        <v>0.13816000000000001</v>
      </c>
    </row>
    <row r="760" spans="1:3" x14ac:dyDescent="0.2">
      <c r="A760" t="s">
        <v>1308</v>
      </c>
      <c r="B760" s="312">
        <v>12.5</v>
      </c>
      <c r="C760" s="312">
        <v>0.14130000000000001</v>
      </c>
    </row>
    <row r="761" spans="1:3" x14ac:dyDescent="0.2">
      <c r="A761" t="s">
        <v>1309</v>
      </c>
      <c r="B761" s="312">
        <v>13.6</v>
      </c>
      <c r="C761" s="312">
        <v>0.14758000000000002</v>
      </c>
    </row>
    <row r="762" spans="1:3" x14ac:dyDescent="0.2">
      <c r="A762" t="s">
        <v>1310</v>
      </c>
      <c r="B762" s="312">
        <v>15.4</v>
      </c>
      <c r="C762" s="312">
        <v>0.157</v>
      </c>
    </row>
    <row r="763" spans="1:3" x14ac:dyDescent="0.2">
      <c r="A763" t="s">
        <v>1311</v>
      </c>
      <c r="B763" s="312">
        <v>16.7</v>
      </c>
      <c r="C763" s="312">
        <v>0.16328000000000001</v>
      </c>
    </row>
    <row r="764" spans="1:3" x14ac:dyDescent="0.2">
      <c r="A764" t="s">
        <v>1312</v>
      </c>
      <c r="B764" s="312">
        <v>17.3</v>
      </c>
      <c r="C764" s="312">
        <v>0.16642000000000001</v>
      </c>
    </row>
    <row r="765" spans="1:3" x14ac:dyDescent="0.2">
      <c r="A765" t="s">
        <v>1313</v>
      </c>
      <c r="B765" s="312">
        <v>18.7</v>
      </c>
      <c r="C765" s="312">
        <v>0.17270000000000002</v>
      </c>
    </row>
    <row r="766" spans="1:3" x14ac:dyDescent="0.2">
      <c r="A766" t="s">
        <v>1314</v>
      </c>
      <c r="B766" s="312">
        <v>19.3</v>
      </c>
      <c r="C766" s="312">
        <v>0.17584</v>
      </c>
    </row>
    <row r="767" spans="1:3" x14ac:dyDescent="0.2">
      <c r="A767" t="s">
        <v>1315</v>
      </c>
      <c r="B767" s="312">
        <v>20.7</v>
      </c>
      <c r="C767" s="312">
        <v>0.18212</v>
      </c>
    </row>
    <row r="768" spans="1:3" x14ac:dyDescent="0.2">
      <c r="A768" t="s">
        <v>1316</v>
      </c>
      <c r="B768" s="312">
        <v>22.2</v>
      </c>
      <c r="C768" s="312">
        <v>0.18840000000000001</v>
      </c>
    </row>
    <row r="769" spans="1:3" x14ac:dyDescent="0.2">
      <c r="A769" t="s">
        <v>1317</v>
      </c>
      <c r="B769" s="312">
        <v>24.5</v>
      </c>
      <c r="C769" s="312">
        <v>0.19782000000000002</v>
      </c>
    </row>
    <row r="770" spans="1:3" x14ac:dyDescent="0.2">
      <c r="A770" t="s">
        <v>1318</v>
      </c>
      <c r="B770" s="312">
        <v>26</v>
      </c>
      <c r="C770" s="312">
        <v>0.2041</v>
      </c>
    </row>
    <row r="771" spans="1:3" x14ac:dyDescent="0.2">
      <c r="A771" t="s">
        <v>1319</v>
      </c>
      <c r="B771" s="312">
        <v>28.5</v>
      </c>
      <c r="C771" s="312">
        <v>0.21352000000000002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B1:R915"/>
  <sheetViews>
    <sheetView view="pageLayout" workbookViewId="0">
      <selection activeCell="D16" sqref="D16"/>
    </sheetView>
  </sheetViews>
  <sheetFormatPr defaultRowHeight="12.75" x14ac:dyDescent="0.2"/>
  <cols>
    <col min="1" max="1" width="2.42578125" customWidth="1"/>
    <col min="2" max="2" width="13.140625" customWidth="1"/>
    <col min="3" max="3" width="13.5703125" style="11" customWidth="1"/>
    <col min="4" max="4" width="23.5703125" customWidth="1"/>
    <col min="5" max="5" width="13" customWidth="1"/>
    <col min="6" max="6" width="10" style="8" customWidth="1"/>
    <col min="7" max="7" width="11.85546875" customWidth="1"/>
    <col min="8" max="8" width="3.7109375" customWidth="1"/>
    <col min="9" max="10" width="13.28515625" customWidth="1"/>
    <col min="11" max="11" width="23.28515625" customWidth="1"/>
    <col min="12" max="23" width="13.28515625" customWidth="1"/>
  </cols>
  <sheetData>
    <row r="1" spans="2:18" x14ac:dyDescent="0.2">
      <c r="B1" s="5"/>
      <c r="C1" s="292"/>
      <c r="D1" s="292"/>
      <c r="E1" s="5"/>
      <c r="F1" s="5"/>
      <c r="G1" s="290"/>
      <c r="H1" s="5"/>
      <c r="I1" s="5"/>
      <c r="J1" s="5"/>
      <c r="K1" s="5"/>
      <c r="L1" s="5"/>
      <c r="M1" s="5"/>
    </row>
    <row r="2" spans="2:18" ht="13.5" thickBot="1" x14ac:dyDescent="0.25">
      <c r="B2" s="5"/>
      <c r="C2" s="292"/>
      <c r="D2" s="292"/>
      <c r="E2" s="5"/>
      <c r="F2" s="5"/>
      <c r="G2" s="290"/>
      <c r="H2" s="5"/>
      <c r="I2" s="5"/>
      <c r="J2" s="5"/>
      <c r="K2" s="5"/>
      <c r="L2" s="5"/>
      <c r="M2" s="5"/>
    </row>
    <row r="3" spans="2:18" x14ac:dyDescent="0.2">
      <c r="B3" s="690" t="s">
        <v>1322</v>
      </c>
      <c r="C3" s="691"/>
      <c r="D3" s="675" t="s">
        <v>1425</v>
      </c>
      <c r="E3" s="676"/>
      <c r="F3" s="676"/>
      <c r="G3" s="677"/>
      <c r="H3" s="5"/>
      <c r="I3" s="5"/>
      <c r="J3" s="5"/>
      <c r="K3" s="5"/>
      <c r="L3" s="5"/>
      <c r="M3" s="5"/>
      <c r="N3" s="27"/>
    </row>
    <row r="4" spans="2:18" x14ac:dyDescent="0.2">
      <c r="B4" s="671" t="s">
        <v>1323</v>
      </c>
      <c r="C4" s="672"/>
      <c r="D4" s="678" t="s">
        <v>1425</v>
      </c>
      <c r="E4" s="679"/>
      <c r="F4" s="679"/>
      <c r="G4" s="680"/>
      <c r="H4" s="5"/>
      <c r="I4" s="5"/>
      <c r="J4" s="5"/>
      <c r="K4" s="5"/>
      <c r="L4" s="5"/>
      <c r="M4" s="5"/>
      <c r="N4" s="27"/>
    </row>
    <row r="5" spans="2:18" x14ac:dyDescent="0.2">
      <c r="B5" s="671" t="s">
        <v>26</v>
      </c>
      <c r="C5" s="672"/>
      <c r="D5" s="681" t="s">
        <v>1424</v>
      </c>
      <c r="E5" s="682"/>
      <c r="F5" s="682"/>
      <c r="G5" s="683"/>
      <c r="H5" s="5"/>
      <c r="I5" s="5"/>
      <c r="J5" s="5"/>
      <c r="K5" s="5"/>
      <c r="L5" s="5"/>
      <c r="M5" s="5"/>
      <c r="N5" s="321"/>
    </row>
    <row r="6" spans="2:18" x14ac:dyDescent="0.2">
      <c r="B6" s="671" t="s">
        <v>54</v>
      </c>
      <c r="C6" s="672"/>
      <c r="D6" s="678" t="s">
        <v>1426</v>
      </c>
      <c r="E6" s="679"/>
      <c r="F6" s="679"/>
      <c r="G6" s="680"/>
      <c r="H6" s="5"/>
      <c r="I6" s="5"/>
      <c r="J6" s="5"/>
      <c r="K6" s="5"/>
      <c r="L6" s="5"/>
      <c r="M6" s="5"/>
      <c r="N6" s="27"/>
    </row>
    <row r="7" spans="2:18" x14ac:dyDescent="0.2">
      <c r="B7" s="671" t="s">
        <v>1333</v>
      </c>
      <c r="C7" s="672"/>
      <c r="D7" s="684"/>
      <c r="E7" s="685"/>
      <c r="F7" s="685"/>
      <c r="G7" s="686"/>
      <c r="H7" s="5"/>
      <c r="I7" s="5"/>
      <c r="J7" s="5"/>
      <c r="K7" s="5"/>
      <c r="L7" s="5"/>
      <c r="M7" s="5"/>
      <c r="N7" s="331"/>
    </row>
    <row r="8" spans="2:18" x14ac:dyDescent="0.2">
      <c r="B8" s="671" t="s">
        <v>1324</v>
      </c>
      <c r="C8" s="672"/>
      <c r="D8" s="678">
        <f>GETPIVOTDATA("Masa neta proiect /total [Kg]",$C$11)</f>
        <v>103522.22999999997</v>
      </c>
      <c r="E8" s="679"/>
      <c r="F8" s="679"/>
      <c r="G8" s="680"/>
      <c r="H8" s="5"/>
      <c r="I8" s="5"/>
      <c r="J8" s="5"/>
      <c r="K8" s="5"/>
      <c r="L8" s="5"/>
      <c r="M8" s="5"/>
      <c r="N8" s="27"/>
    </row>
    <row r="9" spans="2:18" ht="13.5" thickBot="1" x14ac:dyDescent="0.25">
      <c r="B9" s="673" t="s">
        <v>1327</v>
      </c>
      <c r="C9" s="674"/>
      <c r="D9" s="687" t="s">
        <v>1423</v>
      </c>
      <c r="E9" s="688"/>
      <c r="F9" s="688"/>
      <c r="G9" s="689"/>
      <c r="H9" s="5"/>
      <c r="I9" s="5"/>
      <c r="J9" s="5"/>
      <c r="K9" s="5"/>
      <c r="L9" s="5"/>
      <c r="M9" s="5"/>
      <c r="N9" s="331"/>
    </row>
    <row r="10" spans="2:18" s="290" customFormat="1" ht="13.5" thickBot="1" x14ac:dyDescent="0.25">
      <c r="B10" s="10"/>
      <c r="C10" s="10"/>
      <c r="H10" s="5"/>
      <c r="I10" s="5"/>
      <c r="J10" s="5"/>
      <c r="K10" s="5"/>
      <c r="L10" s="5"/>
      <c r="M10" s="5"/>
    </row>
    <row r="11" spans="2:18" s="290" customFormat="1" ht="13.5" hidden="1" thickBot="1" x14ac:dyDescent="0.25">
      <c r="B11" s="489"/>
      <c r="C11" s="489"/>
      <c r="D11" s="489"/>
      <c r="E11" s="489"/>
      <c r="F11" s="489" t="s">
        <v>9</v>
      </c>
      <c r="G11" s="489"/>
      <c r="H11" s="5"/>
      <c r="I11" s="5"/>
      <c r="J11" s="5"/>
      <c r="K11" s="5"/>
      <c r="L11" s="5"/>
      <c r="M11" s="5"/>
    </row>
    <row r="12" spans="2:18" s="290" customFormat="1" ht="51.75" thickBot="1" x14ac:dyDescent="0.25">
      <c r="B12" s="324" t="s">
        <v>1328</v>
      </c>
      <c r="C12" s="496" t="s">
        <v>1329</v>
      </c>
      <c r="D12" s="324" t="s">
        <v>543</v>
      </c>
      <c r="E12" s="325" t="s">
        <v>0</v>
      </c>
      <c r="F12" s="329" t="s">
        <v>1330</v>
      </c>
      <c r="G12" s="330" t="s">
        <v>1332</v>
      </c>
      <c r="H12" s="5"/>
      <c r="I12" s="5"/>
      <c r="J12" s="5"/>
      <c r="K12" s="5"/>
      <c r="L12" s="5"/>
      <c r="M12" s="5"/>
      <c r="N12" s="332"/>
    </row>
    <row r="13" spans="2:18" s="290" customFormat="1" x14ac:dyDescent="0.2">
      <c r="B13" s="456" t="s">
        <v>540</v>
      </c>
      <c r="C13" s="6" t="s">
        <v>540</v>
      </c>
      <c r="D13" s="6" t="s">
        <v>540</v>
      </c>
      <c r="E13" s="6" t="s">
        <v>540</v>
      </c>
      <c r="F13" s="429">
        <v>0</v>
      </c>
      <c r="G13" s="430"/>
      <c r="H13" s="5"/>
      <c r="I13" s="5"/>
      <c r="J13" s="5"/>
      <c r="K13" s="5"/>
      <c r="L13" s="5"/>
      <c r="M13" s="5"/>
    </row>
    <row r="14" spans="2:18" s="5" customFormat="1" x14ac:dyDescent="0.2">
      <c r="B14" s="457"/>
      <c r="C14" s="6" t="s">
        <v>1543</v>
      </c>
      <c r="D14" s="6" t="s">
        <v>558</v>
      </c>
      <c r="E14" s="6" t="s">
        <v>1428</v>
      </c>
      <c r="F14" s="454">
        <v>4033.67</v>
      </c>
      <c r="G14" s="455"/>
      <c r="N14"/>
      <c r="O14"/>
      <c r="P14"/>
      <c r="Q14"/>
      <c r="R14"/>
    </row>
    <row r="15" spans="2:18" s="5" customFormat="1" x14ac:dyDescent="0.2">
      <c r="B15" s="457"/>
      <c r="C15" s="6"/>
      <c r="D15" s="6" t="s">
        <v>1539</v>
      </c>
      <c r="E15" s="6" t="s">
        <v>1539</v>
      </c>
      <c r="F15" s="454">
        <v>320.35999999999876</v>
      </c>
      <c r="G15" s="455"/>
      <c r="N15"/>
      <c r="O15"/>
      <c r="P15"/>
      <c r="Q15"/>
      <c r="R15"/>
    </row>
    <row r="16" spans="2:18" s="5" customFormat="1" x14ac:dyDescent="0.2">
      <c r="B16" s="457"/>
      <c r="C16" s="6"/>
      <c r="D16" s="6">
        <v>10</v>
      </c>
      <c r="E16" s="6" t="s">
        <v>1428</v>
      </c>
      <c r="F16" s="454">
        <v>2088.0000000000005</v>
      </c>
      <c r="G16" s="455"/>
      <c r="N16"/>
      <c r="O16"/>
      <c r="P16"/>
      <c r="Q16"/>
      <c r="R16"/>
    </row>
    <row r="17" spans="2:18" s="5" customFormat="1" x14ac:dyDescent="0.2">
      <c r="B17" s="457"/>
      <c r="C17" s="6"/>
      <c r="D17" s="6">
        <v>5</v>
      </c>
      <c r="E17" s="6" t="s">
        <v>1428</v>
      </c>
      <c r="F17" s="454">
        <v>200.39999999999995</v>
      </c>
      <c r="G17" s="455"/>
      <c r="N17"/>
      <c r="O17"/>
      <c r="P17"/>
      <c r="Q17"/>
      <c r="R17"/>
    </row>
    <row r="18" spans="2:18" x14ac:dyDescent="0.2">
      <c r="B18" s="457"/>
      <c r="C18" s="6"/>
      <c r="D18" s="6">
        <v>8</v>
      </c>
      <c r="E18" s="6" t="s">
        <v>1428</v>
      </c>
      <c r="F18" s="454">
        <v>753.5999999999998</v>
      </c>
      <c r="G18" s="455"/>
      <c r="H18" s="5"/>
      <c r="I18" s="5"/>
      <c r="J18" s="5"/>
      <c r="K18" s="5"/>
      <c r="L18" s="5"/>
      <c r="M18" s="5"/>
    </row>
    <row r="19" spans="2:18" x14ac:dyDescent="0.2">
      <c r="B19" s="457"/>
      <c r="C19" s="6"/>
      <c r="D19" s="6" t="s">
        <v>3589</v>
      </c>
      <c r="E19" s="6">
        <v>8.8000000000000007</v>
      </c>
      <c r="F19" s="454">
        <v>388.28</v>
      </c>
      <c r="G19" s="455"/>
      <c r="H19" s="5"/>
      <c r="I19" s="5"/>
      <c r="J19" s="5"/>
      <c r="K19" s="5"/>
      <c r="L19" s="5"/>
      <c r="M19" s="5"/>
    </row>
    <row r="20" spans="2:18" x14ac:dyDescent="0.2">
      <c r="B20" s="457"/>
      <c r="C20" s="6"/>
      <c r="D20" s="6" t="s">
        <v>3586</v>
      </c>
      <c r="E20" s="6" t="s">
        <v>1428</v>
      </c>
      <c r="F20" s="454">
        <v>248.04000000000008</v>
      </c>
      <c r="G20" s="455"/>
      <c r="H20" s="5"/>
      <c r="I20" s="5"/>
      <c r="J20" s="5"/>
      <c r="K20" s="5"/>
      <c r="L20" s="5"/>
      <c r="M20" s="5"/>
    </row>
    <row r="21" spans="2:18" x14ac:dyDescent="0.2">
      <c r="B21" s="457"/>
      <c r="C21" s="6"/>
      <c r="D21" s="6" t="s">
        <v>865</v>
      </c>
      <c r="E21" s="6" t="s">
        <v>1428</v>
      </c>
      <c r="F21" s="454">
        <v>811.48</v>
      </c>
      <c r="G21" s="455"/>
      <c r="H21" s="5"/>
      <c r="I21" s="5"/>
      <c r="J21" s="5"/>
      <c r="K21" s="5"/>
      <c r="L21" s="5"/>
      <c r="M21" s="5"/>
    </row>
    <row r="22" spans="2:18" x14ac:dyDescent="0.2">
      <c r="B22" s="457"/>
      <c r="C22" s="6"/>
      <c r="D22" s="6" t="s">
        <v>877</v>
      </c>
      <c r="E22" s="6" t="s">
        <v>1428</v>
      </c>
      <c r="F22" s="454">
        <v>2276.2199999999998</v>
      </c>
      <c r="G22" s="455"/>
      <c r="H22" s="5"/>
      <c r="I22" s="5"/>
      <c r="J22" s="5"/>
      <c r="K22" s="5"/>
      <c r="L22" s="5"/>
      <c r="M22" s="5"/>
    </row>
    <row r="23" spans="2:18" x14ac:dyDescent="0.2">
      <c r="B23" s="457"/>
      <c r="C23" s="6" t="s">
        <v>1678</v>
      </c>
      <c r="D23" s="6" t="s">
        <v>559</v>
      </c>
      <c r="E23" s="6" t="s">
        <v>1428</v>
      </c>
      <c r="F23" s="454">
        <v>566.55999999999995</v>
      </c>
      <c r="G23" s="455"/>
      <c r="H23" s="5"/>
      <c r="I23" s="5"/>
      <c r="J23" s="5"/>
      <c r="K23" s="5"/>
      <c r="L23" s="5"/>
      <c r="M23" s="5"/>
    </row>
    <row r="24" spans="2:18" x14ac:dyDescent="0.2">
      <c r="B24" s="457"/>
      <c r="C24" s="6"/>
      <c r="D24" s="6" t="s">
        <v>620</v>
      </c>
      <c r="E24" s="6" t="s">
        <v>1428</v>
      </c>
      <c r="F24" s="454">
        <v>786.0100000000001</v>
      </c>
      <c r="G24" s="455"/>
      <c r="H24" s="5"/>
      <c r="I24" s="5"/>
      <c r="J24" s="5"/>
      <c r="K24" s="5"/>
      <c r="L24" s="5"/>
      <c r="M24" s="5"/>
    </row>
    <row r="25" spans="2:18" x14ac:dyDescent="0.2">
      <c r="B25" s="457"/>
      <c r="C25" s="6"/>
      <c r="D25" s="6" t="s">
        <v>1906</v>
      </c>
      <c r="E25" s="6" t="s">
        <v>1920</v>
      </c>
      <c r="F25" s="454">
        <v>298.7</v>
      </c>
      <c r="G25" s="455"/>
      <c r="H25" s="5"/>
      <c r="I25" s="5"/>
      <c r="J25" s="5"/>
      <c r="K25" s="5"/>
      <c r="L25" s="5"/>
      <c r="M25" s="5"/>
    </row>
    <row r="26" spans="2:18" x14ac:dyDescent="0.2">
      <c r="B26" s="457"/>
      <c r="C26" s="6"/>
      <c r="D26" s="6" t="s">
        <v>1296</v>
      </c>
      <c r="E26" s="6" t="s">
        <v>1428</v>
      </c>
      <c r="F26" s="454">
        <v>4.32</v>
      </c>
      <c r="G26" s="455"/>
      <c r="H26" s="5"/>
      <c r="I26" s="5"/>
      <c r="J26" s="5"/>
      <c r="K26" s="5"/>
      <c r="L26" s="5"/>
      <c r="M26" s="5"/>
    </row>
    <row r="27" spans="2:18" x14ac:dyDescent="0.2">
      <c r="B27" s="457"/>
      <c r="C27" s="6"/>
      <c r="D27" s="6" t="s">
        <v>549</v>
      </c>
      <c r="E27" s="6" t="s">
        <v>1428</v>
      </c>
      <c r="F27" s="454">
        <v>0.76</v>
      </c>
      <c r="G27" s="455"/>
      <c r="H27" s="5"/>
      <c r="I27" s="5"/>
      <c r="J27" s="5"/>
      <c r="K27" s="5"/>
      <c r="L27" s="5"/>
      <c r="M27" s="5"/>
    </row>
    <row r="28" spans="2:18" x14ac:dyDescent="0.2">
      <c r="B28" s="457"/>
      <c r="C28" s="6"/>
      <c r="D28" s="6" t="s">
        <v>622</v>
      </c>
      <c r="E28" s="6" t="s">
        <v>1428</v>
      </c>
      <c r="F28" s="454">
        <v>1156.6200000000001</v>
      </c>
      <c r="G28" s="455"/>
      <c r="H28" s="5"/>
      <c r="I28" s="5"/>
      <c r="J28" s="5"/>
      <c r="K28" s="5"/>
      <c r="L28" s="5"/>
      <c r="M28" s="5"/>
    </row>
    <row r="29" spans="2:18" x14ac:dyDescent="0.2">
      <c r="B29" s="457"/>
      <c r="C29" s="6"/>
      <c r="D29" s="6" t="s">
        <v>1909</v>
      </c>
      <c r="E29" s="6" t="s">
        <v>1920</v>
      </c>
      <c r="F29" s="454">
        <v>345.59999999999997</v>
      </c>
      <c r="G29" s="455"/>
      <c r="H29" s="5"/>
      <c r="I29" s="5"/>
      <c r="J29" s="5"/>
      <c r="K29" s="5"/>
      <c r="L29" s="5"/>
      <c r="M29" s="5"/>
    </row>
    <row r="30" spans="2:18" x14ac:dyDescent="0.2">
      <c r="B30" s="457"/>
      <c r="C30" s="6"/>
      <c r="D30" s="6" t="s">
        <v>1910</v>
      </c>
      <c r="E30" s="6" t="s">
        <v>1920</v>
      </c>
      <c r="F30" s="454">
        <v>1300.95</v>
      </c>
      <c r="G30" s="455"/>
      <c r="H30" s="5"/>
      <c r="I30" s="5"/>
      <c r="J30" s="5"/>
      <c r="K30" s="5"/>
      <c r="L30" s="5"/>
      <c r="M30" s="5"/>
    </row>
    <row r="31" spans="2:18" x14ac:dyDescent="0.2">
      <c r="B31" s="457"/>
      <c r="C31" s="6"/>
      <c r="D31" s="6" t="s">
        <v>624</v>
      </c>
      <c r="E31" s="6" t="s">
        <v>1428</v>
      </c>
      <c r="F31" s="454">
        <v>8668.33</v>
      </c>
      <c r="G31" s="455"/>
      <c r="H31" s="5"/>
      <c r="I31" s="5"/>
      <c r="J31" s="5"/>
      <c r="K31" s="5"/>
      <c r="L31" s="5"/>
      <c r="M31" s="5"/>
    </row>
    <row r="32" spans="2:18" x14ac:dyDescent="0.2">
      <c r="B32" s="457"/>
      <c r="C32" s="6"/>
      <c r="D32" s="6" t="s">
        <v>623</v>
      </c>
      <c r="E32" s="6" t="s">
        <v>1428</v>
      </c>
      <c r="F32" s="454">
        <v>5036.9399999999996</v>
      </c>
      <c r="G32" s="455"/>
      <c r="H32" s="5"/>
      <c r="I32" s="5"/>
      <c r="J32" s="5"/>
      <c r="K32" s="5"/>
      <c r="L32" s="5"/>
      <c r="M32" s="5"/>
    </row>
    <row r="33" spans="2:13" x14ac:dyDescent="0.2">
      <c r="B33" s="457"/>
      <c r="C33" s="6"/>
      <c r="D33" s="6" t="s">
        <v>1917</v>
      </c>
      <c r="E33" s="6" t="s">
        <v>1920</v>
      </c>
      <c r="F33" s="454">
        <v>27.76</v>
      </c>
      <c r="G33" s="455"/>
      <c r="H33" s="5"/>
      <c r="I33" s="5"/>
      <c r="J33" s="5"/>
      <c r="K33" s="5"/>
      <c r="L33" s="5"/>
      <c r="M33" s="5"/>
    </row>
    <row r="34" spans="2:13" x14ac:dyDescent="0.2">
      <c r="B34" s="457"/>
      <c r="C34" s="6"/>
      <c r="D34" s="6" t="s">
        <v>1921</v>
      </c>
      <c r="E34" s="6" t="s">
        <v>1921</v>
      </c>
      <c r="F34" s="454">
        <v>956.98999999999796</v>
      </c>
      <c r="G34" s="455"/>
      <c r="H34" s="5"/>
      <c r="I34" s="5"/>
      <c r="J34" s="5"/>
      <c r="K34" s="5"/>
      <c r="L34" s="5"/>
      <c r="M34" s="5"/>
    </row>
    <row r="35" spans="2:13" x14ac:dyDescent="0.2">
      <c r="B35" s="457"/>
      <c r="C35" s="6"/>
      <c r="D35" s="6">
        <v>10</v>
      </c>
      <c r="E35" s="6" t="s">
        <v>1428</v>
      </c>
      <c r="F35" s="454">
        <v>1430.7500000000007</v>
      </c>
      <c r="G35" s="455"/>
      <c r="H35" s="5"/>
      <c r="I35" s="5"/>
      <c r="J35" s="5"/>
      <c r="K35" s="5"/>
      <c r="L35" s="5"/>
      <c r="M35" s="5"/>
    </row>
    <row r="36" spans="2:13" x14ac:dyDescent="0.2">
      <c r="B36" s="457"/>
      <c r="C36" s="6"/>
      <c r="D36" s="6">
        <v>5</v>
      </c>
      <c r="E36" s="6" t="s">
        <v>1428</v>
      </c>
      <c r="F36" s="454">
        <v>291.19000000000005</v>
      </c>
      <c r="G36" s="455"/>
      <c r="H36" s="5"/>
      <c r="I36" s="5"/>
      <c r="J36" s="5"/>
      <c r="K36" s="5"/>
      <c r="L36" s="5"/>
      <c r="M36" s="5"/>
    </row>
    <row r="37" spans="2:13" x14ac:dyDescent="0.2">
      <c r="B37" s="457"/>
      <c r="C37" s="6"/>
      <c r="D37" s="6">
        <v>8</v>
      </c>
      <c r="E37" s="6" t="s">
        <v>1428</v>
      </c>
      <c r="F37" s="454">
        <v>545.22999999999968</v>
      </c>
      <c r="G37" s="455"/>
    </row>
    <row r="38" spans="2:13" x14ac:dyDescent="0.2">
      <c r="B38" s="457"/>
      <c r="C38" s="6"/>
      <c r="D38" s="6" t="s">
        <v>3589</v>
      </c>
      <c r="E38" s="6">
        <v>8.8000000000000007</v>
      </c>
      <c r="F38" s="454">
        <v>71.97</v>
      </c>
      <c r="G38" s="455"/>
    </row>
    <row r="39" spans="2:13" x14ac:dyDescent="0.2">
      <c r="B39" s="457"/>
      <c r="C39" s="6"/>
      <c r="D39" s="6" t="s">
        <v>822</v>
      </c>
      <c r="E39" s="6" t="s">
        <v>1428</v>
      </c>
      <c r="F39" s="454">
        <v>21.85</v>
      </c>
      <c r="G39" s="455"/>
    </row>
    <row r="40" spans="2:13" x14ac:dyDescent="0.2">
      <c r="B40" s="457"/>
      <c r="C40" s="6"/>
      <c r="D40" s="6" t="s">
        <v>1121</v>
      </c>
      <c r="E40" s="6" t="s">
        <v>1428</v>
      </c>
      <c r="F40" s="454">
        <v>3210.4999999999986</v>
      </c>
      <c r="G40" s="455"/>
    </row>
    <row r="41" spans="2:13" x14ac:dyDescent="0.2">
      <c r="B41" s="457"/>
      <c r="C41" s="6"/>
      <c r="D41" s="6">
        <v>15</v>
      </c>
      <c r="E41" s="6" t="s">
        <v>1428</v>
      </c>
      <c r="F41" s="454">
        <v>4632.2500000000009</v>
      </c>
      <c r="G41" s="455"/>
    </row>
    <row r="42" spans="2:13" x14ac:dyDescent="0.2">
      <c r="B42" s="457"/>
      <c r="C42" s="6"/>
      <c r="D42" s="6">
        <v>20</v>
      </c>
      <c r="E42" s="6" t="s">
        <v>1428</v>
      </c>
      <c r="F42" s="454">
        <v>538.66</v>
      </c>
      <c r="G42" s="455"/>
    </row>
    <row r="43" spans="2:13" x14ac:dyDescent="0.2">
      <c r="B43" s="457"/>
      <c r="C43" s="6"/>
      <c r="D43" s="6" t="s">
        <v>897</v>
      </c>
      <c r="E43" s="6" t="s">
        <v>1428</v>
      </c>
      <c r="F43" s="454">
        <v>163.97</v>
      </c>
      <c r="G43" s="455"/>
    </row>
    <row r="44" spans="2:13" x14ac:dyDescent="0.2">
      <c r="B44" s="457"/>
      <c r="C44" s="6"/>
      <c r="D44" s="6" t="s">
        <v>737</v>
      </c>
      <c r="E44" s="6" t="s">
        <v>1428</v>
      </c>
      <c r="F44" s="454">
        <v>123.45</v>
      </c>
      <c r="G44" s="455"/>
    </row>
    <row r="45" spans="2:13" x14ac:dyDescent="0.2">
      <c r="B45" s="457"/>
      <c r="C45" s="6"/>
      <c r="D45" s="6" t="s">
        <v>3588</v>
      </c>
      <c r="E45" s="6">
        <v>8.8000000000000007</v>
      </c>
      <c r="F45" s="454">
        <v>1.6</v>
      </c>
      <c r="G45" s="455"/>
    </row>
    <row r="46" spans="2:13" x14ac:dyDescent="0.2">
      <c r="B46" s="457"/>
      <c r="C46" s="6"/>
      <c r="D46" s="6" t="s">
        <v>3438</v>
      </c>
      <c r="E46" s="6" t="s">
        <v>1920</v>
      </c>
      <c r="F46" s="454">
        <v>194.58</v>
      </c>
      <c r="G46" s="455"/>
    </row>
    <row r="47" spans="2:13" x14ac:dyDescent="0.2">
      <c r="B47" s="457"/>
      <c r="C47" s="6"/>
      <c r="D47" s="6" t="s">
        <v>3440</v>
      </c>
      <c r="E47" s="6" t="s">
        <v>1920</v>
      </c>
      <c r="F47" s="454">
        <v>609.35</v>
      </c>
      <c r="G47" s="455"/>
    </row>
    <row r="48" spans="2:13" x14ac:dyDescent="0.2">
      <c r="B48" s="457"/>
      <c r="C48" s="6"/>
      <c r="D48" s="6" t="s">
        <v>3444</v>
      </c>
      <c r="E48" s="6" t="s">
        <v>1920</v>
      </c>
      <c r="F48" s="454">
        <v>112.32000000000001</v>
      </c>
      <c r="G48" s="455"/>
    </row>
    <row r="49" spans="2:7" x14ac:dyDescent="0.2">
      <c r="B49" s="457"/>
      <c r="C49" s="6"/>
      <c r="D49" s="6" t="s">
        <v>3441</v>
      </c>
      <c r="E49" s="6" t="s">
        <v>1428</v>
      </c>
      <c r="F49" s="454">
        <v>423.19</v>
      </c>
      <c r="G49" s="455"/>
    </row>
    <row r="50" spans="2:7" x14ac:dyDescent="0.2">
      <c r="B50" s="457"/>
      <c r="C50" s="6"/>
      <c r="D50" s="6" t="s">
        <v>1091</v>
      </c>
      <c r="E50" s="6" t="s">
        <v>1428</v>
      </c>
      <c r="F50" s="454">
        <v>872.75000000000011</v>
      </c>
      <c r="G50" s="455"/>
    </row>
    <row r="51" spans="2:7" x14ac:dyDescent="0.2">
      <c r="B51" s="457"/>
      <c r="C51" s="6"/>
      <c r="D51" s="6" t="s">
        <v>886</v>
      </c>
      <c r="E51" s="6" t="s">
        <v>1428</v>
      </c>
      <c r="F51" s="454">
        <v>486.02</v>
      </c>
      <c r="G51" s="455"/>
    </row>
    <row r="52" spans="2:7" x14ac:dyDescent="0.2">
      <c r="B52" s="457"/>
      <c r="C52" s="6" t="s">
        <v>1941</v>
      </c>
      <c r="D52" s="6" t="s">
        <v>1971</v>
      </c>
      <c r="E52" s="6" t="s">
        <v>1920</v>
      </c>
      <c r="F52" s="454">
        <v>1688.7199999999998</v>
      </c>
      <c r="G52" s="455"/>
    </row>
    <row r="53" spans="2:7" x14ac:dyDescent="0.2">
      <c r="B53" s="457"/>
      <c r="C53" s="6"/>
      <c r="D53" s="6" t="s">
        <v>1972</v>
      </c>
      <c r="E53" s="6" t="s">
        <v>1920</v>
      </c>
      <c r="F53" s="454">
        <v>49.919999999999987</v>
      </c>
      <c r="G53" s="455"/>
    </row>
    <row r="54" spans="2:7" x14ac:dyDescent="0.2">
      <c r="B54" s="457"/>
      <c r="C54" s="6"/>
      <c r="D54" s="6" t="s">
        <v>1974</v>
      </c>
      <c r="E54" s="6" t="s">
        <v>1920</v>
      </c>
      <c r="F54" s="454">
        <v>360.70000000000005</v>
      </c>
      <c r="G54" s="455"/>
    </row>
    <row r="55" spans="2:7" x14ac:dyDescent="0.2">
      <c r="B55" s="457"/>
      <c r="C55" s="6"/>
      <c r="D55" s="6" t="s">
        <v>1975</v>
      </c>
      <c r="E55" s="6" t="s">
        <v>1920</v>
      </c>
      <c r="F55" s="454">
        <v>45.44</v>
      </c>
      <c r="G55" s="455"/>
    </row>
    <row r="56" spans="2:7" x14ac:dyDescent="0.2">
      <c r="B56" s="457"/>
      <c r="C56" s="6"/>
      <c r="D56" s="6" t="s">
        <v>1976</v>
      </c>
      <c r="E56" s="6" t="s">
        <v>1920</v>
      </c>
      <c r="F56" s="454">
        <v>15.32</v>
      </c>
      <c r="G56" s="455"/>
    </row>
    <row r="57" spans="2:7" x14ac:dyDescent="0.2">
      <c r="B57" s="457"/>
      <c r="C57" s="6"/>
      <c r="D57" s="6" t="s">
        <v>1977</v>
      </c>
      <c r="E57" s="6" t="s">
        <v>1920</v>
      </c>
      <c r="F57" s="454">
        <v>11.16</v>
      </c>
      <c r="G57" s="455"/>
    </row>
    <row r="58" spans="2:7" x14ac:dyDescent="0.2">
      <c r="B58" s="457"/>
      <c r="C58" s="6"/>
      <c r="D58" s="6" t="s">
        <v>1978</v>
      </c>
      <c r="E58" s="6" t="s">
        <v>1920</v>
      </c>
      <c r="F58" s="454">
        <v>27.18</v>
      </c>
      <c r="G58" s="455"/>
    </row>
    <row r="59" spans="2:7" x14ac:dyDescent="0.2">
      <c r="B59" s="457"/>
      <c r="C59" s="6"/>
      <c r="D59" s="6" t="s">
        <v>1979</v>
      </c>
      <c r="E59" s="6" t="s">
        <v>1920</v>
      </c>
      <c r="F59" s="454">
        <v>2.7600000000000002</v>
      </c>
      <c r="G59" s="455"/>
    </row>
    <row r="60" spans="2:7" x14ac:dyDescent="0.2">
      <c r="B60" s="457"/>
      <c r="C60" s="6"/>
      <c r="D60" s="6" t="s">
        <v>1980</v>
      </c>
      <c r="E60" s="6" t="s">
        <v>1920</v>
      </c>
      <c r="F60" s="454">
        <v>243</v>
      </c>
      <c r="G60" s="455"/>
    </row>
    <row r="61" spans="2:7" x14ac:dyDescent="0.2">
      <c r="B61" s="457"/>
      <c r="C61" s="6"/>
      <c r="D61" s="6" t="s">
        <v>1981</v>
      </c>
      <c r="E61" s="6" t="s">
        <v>1981</v>
      </c>
      <c r="F61" s="454">
        <v>77.5</v>
      </c>
      <c r="G61" s="455"/>
    </row>
    <row r="62" spans="2:7" x14ac:dyDescent="0.2">
      <c r="B62" s="457"/>
      <c r="C62" s="6"/>
      <c r="D62" s="6">
        <v>5</v>
      </c>
      <c r="E62" s="6" t="s">
        <v>1428</v>
      </c>
      <c r="F62" s="454">
        <v>0.94000000000000006</v>
      </c>
      <c r="G62" s="455"/>
    </row>
    <row r="63" spans="2:7" x14ac:dyDescent="0.2">
      <c r="B63" s="457"/>
      <c r="C63" s="6"/>
      <c r="D63" s="6" t="s">
        <v>3440</v>
      </c>
      <c r="E63" s="6" t="s">
        <v>1428</v>
      </c>
      <c r="F63" s="454">
        <v>18.239999999999998</v>
      </c>
      <c r="G63" s="455"/>
    </row>
    <row r="64" spans="2:7" x14ac:dyDescent="0.2">
      <c r="B64" s="457"/>
      <c r="C64" s="6"/>
      <c r="D64" s="6"/>
      <c r="E64" s="6" t="s">
        <v>1920</v>
      </c>
      <c r="F64" s="454">
        <v>17.86</v>
      </c>
      <c r="G64" s="455"/>
    </row>
    <row r="65" spans="2:7" x14ac:dyDescent="0.2">
      <c r="B65" s="457"/>
      <c r="C65" s="6"/>
      <c r="D65" s="6">
        <v>2</v>
      </c>
      <c r="E65" s="6" t="s">
        <v>1920</v>
      </c>
      <c r="F65" s="454">
        <v>138.88000000000002</v>
      </c>
      <c r="G65" s="455"/>
    </row>
    <row r="66" spans="2:7" x14ac:dyDescent="0.2">
      <c r="B66" s="457"/>
      <c r="C66" s="6"/>
      <c r="D66" s="6" t="s">
        <v>3436</v>
      </c>
      <c r="E66" s="6" t="s">
        <v>1920</v>
      </c>
      <c r="F66" s="454">
        <v>0.57999999999999996</v>
      </c>
      <c r="G66" s="455"/>
    </row>
    <row r="67" spans="2:7" x14ac:dyDescent="0.2">
      <c r="B67" s="457"/>
      <c r="C67" s="6"/>
      <c r="D67" s="6" t="s">
        <v>3443</v>
      </c>
      <c r="E67" s="6" t="s">
        <v>1920</v>
      </c>
      <c r="F67" s="454">
        <v>0.44</v>
      </c>
      <c r="G67" s="455"/>
    </row>
    <row r="68" spans="2:7" x14ac:dyDescent="0.2">
      <c r="B68" s="457"/>
      <c r="C68" s="6"/>
      <c r="D68" s="6" t="s">
        <v>3442</v>
      </c>
      <c r="E68" s="6" t="s">
        <v>1920</v>
      </c>
      <c r="F68" s="454">
        <v>0.14000000000000001</v>
      </c>
      <c r="G68" s="455"/>
    </row>
    <row r="69" spans="2:7" x14ac:dyDescent="0.2">
      <c r="B69" s="457"/>
      <c r="C69" s="6"/>
      <c r="D69" s="6" t="s">
        <v>3437</v>
      </c>
      <c r="E69" s="6" t="s">
        <v>1920</v>
      </c>
      <c r="F69" s="454">
        <v>0.14000000000000001</v>
      </c>
      <c r="G69" s="455"/>
    </row>
    <row r="70" spans="2:7" x14ac:dyDescent="0.2">
      <c r="B70" s="457"/>
      <c r="C70" s="6" t="s">
        <v>1990</v>
      </c>
      <c r="D70" s="6" t="s">
        <v>1971</v>
      </c>
      <c r="E70" s="6" t="s">
        <v>1920</v>
      </c>
      <c r="F70" s="454">
        <v>336.56000000000006</v>
      </c>
      <c r="G70" s="455"/>
    </row>
    <row r="71" spans="2:7" x14ac:dyDescent="0.2">
      <c r="B71" s="457"/>
      <c r="C71" s="6"/>
      <c r="D71" s="6" t="s">
        <v>1974</v>
      </c>
      <c r="E71" s="6" t="s">
        <v>1920</v>
      </c>
      <c r="F71" s="454">
        <v>116.46</v>
      </c>
      <c r="G71" s="455"/>
    </row>
    <row r="72" spans="2:7" x14ac:dyDescent="0.2">
      <c r="B72" s="457"/>
      <c r="C72" s="6"/>
      <c r="D72" s="6" t="s">
        <v>1975</v>
      </c>
      <c r="E72" s="6" t="s">
        <v>1920</v>
      </c>
      <c r="F72" s="454">
        <v>18.559999999999999</v>
      </c>
      <c r="G72" s="455"/>
    </row>
    <row r="73" spans="2:7" x14ac:dyDescent="0.2">
      <c r="B73" s="457"/>
      <c r="C73" s="6"/>
      <c r="D73" s="6" t="s">
        <v>1977</v>
      </c>
      <c r="E73" s="6" t="s">
        <v>1920</v>
      </c>
      <c r="F73" s="454">
        <v>14.66</v>
      </c>
      <c r="G73" s="455"/>
    </row>
    <row r="74" spans="2:7" x14ac:dyDescent="0.2">
      <c r="B74" s="457"/>
      <c r="C74" s="6"/>
      <c r="D74" s="6" t="s">
        <v>2012</v>
      </c>
      <c r="E74" s="6" t="s">
        <v>1920</v>
      </c>
      <c r="F74" s="454">
        <v>2</v>
      </c>
      <c r="G74" s="455"/>
    </row>
    <row r="75" spans="2:7" x14ac:dyDescent="0.2">
      <c r="B75" s="457"/>
      <c r="C75" s="6"/>
      <c r="D75" s="6" t="s">
        <v>2013</v>
      </c>
      <c r="E75" s="6" t="s">
        <v>1920</v>
      </c>
      <c r="F75" s="454">
        <v>11.82</v>
      </c>
      <c r="G75" s="455"/>
    </row>
    <row r="76" spans="2:7" x14ac:dyDescent="0.2">
      <c r="B76" s="457"/>
      <c r="C76" s="6"/>
      <c r="D76" s="6" t="s">
        <v>2014</v>
      </c>
      <c r="E76" s="6" t="s">
        <v>2014</v>
      </c>
      <c r="F76" s="454">
        <v>16.149999999999977</v>
      </c>
      <c r="G76" s="455"/>
    </row>
    <row r="77" spans="2:7" x14ac:dyDescent="0.2">
      <c r="B77" s="457"/>
      <c r="C77" s="6"/>
      <c r="D77" s="6">
        <v>5</v>
      </c>
      <c r="E77" s="6" t="s">
        <v>1428</v>
      </c>
      <c r="F77" s="454">
        <v>0.28000000000000003</v>
      </c>
      <c r="G77" s="455"/>
    </row>
    <row r="78" spans="2:7" x14ac:dyDescent="0.2">
      <c r="B78" s="457"/>
      <c r="C78" s="6"/>
      <c r="D78" s="6" t="s">
        <v>3440</v>
      </c>
      <c r="E78" s="6" t="s">
        <v>1428</v>
      </c>
      <c r="F78" s="454">
        <v>13.679999999999998</v>
      </c>
      <c r="G78" s="455"/>
    </row>
    <row r="79" spans="2:7" x14ac:dyDescent="0.2">
      <c r="B79" s="457"/>
      <c r="C79" s="6"/>
      <c r="D79" s="6">
        <v>2</v>
      </c>
      <c r="E79" s="6" t="s">
        <v>1920</v>
      </c>
      <c r="F79" s="454">
        <v>30.999999999999996</v>
      </c>
      <c r="G79" s="455"/>
    </row>
    <row r="80" spans="2:7" x14ac:dyDescent="0.2">
      <c r="B80" s="457"/>
      <c r="C80" s="6" t="s">
        <v>2041</v>
      </c>
      <c r="D80" s="6" t="s">
        <v>549</v>
      </c>
      <c r="E80" s="6" t="s">
        <v>1428</v>
      </c>
      <c r="F80" s="454">
        <v>22.28</v>
      </c>
      <c r="G80" s="455"/>
    </row>
    <row r="81" spans="2:7" x14ac:dyDescent="0.2">
      <c r="B81" s="457"/>
      <c r="C81" s="6"/>
      <c r="D81" s="6" t="s">
        <v>553</v>
      </c>
      <c r="E81" s="6" t="s">
        <v>1428</v>
      </c>
      <c r="F81" s="454">
        <v>268.39999999999998</v>
      </c>
      <c r="G81" s="455"/>
    </row>
    <row r="82" spans="2:7" x14ac:dyDescent="0.2">
      <c r="B82" s="457"/>
      <c r="C82" s="6"/>
      <c r="D82" s="6" t="s">
        <v>619</v>
      </c>
      <c r="E82" s="6" t="s">
        <v>1428</v>
      </c>
      <c r="F82" s="454">
        <v>428.56</v>
      </c>
      <c r="G82" s="455"/>
    </row>
    <row r="83" spans="2:7" x14ac:dyDescent="0.2">
      <c r="B83" s="457"/>
      <c r="C83" s="6"/>
      <c r="D83" s="6" t="s">
        <v>2102</v>
      </c>
      <c r="E83" s="6" t="s">
        <v>2102</v>
      </c>
      <c r="F83" s="454">
        <v>71.730000000000018</v>
      </c>
      <c r="G83" s="455"/>
    </row>
    <row r="84" spans="2:7" x14ac:dyDescent="0.2">
      <c r="B84" s="457"/>
      <c r="C84" s="6"/>
      <c r="D84" s="6">
        <v>10</v>
      </c>
      <c r="E84" s="6" t="s">
        <v>1428</v>
      </c>
      <c r="F84" s="454">
        <v>117.29999999999997</v>
      </c>
      <c r="G84" s="455"/>
    </row>
    <row r="85" spans="2:7" x14ac:dyDescent="0.2">
      <c r="B85" s="457"/>
      <c r="C85" s="6"/>
      <c r="D85" s="6">
        <v>5</v>
      </c>
      <c r="E85" s="6" t="s">
        <v>1428</v>
      </c>
      <c r="F85" s="454">
        <v>2.48</v>
      </c>
      <c r="G85" s="455"/>
    </row>
    <row r="86" spans="2:7" x14ac:dyDescent="0.2">
      <c r="B86" s="457"/>
      <c r="C86" s="6"/>
      <c r="D86" s="6">
        <v>8</v>
      </c>
      <c r="E86" s="6" t="s">
        <v>1428</v>
      </c>
      <c r="F86" s="454">
        <v>27.180000000000007</v>
      </c>
      <c r="G86" s="455"/>
    </row>
    <row r="87" spans="2:7" x14ac:dyDescent="0.2">
      <c r="B87" s="457"/>
      <c r="C87" s="6"/>
      <c r="D87" s="6" t="s">
        <v>3583</v>
      </c>
      <c r="E87" s="6" t="s">
        <v>1428</v>
      </c>
      <c r="F87" s="454">
        <v>989.09999999999991</v>
      </c>
      <c r="G87" s="455"/>
    </row>
    <row r="88" spans="2:7" x14ac:dyDescent="0.2">
      <c r="B88" s="457"/>
      <c r="C88" s="6"/>
      <c r="D88" s="6"/>
      <c r="E88" s="6" t="s">
        <v>2101</v>
      </c>
      <c r="F88" s="454">
        <v>0</v>
      </c>
      <c r="G88" s="455"/>
    </row>
    <row r="89" spans="2:7" x14ac:dyDescent="0.2">
      <c r="B89" s="457"/>
      <c r="C89" s="6"/>
      <c r="D89" s="6">
        <v>12</v>
      </c>
      <c r="E89" s="6" t="s">
        <v>1428</v>
      </c>
      <c r="F89" s="454">
        <v>31.54</v>
      </c>
      <c r="G89" s="455"/>
    </row>
    <row r="90" spans="2:7" x14ac:dyDescent="0.2">
      <c r="B90" s="457"/>
      <c r="C90" s="6"/>
      <c r="D90" s="6" t="s">
        <v>658</v>
      </c>
      <c r="E90" s="6" t="s">
        <v>2100</v>
      </c>
      <c r="F90" s="454">
        <v>95.98</v>
      </c>
      <c r="G90" s="455"/>
    </row>
    <row r="91" spans="2:7" x14ac:dyDescent="0.2">
      <c r="B91" s="457"/>
      <c r="C91" s="6"/>
      <c r="D91" s="6" t="s">
        <v>3584</v>
      </c>
      <c r="E91" s="6" t="s">
        <v>1428</v>
      </c>
      <c r="F91" s="454">
        <v>5.36</v>
      </c>
      <c r="G91" s="455"/>
    </row>
    <row r="92" spans="2:7" x14ac:dyDescent="0.2">
      <c r="B92" s="457"/>
      <c r="C92" s="6"/>
      <c r="D92" s="6" t="s">
        <v>860</v>
      </c>
      <c r="E92" s="6" t="s">
        <v>1428</v>
      </c>
      <c r="F92" s="454">
        <v>107.06</v>
      </c>
      <c r="G92" s="455"/>
    </row>
    <row r="93" spans="2:7" x14ac:dyDescent="0.2">
      <c r="B93" s="457"/>
      <c r="C93" s="6"/>
      <c r="D93" s="6" t="s">
        <v>990</v>
      </c>
      <c r="E93" s="6" t="s">
        <v>1428</v>
      </c>
      <c r="F93" s="454">
        <v>177.27</v>
      </c>
      <c r="G93" s="455"/>
    </row>
    <row r="94" spans="2:7" x14ac:dyDescent="0.2">
      <c r="B94" s="457"/>
      <c r="C94" s="6"/>
      <c r="D94" s="6" t="s">
        <v>979</v>
      </c>
      <c r="E94" s="6" t="s">
        <v>1428</v>
      </c>
      <c r="F94" s="454">
        <v>122.7</v>
      </c>
      <c r="G94" s="455"/>
    </row>
    <row r="95" spans="2:7" x14ac:dyDescent="0.2">
      <c r="B95" s="457"/>
      <c r="C95" s="6" t="s">
        <v>2123</v>
      </c>
      <c r="D95" s="6" t="s">
        <v>549</v>
      </c>
      <c r="E95" s="6" t="s">
        <v>1428</v>
      </c>
      <c r="F95" s="454">
        <v>3.68</v>
      </c>
      <c r="G95" s="455"/>
    </row>
    <row r="96" spans="2:7" x14ac:dyDescent="0.2">
      <c r="B96" s="457"/>
      <c r="C96" s="6"/>
      <c r="D96" s="6" t="s">
        <v>553</v>
      </c>
      <c r="E96" s="6" t="s">
        <v>1428</v>
      </c>
      <c r="F96" s="454">
        <v>107.36</v>
      </c>
      <c r="G96" s="455"/>
    </row>
    <row r="97" spans="2:7" x14ac:dyDescent="0.2">
      <c r="B97" s="457"/>
      <c r="C97" s="6"/>
      <c r="D97" s="6" t="s">
        <v>619</v>
      </c>
      <c r="E97" s="6" t="s">
        <v>1428</v>
      </c>
      <c r="F97" s="454">
        <v>64.56</v>
      </c>
      <c r="G97" s="455"/>
    </row>
    <row r="98" spans="2:7" x14ac:dyDescent="0.2">
      <c r="B98" s="457"/>
      <c r="C98" s="6"/>
      <c r="D98" s="6" t="s">
        <v>2182</v>
      </c>
      <c r="E98" s="6" t="s">
        <v>2182</v>
      </c>
      <c r="F98" s="454">
        <v>38.349999999999909</v>
      </c>
      <c r="G98" s="455"/>
    </row>
    <row r="99" spans="2:7" x14ac:dyDescent="0.2">
      <c r="B99" s="457"/>
      <c r="C99" s="6"/>
      <c r="D99" s="6">
        <v>10</v>
      </c>
      <c r="E99" s="6" t="s">
        <v>1428</v>
      </c>
      <c r="F99" s="454">
        <v>30.009999999999998</v>
      </c>
      <c r="G99" s="455"/>
    </row>
    <row r="100" spans="2:7" x14ac:dyDescent="0.2">
      <c r="B100" s="457"/>
      <c r="C100" s="6"/>
      <c r="D100" s="6">
        <v>5</v>
      </c>
      <c r="E100" s="6" t="s">
        <v>1428</v>
      </c>
      <c r="F100" s="454">
        <v>0.48</v>
      </c>
      <c r="G100" s="455"/>
    </row>
    <row r="101" spans="2:7" x14ac:dyDescent="0.2">
      <c r="B101" s="457"/>
      <c r="C101" s="6"/>
      <c r="D101" s="6">
        <v>8</v>
      </c>
      <c r="E101" s="6" t="s">
        <v>1428</v>
      </c>
      <c r="F101" s="454">
        <v>10.459999999999999</v>
      </c>
      <c r="G101" s="455"/>
    </row>
    <row r="102" spans="2:7" x14ac:dyDescent="0.2">
      <c r="B102" s="457"/>
      <c r="C102" s="6"/>
      <c r="D102" s="6" t="s">
        <v>3583</v>
      </c>
      <c r="E102" s="6" t="s">
        <v>1428</v>
      </c>
      <c r="F102" s="454">
        <v>817.65</v>
      </c>
      <c r="G102" s="455"/>
    </row>
    <row r="103" spans="2:7" x14ac:dyDescent="0.2">
      <c r="B103" s="457"/>
      <c r="C103" s="6"/>
      <c r="D103" s="6"/>
      <c r="E103" s="6" t="s">
        <v>2101</v>
      </c>
      <c r="F103" s="454">
        <v>0</v>
      </c>
      <c r="G103" s="455"/>
    </row>
    <row r="104" spans="2:7" x14ac:dyDescent="0.2">
      <c r="B104" s="457"/>
      <c r="C104" s="6"/>
      <c r="D104" s="6">
        <v>12</v>
      </c>
      <c r="E104" s="6" t="s">
        <v>1428</v>
      </c>
      <c r="F104" s="454">
        <v>16</v>
      </c>
      <c r="G104" s="455"/>
    </row>
    <row r="105" spans="2:7" x14ac:dyDescent="0.2">
      <c r="B105" s="457"/>
      <c r="C105" s="6"/>
      <c r="D105" s="6" t="s">
        <v>658</v>
      </c>
      <c r="E105" s="6" t="s">
        <v>2100</v>
      </c>
      <c r="F105" s="454">
        <v>93.88</v>
      </c>
      <c r="G105" s="455"/>
    </row>
    <row r="106" spans="2:7" x14ac:dyDescent="0.2">
      <c r="B106" s="457"/>
      <c r="C106" s="6"/>
      <c r="D106" s="6" t="s">
        <v>3584</v>
      </c>
      <c r="E106" s="6" t="s">
        <v>1428</v>
      </c>
      <c r="F106" s="454">
        <v>1.34</v>
      </c>
      <c r="G106" s="455"/>
    </row>
    <row r="107" spans="2:7" x14ac:dyDescent="0.2">
      <c r="B107" s="457"/>
      <c r="C107" s="6"/>
      <c r="D107" s="6" t="s">
        <v>860</v>
      </c>
      <c r="E107" s="6" t="s">
        <v>1428</v>
      </c>
      <c r="F107" s="454">
        <v>28.18</v>
      </c>
      <c r="G107" s="455"/>
    </row>
    <row r="108" spans="2:7" x14ac:dyDescent="0.2">
      <c r="B108" s="457"/>
      <c r="C108" s="6"/>
      <c r="D108" s="6" t="s">
        <v>990</v>
      </c>
      <c r="E108" s="6" t="s">
        <v>1428</v>
      </c>
      <c r="F108" s="454">
        <v>70.98</v>
      </c>
      <c r="G108" s="455"/>
    </row>
    <row r="109" spans="2:7" x14ac:dyDescent="0.2">
      <c r="B109" s="457"/>
      <c r="C109" s="6"/>
      <c r="D109" s="6" t="s">
        <v>979</v>
      </c>
      <c r="E109" s="6" t="s">
        <v>1428</v>
      </c>
      <c r="F109" s="454">
        <v>37.159999999999997</v>
      </c>
      <c r="G109" s="455"/>
    </row>
    <row r="110" spans="2:7" x14ac:dyDescent="0.2">
      <c r="B110" s="457"/>
      <c r="C110" s="6" t="s">
        <v>2210</v>
      </c>
      <c r="D110" s="6" t="s">
        <v>549</v>
      </c>
      <c r="E110" s="6" t="s">
        <v>1428</v>
      </c>
      <c r="F110" s="454">
        <v>8.83</v>
      </c>
      <c r="G110" s="455"/>
    </row>
    <row r="111" spans="2:7" x14ac:dyDescent="0.2">
      <c r="B111" s="457"/>
      <c r="C111" s="6"/>
      <c r="D111" s="6" t="s">
        <v>576</v>
      </c>
      <c r="E111" s="6" t="s">
        <v>1428</v>
      </c>
      <c r="F111" s="454">
        <v>496.09</v>
      </c>
      <c r="G111" s="455"/>
    </row>
    <row r="112" spans="2:7" x14ac:dyDescent="0.2">
      <c r="B112" s="457"/>
      <c r="C112" s="6"/>
      <c r="D112" s="6" t="s">
        <v>565</v>
      </c>
      <c r="E112" s="6" t="s">
        <v>1428</v>
      </c>
      <c r="F112" s="454">
        <v>44.17</v>
      </c>
      <c r="G112" s="455"/>
    </row>
    <row r="113" spans="2:7" x14ac:dyDescent="0.2">
      <c r="B113" s="457"/>
      <c r="C113" s="6"/>
      <c r="D113" s="6" t="s">
        <v>2332</v>
      </c>
      <c r="E113" s="6" t="s">
        <v>2100</v>
      </c>
      <c r="F113" s="454">
        <v>607.13</v>
      </c>
      <c r="G113" s="455"/>
    </row>
    <row r="114" spans="2:7" x14ac:dyDescent="0.2">
      <c r="B114" s="457"/>
      <c r="C114" s="6"/>
      <c r="D114" s="6" t="s">
        <v>2334</v>
      </c>
      <c r="E114" s="6" t="s">
        <v>2334</v>
      </c>
      <c r="F114" s="454">
        <v>54.6400000000001</v>
      </c>
      <c r="G114" s="455"/>
    </row>
    <row r="115" spans="2:7" x14ac:dyDescent="0.2">
      <c r="B115" s="457"/>
      <c r="C115" s="6"/>
      <c r="D115" s="6">
        <v>10</v>
      </c>
      <c r="E115" s="6" t="s">
        <v>1428</v>
      </c>
      <c r="F115" s="454">
        <v>78.129999999999981</v>
      </c>
      <c r="G115" s="455"/>
    </row>
    <row r="116" spans="2:7" x14ac:dyDescent="0.2">
      <c r="B116" s="457"/>
      <c r="C116" s="6"/>
      <c r="D116" s="6">
        <v>5</v>
      </c>
      <c r="E116" s="6" t="s">
        <v>1428</v>
      </c>
      <c r="F116" s="454">
        <v>0.48</v>
      </c>
      <c r="G116" s="455"/>
    </row>
    <row r="117" spans="2:7" x14ac:dyDescent="0.2">
      <c r="B117" s="457"/>
      <c r="C117" s="6"/>
      <c r="D117" s="6">
        <v>8</v>
      </c>
      <c r="E117" s="6" t="s">
        <v>1428</v>
      </c>
      <c r="F117" s="454">
        <v>119.24</v>
      </c>
      <c r="G117" s="455"/>
    </row>
    <row r="118" spans="2:7" x14ac:dyDescent="0.2">
      <c r="B118" s="457"/>
      <c r="C118" s="6"/>
      <c r="D118" s="6">
        <v>15</v>
      </c>
      <c r="E118" s="6" t="s">
        <v>1428</v>
      </c>
      <c r="F118" s="454">
        <v>5.35</v>
      </c>
      <c r="G118" s="455"/>
    </row>
    <row r="119" spans="2:7" x14ac:dyDescent="0.2">
      <c r="B119" s="457"/>
      <c r="C119" s="6"/>
      <c r="D119" s="6" t="s">
        <v>3583</v>
      </c>
      <c r="E119" s="6" t="s">
        <v>2101</v>
      </c>
      <c r="F119" s="454">
        <v>0</v>
      </c>
      <c r="G119" s="455"/>
    </row>
    <row r="120" spans="2:7" x14ac:dyDescent="0.2">
      <c r="B120" s="457"/>
      <c r="C120" s="6"/>
      <c r="D120" s="6">
        <v>12</v>
      </c>
      <c r="E120" s="6" t="s">
        <v>1428</v>
      </c>
      <c r="F120" s="454">
        <v>39.200000000000003</v>
      </c>
      <c r="G120" s="455"/>
    </row>
    <row r="121" spans="2:7" x14ac:dyDescent="0.2">
      <c r="B121" s="457"/>
      <c r="C121" s="6"/>
      <c r="D121" s="6" t="s">
        <v>3584</v>
      </c>
      <c r="E121" s="6" t="s">
        <v>1428</v>
      </c>
      <c r="F121" s="454">
        <v>4.0200000000000005</v>
      </c>
      <c r="G121" s="455"/>
    </row>
    <row r="122" spans="2:7" x14ac:dyDescent="0.2">
      <c r="B122" s="457"/>
      <c r="C122" s="6"/>
      <c r="D122" s="6" t="s">
        <v>990</v>
      </c>
      <c r="E122" s="6" t="s">
        <v>1428</v>
      </c>
      <c r="F122" s="454">
        <v>241.29</v>
      </c>
      <c r="G122" s="455"/>
    </row>
    <row r="123" spans="2:7" x14ac:dyDescent="0.2">
      <c r="B123" s="457"/>
      <c r="C123" s="6"/>
      <c r="D123" s="6" t="s">
        <v>979</v>
      </c>
      <c r="E123" s="6" t="s">
        <v>1428</v>
      </c>
      <c r="F123" s="454">
        <v>145.05999999999997</v>
      </c>
      <c r="G123" s="455"/>
    </row>
    <row r="124" spans="2:7" x14ac:dyDescent="0.2">
      <c r="B124" s="457"/>
      <c r="C124" s="6"/>
      <c r="D124" s="6" t="s">
        <v>853</v>
      </c>
      <c r="E124" s="6" t="s">
        <v>1428</v>
      </c>
      <c r="F124" s="454">
        <v>15.420000000000002</v>
      </c>
      <c r="G124" s="455"/>
    </row>
    <row r="125" spans="2:7" x14ac:dyDescent="0.2">
      <c r="B125" s="457"/>
      <c r="C125" s="6"/>
      <c r="D125" s="6" t="s">
        <v>880</v>
      </c>
      <c r="E125" s="6" t="s">
        <v>1428</v>
      </c>
      <c r="F125" s="454">
        <v>19.84</v>
      </c>
      <c r="G125" s="455"/>
    </row>
    <row r="126" spans="2:7" x14ac:dyDescent="0.2">
      <c r="B126" s="457"/>
      <c r="C126" s="6" t="s">
        <v>2582</v>
      </c>
      <c r="D126" s="6" t="s">
        <v>549</v>
      </c>
      <c r="E126" s="6" t="s">
        <v>1428</v>
      </c>
      <c r="F126" s="454">
        <v>37.580000000000005</v>
      </c>
      <c r="G126" s="455"/>
    </row>
    <row r="127" spans="2:7" x14ac:dyDescent="0.2">
      <c r="B127" s="457"/>
      <c r="C127" s="6"/>
      <c r="D127" s="6" t="s">
        <v>553</v>
      </c>
      <c r="E127" s="6" t="s">
        <v>1428</v>
      </c>
      <c r="F127" s="454">
        <v>533.33000000000004</v>
      </c>
      <c r="G127" s="455"/>
    </row>
    <row r="128" spans="2:7" x14ac:dyDescent="0.2">
      <c r="B128" s="457"/>
      <c r="C128" s="6"/>
      <c r="D128" s="6" t="s">
        <v>565</v>
      </c>
      <c r="E128" s="6" t="s">
        <v>1428</v>
      </c>
      <c r="F128" s="454">
        <v>127.62999999999998</v>
      </c>
      <c r="G128" s="455"/>
    </row>
    <row r="129" spans="2:7" x14ac:dyDescent="0.2">
      <c r="B129" s="457"/>
      <c r="C129" s="6"/>
      <c r="D129" s="6" t="s">
        <v>2332</v>
      </c>
      <c r="E129" s="6" t="s">
        <v>2100</v>
      </c>
      <c r="F129" s="454">
        <v>679.1</v>
      </c>
      <c r="G129" s="455"/>
    </row>
    <row r="130" spans="2:7" x14ac:dyDescent="0.2">
      <c r="B130" s="457"/>
      <c r="C130" s="6"/>
      <c r="D130" s="6" t="s">
        <v>2583</v>
      </c>
      <c r="E130" s="6" t="s">
        <v>2583</v>
      </c>
      <c r="F130" s="454">
        <v>74.110000000000127</v>
      </c>
      <c r="G130" s="455"/>
    </row>
    <row r="131" spans="2:7" x14ac:dyDescent="0.2">
      <c r="B131" s="457"/>
      <c r="C131" s="6"/>
      <c r="D131" s="6">
        <v>10</v>
      </c>
      <c r="E131" s="6" t="s">
        <v>1428</v>
      </c>
      <c r="F131" s="454">
        <v>190.75000000000006</v>
      </c>
      <c r="G131" s="455"/>
    </row>
    <row r="132" spans="2:7" x14ac:dyDescent="0.2">
      <c r="B132" s="457"/>
      <c r="C132" s="6"/>
      <c r="D132" s="6">
        <v>5</v>
      </c>
      <c r="E132" s="6" t="s">
        <v>1428</v>
      </c>
      <c r="F132" s="454">
        <v>2.2799999999999998</v>
      </c>
      <c r="G132" s="455"/>
    </row>
    <row r="133" spans="2:7" x14ac:dyDescent="0.2">
      <c r="B133" s="457"/>
      <c r="C133" s="6"/>
      <c r="D133" s="6">
        <v>8</v>
      </c>
      <c r="E133" s="6" t="s">
        <v>1428</v>
      </c>
      <c r="F133" s="454">
        <v>146.57</v>
      </c>
      <c r="G133" s="455"/>
    </row>
    <row r="134" spans="2:7" x14ac:dyDescent="0.2">
      <c r="B134" s="457"/>
      <c r="C134" s="6"/>
      <c r="D134" s="6" t="s">
        <v>3583</v>
      </c>
      <c r="E134" s="6" t="s">
        <v>2101</v>
      </c>
      <c r="F134" s="454">
        <v>0</v>
      </c>
      <c r="G134" s="455"/>
    </row>
    <row r="135" spans="2:7" x14ac:dyDescent="0.2">
      <c r="B135" s="457"/>
      <c r="C135" s="6"/>
      <c r="D135" s="6">
        <v>12</v>
      </c>
      <c r="E135" s="6" t="s">
        <v>1428</v>
      </c>
      <c r="F135" s="454">
        <v>111.11999999999999</v>
      </c>
      <c r="G135" s="455"/>
    </row>
    <row r="136" spans="2:7" x14ac:dyDescent="0.2">
      <c r="B136" s="457"/>
      <c r="C136" s="6"/>
      <c r="D136" s="6" t="s">
        <v>3584</v>
      </c>
      <c r="E136" s="6" t="s">
        <v>1428</v>
      </c>
      <c r="F136" s="454">
        <v>10.72</v>
      </c>
      <c r="G136" s="455"/>
    </row>
    <row r="137" spans="2:7" x14ac:dyDescent="0.2">
      <c r="B137" s="457"/>
      <c r="C137" s="6"/>
      <c r="D137" s="6" t="s">
        <v>990</v>
      </c>
      <c r="E137" s="6" t="s">
        <v>1428</v>
      </c>
      <c r="F137" s="454">
        <v>338.69000000000005</v>
      </c>
      <c r="G137" s="455"/>
    </row>
    <row r="138" spans="2:7" x14ac:dyDescent="0.2">
      <c r="B138" s="457"/>
      <c r="C138" s="6"/>
      <c r="D138" s="6" t="s">
        <v>979</v>
      </c>
      <c r="E138" s="6" t="s">
        <v>1428</v>
      </c>
      <c r="F138" s="454">
        <v>184.14999999999995</v>
      </c>
      <c r="G138" s="455"/>
    </row>
    <row r="139" spans="2:7" x14ac:dyDescent="0.2">
      <c r="B139" s="457"/>
      <c r="C139" s="6"/>
      <c r="D139" s="6" t="s">
        <v>853</v>
      </c>
      <c r="E139" s="6" t="s">
        <v>1428</v>
      </c>
      <c r="F139" s="454">
        <v>114.09</v>
      </c>
      <c r="G139" s="455"/>
    </row>
    <row r="140" spans="2:7" x14ac:dyDescent="0.2">
      <c r="B140" s="457"/>
      <c r="C140" s="6"/>
      <c r="D140" s="6">
        <v>4</v>
      </c>
      <c r="E140" s="6" t="s">
        <v>1428</v>
      </c>
      <c r="F140" s="454">
        <v>0.33999999999999997</v>
      </c>
      <c r="G140" s="455"/>
    </row>
    <row r="141" spans="2:7" x14ac:dyDescent="0.2">
      <c r="B141" s="457"/>
      <c r="C141" s="6" t="s">
        <v>2584</v>
      </c>
      <c r="D141" s="6" t="s">
        <v>577</v>
      </c>
      <c r="E141" s="6" t="s">
        <v>1428</v>
      </c>
      <c r="F141" s="454">
        <v>2954.4</v>
      </c>
      <c r="G141" s="455"/>
    </row>
    <row r="142" spans="2:7" x14ac:dyDescent="0.2">
      <c r="B142" s="457"/>
      <c r="C142" s="6"/>
      <c r="D142" s="6" t="s">
        <v>2646</v>
      </c>
      <c r="E142" s="6" t="s">
        <v>2646</v>
      </c>
      <c r="F142" s="454">
        <v>148.39000000000033</v>
      </c>
      <c r="G142" s="455"/>
    </row>
    <row r="143" spans="2:7" x14ac:dyDescent="0.2">
      <c r="B143" s="457"/>
      <c r="C143" s="6"/>
      <c r="D143" s="6">
        <v>10</v>
      </c>
      <c r="E143" s="6" t="s">
        <v>1428</v>
      </c>
      <c r="F143" s="454">
        <v>66.83</v>
      </c>
      <c r="G143" s="455"/>
    </row>
    <row r="144" spans="2:7" x14ac:dyDescent="0.2">
      <c r="B144" s="457"/>
      <c r="C144" s="6"/>
      <c r="D144" s="6">
        <v>5</v>
      </c>
      <c r="E144" s="6" t="s">
        <v>1428</v>
      </c>
      <c r="F144" s="454">
        <v>5.38</v>
      </c>
      <c r="G144" s="455"/>
    </row>
    <row r="145" spans="2:7" x14ac:dyDescent="0.2">
      <c r="B145" s="457"/>
      <c r="C145" s="6"/>
      <c r="D145" s="6">
        <v>8</v>
      </c>
      <c r="E145" s="6" t="s">
        <v>1428</v>
      </c>
      <c r="F145" s="454">
        <v>128.91999999999996</v>
      </c>
      <c r="G145" s="455"/>
    </row>
    <row r="146" spans="2:7" x14ac:dyDescent="0.2">
      <c r="B146" s="457"/>
      <c r="C146" s="6"/>
      <c r="D146" s="6" t="s">
        <v>3589</v>
      </c>
      <c r="E146" s="6">
        <v>8.8000000000000007</v>
      </c>
      <c r="F146" s="454">
        <v>21.9</v>
      </c>
      <c r="G146" s="455"/>
    </row>
    <row r="147" spans="2:7" x14ac:dyDescent="0.2">
      <c r="B147" s="457"/>
      <c r="C147" s="6"/>
      <c r="D147" s="6" t="s">
        <v>877</v>
      </c>
      <c r="E147" s="6" t="s">
        <v>1428</v>
      </c>
      <c r="F147" s="454">
        <v>161.1</v>
      </c>
      <c r="G147" s="455"/>
    </row>
    <row r="148" spans="2:7" x14ac:dyDescent="0.2">
      <c r="B148" s="457"/>
      <c r="C148" s="6"/>
      <c r="D148" s="6">
        <v>15</v>
      </c>
      <c r="E148" s="6" t="s">
        <v>1428</v>
      </c>
      <c r="F148" s="454">
        <v>832.64999999999986</v>
      </c>
      <c r="G148" s="455"/>
    </row>
    <row r="149" spans="2:7" x14ac:dyDescent="0.2">
      <c r="B149" s="457"/>
      <c r="C149" s="6"/>
      <c r="D149" s="6" t="s">
        <v>886</v>
      </c>
      <c r="E149" s="6" t="s">
        <v>1428</v>
      </c>
      <c r="F149" s="454">
        <v>227.38</v>
      </c>
      <c r="G149" s="455"/>
    </row>
    <row r="150" spans="2:7" x14ac:dyDescent="0.2">
      <c r="B150" s="457"/>
      <c r="C150" s="6"/>
      <c r="D150" s="6">
        <v>12</v>
      </c>
      <c r="E150" s="6" t="s">
        <v>1428</v>
      </c>
      <c r="F150" s="454">
        <v>347.98</v>
      </c>
      <c r="G150" s="455"/>
    </row>
    <row r="151" spans="2:7" x14ac:dyDescent="0.2">
      <c r="B151" s="457"/>
      <c r="C151" s="6"/>
      <c r="D151" s="6" t="s">
        <v>880</v>
      </c>
      <c r="E151" s="6" t="s">
        <v>1428</v>
      </c>
      <c r="F151" s="454">
        <v>9.7200000000000006</v>
      </c>
      <c r="G151" s="455"/>
    </row>
    <row r="152" spans="2:7" x14ac:dyDescent="0.2">
      <c r="B152" s="457"/>
      <c r="C152" s="6"/>
      <c r="D152" s="6" t="s">
        <v>3590</v>
      </c>
      <c r="E152" s="6">
        <v>8.8000000000000007</v>
      </c>
      <c r="F152" s="454">
        <v>16.200000000000003</v>
      </c>
      <c r="G152" s="455"/>
    </row>
    <row r="153" spans="2:7" x14ac:dyDescent="0.2">
      <c r="B153" s="457"/>
      <c r="C153" s="6"/>
      <c r="D153" s="6" t="s">
        <v>750</v>
      </c>
      <c r="E153" s="6" t="s">
        <v>2100</v>
      </c>
      <c r="F153" s="454">
        <v>186.28</v>
      </c>
      <c r="G153" s="455"/>
    </row>
    <row r="154" spans="2:7" x14ac:dyDescent="0.2">
      <c r="B154" s="457"/>
      <c r="C154" s="6" t="s">
        <v>2949</v>
      </c>
      <c r="D154" s="6" t="s">
        <v>551</v>
      </c>
      <c r="E154" s="6" t="s">
        <v>1428</v>
      </c>
      <c r="F154" s="454">
        <v>78.760000000000019</v>
      </c>
      <c r="G154" s="455"/>
    </row>
    <row r="155" spans="2:7" x14ac:dyDescent="0.2">
      <c r="B155" s="457"/>
      <c r="C155" s="6"/>
      <c r="D155" s="6" t="s">
        <v>558</v>
      </c>
      <c r="E155" s="6" t="s">
        <v>1428</v>
      </c>
      <c r="F155" s="454">
        <v>24.7</v>
      </c>
      <c r="G155" s="455"/>
    </row>
    <row r="156" spans="2:7" x14ac:dyDescent="0.2">
      <c r="B156" s="457"/>
      <c r="C156" s="6"/>
      <c r="D156" s="6" t="s">
        <v>620</v>
      </c>
      <c r="E156" s="6" t="s">
        <v>1428</v>
      </c>
      <c r="F156" s="454">
        <v>687.33999999999992</v>
      </c>
      <c r="G156" s="455"/>
    </row>
    <row r="157" spans="2:7" x14ac:dyDescent="0.2">
      <c r="B157" s="457"/>
      <c r="C157" s="6"/>
      <c r="D157" s="6" t="s">
        <v>619</v>
      </c>
      <c r="E157" s="6" t="s">
        <v>1428</v>
      </c>
      <c r="F157" s="454">
        <v>824.9000000000002</v>
      </c>
      <c r="G157" s="455"/>
    </row>
    <row r="158" spans="2:7" x14ac:dyDescent="0.2">
      <c r="B158" s="457"/>
      <c r="C158" s="6"/>
      <c r="D158" s="6" t="s">
        <v>577</v>
      </c>
      <c r="E158" s="6" t="s">
        <v>1428</v>
      </c>
      <c r="F158" s="454">
        <v>2042.5</v>
      </c>
      <c r="G158" s="455"/>
    </row>
    <row r="159" spans="2:7" x14ac:dyDescent="0.2">
      <c r="B159" s="457"/>
      <c r="C159" s="6"/>
      <c r="D159" s="6" t="s">
        <v>2950</v>
      </c>
      <c r="E159" s="6" t="s">
        <v>2100</v>
      </c>
      <c r="F159" s="454">
        <v>355.81999999999994</v>
      </c>
      <c r="G159" s="455"/>
    </row>
    <row r="160" spans="2:7" x14ac:dyDescent="0.2">
      <c r="B160" s="457"/>
      <c r="C160" s="6"/>
      <c r="D160" s="6" t="s">
        <v>552</v>
      </c>
      <c r="E160" s="6" t="s">
        <v>1428</v>
      </c>
      <c r="F160" s="454">
        <v>110.08</v>
      </c>
      <c r="G160" s="455"/>
    </row>
    <row r="161" spans="2:7" x14ac:dyDescent="0.2">
      <c r="B161" s="457"/>
      <c r="C161" s="6"/>
      <c r="D161" s="6" t="s">
        <v>2951</v>
      </c>
      <c r="E161" s="6" t="s">
        <v>2956</v>
      </c>
      <c r="F161" s="454">
        <v>210.46999999999997</v>
      </c>
      <c r="G161" s="455"/>
    </row>
    <row r="162" spans="2:7" x14ac:dyDescent="0.2">
      <c r="B162" s="457"/>
      <c r="C162" s="6"/>
      <c r="D162" s="6" t="s">
        <v>2952</v>
      </c>
      <c r="E162" s="6" t="s">
        <v>2956</v>
      </c>
      <c r="F162" s="454">
        <v>7.2800000000000011</v>
      </c>
      <c r="G162" s="455"/>
    </row>
    <row r="163" spans="2:7" x14ac:dyDescent="0.2">
      <c r="B163" s="457"/>
      <c r="C163" s="6"/>
      <c r="D163" s="6" t="s">
        <v>561</v>
      </c>
      <c r="E163" s="6" t="s">
        <v>1428</v>
      </c>
      <c r="F163" s="454">
        <v>716.51000000000022</v>
      </c>
      <c r="G163" s="455"/>
    </row>
    <row r="164" spans="2:7" x14ac:dyDescent="0.2">
      <c r="B164" s="457"/>
      <c r="C164" s="6"/>
      <c r="D164" s="6" t="s">
        <v>2955</v>
      </c>
      <c r="E164" s="6" t="s">
        <v>2956</v>
      </c>
      <c r="F164" s="454">
        <v>17.489999999999998</v>
      </c>
      <c r="G164" s="455"/>
    </row>
    <row r="165" spans="2:7" x14ac:dyDescent="0.2">
      <c r="B165" s="457"/>
      <c r="C165" s="6"/>
      <c r="D165" s="6" t="s">
        <v>2957</v>
      </c>
      <c r="E165" s="6" t="s">
        <v>2957</v>
      </c>
      <c r="F165" s="454">
        <v>225.34000000000015</v>
      </c>
      <c r="G165" s="455"/>
    </row>
    <row r="166" spans="2:7" x14ac:dyDescent="0.2">
      <c r="B166" s="457"/>
      <c r="C166" s="6"/>
      <c r="D166" s="6">
        <v>10</v>
      </c>
      <c r="E166" s="6" t="s">
        <v>1428</v>
      </c>
      <c r="F166" s="454">
        <v>739.6899999999996</v>
      </c>
      <c r="G166" s="455"/>
    </row>
    <row r="167" spans="2:7" x14ac:dyDescent="0.2">
      <c r="B167" s="457"/>
      <c r="C167" s="6"/>
      <c r="D167" s="6">
        <v>5</v>
      </c>
      <c r="E167" s="6" t="s">
        <v>1428</v>
      </c>
      <c r="F167" s="454">
        <v>31.919999999999995</v>
      </c>
      <c r="G167" s="455"/>
    </row>
    <row r="168" spans="2:7" x14ac:dyDescent="0.2">
      <c r="B168" s="457"/>
      <c r="C168" s="6"/>
      <c r="D168" s="6">
        <v>8</v>
      </c>
      <c r="E168" s="6" t="s">
        <v>1428</v>
      </c>
      <c r="F168" s="454">
        <v>439.90999999999991</v>
      </c>
      <c r="G168" s="455"/>
    </row>
    <row r="169" spans="2:7" x14ac:dyDescent="0.2">
      <c r="B169" s="457"/>
      <c r="C169" s="6"/>
      <c r="D169" s="6" t="s">
        <v>865</v>
      </c>
      <c r="E169" s="6" t="s">
        <v>1428</v>
      </c>
      <c r="F169" s="454">
        <v>274.05000000000007</v>
      </c>
      <c r="G169" s="455"/>
    </row>
    <row r="170" spans="2:7" x14ac:dyDescent="0.2">
      <c r="B170" s="457"/>
      <c r="C170" s="6"/>
      <c r="D170" s="6" t="s">
        <v>877</v>
      </c>
      <c r="E170" s="6" t="s">
        <v>1428</v>
      </c>
      <c r="F170" s="454">
        <v>229.26</v>
      </c>
      <c r="G170" s="455"/>
    </row>
    <row r="171" spans="2:7" x14ac:dyDescent="0.2">
      <c r="B171" s="457"/>
      <c r="C171" s="6"/>
      <c r="D171" s="6">
        <v>20</v>
      </c>
      <c r="E171" s="6" t="s">
        <v>1428</v>
      </c>
      <c r="F171" s="454">
        <v>86.7</v>
      </c>
      <c r="G171" s="455"/>
    </row>
    <row r="172" spans="2:7" x14ac:dyDescent="0.2">
      <c r="B172" s="457"/>
      <c r="C172" s="6"/>
      <c r="D172" s="6">
        <v>12</v>
      </c>
      <c r="E172" s="6" t="s">
        <v>1428</v>
      </c>
      <c r="F172" s="454">
        <v>137.29999999999998</v>
      </c>
      <c r="G172" s="455"/>
    </row>
    <row r="173" spans="2:7" x14ac:dyDescent="0.2">
      <c r="B173" s="457"/>
      <c r="C173" s="6"/>
      <c r="D173" s="6" t="s">
        <v>990</v>
      </c>
      <c r="E173" s="6" t="s">
        <v>1428</v>
      </c>
      <c r="F173" s="454">
        <v>111.66</v>
      </c>
      <c r="G173" s="455"/>
    </row>
    <row r="174" spans="2:7" x14ac:dyDescent="0.2">
      <c r="B174" s="457"/>
      <c r="C174" s="6"/>
      <c r="D174" s="6" t="s">
        <v>979</v>
      </c>
      <c r="E174" s="6" t="s">
        <v>1428</v>
      </c>
      <c r="F174" s="454">
        <v>64.540000000000006</v>
      </c>
      <c r="G174" s="455"/>
    </row>
    <row r="175" spans="2:7" x14ac:dyDescent="0.2">
      <c r="B175" s="457"/>
      <c r="C175" s="6"/>
      <c r="D175" s="6" t="s">
        <v>853</v>
      </c>
      <c r="E175" s="6" t="s">
        <v>1428</v>
      </c>
      <c r="F175" s="454">
        <v>51.06</v>
      </c>
      <c r="G175" s="455"/>
    </row>
    <row r="176" spans="2:7" x14ac:dyDescent="0.2">
      <c r="B176" s="457"/>
      <c r="C176" s="6"/>
      <c r="D176" s="6">
        <v>4</v>
      </c>
      <c r="E176" s="6" t="s">
        <v>1428</v>
      </c>
      <c r="F176" s="454">
        <v>0.67999999999999994</v>
      </c>
      <c r="G176" s="455"/>
    </row>
    <row r="177" spans="2:7" x14ac:dyDescent="0.2">
      <c r="B177" s="457"/>
      <c r="C177" s="6"/>
      <c r="D177" s="6" t="s">
        <v>203</v>
      </c>
      <c r="E177" s="6" t="s">
        <v>2100</v>
      </c>
      <c r="F177" s="454">
        <v>205.72000000000003</v>
      </c>
      <c r="G177" s="455"/>
    </row>
    <row r="178" spans="2:7" x14ac:dyDescent="0.2">
      <c r="B178" s="457"/>
      <c r="C178" s="6"/>
      <c r="D178" s="6" t="s">
        <v>713</v>
      </c>
      <c r="E178" s="6" t="s">
        <v>2100</v>
      </c>
      <c r="F178" s="454">
        <v>33.9</v>
      </c>
      <c r="G178" s="455"/>
    </row>
    <row r="179" spans="2:7" x14ac:dyDescent="0.2">
      <c r="B179" s="457"/>
      <c r="C179" s="6"/>
      <c r="D179" s="6" t="s">
        <v>3585</v>
      </c>
      <c r="E179" s="6" t="s">
        <v>1428</v>
      </c>
      <c r="F179" s="454">
        <v>18.18</v>
      </c>
      <c r="G179" s="455"/>
    </row>
    <row r="180" spans="2:7" x14ac:dyDescent="0.2">
      <c r="B180" s="457"/>
      <c r="C180" s="6"/>
      <c r="D180" s="6" t="s">
        <v>3587</v>
      </c>
      <c r="E180" s="6" t="s">
        <v>1428</v>
      </c>
      <c r="F180" s="454">
        <v>9.4600000000000009</v>
      </c>
      <c r="G180" s="455"/>
    </row>
    <row r="181" spans="2:7" x14ac:dyDescent="0.2">
      <c r="B181" s="457"/>
      <c r="C181" s="6" t="s">
        <v>3080</v>
      </c>
      <c r="D181" s="6" t="s">
        <v>558</v>
      </c>
      <c r="E181" s="6" t="s">
        <v>1428</v>
      </c>
      <c r="F181" s="454">
        <v>291.56</v>
      </c>
      <c r="G181" s="455"/>
    </row>
    <row r="182" spans="2:7" x14ac:dyDescent="0.2">
      <c r="B182" s="457"/>
      <c r="C182" s="6"/>
      <c r="D182" s="6" t="s">
        <v>620</v>
      </c>
      <c r="E182" s="6" t="s">
        <v>1428</v>
      </c>
      <c r="F182" s="454">
        <v>86.34</v>
      </c>
      <c r="G182" s="455"/>
    </row>
    <row r="183" spans="2:7" x14ac:dyDescent="0.2">
      <c r="B183" s="457"/>
      <c r="C183" s="6"/>
      <c r="D183" s="6" t="s">
        <v>622</v>
      </c>
      <c r="E183" s="6" t="s">
        <v>1428</v>
      </c>
      <c r="F183" s="454">
        <v>2537.15</v>
      </c>
      <c r="G183" s="455"/>
    </row>
    <row r="184" spans="2:7" x14ac:dyDescent="0.2">
      <c r="B184" s="457"/>
      <c r="C184" s="6"/>
      <c r="D184" s="6" t="s">
        <v>577</v>
      </c>
      <c r="E184" s="6" t="s">
        <v>1428</v>
      </c>
      <c r="F184" s="454">
        <v>2957.7299999999996</v>
      </c>
      <c r="G184" s="455"/>
    </row>
    <row r="185" spans="2:7" x14ac:dyDescent="0.2">
      <c r="B185" s="457"/>
      <c r="C185" s="6"/>
      <c r="D185" s="6" t="s">
        <v>552</v>
      </c>
      <c r="E185" s="6" t="s">
        <v>1428</v>
      </c>
      <c r="F185" s="454">
        <v>7187.9600000000009</v>
      </c>
      <c r="G185" s="455"/>
    </row>
    <row r="186" spans="2:7" x14ac:dyDescent="0.2">
      <c r="B186" s="457"/>
      <c r="C186" s="6"/>
      <c r="D186" s="6" t="s">
        <v>2951</v>
      </c>
      <c r="E186" s="6" t="s">
        <v>2956</v>
      </c>
      <c r="F186" s="454">
        <v>95.200000000000017</v>
      </c>
      <c r="G186" s="455"/>
    </row>
    <row r="187" spans="2:7" x14ac:dyDescent="0.2">
      <c r="B187" s="457"/>
      <c r="C187" s="6"/>
      <c r="D187" s="6" t="s">
        <v>561</v>
      </c>
      <c r="E187" s="6" t="s">
        <v>1428</v>
      </c>
      <c r="F187" s="454">
        <v>9.1</v>
      </c>
      <c r="G187" s="455"/>
    </row>
    <row r="188" spans="2:7" x14ac:dyDescent="0.2">
      <c r="B188" s="457"/>
      <c r="C188" s="6"/>
      <c r="D188" s="6" t="s">
        <v>567</v>
      </c>
      <c r="E188" s="6" t="s">
        <v>1428</v>
      </c>
      <c r="F188" s="454">
        <v>5223.9799999999996</v>
      </c>
      <c r="G188" s="455"/>
    </row>
    <row r="189" spans="2:7" x14ac:dyDescent="0.2">
      <c r="B189" s="457"/>
      <c r="C189" s="6"/>
      <c r="D189" s="6" t="s">
        <v>3390</v>
      </c>
      <c r="E189" s="6" t="s">
        <v>1428</v>
      </c>
      <c r="F189" s="454">
        <v>1519.3100000000002</v>
      </c>
      <c r="G189" s="455"/>
    </row>
    <row r="190" spans="2:7" x14ac:dyDescent="0.2">
      <c r="B190" s="457"/>
      <c r="C190" s="6"/>
      <c r="D190" s="6" t="s">
        <v>556</v>
      </c>
      <c r="E190" s="6" t="s">
        <v>1428</v>
      </c>
      <c r="F190" s="454">
        <v>2383.8100000000004</v>
      </c>
      <c r="G190" s="455"/>
    </row>
    <row r="191" spans="2:7" x14ac:dyDescent="0.2">
      <c r="B191" s="457"/>
      <c r="C191" s="6"/>
      <c r="D191" s="6" t="s">
        <v>3391</v>
      </c>
      <c r="E191" s="6" t="s">
        <v>2956</v>
      </c>
      <c r="F191" s="454">
        <v>9.4600000000000009</v>
      </c>
      <c r="G191" s="455"/>
    </row>
    <row r="192" spans="2:7" x14ac:dyDescent="0.2">
      <c r="B192" s="457"/>
      <c r="C192" s="6"/>
      <c r="D192" s="6" t="s">
        <v>3392</v>
      </c>
      <c r="E192" s="6" t="s">
        <v>2956</v>
      </c>
      <c r="F192" s="454">
        <v>4.05</v>
      </c>
      <c r="G192" s="455"/>
    </row>
    <row r="193" spans="2:7" x14ac:dyDescent="0.2">
      <c r="B193" s="457"/>
      <c r="C193" s="6"/>
      <c r="D193" s="6" t="s">
        <v>3393</v>
      </c>
      <c r="E193" s="6" t="s">
        <v>2956</v>
      </c>
      <c r="F193" s="454">
        <v>0.81</v>
      </c>
      <c r="G193" s="455"/>
    </row>
    <row r="194" spans="2:7" x14ac:dyDescent="0.2">
      <c r="B194" s="457"/>
      <c r="C194" s="6"/>
      <c r="D194" s="6" t="s">
        <v>3394</v>
      </c>
      <c r="E194" s="6" t="s">
        <v>2956</v>
      </c>
      <c r="F194" s="454">
        <v>39.239999999999995</v>
      </c>
      <c r="G194" s="455"/>
    </row>
    <row r="195" spans="2:7" x14ac:dyDescent="0.2">
      <c r="B195" s="457"/>
      <c r="C195" s="6"/>
      <c r="D195" s="6" t="s">
        <v>3395</v>
      </c>
      <c r="E195" s="6" t="s">
        <v>1428</v>
      </c>
      <c r="F195" s="454">
        <v>60.29</v>
      </c>
      <c r="G195" s="455"/>
    </row>
    <row r="196" spans="2:7" x14ac:dyDescent="0.2">
      <c r="B196" s="457"/>
      <c r="C196" s="6"/>
      <c r="D196" s="6" t="s">
        <v>3396</v>
      </c>
      <c r="E196" s="6" t="s">
        <v>2956</v>
      </c>
      <c r="F196" s="454">
        <v>17.91</v>
      </c>
      <c r="G196" s="455"/>
    </row>
    <row r="197" spans="2:7" x14ac:dyDescent="0.2">
      <c r="B197" s="457"/>
      <c r="C197" s="6"/>
      <c r="D197" s="6" t="s">
        <v>3397</v>
      </c>
      <c r="E197" s="6" t="s">
        <v>3397</v>
      </c>
      <c r="F197" s="454">
        <v>988.63999999999942</v>
      </c>
      <c r="G197" s="455"/>
    </row>
    <row r="198" spans="2:7" x14ac:dyDescent="0.2">
      <c r="B198" s="457"/>
      <c r="C198" s="6"/>
      <c r="D198" s="6">
        <v>10</v>
      </c>
      <c r="E198" s="6" t="s">
        <v>1428</v>
      </c>
      <c r="F198" s="454">
        <v>2117.7999999999993</v>
      </c>
      <c r="G198" s="455"/>
    </row>
    <row r="199" spans="2:7" x14ac:dyDescent="0.2">
      <c r="B199" s="457"/>
      <c r="C199" s="6"/>
      <c r="D199" s="6">
        <v>5</v>
      </c>
      <c r="E199" s="6" t="s">
        <v>1428</v>
      </c>
      <c r="F199" s="454">
        <v>860</v>
      </c>
      <c r="G199" s="455"/>
    </row>
    <row r="200" spans="2:7" x14ac:dyDescent="0.2">
      <c r="B200" s="457"/>
      <c r="C200" s="6"/>
      <c r="D200" s="6">
        <v>8</v>
      </c>
      <c r="E200" s="6" t="s">
        <v>1428</v>
      </c>
      <c r="F200" s="454">
        <v>102.13000000000001</v>
      </c>
      <c r="G200" s="455"/>
    </row>
    <row r="201" spans="2:7" x14ac:dyDescent="0.2">
      <c r="B201" s="457"/>
      <c r="C201" s="6"/>
      <c r="D201" s="6" t="s">
        <v>865</v>
      </c>
      <c r="E201" s="6" t="s">
        <v>1428</v>
      </c>
      <c r="F201" s="454">
        <v>236.85999999999999</v>
      </c>
      <c r="G201" s="455"/>
    </row>
    <row r="202" spans="2:7" x14ac:dyDescent="0.2">
      <c r="B202" s="457"/>
      <c r="C202" s="6"/>
      <c r="D202" s="6" t="s">
        <v>877</v>
      </c>
      <c r="E202" s="6" t="s">
        <v>1428</v>
      </c>
      <c r="F202" s="454">
        <v>1647.14</v>
      </c>
      <c r="G202" s="455"/>
    </row>
    <row r="203" spans="2:7" x14ac:dyDescent="0.2">
      <c r="B203" s="457"/>
      <c r="C203" s="6"/>
      <c r="D203" s="6">
        <v>15</v>
      </c>
      <c r="E203" s="6" t="s">
        <v>1428</v>
      </c>
      <c r="F203" s="454">
        <v>1901.37</v>
      </c>
      <c r="G203" s="455"/>
    </row>
    <row r="204" spans="2:7" x14ac:dyDescent="0.2">
      <c r="B204" s="457"/>
      <c r="C204" s="6"/>
      <c r="D204" s="6" t="s">
        <v>886</v>
      </c>
      <c r="E204" s="6" t="s">
        <v>1428</v>
      </c>
      <c r="F204" s="454">
        <v>110.96000000000001</v>
      </c>
      <c r="G204" s="455"/>
    </row>
    <row r="205" spans="2:7" x14ac:dyDescent="0.2">
      <c r="B205" s="457"/>
      <c r="C205" s="6"/>
      <c r="D205" s="6">
        <v>12</v>
      </c>
      <c r="E205" s="6" t="s">
        <v>1428</v>
      </c>
      <c r="F205" s="454">
        <v>716.26999999999987</v>
      </c>
      <c r="G205" s="455"/>
    </row>
    <row r="206" spans="2:7" x14ac:dyDescent="0.2">
      <c r="B206" s="457"/>
      <c r="C206" s="6"/>
      <c r="D206" s="6" t="s">
        <v>853</v>
      </c>
      <c r="E206" s="6" t="s">
        <v>1428</v>
      </c>
      <c r="F206" s="454">
        <v>210.32000000000002</v>
      </c>
      <c r="G206" s="455"/>
    </row>
    <row r="207" spans="2:7" x14ac:dyDescent="0.2">
      <c r="B207" s="457"/>
      <c r="C207" s="6"/>
      <c r="D207" s="6" t="s">
        <v>880</v>
      </c>
      <c r="E207" s="6" t="s">
        <v>1428</v>
      </c>
      <c r="F207" s="454">
        <v>8.99</v>
      </c>
      <c r="G207" s="455"/>
    </row>
    <row r="208" spans="2:7" x14ac:dyDescent="0.2">
      <c r="B208" s="457"/>
      <c r="C208" s="6"/>
      <c r="D208" s="6" t="s">
        <v>750</v>
      </c>
      <c r="E208" s="6" t="s">
        <v>2100</v>
      </c>
      <c r="F208" s="454">
        <v>177.63</v>
      </c>
      <c r="G208" s="455"/>
    </row>
    <row r="209" spans="2:7" x14ac:dyDescent="0.2">
      <c r="B209" s="457"/>
      <c r="C209" s="6"/>
      <c r="D209" s="6" t="s">
        <v>3587</v>
      </c>
      <c r="E209" s="6" t="s">
        <v>1428</v>
      </c>
      <c r="F209" s="454">
        <v>37.840000000000003</v>
      </c>
      <c r="G209" s="455"/>
    </row>
    <row r="210" spans="2:7" x14ac:dyDescent="0.2">
      <c r="B210" s="457"/>
      <c r="C210" s="6"/>
      <c r="D210" s="6" t="s">
        <v>3439</v>
      </c>
      <c r="E210" s="6" t="s">
        <v>1428</v>
      </c>
      <c r="F210" s="454">
        <v>120.72</v>
      </c>
      <c r="G210" s="455"/>
    </row>
    <row r="211" spans="2:7" x14ac:dyDescent="0.2">
      <c r="B211" s="457"/>
      <c r="C211" s="6"/>
      <c r="D211" s="6" t="s">
        <v>1430</v>
      </c>
      <c r="E211" s="6" t="s">
        <v>2100</v>
      </c>
      <c r="F211" s="454">
        <v>913.75</v>
      </c>
      <c r="G211" s="455"/>
    </row>
    <row r="212" spans="2:7" x14ac:dyDescent="0.2">
      <c r="B212" s="457"/>
      <c r="C212" s="6"/>
      <c r="D212" s="6" t="s">
        <v>205</v>
      </c>
      <c r="E212" s="6" t="s">
        <v>2100</v>
      </c>
      <c r="F212" s="454">
        <v>140.68</v>
      </c>
      <c r="G212" s="455"/>
    </row>
    <row r="213" spans="2:7" x14ac:dyDescent="0.2">
      <c r="B213" s="457"/>
      <c r="C213" s="6"/>
      <c r="D213" s="6" t="s">
        <v>810</v>
      </c>
      <c r="E213" s="6" t="s">
        <v>2100</v>
      </c>
      <c r="F213" s="454">
        <v>87.970000000000013</v>
      </c>
      <c r="G213" s="455"/>
    </row>
    <row r="214" spans="2:7" x14ac:dyDescent="0.2">
      <c r="B214" s="457"/>
      <c r="C214" s="6"/>
      <c r="D214" s="6" t="s">
        <v>720</v>
      </c>
      <c r="E214" s="6" t="s">
        <v>2100</v>
      </c>
      <c r="F214" s="454">
        <v>4.07</v>
      </c>
      <c r="G214" s="455"/>
    </row>
    <row r="215" spans="2:7" x14ac:dyDescent="0.2">
      <c r="B215" s="457"/>
      <c r="C215" s="6"/>
      <c r="D215" s="6" t="s">
        <v>1053</v>
      </c>
      <c r="E215" s="6" t="s">
        <v>1428</v>
      </c>
      <c r="F215" s="454">
        <v>7.2</v>
      </c>
      <c r="G215" s="455"/>
    </row>
    <row r="216" spans="2:7" x14ac:dyDescent="0.2">
      <c r="B216" s="457"/>
      <c r="C216" s="6"/>
      <c r="D216" s="6" t="s">
        <v>866</v>
      </c>
      <c r="E216" s="6" t="s">
        <v>1428</v>
      </c>
      <c r="F216" s="454">
        <v>147.17000000000002</v>
      </c>
      <c r="G216" s="455"/>
    </row>
    <row r="217" spans="2:7" x14ac:dyDescent="0.2">
      <c r="B217" s="457"/>
      <c r="C217" s="6"/>
      <c r="D217" s="6" t="s">
        <v>739</v>
      </c>
      <c r="E217" s="6" t="s">
        <v>2100</v>
      </c>
      <c r="F217" s="454">
        <v>12.36</v>
      </c>
      <c r="G217" s="455"/>
    </row>
    <row r="218" spans="2:7" x14ac:dyDescent="0.2">
      <c r="B218" s="457"/>
      <c r="C218" s="6"/>
      <c r="D218" s="6" t="s">
        <v>729</v>
      </c>
      <c r="E218" s="6" t="s">
        <v>2100</v>
      </c>
      <c r="F218" s="454">
        <v>287.28000000000003</v>
      </c>
      <c r="G218" s="455"/>
    </row>
    <row r="219" spans="2:7" x14ac:dyDescent="0.2">
      <c r="B219" s="457"/>
      <c r="C219" s="6"/>
      <c r="D219" s="6" t="s">
        <v>887</v>
      </c>
      <c r="E219" s="6" t="s">
        <v>1428</v>
      </c>
      <c r="F219" s="454">
        <v>516.68999999999994</v>
      </c>
      <c r="G219" s="455"/>
    </row>
    <row r="220" spans="2:7" x14ac:dyDescent="0.2">
      <c r="B220" s="457"/>
      <c r="C220" s="6"/>
      <c r="D220" s="6" t="s">
        <v>804</v>
      </c>
      <c r="E220" s="6" t="s">
        <v>2100</v>
      </c>
      <c r="F220" s="454">
        <v>144</v>
      </c>
      <c r="G220" s="455"/>
    </row>
    <row r="221" spans="2:7" x14ac:dyDescent="0.2">
      <c r="B221" s="457"/>
      <c r="C221" s="6" t="s">
        <v>3418</v>
      </c>
      <c r="D221" s="6" t="s">
        <v>3419</v>
      </c>
      <c r="E221" s="6" t="s">
        <v>3419</v>
      </c>
      <c r="F221" s="454">
        <v>37.340000000000146</v>
      </c>
      <c r="G221" s="455"/>
    </row>
    <row r="222" spans="2:7" x14ac:dyDescent="0.2">
      <c r="B222" s="457"/>
      <c r="C222" s="6"/>
      <c r="D222" s="6">
        <v>10</v>
      </c>
      <c r="E222" s="6" t="s">
        <v>1428</v>
      </c>
      <c r="F222" s="454">
        <v>18.759999999999998</v>
      </c>
      <c r="G222" s="455"/>
    </row>
    <row r="223" spans="2:7" x14ac:dyDescent="0.2">
      <c r="B223" s="457"/>
      <c r="C223" s="6"/>
      <c r="D223" s="6">
        <v>5</v>
      </c>
      <c r="E223" s="6" t="s">
        <v>1428</v>
      </c>
      <c r="F223" s="454">
        <v>3.76</v>
      </c>
      <c r="G223" s="455"/>
    </row>
    <row r="224" spans="2:7" x14ac:dyDescent="0.2">
      <c r="B224" s="457"/>
      <c r="C224" s="6"/>
      <c r="D224" s="6" t="s">
        <v>877</v>
      </c>
      <c r="E224" s="6" t="s">
        <v>1428</v>
      </c>
      <c r="F224" s="454">
        <v>319.51</v>
      </c>
      <c r="G224" s="455"/>
    </row>
    <row r="225" spans="2:7" x14ac:dyDescent="0.2">
      <c r="B225" s="457"/>
      <c r="C225" s="6"/>
      <c r="D225" s="6" t="s">
        <v>886</v>
      </c>
      <c r="E225" s="6" t="s">
        <v>1428</v>
      </c>
      <c r="F225" s="454">
        <v>885.88</v>
      </c>
      <c r="G225" s="455"/>
    </row>
    <row r="226" spans="2:7" ht="13.5" thickBot="1" x14ac:dyDescent="0.25">
      <c r="B226" s="458"/>
      <c r="C226" s="6"/>
      <c r="D226" s="6">
        <v>12</v>
      </c>
      <c r="E226" s="6" t="s">
        <v>1428</v>
      </c>
      <c r="F226" s="454">
        <v>17.2</v>
      </c>
      <c r="G226" s="455"/>
    </row>
    <row r="227" spans="2:7" ht="13.5" thickBot="1" x14ac:dyDescent="0.25">
      <c r="B227" s="326" t="s">
        <v>8</v>
      </c>
      <c r="C227" s="327"/>
      <c r="D227" s="327"/>
      <c r="E227" s="328"/>
      <c r="F227" s="431">
        <v>103522.22999999997</v>
      </c>
      <c r="G227" s="432"/>
    </row>
    <row r="228" spans="2:7" x14ac:dyDescent="0.2">
      <c r="C228"/>
      <c r="F228"/>
    </row>
    <row r="229" spans="2:7" x14ac:dyDescent="0.2">
      <c r="C229"/>
      <c r="F229"/>
    </row>
    <row r="230" spans="2:7" x14ac:dyDescent="0.2">
      <c r="C230"/>
      <c r="F230"/>
    </row>
    <row r="231" spans="2:7" x14ac:dyDescent="0.2">
      <c r="C231"/>
      <c r="F231"/>
    </row>
    <row r="232" spans="2:7" x14ac:dyDescent="0.2">
      <c r="C232"/>
      <c r="F232"/>
    </row>
    <row r="233" spans="2:7" x14ac:dyDescent="0.2">
      <c r="C233"/>
      <c r="F233"/>
    </row>
    <row r="234" spans="2:7" x14ac:dyDescent="0.2">
      <c r="C234"/>
      <c r="F234"/>
    </row>
    <row r="235" spans="2:7" x14ac:dyDescent="0.2">
      <c r="C235"/>
      <c r="F235"/>
    </row>
    <row r="236" spans="2:7" x14ac:dyDescent="0.2">
      <c r="C236"/>
      <c r="F236"/>
    </row>
    <row r="237" spans="2:7" x14ac:dyDescent="0.2">
      <c r="C237"/>
      <c r="F237"/>
    </row>
    <row r="238" spans="2:7" x14ac:dyDescent="0.2">
      <c r="C238"/>
      <c r="F238"/>
    </row>
    <row r="239" spans="2:7" x14ac:dyDescent="0.2">
      <c r="C239"/>
      <c r="F239"/>
    </row>
    <row r="240" spans="2:7" x14ac:dyDescent="0.2">
      <c r="C240"/>
      <c r="F240"/>
    </row>
    <row r="241" spans="3:6" x14ac:dyDescent="0.2">
      <c r="C241"/>
      <c r="F241"/>
    </row>
    <row r="242" spans="3:6" x14ac:dyDescent="0.2">
      <c r="C242"/>
      <c r="F242"/>
    </row>
    <row r="243" spans="3:6" x14ac:dyDescent="0.2">
      <c r="C243"/>
      <c r="F243"/>
    </row>
    <row r="244" spans="3:6" x14ac:dyDescent="0.2">
      <c r="C244"/>
      <c r="F244"/>
    </row>
    <row r="245" spans="3:6" x14ac:dyDescent="0.2">
      <c r="C245"/>
      <c r="F245"/>
    </row>
    <row r="246" spans="3:6" x14ac:dyDescent="0.2">
      <c r="C246"/>
      <c r="F246"/>
    </row>
    <row r="247" spans="3:6" x14ac:dyDescent="0.2">
      <c r="C247"/>
      <c r="F247"/>
    </row>
    <row r="248" spans="3:6" x14ac:dyDescent="0.2">
      <c r="C248"/>
      <c r="F248"/>
    </row>
    <row r="249" spans="3:6" x14ac:dyDescent="0.2">
      <c r="C249"/>
      <c r="F249"/>
    </row>
    <row r="250" spans="3:6" x14ac:dyDescent="0.2">
      <c r="C250"/>
      <c r="F250"/>
    </row>
    <row r="251" spans="3:6" x14ac:dyDescent="0.2">
      <c r="C251"/>
      <c r="F251"/>
    </row>
    <row r="252" spans="3:6" x14ac:dyDescent="0.2">
      <c r="C252"/>
      <c r="F252"/>
    </row>
    <row r="253" spans="3:6" x14ac:dyDescent="0.2">
      <c r="C253"/>
      <c r="F253"/>
    </row>
    <row r="254" spans="3:6" x14ac:dyDescent="0.2">
      <c r="C254"/>
      <c r="F254"/>
    </row>
    <row r="255" spans="3:6" x14ac:dyDescent="0.2">
      <c r="C255"/>
      <c r="F255"/>
    </row>
    <row r="256" spans="3:6" x14ac:dyDescent="0.2">
      <c r="C256"/>
      <c r="F256"/>
    </row>
    <row r="257" spans="3:6" x14ac:dyDescent="0.2">
      <c r="C257"/>
      <c r="F257"/>
    </row>
    <row r="258" spans="3:6" x14ac:dyDescent="0.2">
      <c r="C258"/>
      <c r="F258"/>
    </row>
    <row r="259" spans="3:6" x14ac:dyDescent="0.2">
      <c r="C259"/>
      <c r="F259"/>
    </row>
    <row r="260" spans="3:6" x14ac:dyDescent="0.2">
      <c r="C260"/>
      <c r="F260"/>
    </row>
    <row r="261" spans="3:6" x14ac:dyDescent="0.2">
      <c r="C261"/>
      <c r="F261"/>
    </row>
    <row r="262" spans="3:6" x14ac:dyDescent="0.2">
      <c r="C262"/>
      <c r="F262"/>
    </row>
    <row r="263" spans="3:6" x14ac:dyDescent="0.2">
      <c r="C263"/>
      <c r="F263"/>
    </row>
    <row r="264" spans="3:6" x14ac:dyDescent="0.2">
      <c r="C264"/>
      <c r="F264"/>
    </row>
    <row r="265" spans="3:6" x14ac:dyDescent="0.2">
      <c r="C265"/>
      <c r="F265"/>
    </row>
    <row r="266" spans="3:6" x14ac:dyDescent="0.2">
      <c r="C266"/>
      <c r="F266"/>
    </row>
    <row r="267" spans="3:6" x14ac:dyDescent="0.2">
      <c r="C267"/>
      <c r="F267"/>
    </row>
    <row r="268" spans="3:6" x14ac:dyDescent="0.2">
      <c r="C268"/>
      <c r="F268"/>
    </row>
    <row r="269" spans="3:6" x14ac:dyDescent="0.2">
      <c r="C269"/>
      <c r="F269"/>
    </row>
    <row r="270" spans="3:6" x14ac:dyDescent="0.2">
      <c r="C270"/>
      <c r="F270"/>
    </row>
    <row r="271" spans="3:6" x14ac:dyDescent="0.2">
      <c r="C271"/>
      <c r="F271"/>
    </row>
    <row r="272" spans="3:6" x14ac:dyDescent="0.2">
      <c r="C272"/>
      <c r="F272"/>
    </row>
    <row r="273" spans="3:6" x14ac:dyDescent="0.2">
      <c r="C273"/>
      <c r="F273"/>
    </row>
    <row r="274" spans="3:6" x14ac:dyDescent="0.2">
      <c r="C274"/>
      <c r="F274"/>
    </row>
    <row r="275" spans="3:6" x14ac:dyDescent="0.2">
      <c r="C275"/>
      <c r="F275"/>
    </row>
    <row r="276" spans="3:6" x14ac:dyDescent="0.2">
      <c r="C276"/>
      <c r="F276"/>
    </row>
    <row r="277" spans="3:6" x14ac:dyDescent="0.2">
      <c r="C277"/>
      <c r="F277"/>
    </row>
    <row r="278" spans="3:6" x14ac:dyDescent="0.2">
      <c r="C278"/>
      <c r="F278"/>
    </row>
    <row r="279" spans="3:6" x14ac:dyDescent="0.2">
      <c r="C279"/>
      <c r="F279"/>
    </row>
    <row r="280" spans="3:6" x14ac:dyDescent="0.2">
      <c r="C280"/>
      <c r="F280"/>
    </row>
    <row r="281" spans="3:6" x14ac:dyDescent="0.2">
      <c r="C281"/>
      <c r="F281"/>
    </row>
    <row r="282" spans="3:6" x14ac:dyDescent="0.2">
      <c r="C282"/>
      <c r="F282"/>
    </row>
    <row r="283" spans="3:6" x14ac:dyDescent="0.2">
      <c r="C283"/>
      <c r="F283"/>
    </row>
    <row r="284" spans="3:6" x14ac:dyDescent="0.2">
      <c r="C284"/>
      <c r="F284"/>
    </row>
    <row r="285" spans="3:6" x14ac:dyDescent="0.2">
      <c r="C285"/>
      <c r="F285"/>
    </row>
    <row r="286" spans="3:6" x14ac:dyDescent="0.2">
      <c r="C286"/>
      <c r="F286"/>
    </row>
    <row r="287" spans="3:6" x14ac:dyDescent="0.2">
      <c r="C287"/>
      <c r="F287"/>
    </row>
    <row r="288" spans="3:6" x14ac:dyDescent="0.2">
      <c r="C288"/>
      <c r="F288"/>
    </row>
    <row r="289" spans="3:6" x14ac:dyDescent="0.2">
      <c r="C289"/>
      <c r="F289"/>
    </row>
    <row r="290" spans="3:6" x14ac:dyDescent="0.2">
      <c r="C290"/>
      <c r="F290"/>
    </row>
    <row r="291" spans="3:6" x14ac:dyDescent="0.2">
      <c r="C291"/>
      <c r="F291"/>
    </row>
    <row r="292" spans="3:6" x14ac:dyDescent="0.2">
      <c r="C292"/>
      <c r="F292"/>
    </row>
    <row r="293" spans="3:6" x14ac:dyDescent="0.2">
      <c r="C293"/>
      <c r="F293"/>
    </row>
    <row r="294" spans="3:6" x14ac:dyDescent="0.2">
      <c r="C294"/>
      <c r="F294"/>
    </row>
    <row r="295" spans="3:6" x14ac:dyDescent="0.2">
      <c r="C295"/>
      <c r="F295"/>
    </row>
    <row r="296" spans="3:6" x14ac:dyDescent="0.2">
      <c r="C296"/>
      <c r="F296"/>
    </row>
    <row r="297" spans="3:6" x14ac:dyDescent="0.2">
      <c r="C297"/>
      <c r="F297"/>
    </row>
    <row r="298" spans="3:6" x14ac:dyDescent="0.2">
      <c r="C298"/>
      <c r="F298"/>
    </row>
    <row r="299" spans="3:6" x14ac:dyDescent="0.2">
      <c r="C299"/>
      <c r="F299"/>
    </row>
    <row r="300" spans="3:6" x14ac:dyDescent="0.2">
      <c r="C300"/>
      <c r="F300"/>
    </row>
    <row r="301" spans="3:6" x14ac:dyDescent="0.2">
      <c r="C301"/>
      <c r="F301"/>
    </row>
    <row r="302" spans="3:6" x14ac:dyDescent="0.2">
      <c r="C302"/>
      <c r="F302"/>
    </row>
    <row r="303" spans="3:6" x14ac:dyDescent="0.2">
      <c r="C303"/>
      <c r="F303"/>
    </row>
    <row r="304" spans="3:6" x14ac:dyDescent="0.2">
      <c r="C304"/>
      <c r="F304"/>
    </row>
    <row r="305" spans="3:6" x14ac:dyDescent="0.2">
      <c r="C305"/>
      <c r="F305"/>
    </row>
    <row r="306" spans="3:6" x14ac:dyDescent="0.2">
      <c r="C306"/>
      <c r="F306"/>
    </row>
    <row r="307" spans="3:6" x14ac:dyDescent="0.2">
      <c r="C307"/>
      <c r="F307"/>
    </row>
    <row r="308" spans="3:6" x14ac:dyDescent="0.2">
      <c r="C308"/>
      <c r="F308"/>
    </row>
    <row r="309" spans="3:6" x14ac:dyDescent="0.2">
      <c r="C309"/>
      <c r="F309"/>
    </row>
    <row r="310" spans="3:6" x14ac:dyDescent="0.2">
      <c r="C310"/>
      <c r="F310"/>
    </row>
    <row r="311" spans="3:6" x14ac:dyDescent="0.2">
      <c r="C311"/>
      <c r="F311"/>
    </row>
    <row r="312" spans="3:6" x14ac:dyDescent="0.2">
      <c r="C312"/>
      <c r="F312"/>
    </row>
    <row r="313" spans="3:6" x14ac:dyDescent="0.2">
      <c r="C313"/>
      <c r="F313"/>
    </row>
    <row r="314" spans="3:6" x14ac:dyDescent="0.2">
      <c r="C314"/>
      <c r="F314"/>
    </row>
    <row r="315" spans="3:6" x14ac:dyDescent="0.2">
      <c r="C315"/>
      <c r="F315"/>
    </row>
    <row r="316" spans="3:6" x14ac:dyDescent="0.2">
      <c r="C316"/>
      <c r="F316"/>
    </row>
    <row r="317" spans="3:6" x14ac:dyDescent="0.2">
      <c r="C317"/>
      <c r="F317"/>
    </row>
    <row r="318" spans="3:6" x14ac:dyDescent="0.2">
      <c r="C318"/>
      <c r="F318"/>
    </row>
    <row r="319" spans="3:6" x14ac:dyDescent="0.2">
      <c r="C319"/>
      <c r="F319"/>
    </row>
    <row r="320" spans="3:6" x14ac:dyDescent="0.2">
      <c r="C320"/>
      <c r="F320"/>
    </row>
    <row r="321" spans="3:6" x14ac:dyDescent="0.2">
      <c r="C321"/>
      <c r="F321"/>
    </row>
    <row r="322" spans="3:6" x14ac:dyDescent="0.2">
      <c r="C322"/>
      <c r="F322"/>
    </row>
    <row r="323" spans="3:6" x14ac:dyDescent="0.2">
      <c r="C323"/>
      <c r="F323"/>
    </row>
    <row r="324" spans="3:6" x14ac:dyDescent="0.2">
      <c r="C324"/>
      <c r="F324"/>
    </row>
    <row r="325" spans="3:6" x14ac:dyDescent="0.2">
      <c r="C325"/>
      <c r="F325"/>
    </row>
    <row r="326" spans="3:6" x14ac:dyDescent="0.2">
      <c r="C326"/>
      <c r="F326"/>
    </row>
    <row r="327" spans="3:6" x14ac:dyDescent="0.2">
      <c r="C327"/>
      <c r="F327"/>
    </row>
    <row r="328" spans="3:6" x14ac:dyDescent="0.2">
      <c r="C328"/>
      <c r="F328"/>
    </row>
    <row r="329" spans="3:6" x14ac:dyDescent="0.2">
      <c r="C329"/>
      <c r="F329"/>
    </row>
    <row r="330" spans="3:6" x14ac:dyDescent="0.2">
      <c r="C330"/>
      <c r="F330"/>
    </row>
    <row r="331" spans="3:6" x14ac:dyDescent="0.2">
      <c r="C331"/>
      <c r="F331"/>
    </row>
    <row r="332" spans="3:6" x14ac:dyDescent="0.2">
      <c r="C332"/>
      <c r="F332"/>
    </row>
    <row r="333" spans="3:6" x14ac:dyDescent="0.2">
      <c r="C333"/>
      <c r="F333"/>
    </row>
    <row r="334" spans="3:6" x14ac:dyDescent="0.2">
      <c r="C334"/>
      <c r="F334"/>
    </row>
    <row r="335" spans="3:6" x14ac:dyDescent="0.2">
      <c r="C335"/>
      <c r="F335"/>
    </row>
    <row r="336" spans="3:6" x14ac:dyDescent="0.2">
      <c r="C336"/>
      <c r="F336"/>
    </row>
    <row r="337" spans="3:6" x14ac:dyDescent="0.2">
      <c r="C337"/>
      <c r="F337"/>
    </row>
    <row r="338" spans="3:6" x14ac:dyDescent="0.2">
      <c r="C338"/>
      <c r="F338"/>
    </row>
    <row r="339" spans="3:6" x14ac:dyDescent="0.2">
      <c r="C339"/>
      <c r="F339"/>
    </row>
    <row r="340" spans="3:6" x14ac:dyDescent="0.2">
      <c r="C340"/>
      <c r="F340"/>
    </row>
    <row r="341" spans="3:6" x14ac:dyDescent="0.2">
      <c r="C341"/>
      <c r="F341"/>
    </row>
    <row r="342" spans="3:6" x14ac:dyDescent="0.2">
      <c r="C342"/>
      <c r="F342"/>
    </row>
    <row r="343" spans="3:6" x14ac:dyDescent="0.2">
      <c r="C343"/>
      <c r="F343"/>
    </row>
    <row r="344" spans="3:6" x14ac:dyDescent="0.2">
      <c r="C344"/>
      <c r="F344"/>
    </row>
    <row r="345" spans="3:6" x14ac:dyDescent="0.2">
      <c r="C345"/>
      <c r="F345"/>
    </row>
    <row r="346" spans="3:6" x14ac:dyDescent="0.2">
      <c r="C346"/>
      <c r="F346"/>
    </row>
    <row r="347" spans="3:6" x14ac:dyDescent="0.2">
      <c r="C347"/>
      <c r="F347"/>
    </row>
    <row r="348" spans="3:6" x14ac:dyDescent="0.2">
      <c r="C348"/>
      <c r="F348"/>
    </row>
    <row r="349" spans="3:6" x14ac:dyDescent="0.2">
      <c r="C349"/>
      <c r="F349"/>
    </row>
    <row r="350" spans="3:6" x14ac:dyDescent="0.2">
      <c r="C350"/>
      <c r="F350"/>
    </row>
    <row r="351" spans="3:6" x14ac:dyDescent="0.2">
      <c r="C351"/>
      <c r="F351"/>
    </row>
    <row r="352" spans="3:6" x14ac:dyDescent="0.2">
      <c r="C352"/>
      <c r="F352"/>
    </row>
    <row r="353" spans="3:6" x14ac:dyDescent="0.2">
      <c r="C353"/>
      <c r="F353"/>
    </row>
    <row r="354" spans="3:6" x14ac:dyDescent="0.2">
      <c r="C354"/>
      <c r="F354"/>
    </row>
    <row r="355" spans="3:6" x14ac:dyDescent="0.2">
      <c r="C355"/>
      <c r="F355"/>
    </row>
    <row r="356" spans="3:6" x14ac:dyDescent="0.2">
      <c r="C356"/>
      <c r="F356"/>
    </row>
    <row r="357" spans="3:6" x14ac:dyDescent="0.2">
      <c r="C357"/>
      <c r="F357"/>
    </row>
    <row r="358" spans="3:6" x14ac:dyDescent="0.2">
      <c r="C358"/>
      <c r="F358"/>
    </row>
    <row r="359" spans="3:6" x14ac:dyDescent="0.2">
      <c r="C359"/>
      <c r="F359"/>
    </row>
    <row r="360" spans="3:6" x14ac:dyDescent="0.2">
      <c r="C360"/>
      <c r="F360"/>
    </row>
    <row r="361" spans="3:6" x14ac:dyDescent="0.2">
      <c r="C361"/>
      <c r="F361"/>
    </row>
    <row r="362" spans="3:6" x14ac:dyDescent="0.2">
      <c r="C362"/>
      <c r="F362"/>
    </row>
    <row r="363" spans="3:6" x14ac:dyDescent="0.2">
      <c r="C363"/>
      <c r="F363"/>
    </row>
    <row r="364" spans="3:6" x14ac:dyDescent="0.2">
      <c r="C364"/>
      <c r="F364"/>
    </row>
    <row r="365" spans="3:6" x14ac:dyDescent="0.2">
      <c r="C365"/>
      <c r="F365"/>
    </row>
    <row r="366" spans="3:6" x14ac:dyDescent="0.2">
      <c r="C366"/>
      <c r="F366"/>
    </row>
    <row r="367" spans="3:6" x14ac:dyDescent="0.2">
      <c r="C367"/>
      <c r="F367"/>
    </row>
    <row r="368" spans="3:6" x14ac:dyDescent="0.2">
      <c r="C368"/>
      <c r="F368"/>
    </row>
    <row r="369" spans="3:6" x14ac:dyDescent="0.2">
      <c r="C369"/>
      <c r="F369"/>
    </row>
    <row r="370" spans="3:6" x14ac:dyDescent="0.2">
      <c r="C370"/>
      <c r="F370"/>
    </row>
    <row r="371" spans="3:6" x14ac:dyDescent="0.2">
      <c r="C371"/>
      <c r="F371"/>
    </row>
    <row r="372" spans="3:6" x14ac:dyDescent="0.2">
      <c r="C372"/>
      <c r="F372"/>
    </row>
    <row r="373" spans="3:6" x14ac:dyDescent="0.2">
      <c r="C373"/>
      <c r="F373"/>
    </row>
    <row r="374" spans="3:6" x14ac:dyDescent="0.2">
      <c r="C374"/>
      <c r="F374"/>
    </row>
    <row r="375" spans="3:6" x14ac:dyDescent="0.2">
      <c r="C375"/>
      <c r="F375"/>
    </row>
    <row r="376" spans="3:6" x14ac:dyDescent="0.2">
      <c r="C376"/>
      <c r="F376"/>
    </row>
    <row r="377" spans="3:6" x14ac:dyDescent="0.2">
      <c r="C377"/>
      <c r="F377"/>
    </row>
    <row r="378" spans="3:6" x14ac:dyDescent="0.2">
      <c r="C378"/>
      <c r="F378"/>
    </row>
    <row r="379" spans="3:6" x14ac:dyDescent="0.2">
      <c r="C379"/>
      <c r="F379"/>
    </row>
    <row r="380" spans="3:6" x14ac:dyDescent="0.2">
      <c r="C380"/>
      <c r="F380"/>
    </row>
    <row r="381" spans="3:6" x14ac:dyDescent="0.2">
      <c r="C381"/>
      <c r="F381"/>
    </row>
    <row r="382" spans="3:6" x14ac:dyDescent="0.2">
      <c r="C382"/>
      <c r="F382"/>
    </row>
    <row r="383" spans="3:6" x14ac:dyDescent="0.2">
      <c r="C383"/>
      <c r="F383"/>
    </row>
    <row r="384" spans="3:6" x14ac:dyDescent="0.2">
      <c r="C384"/>
      <c r="F384"/>
    </row>
    <row r="385" spans="3:6" x14ac:dyDescent="0.2">
      <c r="C385"/>
      <c r="F385"/>
    </row>
    <row r="386" spans="3:6" x14ac:dyDescent="0.2">
      <c r="C386"/>
      <c r="F386"/>
    </row>
    <row r="387" spans="3:6" x14ac:dyDescent="0.2">
      <c r="C387"/>
      <c r="F387"/>
    </row>
    <row r="388" spans="3:6" x14ac:dyDescent="0.2">
      <c r="C388"/>
      <c r="F388"/>
    </row>
    <row r="389" spans="3:6" x14ac:dyDescent="0.2">
      <c r="C389"/>
      <c r="F389"/>
    </row>
    <row r="390" spans="3:6" x14ac:dyDescent="0.2">
      <c r="C390"/>
      <c r="F390"/>
    </row>
    <row r="391" spans="3:6" x14ac:dyDescent="0.2">
      <c r="C391"/>
      <c r="F391"/>
    </row>
    <row r="392" spans="3:6" x14ac:dyDescent="0.2">
      <c r="C392"/>
      <c r="F392"/>
    </row>
    <row r="393" spans="3:6" x14ac:dyDescent="0.2">
      <c r="C393"/>
      <c r="F393"/>
    </row>
    <row r="394" spans="3:6" x14ac:dyDescent="0.2">
      <c r="C394"/>
      <c r="F394"/>
    </row>
    <row r="395" spans="3:6" x14ac:dyDescent="0.2">
      <c r="C395"/>
      <c r="F395"/>
    </row>
    <row r="396" spans="3:6" x14ac:dyDescent="0.2">
      <c r="C396"/>
      <c r="F396"/>
    </row>
    <row r="397" spans="3:6" x14ac:dyDescent="0.2">
      <c r="C397"/>
      <c r="F397"/>
    </row>
    <row r="398" spans="3:6" x14ac:dyDescent="0.2">
      <c r="C398"/>
      <c r="F398"/>
    </row>
    <row r="399" spans="3:6" x14ac:dyDescent="0.2">
      <c r="C399"/>
      <c r="F399"/>
    </row>
    <row r="400" spans="3:6" x14ac:dyDescent="0.2">
      <c r="C400"/>
      <c r="F400"/>
    </row>
    <row r="401" spans="3:6" x14ac:dyDescent="0.2">
      <c r="C401"/>
      <c r="F401"/>
    </row>
    <row r="402" spans="3:6" x14ac:dyDescent="0.2">
      <c r="C402"/>
      <c r="F402"/>
    </row>
    <row r="403" spans="3:6" x14ac:dyDescent="0.2">
      <c r="C403"/>
      <c r="F403"/>
    </row>
    <row r="404" spans="3:6" x14ac:dyDescent="0.2">
      <c r="C404"/>
      <c r="F404"/>
    </row>
    <row r="405" spans="3:6" x14ac:dyDescent="0.2">
      <c r="C405"/>
      <c r="F405"/>
    </row>
    <row r="406" spans="3:6" x14ac:dyDescent="0.2">
      <c r="C406"/>
      <c r="F406"/>
    </row>
    <row r="407" spans="3:6" x14ac:dyDescent="0.2">
      <c r="C407"/>
      <c r="F407"/>
    </row>
    <row r="408" spans="3:6" x14ac:dyDescent="0.2">
      <c r="C408"/>
      <c r="F408"/>
    </row>
    <row r="409" spans="3:6" x14ac:dyDescent="0.2">
      <c r="C409"/>
      <c r="F409"/>
    </row>
    <row r="410" spans="3:6" x14ac:dyDescent="0.2">
      <c r="C410"/>
      <c r="F410"/>
    </row>
    <row r="411" spans="3:6" x14ac:dyDescent="0.2">
      <c r="C411"/>
      <c r="F411"/>
    </row>
    <row r="412" spans="3:6" x14ac:dyDescent="0.2">
      <c r="C412"/>
      <c r="F412"/>
    </row>
    <row r="413" spans="3:6" x14ac:dyDescent="0.2">
      <c r="C413"/>
      <c r="F413"/>
    </row>
    <row r="414" spans="3:6" x14ac:dyDescent="0.2">
      <c r="C414"/>
      <c r="F414"/>
    </row>
    <row r="415" spans="3:6" x14ac:dyDescent="0.2">
      <c r="C415"/>
      <c r="F415"/>
    </row>
    <row r="416" spans="3:6" x14ac:dyDescent="0.2">
      <c r="C416"/>
      <c r="F416"/>
    </row>
    <row r="417" spans="3:6" x14ac:dyDescent="0.2">
      <c r="C417"/>
      <c r="F417"/>
    </row>
    <row r="418" spans="3:6" x14ac:dyDescent="0.2">
      <c r="C418"/>
      <c r="F418"/>
    </row>
    <row r="419" spans="3:6" x14ac:dyDescent="0.2">
      <c r="C419"/>
      <c r="F419"/>
    </row>
    <row r="420" spans="3:6" x14ac:dyDescent="0.2">
      <c r="C420"/>
      <c r="F420"/>
    </row>
    <row r="421" spans="3:6" x14ac:dyDescent="0.2">
      <c r="C421"/>
      <c r="F421"/>
    </row>
    <row r="422" spans="3:6" x14ac:dyDescent="0.2">
      <c r="C422"/>
      <c r="F422"/>
    </row>
    <row r="423" spans="3:6" x14ac:dyDescent="0.2">
      <c r="C423"/>
      <c r="F423"/>
    </row>
    <row r="424" spans="3:6" x14ac:dyDescent="0.2">
      <c r="C424"/>
      <c r="F424"/>
    </row>
    <row r="425" spans="3:6" x14ac:dyDescent="0.2">
      <c r="C425"/>
      <c r="F425"/>
    </row>
    <row r="426" spans="3:6" x14ac:dyDescent="0.2">
      <c r="C426"/>
      <c r="F426"/>
    </row>
    <row r="427" spans="3:6" x14ac:dyDescent="0.2">
      <c r="C427"/>
      <c r="F427"/>
    </row>
    <row r="428" spans="3:6" x14ac:dyDescent="0.2">
      <c r="C428"/>
      <c r="F428"/>
    </row>
    <row r="429" spans="3:6" x14ac:dyDescent="0.2">
      <c r="C429"/>
      <c r="F429"/>
    </row>
    <row r="430" spans="3:6" x14ac:dyDescent="0.2">
      <c r="C430"/>
      <c r="F430"/>
    </row>
    <row r="431" spans="3:6" x14ac:dyDescent="0.2">
      <c r="C431"/>
      <c r="F431"/>
    </row>
    <row r="432" spans="3:6" x14ac:dyDescent="0.2">
      <c r="C432"/>
      <c r="F432"/>
    </row>
    <row r="433" spans="3:6" x14ac:dyDescent="0.2">
      <c r="C433"/>
      <c r="F433"/>
    </row>
    <row r="434" spans="3:6" x14ac:dyDescent="0.2">
      <c r="C434"/>
      <c r="F434"/>
    </row>
    <row r="435" spans="3:6" x14ac:dyDescent="0.2">
      <c r="C435"/>
      <c r="F435"/>
    </row>
    <row r="436" spans="3:6" x14ac:dyDescent="0.2">
      <c r="C436"/>
      <c r="F436"/>
    </row>
    <row r="437" spans="3:6" x14ac:dyDescent="0.2">
      <c r="C437"/>
      <c r="F437"/>
    </row>
    <row r="438" spans="3:6" x14ac:dyDescent="0.2">
      <c r="C438"/>
      <c r="F438"/>
    </row>
    <row r="439" spans="3:6" x14ac:dyDescent="0.2">
      <c r="C439"/>
      <c r="F439"/>
    </row>
    <row r="440" spans="3:6" x14ac:dyDescent="0.2">
      <c r="C440"/>
      <c r="F440"/>
    </row>
    <row r="441" spans="3:6" x14ac:dyDescent="0.2">
      <c r="C441"/>
      <c r="F441"/>
    </row>
    <row r="442" spans="3:6" x14ac:dyDescent="0.2">
      <c r="C442"/>
      <c r="F442"/>
    </row>
    <row r="443" spans="3:6" x14ac:dyDescent="0.2">
      <c r="C443"/>
      <c r="F443"/>
    </row>
    <row r="444" spans="3:6" x14ac:dyDescent="0.2">
      <c r="C444"/>
      <c r="F444"/>
    </row>
    <row r="445" spans="3:6" x14ac:dyDescent="0.2">
      <c r="C445"/>
      <c r="F445"/>
    </row>
    <row r="446" spans="3:6" x14ac:dyDescent="0.2">
      <c r="C446"/>
      <c r="F446"/>
    </row>
    <row r="447" spans="3:6" x14ac:dyDescent="0.2">
      <c r="C447"/>
      <c r="F447"/>
    </row>
    <row r="448" spans="3:6" x14ac:dyDescent="0.2">
      <c r="C448"/>
      <c r="F448"/>
    </row>
    <row r="449" spans="3:6" x14ac:dyDescent="0.2">
      <c r="C449"/>
      <c r="F449"/>
    </row>
    <row r="450" spans="3:6" x14ac:dyDescent="0.2">
      <c r="C450"/>
      <c r="F450"/>
    </row>
    <row r="451" spans="3:6" x14ac:dyDescent="0.2">
      <c r="C451"/>
      <c r="F451"/>
    </row>
    <row r="452" spans="3:6" x14ac:dyDescent="0.2">
      <c r="C452"/>
      <c r="F452"/>
    </row>
    <row r="453" spans="3:6" x14ac:dyDescent="0.2">
      <c r="C453"/>
      <c r="F453"/>
    </row>
    <row r="454" spans="3:6" x14ac:dyDescent="0.2">
      <c r="C454"/>
      <c r="F454"/>
    </row>
    <row r="455" spans="3:6" x14ac:dyDescent="0.2">
      <c r="C455"/>
      <c r="F455"/>
    </row>
    <row r="456" spans="3:6" x14ac:dyDescent="0.2">
      <c r="C456"/>
      <c r="F456"/>
    </row>
    <row r="457" spans="3:6" x14ac:dyDescent="0.2">
      <c r="C457"/>
      <c r="F457"/>
    </row>
    <row r="458" spans="3:6" x14ac:dyDescent="0.2">
      <c r="C458"/>
      <c r="F458"/>
    </row>
    <row r="459" spans="3:6" x14ac:dyDescent="0.2">
      <c r="C459"/>
      <c r="F459"/>
    </row>
    <row r="460" spans="3:6" x14ac:dyDescent="0.2">
      <c r="C460"/>
      <c r="F460"/>
    </row>
    <row r="461" spans="3:6" x14ac:dyDescent="0.2">
      <c r="C461"/>
      <c r="F461"/>
    </row>
    <row r="462" spans="3:6" x14ac:dyDescent="0.2">
      <c r="C462"/>
      <c r="F462"/>
    </row>
    <row r="463" spans="3:6" x14ac:dyDescent="0.2">
      <c r="C463"/>
      <c r="F463"/>
    </row>
    <row r="464" spans="3:6" x14ac:dyDescent="0.2">
      <c r="C464"/>
      <c r="F464"/>
    </row>
    <row r="465" spans="3:6" x14ac:dyDescent="0.2">
      <c r="C465"/>
      <c r="F465"/>
    </row>
    <row r="466" spans="3:6" x14ac:dyDescent="0.2">
      <c r="C466"/>
      <c r="F466"/>
    </row>
    <row r="467" spans="3:6" x14ac:dyDescent="0.2">
      <c r="C467"/>
      <c r="F467"/>
    </row>
    <row r="468" spans="3:6" x14ac:dyDescent="0.2">
      <c r="C468"/>
      <c r="F468"/>
    </row>
    <row r="469" spans="3:6" x14ac:dyDescent="0.2">
      <c r="C469"/>
      <c r="F469"/>
    </row>
    <row r="470" spans="3:6" x14ac:dyDescent="0.2">
      <c r="C470"/>
      <c r="F470"/>
    </row>
    <row r="471" spans="3:6" x14ac:dyDescent="0.2">
      <c r="C471"/>
      <c r="F471"/>
    </row>
    <row r="472" spans="3:6" x14ac:dyDescent="0.2">
      <c r="C472"/>
      <c r="F472"/>
    </row>
    <row r="473" spans="3:6" x14ac:dyDescent="0.2">
      <c r="C473"/>
      <c r="F473"/>
    </row>
    <row r="474" spans="3:6" x14ac:dyDescent="0.2">
      <c r="C474"/>
      <c r="F474"/>
    </row>
    <row r="475" spans="3:6" x14ac:dyDescent="0.2">
      <c r="C475"/>
      <c r="F475"/>
    </row>
    <row r="476" spans="3:6" x14ac:dyDescent="0.2">
      <c r="C476"/>
      <c r="F476"/>
    </row>
    <row r="477" spans="3:6" x14ac:dyDescent="0.2">
      <c r="C477"/>
      <c r="F477"/>
    </row>
    <row r="478" spans="3:6" x14ac:dyDescent="0.2">
      <c r="C478"/>
      <c r="F478"/>
    </row>
    <row r="479" spans="3:6" x14ac:dyDescent="0.2">
      <c r="C479"/>
      <c r="F479"/>
    </row>
    <row r="480" spans="3:6" x14ac:dyDescent="0.2">
      <c r="C480"/>
      <c r="F480"/>
    </row>
    <row r="481" spans="3:6" x14ac:dyDescent="0.2">
      <c r="C481"/>
      <c r="F481"/>
    </row>
    <row r="482" spans="3:6" x14ac:dyDescent="0.2">
      <c r="C482"/>
      <c r="F482"/>
    </row>
    <row r="483" spans="3:6" x14ac:dyDescent="0.2">
      <c r="C483"/>
      <c r="F483"/>
    </row>
    <row r="484" spans="3:6" x14ac:dyDescent="0.2">
      <c r="C484"/>
      <c r="F484"/>
    </row>
    <row r="485" spans="3:6" x14ac:dyDescent="0.2">
      <c r="C485"/>
      <c r="F485"/>
    </row>
    <row r="486" spans="3:6" x14ac:dyDescent="0.2">
      <c r="C486"/>
      <c r="F486"/>
    </row>
    <row r="487" spans="3:6" x14ac:dyDescent="0.2">
      <c r="C487"/>
      <c r="F487"/>
    </row>
    <row r="488" spans="3:6" x14ac:dyDescent="0.2">
      <c r="C488"/>
      <c r="F488"/>
    </row>
    <row r="489" spans="3:6" x14ac:dyDescent="0.2">
      <c r="C489"/>
      <c r="F489"/>
    </row>
    <row r="490" spans="3:6" x14ac:dyDescent="0.2">
      <c r="C490"/>
      <c r="F490"/>
    </row>
    <row r="491" spans="3:6" x14ac:dyDescent="0.2">
      <c r="C491"/>
      <c r="F491"/>
    </row>
    <row r="492" spans="3:6" x14ac:dyDescent="0.2">
      <c r="C492"/>
      <c r="F492"/>
    </row>
    <row r="493" spans="3:6" x14ac:dyDescent="0.2">
      <c r="C493"/>
      <c r="F493"/>
    </row>
    <row r="494" spans="3:6" x14ac:dyDescent="0.2">
      <c r="C494"/>
      <c r="F494"/>
    </row>
    <row r="495" spans="3:6" x14ac:dyDescent="0.2">
      <c r="C495"/>
      <c r="F495"/>
    </row>
    <row r="496" spans="3:6" x14ac:dyDescent="0.2">
      <c r="C496"/>
      <c r="F496"/>
    </row>
    <row r="497" spans="3:6" x14ac:dyDescent="0.2">
      <c r="C497"/>
      <c r="F497"/>
    </row>
    <row r="498" spans="3:6" x14ac:dyDescent="0.2">
      <c r="C498"/>
      <c r="F498"/>
    </row>
    <row r="499" spans="3:6" x14ac:dyDescent="0.2">
      <c r="C499"/>
      <c r="F499"/>
    </row>
    <row r="500" spans="3:6" x14ac:dyDescent="0.2">
      <c r="C500"/>
      <c r="F500"/>
    </row>
    <row r="501" spans="3:6" x14ac:dyDescent="0.2">
      <c r="C501"/>
      <c r="F501"/>
    </row>
    <row r="502" spans="3:6" x14ac:dyDescent="0.2">
      <c r="C502"/>
      <c r="F502"/>
    </row>
    <row r="503" spans="3:6" x14ac:dyDescent="0.2">
      <c r="C503"/>
      <c r="F503"/>
    </row>
    <row r="504" spans="3:6" x14ac:dyDescent="0.2">
      <c r="C504"/>
      <c r="F504"/>
    </row>
    <row r="505" spans="3:6" x14ac:dyDescent="0.2">
      <c r="C505"/>
      <c r="F505"/>
    </row>
    <row r="506" spans="3:6" x14ac:dyDescent="0.2">
      <c r="C506"/>
      <c r="F506"/>
    </row>
    <row r="507" spans="3:6" x14ac:dyDescent="0.2">
      <c r="C507"/>
      <c r="F507"/>
    </row>
    <row r="508" spans="3:6" x14ac:dyDescent="0.2">
      <c r="C508"/>
      <c r="F508"/>
    </row>
    <row r="509" spans="3:6" x14ac:dyDescent="0.2">
      <c r="C509"/>
      <c r="F509"/>
    </row>
    <row r="510" spans="3:6" x14ac:dyDescent="0.2">
      <c r="C510"/>
      <c r="F510"/>
    </row>
    <row r="511" spans="3:6" x14ac:dyDescent="0.2">
      <c r="C511"/>
      <c r="F511"/>
    </row>
    <row r="512" spans="3:6" x14ac:dyDescent="0.2">
      <c r="C512"/>
      <c r="F512"/>
    </row>
    <row r="513" spans="3:6" x14ac:dyDescent="0.2">
      <c r="C513"/>
      <c r="F513"/>
    </row>
    <row r="514" spans="3:6" x14ac:dyDescent="0.2">
      <c r="C514"/>
      <c r="F514"/>
    </row>
    <row r="515" spans="3:6" x14ac:dyDescent="0.2">
      <c r="C515"/>
      <c r="F515"/>
    </row>
    <row r="516" spans="3:6" x14ac:dyDescent="0.2">
      <c r="C516"/>
      <c r="F516"/>
    </row>
    <row r="517" spans="3:6" x14ac:dyDescent="0.2">
      <c r="C517"/>
      <c r="F517"/>
    </row>
    <row r="518" spans="3:6" x14ac:dyDescent="0.2">
      <c r="C518"/>
      <c r="F518"/>
    </row>
    <row r="519" spans="3:6" x14ac:dyDescent="0.2">
      <c r="C519"/>
      <c r="F519"/>
    </row>
    <row r="520" spans="3:6" x14ac:dyDescent="0.2">
      <c r="C520"/>
      <c r="F520"/>
    </row>
    <row r="521" spans="3:6" x14ac:dyDescent="0.2">
      <c r="C521"/>
      <c r="F521"/>
    </row>
    <row r="522" spans="3:6" x14ac:dyDescent="0.2">
      <c r="C522"/>
      <c r="F522"/>
    </row>
    <row r="523" spans="3:6" x14ac:dyDescent="0.2">
      <c r="C523"/>
      <c r="F523"/>
    </row>
    <row r="524" spans="3:6" x14ac:dyDescent="0.2">
      <c r="C524"/>
      <c r="F524"/>
    </row>
    <row r="525" spans="3:6" x14ac:dyDescent="0.2">
      <c r="C525"/>
      <c r="F525"/>
    </row>
    <row r="526" spans="3:6" x14ac:dyDescent="0.2">
      <c r="C526"/>
      <c r="F526"/>
    </row>
    <row r="527" spans="3:6" x14ac:dyDescent="0.2">
      <c r="C527"/>
      <c r="F527"/>
    </row>
    <row r="528" spans="3:6" x14ac:dyDescent="0.2">
      <c r="C528"/>
      <c r="F528"/>
    </row>
    <row r="529" spans="3:6" x14ac:dyDescent="0.2">
      <c r="C529"/>
      <c r="F529"/>
    </row>
    <row r="530" spans="3:6" x14ac:dyDescent="0.2">
      <c r="C530"/>
      <c r="F530"/>
    </row>
    <row r="531" spans="3:6" x14ac:dyDescent="0.2">
      <c r="C531"/>
      <c r="F531"/>
    </row>
    <row r="532" spans="3:6" x14ac:dyDescent="0.2">
      <c r="C532"/>
      <c r="F532"/>
    </row>
    <row r="533" spans="3:6" x14ac:dyDescent="0.2">
      <c r="C533"/>
      <c r="F533"/>
    </row>
    <row r="534" spans="3:6" x14ac:dyDescent="0.2">
      <c r="C534"/>
      <c r="F534"/>
    </row>
    <row r="535" spans="3:6" x14ac:dyDescent="0.2">
      <c r="C535"/>
      <c r="F535"/>
    </row>
    <row r="536" spans="3:6" x14ac:dyDescent="0.2">
      <c r="C536"/>
      <c r="F536"/>
    </row>
    <row r="537" spans="3:6" x14ac:dyDescent="0.2">
      <c r="C537"/>
      <c r="F537"/>
    </row>
    <row r="538" spans="3:6" x14ac:dyDescent="0.2">
      <c r="C538"/>
      <c r="F538"/>
    </row>
    <row r="539" spans="3:6" x14ac:dyDescent="0.2">
      <c r="C539"/>
      <c r="F539"/>
    </row>
    <row r="540" spans="3:6" x14ac:dyDescent="0.2">
      <c r="C540"/>
      <c r="F540"/>
    </row>
    <row r="541" spans="3:6" x14ac:dyDescent="0.2">
      <c r="C541"/>
      <c r="F541"/>
    </row>
    <row r="542" spans="3:6" x14ac:dyDescent="0.2">
      <c r="C542"/>
      <c r="F542"/>
    </row>
    <row r="543" spans="3:6" x14ac:dyDescent="0.2">
      <c r="C543"/>
      <c r="F543"/>
    </row>
    <row r="544" spans="3:6" x14ac:dyDescent="0.2">
      <c r="C544"/>
      <c r="F544"/>
    </row>
    <row r="545" spans="3:6" x14ac:dyDescent="0.2">
      <c r="C545"/>
      <c r="F545"/>
    </row>
    <row r="546" spans="3:6" x14ac:dyDescent="0.2">
      <c r="C546"/>
      <c r="F546"/>
    </row>
    <row r="547" spans="3:6" ht="13.5" thickBot="1" x14ac:dyDescent="0.25">
      <c r="C547"/>
      <c r="F547"/>
    </row>
    <row r="548" spans="3:6" ht="13.5" thickBot="1" x14ac:dyDescent="0.25">
      <c r="C548"/>
      <c r="F548"/>
    </row>
    <row r="549" spans="3:6" x14ac:dyDescent="0.2">
      <c r="C549"/>
      <c r="F549"/>
    </row>
    <row r="550" spans="3:6" x14ac:dyDescent="0.2">
      <c r="C550"/>
      <c r="F550"/>
    </row>
    <row r="551" spans="3:6" x14ac:dyDescent="0.2">
      <c r="C551"/>
      <c r="F551"/>
    </row>
    <row r="552" spans="3:6" x14ac:dyDescent="0.2">
      <c r="C552"/>
      <c r="F552"/>
    </row>
    <row r="553" spans="3:6" x14ac:dyDescent="0.2">
      <c r="C553"/>
      <c r="F553"/>
    </row>
    <row r="554" spans="3:6" x14ac:dyDescent="0.2">
      <c r="C554"/>
      <c r="F554"/>
    </row>
    <row r="555" spans="3:6" x14ac:dyDescent="0.2">
      <c r="C555"/>
      <c r="F555"/>
    </row>
    <row r="556" spans="3:6" x14ac:dyDescent="0.2">
      <c r="C556"/>
      <c r="F556"/>
    </row>
    <row r="557" spans="3:6" x14ac:dyDescent="0.2">
      <c r="C557"/>
      <c r="F557"/>
    </row>
    <row r="558" spans="3:6" x14ac:dyDescent="0.2">
      <c r="C558"/>
      <c r="F558"/>
    </row>
    <row r="559" spans="3:6" x14ac:dyDescent="0.2">
      <c r="C559"/>
      <c r="F559"/>
    </row>
    <row r="560" spans="3:6" x14ac:dyDescent="0.2">
      <c r="C560"/>
      <c r="F560"/>
    </row>
    <row r="561" spans="3:6" x14ac:dyDescent="0.2">
      <c r="C561"/>
      <c r="F561"/>
    </row>
    <row r="562" spans="3:6" x14ac:dyDescent="0.2">
      <c r="C562"/>
      <c r="F562"/>
    </row>
    <row r="563" spans="3:6" x14ac:dyDescent="0.2">
      <c r="C563"/>
      <c r="F563"/>
    </row>
    <row r="564" spans="3:6" x14ac:dyDescent="0.2">
      <c r="C564"/>
      <c r="F564"/>
    </row>
    <row r="565" spans="3:6" x14ac:dyDescent="0.2">
      <c r="C565"/>
      <c r="F565"/>
    </row>
    <row r="566" spans="3:6" x14ac:dyDescent="0.2">
      <c r="C566"/>
      <c r="F566"/>
    </row>
    <row r="567" spans="3:6" x14ac:dyDescent="0.2">
      <c r="C567"/>
      <c r="F567"/>
    </row>
    <row r="568" spans="3:6" x14ac:dyDescent="0.2">
      <c r="C568"/>
      <c r="F568"/>
    </row>
    <row r="569" spans="3:6" x14ac:dyDescent="0.2">
      <c r="C569"/>
      <c r="F569"/>
    </row>
    <row r="570" spans="3:6" x14ac:dyDescent="0.2">
      <c r="C570"/>
      <c r="F570"/>
    </row>
    <row r="571" spans="3:6" x14ac:dyDescent="0.2">
      <c r="C571"/>
      <c r="F571"/>
    </row>
    <row r="572" spans="3:6" x14ac:dyDescent="0.2">
      <c r="C572"/>
      <c r="F572"/>
    </row>
    <row r="573" spans="3:6" x14ac:dyDescent="0.2">
      <c r="C573"/>
      <c r="F573"/>
    </row>
    <row r="574" spans="3:6" x14ac:dyDescent="0.2">
      <c r="C574"/>
      <c r="F574"/>
    </row>
    <row r="575" spans="3:6" x14ac:dyDescent="0.2">
      <c r="C575"/>
      <c r="F575"/>
    </row>
    <row r="576" spans="3:6" x14ac:dyDescent="0.2">
      <c r="C576"/>
      <c r="F576"/>
    </row>
    <row r="577" spans="3:6" x14ac:dyDescent="0.2">
      <c r="C577"/>
      <c r="F577"/>
    </row>
    <row r="578" spans="3:6" x14ac:dyDescent="0.2">
      <c r="C578"/>
      <c r="F578"/>
    </row>
    <row r="579" spans="3:6" x14ac:dyDescent="0.2">
      <c r="C579"/>
      <c r="F579"/>
    </row>
    <row r="580" spans="3:6" x14ac:dyDescent="0.2">
      <c r="C580"/>
      <c r="F580"/>
    </row>
    <row r="581" spans="3:6" x14ac:dyDescent="0.2">
      <c r="C581"/>
      <c r="F581"/>
    </row>
    <row r="582" spans="3:6" x14ac:dyDescent="0.2">
      <c r="C582"/>
      <c r="F582"/>
    </row>
    <row r="583" spans="3:6" x14ac:dyDescent="0.2">
      <c r="C583"/>
      <c r="F583"/>
    </row>
    <row r="584" spans="3:6" x14ac:dyDescent="0.2">
      <c r="C584"/>
      <c r="F584"/>
    </row>
    <row r="585" spans="3:6" x14ac:dyDescent="0.2">
      <c r="C585"/>
      <c r="F585"/>
    </row>
    <row r="586" spans="3:6" x14ac:dyDescent="0.2">
      <c r="C586"/>
      <c r="F586"/>
    </row>
    <row r="587" spans="3:6" x14ac:dyDescent="0.2">
      <c r="C587"/>
      <c r="F587"/>
    </row>
    <row r="588" spans="3:6" x14ac:dyDescent="0.2">
      <c r="C588"/>
      <c r="F588"/>
    </row>
    <row r="589" spans="3:6" x14ac:dyDescent="0.2">
      <c r="C589"/>
      <c r="F589"/>
    </row>
    <row r="590" spans="3:6" x14ac:dyDescent="0.2">
      <c r="C590"/>
      <c r="F590"/>
    </row>
    <row r="591" spans="3:6" x14ac:dyDescent="0.2">
      <c r="C591"/>
      <c r="F591"/>
    </row>
    <row r="592" spans="3:6" x14ac:dyDescent="0.2">
      <c r="C592"/>
      <c r="F592"/>
    </row>
    <row r="593" spans="3:6" x14ac:dyDescent="0.2">
      <c r="C593"/>
      <c r="F593"/>
    </row>
    <row r="594" spans="3:6" x14ac:dyDescent="0.2">
      <c r="C594"/>
      <c r="F594"/>
    </row>
    <row r="595" spans="3:6" x14ac:dyDescent="0.2">
      <c r="C595"/>
      <c r="F595"/>
    </row>
    <row r="596" spans="3:6" x14ac:dyDescent="0.2">
      <c r="C596"/>
      <c r="F596"/>
    </row>
    <row r="597" spans="3:6" x14ac:dyDescent="0.2">
      <c r="C597"/>
      <c r="F597"/>
    </row>
    <row r="598" spans="3:6" x14ac:dyDescent="0.2">
      <c r="C598"/>
      <c r="F598"/>
    </row>
    <row r="599" spans="3:6" x14ac:dyDescent="0.2">
      <c r="C599"/>
      <c r="F599"/>
    </row>
    <row r="600" spans="3:6" x14ac:dyDescent="0.2">
      <c r="C600"/>
      <c r="F600"/>
    </row>
    <row r="601" spans="3:6" x14ac:dyDescent="0.2">
      <c r="C601"/>
      <c r="F601"/>
    </row>
    <row r="602" spans="3:6" x14ac:dyDescent="0.2">
      <c r="C602"/>
      <c r="F602"/>
    </row>
    <row r="603" spans="3:6" x14ac:dyDescent="0.2">
      <c r="C603"/>
      <c r="F603"/>
    </row>
    <row r="604" spans="3:6" x14ac:dyDescent="0.2">
      <c r="C604"/>
      <c r="F604"/>
    </row>
    <row r="605" spans="3:6" x14ac:dyDescent="0.2">
      <c r="C605"/>
      <c r="F605"/>
    </row>
    <row r="606" spans="3:6" x14ac:dyDescent="0.2">
      <c r="C606"/>
      <c r="F606"/>
    </row>
    <row r="607" spans="3:6" x14ac:dyDescent="0.2">
      <c r="C607"/>
      <c r="F607"/>
    </row>
    <row r="608" spans="3:6" x14ac:dyDescent="0.2">
      <c r="C608"/>
      <c r="F608"/>
    </row>
    <row r="609" spans="3:6" x14ac:dyDescent="0.2">
      <c r="C609"/>
      <c r="F609"/>
    </row>
    <row r="610" spans="3:6" x14ac:dyDescent="0.2">
      <c r="C610"/>
      <c r="F610"/>
    </row>
    <row r="611" spans="3:6" x14ac:dyDescent="0.2">
      <c r="C611"/>
      <c r="F611"/>
    </row>
    <row r="612" spans="3:6" x14ac:dyDescent="0.2">
      <c r="C612"/>
      <c r="F612"/>
    </row>
    <row r="613" spans="3:6" x14ac:dyDescent="0.2">
      <c r="C613"/>
      <c r="F613"/>
    </row>
    <row r="614" spans="3:6" x14ac:dyDescent="0.2">
      <c r="C614"/>
      <c r="F614"/>
    </row>
    <row r="615" spans="3:6" x14ac:dyDescent="0.2">
      <c r="C615"/>
      <c r="F615"/>
    </row>
    <row r="616" spans="3:6" x14ac:dyDescent="0.2">
      <c r="C616"/>
      <c r="F616"/>
    </row>
    <row r="617" spans="3:6" x14ac:dyDescent="0.2">
      <c r="C617"/>
      <c r="F617"/>
    </row>
    <row r="618" spans="3:6" x14ac:dyDescent="0.2">
      <c r="C618"/>
      <c r="F618"/>
    </row>
    <row r="619" spans="3:6" x14ac:dyDescent="0.2">
      <c r="C619"/>
      <c r="F619"/>
    </row>
    <row r="620" spans="3:6" x14ac:dyDescent="0.2">
      <c r="C620"/>
      <c r="F620"/>
    </row>
    <row r="621" spans="3:6" x14ac:dyDescent="0.2">
      <c r="C621"/>
      <c r="F621"/>
    </row>
    <row r="622" spans="3:6" x14ac:dyDescent="0.2">
      <c r="C622"/>
      <c r="F622"/>
    </row>
    <row r="623" spans="3:6" x14ac:dyDescent="0.2">
      <c r="C623"/>
      <c r="F623"/>
    </row>
    <row r="624" spans="3:6" x14ac:dyDescent="0.2">
      <c r="C624"/>
      <c r="F624"/>
    </row>
    <row r="625" spans="3:6" x14ac:dyDescent="0.2">
      <c r="C625"/>
      <c r="F625"/>
    </row>
    <row r="626" spans="3:6" x14ac:dyDescent="0.2">
      <c r="C626"/>
      <c r="F626"/>
    </row>
    <row r="627" spans="3:6" x14ac:dyDescent="0.2">
      <c r="C627"/>
      <c r="F627"/>
    </row>
    <row r="628" spans="3:6" x14ac:dyDescent="0.2">
      <c r="C628"/>
      <c r="F628"/>
    </row>
    <row r="629" spans="3:6" x14ac:dyDescent="0.2">
      <c r="C629"/>
      <c r="F629"/>
    </row>
    <row r="630" spans="3:6" x14ac:dyDescent="0.2">
      <c r="C630"/>
      <c r="F630"/>
    </row>
    <row r="631" spans="3:6" x14ac:dyDescent="0.2">
      <c r="C631"/>
      <c r="F631"/>
    </row>
    <row r="632" spans="3:6" x14ac:dyDescent="0.2">
      <c r="C632"/>
      <c r="F632"/>
    </row>
    <row r="633" spans="3:6" x14ac:dyDescent="0.2">
      <c r="C633"/>
      <c r="F633"/>
    </row>
    <row r="634" spans="3:6" x14ac:dyDescent="0.2">
      <c r="C634"/>
      <c r="F634"/>
    </row>
    <row r="635" spans="3:6" x14ac:dyDescent="0.2">
      <c r="C635"/>
      <c r="F635"/>
    </row>
    <row r="636" spans="3:6" x14ac:dyDescent="0.2">
      <c r="C636"/>
      <c r="F636"/>
    </row>
    <row r="637" spans="3:6" x14ac:dyDescent="0.2">
      <c r="C637"/>
      <c r="F637"/>
    </row>
    <row r="638" spans="3:6" x14ac:dyDescent="0.2">
      <c r="C638"/>
      <c r="F638"/>
    </row>
    <row r="639" spans="3:6" x14ac:dyDescent="0.2">
      <c r="C639"/>
      <c r="F639"/>
    </row>
    <row r="640" spans="3:6" x14ac:dyDescent="0.2">
      <c r="C640"/>
      <c r="F640"/>
    </row>
    <row r="641" spans="3:6" x14ac:dyDescent="0.2">
      <c r="C641"/>
      <c r="F641"/>
    </row>
    <row r="642" spans="3:6" x14ac:dyDescent="0.2">
      <c r="C642"/>
      <c r="F642"/>
    </row>
    <row r="643" spans="3:6" x14ac:dyDescent="0.2">
      <c r="C643"/>
      <c r="F643"/>
    </row>
    <row r="644" spans="3:6" x14ac:dyDescent="0.2">
      <c r="C644"/>
      <c r="F644"/>
    </row>
    <row r="645" spans="3:6" x14ac:dyDescent="0.2">
      <c r="C645"/>
      <c r="F645"/>
    </row>
    <row r="646" spans="3:6" x14ac:dyDescent="0.2">
      <c r="C646"/>
      <c r="F646"/>
    </row>
    <row r="647" spans="3:6" x14ac:dyDescent="0.2">
      <c r="C647"/>
      <c r="F647"/>
    </row>
    <row r="648" spans="3:6" x14ac:dyDescent="0.2">
      <c r="C648"/>
      <c r="F648"/>
    </row>
    <row r="649" spans="3:6" x14ac:dyDescent="0.2">
      <c r="C649"/>
      <c r="F649"/>
    </row>
    <row r="650" spans="3:6" x14ac:dyDescent="0.2">
      <c r="C650"/>
      <c r="F650"/>
    </row>
    <row r="651" spans="3:6" x14ac:dyDescent="0.2">
      <c r="C651"/>
      <c r="F651"/>
    </row>
    <row r="652" spans="3:6" x14ac:dyDescent="0.2">
      <c r="C652"/>
      <c r="F652"/>
    </row>
    <row r="653" spans="3:6" x14ac:dyDescent="0.2">
      <c r="C653"/>
      <c r="F653"/>
    </row>
    <row r="654" spans="3:6" x14ac:dyDescent="0.2">
      <c r="C654"/>
      <c r="F654"/>
    </row>
    <row r="655" spans="3:6" x14ac:dyDescent="0.2">
      <c r="C655"/>
      <c r="F655"/>
    </row>
    <row r="656" spans="3:6" x14ac:dyDescent="0.2">
      <c r="C656"/>
      <c r="F656"/>
    </row>
    <row r="657" spans="3:6" x14ac:dyDescent="0.2">
      <c r="C657"/>
      <c r="F657"/>
    </row>
    <row r="658" spans="3:6" x14ac:dyDescent="0.2">
      <c r="C658"/>
      <c r="F658"/>
    </row>
    <row r="659" spans="3:6" x14ac:dyDescent="0.2">
      <c r="C659"/>
      <c r="F659"/>
    </row>
    <row r="660" spans="3:6" x14ac:dyDescent="0.2">
      <c r="C660"/>
      <c r="F660"/>
    </row>
    <row r="661" spans="3:6" x14ac:dyDescent="0.2">
      <c r="C661"/>
      <c r="F661"/>
    </row>
    <row r="662" spans="3:6" x14ac:dyDescent="0.2">
      <c r="C662"/>
      <c r="F662"/>
    </row>
    <row r="663" spans="3:6" x14ac:dyDescent="0.2">
      <c r="C663"/>
      <c r="F663"/>
    </row>
    <row r="664" spans="3:6" x14ac:dyDescent="0.2">
      <c r="C664"/>
      <c r="F664"/>
    </row>
    <row r="665" spans="3:6" x14ac:dyDescent="0.2">
      <c r="C665"/>
      <c r="F665"/>
    </row>
    <row r="666" spans="3:6" x14ac:dyDescent="0.2">
      <c r="C666"/>
      <c r="F666"/>
    </row>
    <row r="667" spans="3:6" x14ac:dyDescent="0.2">
      <c r="C667"/>
      <c r="F667"/>
    </row>
    <row r="668" spans="3:6" x14ac:dyDescent="0.2">
      <c r="C668"/>
      <c r="F668"/>
    </row>
    <row r="669" spans="3:6" x14ac:dyDescent="0.2">
      <c r="C669"/>
      <c r="F669"/>
    </row>
    <row r="670" spans="3:6" x14ac:dyDescent="0.2">
      <c r="C670"/>
      <c r="F670"/>
    </row>
    <row r="671" spans="3:6" x14ac:dyDescent="0.2">
      <c r="C671"/>
      <c r="F671"/>
    </row>
    <row r="672" spans="3:6" x14ac:dyDescent="0.2">
      <c r="C672"/>
      <c r="F672"/>
    </row>
    <row r="673" spans="3:6" x14ac:dyDescent="0.2">
      <c r="C673"/>
      <c r="F673"/>
    </row>
    <row r="674" spans="3:6" x14ac:dyDescent="0.2">
      <c r="C674"/>
      <c r="F674"/>
    </row>
    <row r="675" spans="3:6" x14ac:dyDescent="0.2">
      <c r="C675"/>
      <c r="F675"/>
    </row>
    <row r="676" spans="3:6" x14ac:dyDescent="0.2">
      <c r="C676"/>
      <c r="F676"/>
    </row>
    <row r="677" spans="3:6" x14ac:dyDescent="0.2">
      <c r="C677"/>
      <c r="F677"/>
    </row>
    <row r="678" spans="3:6" x14ac:dyDescent="0.2">
      <c r="C678"/>
      <c r="F678"/>
    </row>
    <row r="679" spans="3:6" x14ac:dyDescent="0.2">
      <c r="C679"/>
      <c r="F679"/>
    </row>
    <row r="680" spans="3:6" x14ac:dyDescent="0.2">
      <c r="C680"/>
      <c r="F680"/>
    </row>
    <row r="681" spans="3:6" x14ac:dyDescent="0.2">
      <c r="C681"/>
      <c r="F681"/>
    </row>
    <row r="682" spans="3:6" x14ac:dyDescent="0.2">
      <c r="C682"/>
      <c r="F682"/>
    </row>
    <row r="683" spans="3:6" x14ac:dyDescent="0.2">
      <c r="C683"/>
      <c r="F683"/>
    </row>
    <row r="684" spans="3:6" x14ac:dyDescent="0.2">
      <c r="C684"/>
      <c r="F684"/>
    </row>
    <row r="685" spans="3:6" x14ac:dyDescent="0.2">
      <c r="C685"/>
      <c r="F685"/>
    </row>
    <row r="686" spans="3:6" x14ac:dyDescent="0.2">
      <c r="C686"/>
      <c r="F686"/>
    </row>
    <row r="687" spans="3:6" x14ac:dyDescent="0.2">
      <c r="C687"/>
      <c r="F687"/>
    </row>
    <row r="688" spans="3:6" x14ac:dyDescent="0.2">
      <c r="C688"/>
      <c r="F688"/>
    </row>
    <row r="689" spans="3:6" x14ac:dyDescent="0.2">
      <c r="C689"/>
      <c r="F689"/>
    </row>
    <row r="690" spans="3:6" x14ac:dyDescent="0.2">
      <c r="C690"/>
      <c r="F690"/>
    </row>
    <row r="691" spans="3:6" x14ac:dyDescent="0.2">
      <c r="C691"/>
      <c r="F691"/>
    </row>
    <row r="692" spans="3:6" x14ac:dyDescent="0.2">
      <c r="C692"/>
      <c r="F692"/>
    </row>
    <row r="693" spans="3:6" x14ac:dyDescent="0.2">
      <c r="C693"/>
      <c r="F693"/>
    </row>
    <row r="694" spans="3:6" x14ac:dyDescent="0.2">
      <c r="C694"/>
      <c r="F694"/>
    </row>
    <row r="695" spans="3:6" x14ac:dyDescent="0.2">
      <c r="C695"/>
      <c r="F695"/>
    </row>
    <row r="696" spans="3:6" x14ac:dyDescent="0.2">
      <c r="C696"/>
      <c r="F696"/>
    </row>
    <row r="697" spans="3:6" x14ac:dyDescent="0.2">
      <c r="C697"/>
      <c r="F697"/>
    </row>
    <row r="698" spans="3:6" x14ac:dyDescent="0.2">
      <c r="C698"/>
      <c r="F698"/>
    </row>
    <row r="699" spans="3:6" x14ac:dyDescent="0.2">
      <c r="C699"/>
      <c r="F699"/>
    </row>
    <row r="700" spans="3:6" x14ac:dyDescent="0.2">
      <c r="C700"/>
      <c r="F700"/>
    </row>
    <row r="701" spans="3:6" x14ac:dyDescent="0.2">
      <c r="C701"/>
      <c r="F701"/>
    </row>
    <row r="702" spans="3:6" x14ac:dyDescent="0.2">
      <c r="C702"/>
      <c r="F702"/>
    </row>
    <row r="703" spans="3:6" x14ac:dyDescent="0.2">
      <c r="C703"/>
      <c r="F703"/>
    </row>
    <row r="704" spans="3:6" x14ac:dyDescent="0.2">
      <c r="C704"/>
      <c r="F704"/>
    </row>
    <row r="705" spans="3:6" x14ac:dyDescent="0.2">
      <c r="C705"/>
      <c r="F705"/>
    </row>
    <row r="706" spans="3:6" x14ac:dyDescent="0.2">
      <c r="C706"/>
      <c r="F706"/>
    </row>
    <row r="707" spans="3:6" x14ac:dyDescent="0.2">
      <c r="C707"/>
      <c r="F707"/>
    </row>
    <row r="708" spans="3:6" x14ac:dyDescent="0.2">
      <c r="C708"/>
      <c r="F708"/>
    </row>
    <row r="709" spans="3:6" x14ac:dyDescent="0.2">
      <c r="C709"/>
      <c r="F709"/>
    </row>
    <row r="710" spans="3:6" x14ac:dyDescent="0.2">
      <c r="C710"/>
      <c r="F710"/>
    </row>
    <row r="711" spans="3:6" x14ac:dyDescent="0.2">
      <c r="C711"/>
      <c r="F711"/>
    </row>
    <row r="712" spans="3:6" x14ac:dyDescent="0.2">
      <c r="C712"/>
      <c r="F712"/>
    </row>
    <row r="713" spans="3:6" x14ac:dyDescent="0.2">
      <c r="C713"/>
      <c r="F713"/>
    </row>
    <row r="714" spans="3:6" x14ac:dyDescent="0.2">
      <c r="C714"/>
      <c r="F714"/>
    </row>
    <row r="715" spans="3:6" x14ac:dyDescent="0.2">
      <c r="C715"/>
      <c r="F715"/>
    </row>
    <row r="716" spans="3:6" x14ac:dyDescent="0.2">
      <c r="C716"/>
      <c r="F716"/>
    </row>
    <row r="717" spans="3:6" x14ac:dyDescent="0.2">
      <c r="C717"/>
      <c r="F717"/>
    </row>
    <row r="718" spans="3:6" x14ac:dyDescent="0.2">
      <c r="C718"/>
      <c r="F718"/>
    </row>
    <row r="719" spans="3:6" x14ac:dyDescent="0.2">
      <c r="C719"/>
      <c r="F719"/>
    </row>
    <row r="720" spans="3:6" x14ac:dyDescent="0.2">
      <c r="C720"/>
      <c r="F720"/>
    </row>
    <row r="721" spans="3:6" x14ac:dyDescent="0.2">
      <c r="C721"/>
      <c r="F721"/>
    </row>
    <row r="722" spans="3:6" x14ac:dyDescent="0.2">
      <c r="C722"/>
      <c r="F722"/>
    </row>
    <row r="723" spans="3:6" x14ac:dyDescent="0.2">
      <c r="C723"/>
      <c r="F723"/>
    </row>
    <row r="724" spans="3:6" x14ac:dyDescent="0.2">
      <c r="C724"/>
      <c r="F724"/>
    </row>
    <row r="725" spans="3:6" x14ac:dyDescent="0.2">
      <c r="C725"/>
      <c r="F725"/>
    </row>
    <row r="726" spans="3:6" x14ac:dyDescent="0.2">
      <c r="C726"/>
      <c r="F726"/>
    </row>
    <row r="727" spans="3:6" x14ac:dyDescent="0.2">
      <c r="C727"/>
      <c r="F727"/>
    </row>
    <row r="728" spans="3:6" x14ac:dyDescent="0.2">
      <c r="C728"/>
      <c r="F728"/>
    </row>
    <row r="729" spans="3:6" x14ac:dyDescent="0.2">
      <c r="C729"/>
      <c r="F729"/>
    </row>
    <row r="730" spans="3:6" x14ac:dyDescent="0.2">
      <c r="C730"/>
      <c r="F730"/>
    </row>
    <row r="731" spans="3:6" x14ac:dyDescent="0.2">
      <c r="C731"/>
      <c r="F731"/>
    </row>
    <row r="732" spans="3:6" x14ac:dyDescent="0.2">
      <c r="C732"/>
      <c r="F732"/>
    </row>
    <row r="733" spans="3:6" x14ac:dyDescent="0.2">
      <c r="C733"/>
      <c r="F733"/>
    </row>
    <row r="734" spans="3:6" x14ac:dyDescent="0.2">
      <c r="C734"/>
      <c r="F734"/>
    </row>
    <row r="735" spans="3:6" x14ac:dyDescent="0.2">
      <c r="C735"/>
      <c r="F735"/>
    </row>
    <row r="736" spans="3:6" x14ac:dyDescent="0.2">
      <c r="C736"/>
      <c r="F736"/>
    </row>
    <row r="737" spans="3:6" x14ac:dyDescent="0.2">
      <c r="C737"/>
      <c r="F737"/>
    </row>
    <row r="738" spans="3:6" x14ac:dyDescent="0.2">
      <c r="C738"/>
      <c r="F738"/>
    </row>
    <row r="739" spans="3:6" x14ac:dyDescent="0.2">
      <c r="C739"/>
      <c r="F739"/>
    </row>
    <row r="740" spans="3:6" x14ac:dyDescent="0.2">
      <c r="C740"/>
      <c r="F740"/>
    </row>
    <row r="741" spans="3:6" x14ac:dyDescent="0.2">
      <c r="C741"/>
      <c r="F741"/>
    </row>
    <row r="742" spans="3:6" x14ac:dyDescent="0.2">
      <c r="C742"/>
      <c r="F742"/>
    </row>
    <row r="743" spans="3:6" x14ac:dyDescent="0.2">
      <c r="C743"/>
      <c r="F743"/>
    </row>
    <row r="744" spans="3:6" x14ac:dyDescent="0.2">
      <c r="C744"/>
      <c r="F744"/>
    </row>
    <row r="745" spans="3:6" x14ac:dyDescent="0.2">
      <c r="C745"/>
      <c r="F745"/>
    </row>
    <row r="746" spans="3:6" x14ac:dyDescent="0.2">
      <c r="C746"/>
      <c r="F746"/>
    </row>
    <row r="747" spans="3:6" x14ac:dyDescent="0.2">
      <c r="C747"/>
      <c r="F747"/>
    </row>
    <row r="748" spans="3:6" x14ac:dyDescent="0.2">
      <c r="C748"/>
      <c r="F748"/>
    </row>
    <row r="749" spans="3:6" x14ac:dyDescent="0.2">
      <c r="C749"/>
      <c r="F749"/>
    </row>
    <row r="750" spans="3:6" x14ac:dyDescent="0.2">
      <c r="C750"/>
      <c r="F750"/>
    </row>
    <row r="751" spans="3:6" x14ac:dyDescent="0.2">
      <c r="C751"/>
      <c r="F751"/>
    </row>
    <row r="752" spans="3:6" x14ac:dyDescent="0.2">
      <c r="C752"/>
      <c r="F752"/>
    </row>
    <row r="753" spans="3:6" x14ac:dyDescent="0.2">
      <c r="C753"/>
      <c r="F753"/>
    </row>
    <row r="754" spans="3:6" x14ac:dyDescent="0.2">
      <c r="C754"/>
      <c r="F754"/>
    </row>
    <row r="755" spans="3:6" x14ac:dyDescent="0.2">
      <c r="C755"/>
      <c r="F755"/>
    </row>
    <row r="756" spans="3:6" x14ac:dyDescent="0.2">
      <c r="C756"/>
      <c r="F756"/>
    </row>
    <row r="757" spans="3:6" x14ac:dyDescent="0.2">
      <c r="C757"/>
      <c r="F757"/>
    </row>
    <row r="758" spans="3:6" x14ac:dyDescent="0.2">
      <c r="C758"/>
      <c r="F758"/>
    </row>
    <row r="759" spans="3:6" x14ac:dyDescent="0.2">
      <c r="C759"/>
      <c r="F759"/>
    </row>
    <row r="760" spans="3:6" x14ac:dyDescent="0.2">
      <c r="C760"/>
      <c r="F760"/>
    </row>
    <row r="761" spans="3:6" x14ac:dyDescent="0.2">
      <c r="C761"/>
      <c r="F761"/>
    </row>
    <row r="762" spans="3:6" x14ac:dyDescent="0.2">
      <c r="C762"/>
      <c r="F762"/>
    </row>
    <row r="763" spans="3:6" x14ac:dyDescent="0.2">
      <c r="C763"/>
      <c r="F763"/>
    </row>
    <row r="764" spans="3:6" x14ac:dyDescent="0.2">
      <c r="C764"/>
      <c r="F764"/>
    </row>
    <row r="765" spans="3:6" x14ac:dyDescent="0.2">
      <c r="C765"/>
      <c r="F765"/>
    </row>
    <row r="766" spans="3:6" x14ac:dyDescent="0.2">
      <c r="C766"/>
      <c r="F766"/>
    </row>
    <row r="767" spans="3:6" x14ac:dyDescent="0.2">
      <c r="C767"/>
      <c r="F767"/>
    </row>
    <row r="768" spans="3:6" x14ac:dyDescent="0.2">
      <c r="C768"/>
      <c r="F768"/>
    </row>
    <row r="769" spans="3:6" x14ac:dyDescent="0.2">
      <c r="C769"/>
      <c r="F769"/>
    </row>
    <row r="770" spans="3:6" x14ac:dyDescent="0.2">
      <c r="C770"/>
      <c r="F770"/>
    </row>
    <row r="771" spans="3:6" x14ac:dyDescent="0.2">
      <c r="C771"/>
      <c r="F771"/>
    </row>
    <row r="772" spans="3:6" x14ac:dyDescent="0.2">
      <c r="C772"/>
      <c r="F772"/>
    </row>
    <row r="773" spans="3:6" x14ac:dyDescent="0.2">
      <c r="C773"/>
      <c r="F773"/>
    </row>
    <row r="774" spans="3:6" x14ac:dyDescent="0.2">
      <c r="C774"/>
      <c r="F774"/>
    </row>
    <row r="775" spans="3:6" x14ac:dyDescent="0.2">
      <c r="C775"/>
      <c r="F775"/>
    </row>
    <row r="776" spans="3:6" x14ac:dyDescent="0.2">
      <c r="C776"/>
      <c r="F776"/>
    </row>
    <row r="777" spans="3:6" x14ac:dyDescent="0.2">
      <c r="C777"/>
      <c r="F777"/>
    </row>
    <row r="778" spans="3:6" x14ac:dyDescent="0.2">
      <c r="C778"/>
      <c r="F778"/>
    </row>
    <row r="779" spans="3:6" x14ac:dyDescent="0.2">
      <c r="C779"/>
      <c r="F779"/>
    </row>
    <row r="780" spans="3:6" x14ac:dyDescent="0.2">
      <c r="C780"/>
      <c r="F780"/>
    </row>
    <row r="781" spans="3:6" x14ac:dyDescent="0.2">
      <c r="C781"/>
      <c r="F781"/>
    </row>
    <row r="782" spans="3:6" x14ac:dyDescent="0.2">
      <c r="C782"/>
      <c r="F782"/>
    </row>
    <row r="783" spans="3:6" x14ac:dyDescent="0.2">
      <c r="C783"/>
      <c r="F783"/>
    </row>
    <row r="784" spans="3:6" x14ac:dyDescent="0.2">
      <c r="C784"/>
      <c r="F784"/>
    </row>
    <row r="785" spans="3:6" x14ac:dyDescent="0.2">
      <c r="C785"/>
      <c r="F785"/>
    </row>
    <row r="786" spans="3:6" x14ac:dyDescent="0.2">
      <c r="C786"/>
      <c r="F786"/>
    </row>
    <row r="787" spans="3:6" x14ac:dyDescent="0.2">
      <c r="C787"/>
      <c r="F787"/>
    </row>
    <row r="788" spans="3:6" x14ac:dyDescent="0.2">
      <c r="C788"/>
      <c r="F788"/>
    </row>
    <row r="789" spans="3:6" x14ac:dyDescent="0.2">
      <c r="C789"/>
      <c r="F789"/>
    </row>
    <row r="790" spans="3:6" x14ac:dyDescent="0.2">
      <c r="C790"/>
      <c r="F790"/>
    </row>
    <row r="791" spans="3:6" x14ac:dyDescent="0.2">
      <c r="C791"/>
      <c r="F791"/>
    </row>
    <row r="792" spans="3:6" x14ac:dyDescent="0.2">
      <c r="C792"/>
      <c r="F792"/>
    </row>
    <row r="793" spans="3:6" x14ac:dyDescent="0.2">
      <c r="C793"/>
      <c r="F793"/>
    </row>
    <row r="794" spans="3:6" x14ac:dyDescent="0.2">
      <c r="C794"/>
      <c r="F794"/>
    </row>
    <row r="795" spans="3:6" x14ac:dyDescent="0.2">
      <c r="C795"/>
      <c r="F795"/>
    </row>
    <row r="796" spans="3:6" x14ac:dyDescent="0.2">
      <c r="C796"/>
      <c r="F796"/>
    </row>
    <row r="797" spans="3:6" x14ac:dyDescent="0.2">
      <c r="C797"/>
      <c r="F797"/>
    </row>
    <row r="798" spans="3:6" x14ac:dyDescent="0.2">
      <c r="C798"/>
      <c r="F798"/>
    </row>
    <row r="799" spans="3:6" x14ac:dyDescent="0.2">
      <c r="C799"/>
      <c r="F799"/>
    </row>
    <row r="800" spans="3:6" x14ac:dyDescent="0.2">
      <c r="C800"/>
      <c r="F800"/>
    </row>
    <row r="801" spans="3:6" x14ac:dyDescent="0.2">
      <c r="C801"/>
      <c r="F801"/>
    </row>
    <row r="802" spans="3:6" x14ac:dyDescent="0.2">
      <c r="C802"/>
      <c r="F802"/>
    </row>
    <row r="803" spans="3:6" x14ac:dyDescent="0.2">
      <c r="C803"/>
      <c r="F803"/>
    </row>
    <row r="804" spans="3:6" x14ac:dyDescent="0.2">
      <c r="C804"/>
      <c r="F804"/>
    </row>
    <row r="805" spans="3:6" x14ac:dyDescent="0.2">
      <c r="C805"/>
      <c r="F805"/>
    </row>
    <row r="806" spans="3:6" x14ac:dyDescent="0.2">
      <c r="C806"/>
      <c r="F806"/>
    </row>
    <row r="807" spans="3:6" x14ac:dyDescent="0.2">
      <c r="C807"/>
      <c r="F807"/>
    </row>
    <row r="808" spans="3:6" x14ac:dyDescent="0.2">
      <c r="C808"/>
      <c r="F808"/>
    </row>
    <row r="809" spans="3:6" x14ac:dyDescent="0.2">
      <c r="C809"/>
      <c r="F809"/>
    </row>
    <row r="810" spans="3:6" x14ac:dyDescent="0.2">
      <c r="C810"/>
      <c r="F810"/>
    </row>
    <row r="811" spans="3:6" x14ac:dyDescent="0.2">
      <c r="C811"/>
      <c r="F811"/>
    </row>
    <row r="812" spans="3:6" x14ac:dyDescent="0.2">
      <c r="C812"/>
      <c r="F812"/>
    </row>
    <row r="813" spans="3:6" x14ac:dyDescent="0.2">
      <c r="C813"/>
      <c r="F813"/>
    </row>
    <row r="814" spans="3:6" x14ac:dyDescent="0.2">
      <c r="C814"/>
      <c r="F814"/>
    </row>
    <row r="815" spans="3:6" x14ac:dyDescent="0.2">
      <c r="C815"/>
      <c r="F815"/>
    </row>
    <row r="816" spans="3:6" x14ac:dyDescent="0.2">
      <c r="C816"/>
      <c r="F816"/>
    </row>
    <row r="817" spans="3:6" x14ac:dyDescent="0.2">
      <c r="C817"/>
      <c r="F817"/>
    </row>
    <row r="818" spans="3:6" x14ac:dyDescent="0.2">
      <c r="C818"/>
      <c r="F818"/>
    </row>
    <row r="819" spans="3:6" x14ac:dyDescent="0.2">
      <c r="C819"/>
      <c r="F819"/>
    </row>
    <row r="820" spans="3:6" x14ac:dyDescent="0.2">
      <c r="C820"/>
      <c r="F820"/>
    </row>
    <row r="821" spans="3:6" x14ac:dyDescent="0.2">
      <c r="C821"/>
      <c r="F821"/>
    </row>
    <row r="822" spans="3:6" x14ac:dyDescent="0.2">
      <c r="C822"/>
      <c r="F822"/>
    </row>
    <row r="823" spans="3:6" x14ac:dyDescent="0.2">
      <c r="C823"/>
      <c r="F823"/>
    </row>
    <row r="824" spans="3:6" x14ac:dyDescent="0.2">
      <c r="C824"/>
      <c r="F824"/>
    </row>
    <row r="825" spans="3:6" x14ac:dyDescent="0.2">
      <c r="C825"/>
      <c r="F825"/>
    </row>
    <row r="826" spans="3:6" x14ac:dyDescent="0.2">
      <c r="C826"/>
      <c r="F826"/>
    </row>
    <row r="827" spans="3:6" x14ac:dyDescent="0.2">
      <c r="C827"/>
      <c r="F827"/>
    </row>
    <row r="828" spans="3:6" x14ac:dyDescent="0.2">
      <c r="C828"/>
      <c r="F828"/>
    </row>
    <row r="829" spans="3:6" x14ac:dyDescent="0.2">
      <c r="C829"/>
      <c r="F829"/>
    </row>
    <row r="830" spans="3:6" x14ac:dyDescent="0.2">
      <c r="C830"/>
      <c r="F830"/>
    </row>
    <row r="831" spans="3:6" x14ac:dyDescent="0.2">
      <c r="C831"/>
      <c r="F831"/>
    </row>
    <row r="832" spans="3:6" x14ac:dyDescent="0.2">
      <c r="C832"/>
      <c r="F832"/>
    </row>
    <row r="833" spans="3:6" x14ac:dyDescent="0.2">
      <c r="C833"/>
      <c r="F833"/>
    </row>
    <row r="834" spans="3:6" x14ac:dyDescent="0.2">
      <c r="C834"/>
      <c r="F834"/>
    </row>
    <row r="835" spans="3:6" x14ac:dyDescent="0.2">
      <c r="C835"/>
      <c r="F835"/>
    </row>
    <row r="836" spans="3:6" x14ac:dyDescent="0.2">
      <c r="C836"/>
      <c r="F836"/>
    </row>
    <row r="837" spans="3:6" x14ac:dyDescent="0.2">
      <c r="C837"/>
      <c r="F837"/>
    </row>
    <row r="838" spans="3:6" x14ac:dyDescent="0.2">
      <c r="C838"/>
      <c r="F838"/>
    </row>
    <row r="839" spans="3:6" x14ac:dyDescent="0.2">
      <c r="C839"/>
      <c r="F839"/>
    </row>
    <row r="840" spans="3:6" x14ac:dyDescent="0.2">
      <c r="C840"/>
      <c r="F840"/>
    </row>
    <row r="841" spans="3:6" x14ac:dyDescent="0.2">
      <c r="C841"/>
      <c r="F841"/>
    </row>
    <row r="842" spans="3:6" x14ac:dyDescent="0.2">
      <c r="C842"/>
      <c r="F842"/>
    </row>
    <row r="843" spans="3:6" x14ac:dyDescent="0.2">
      <c r="C843"/>
      <c r="F843"/>
    </row>
    <row r="844" spans="3:6" x14ac:dyDescent="0.2">
      <c r="C844"/>
      <c r="F844"/>
    </row>
    <row r="845" spans="3:6" x14ac:dyDescent="0.2">
      <c r="C845"/>
      <c r="F845"/>
    </row>
    <row r="846" spans="3:6" x14ac:dyDescent="0.2">
      <c r="C846"/>
      <c r="F846"/>
    </row>
    <row r="847" spans="3:6" x14ac:dyDescent="0.2">
      <c r="C847"/>
      <c r="F847"/>
    </row>
    <row r="848" spans="3:6" x14ac:dyDescent="0.2">
      <c r="C848"/>
      <c r="F848"/>
    </row>
    <row r="849" spans="3:6" x14ac:dyDescent="0.2">
      <c r="C849"/>
      <c r="F849"/>
    </row>
    <row r="850" spans="3:6" x14ac:dyDescent="0.2">
      <c r="C850"/>
      <c r="F850"/>
    </row>
    <row r="851" spans="3:6" x14ac:dyDescent="0.2">
      <c r="C851"/>
      <c r="F851"/>
    </row>
    <row r="852" spans="3:6" x14ac:dyDescent="0.2">
      <c r="C852"/>
      <c r="F852"/>
    </row>
    <row r="853" spans="3:6" x14ac:dyDescent="0.2">
      <c r="C853"/>
      <c r="F853"/>
    </row>
    <row r="854" spans="3:6" x14ac:dyDescent="0.2">
      <c r="C854"/>
      <c r="F854"/>
    </row>
    <row r="855" spans="3:6" x14ac:dyDescent="0.2">
      <c r="C855"/>
      <c r="F855"/>
    </row>
    <row r="856" spans="3:6" x14ac:dyDescent="0.2">
      <c r="C856"/>
      <c r="F856"/>
    </row>
    <row r="857" spans="3:6" x14ac:dyDescent="0.2">
      <c r="C857"/>
      <c r="F857"/>
    </row>
    <row r="858" spans="3:6" x14ac:dyDescent="0.2">
      <c r="C858"/>
      <c r="F858"/>
    </row>
    <row r="859" spans="3:6" x14ac:dyDescent="0.2">
      <c r="C859"/>
      <c r="F859"/>
    </row>
    <row r="860" spans="3:6" x14ac:dyDescent="0.2">
      <c r="C860"/>
      <c r="F860"/>
    </row>
    <row r="861" spans="3:6" x14ac:dyDescent="0.2">
      <c r="C861"/>
      <c r="F861"/>
    </row>
    <row r="862" spans="3:6" x14ac:dyDescent="0.2">
      <c r="C862"/>
      <c r="F862"/>
    </row>
    <row r="863" spans="3:6" x14ac:dyDescent="0.2">
      <c r="C863"/>
      <c r="F863"/>
    </row>
    <row r="864" spans="3:6" x14ac:dyDescent="0.2">
      <c r="C864"/>
      <c r="F864"/>
    </row>
    <row r="865" spans="3:6" x14ac:dyDescent="0.2">
      <c r="C865"/>
      <c r="F865"/>
    </row>
    <row r="866" spans="3:6" x14ac:dyDescent="0.2">
      <c r="C866"/>
      <c r="F866"/>
    </row>
    <row r="867" spans="3:6" x14ac:dyDescent="0.2">
      <c r="C867"/>
      <c r="F867"/>
    </row>
    <row r="868" spans="3:6" x14ac:dyDescent="0.2">
      <c r="C868"/>
      <c r="F868"/>
    </row>
    <row r="869" spans="3:6" x14ac:dyDescent="0.2">
      <c r="C869"/>
      <c r="F869"/>
    </row>
    <row r="870" spans="3:6" x14ac:dyDescent="0.2">
      <c r="C870"/>
      <c r="F870"/>
    </row>
    <row r="871" spans="3:6" x14ac:dyDescent="0.2">
      <c r="C871"/>
      <c r="F871"/>
    </row>
    <row r="872" spans="3:6" x14ac:dyDescent="0.2">
      <c r="C872"/>
      <c r="F872"/>
    </row>
    <row r="873" spans="3:6" x14ac:dyDescent="0.2">
      <c r="C873"/>
      <c r="F873"/>
    </row>
    <row r="874" spans="3:6" x14ac:dyDescent="0.2">
      <c r="C874"/>
      <c r="F874"/>
    </row>
    <row r="875" spans="3:6" x14ac:dyDescent="0.2">
      <c r="C875"/>
      <c r="F875"/>
    </row>
    <row r="876" spans="3:6" x14ac:dyDescent="0.2">
      <c r="C876"/>
      <c r="F876"/>
    </row>
    <row r="877" spans="3:6" x14ac:dyDescent="0.2">
      <c r="C877"/>
      <c r="F877"/>
    </row>
    <row r="878" spans="3:6" x14ac:dyDescent="0.2">
      <c r="C878"/>
      <c r="F878"/>
    </row>
    <row r="879" spans="3:6" x14ac:dyDescent="0.2">
      <c r="C879"/>
      <c r="F879"/>
    </row>
    <row r="880" spans="3:6" x14ac:dyDescent="0.2">
      <c r="C880"/>
      <c r="F880"/>
    </row>
    <row r="881" spans="3:6" x14ac:dyDescent="0.2">
      <c r="C881"/>
      <c r="F881"/>
    </row>
    <row r="882" spans="3:6" x14ac:dyDescent="0.2">
      <c r="C882"/>
      <c r="F882"/>
    </row>
    <row r="883" spans="3:6" x14ac:dyDescent="0.2">
      <c r="C883"/>
      <c r="F883"/>
    </row>
    <row r="884" spans="3:6" x14ac:dyDescent="0.2">
      <c r="C884"/>
      <c r="F884"/>
    </row>
    <row r="885" spans="3:6" x14ac:dyDescent="0.2">
      <c r="C885"/>
      <c r="F885"/>
    </row>
    <row r="886" spans="3:6" x14ac:dyDescent="0.2">
      <c r="C886"/>
      <c r="F886"/>
    </row>
    <row r="887" spans="3:6" x14ac:dyDescent="0.2">
      <c r="C887"/>
      <c r="F887"/>
    </row>
    <row r="888" spans="3:6" x14ac:dyDescent="0.2">
      <c r="C888"/>
      <c r="F888"/>
    </row>
    <row r="889" spans="3:6" x14ac:dyDescent="0.2">
      <c r="C889"/>
      <c r="F889"/>
    </row>
    <row r="890" spans="3:6" x14ac:dyDescent="0.2">
      <c r="C890"/>
      <c r="F890"/>
    </row>
    <row r="891" spans="3:6" x14ac:dyDescent="0.2">
      <c r="C891"/>
      <c r="F891"/>
    </row>
    <row r="892" spans="3:6" x14ac:dyDescent="0.2">
      <c r="C892"/>
      <c r="F892"/>
    </row>
    <row r="893" spans="3:6" x14ac:dyDescent="0.2">
      <c r="C893"/>
      <c r="F893"/>
    </row>
    <row r="894" spans="3:6" x14ac:dyDescent="0.2">
      <c r="C894"/>
      <c r="F894"/>
    </row>
    <row r="895" spans="3:6" x14ac:dyDescent="0.2">
      <c r="C895"/>
      <c r="F895"/>
    </row>
    <row r="896" spans="3:6" x14ac:dyDescent="0.2">
      <c r="C896"/>
      <c r="F896"/>
    </row>
    <row r="897" spans="3:6" x14ac:dyDescent="0.2">
      <c r="C897"/>
      <c r="F897"/>
    </row>
    <row r="898" spans="3:6" x14ac:dyDescent="0.2">
      <c r="C898"/>
      <c r="F898"/>
    </row>
    <row r="899" spans="3:6" x14ac:dyDescent="0.2">
      <c r="C899"/>
      <c r="F899"/>
    </row>
    <row r="900" spans="3:6" x14ac:dyDescent="0.2">
      <c r="C900"/>
      <c r="F900"/>
    </row>
    <row r="901" spans="3:6" x14ac:dyDescent="0.2">
      <c r="C901"/>
      <c r="F901"/>
    </row>
    <row r="902" spans="3:6" x14ac:dyDescent="0.2">
      <c r="C902"/>
      <c r="F902"/>
    </row>
    <row r="903" spans="3:6" x14ac:dyDescent="0.2">
      <c r="C903"/>
      <c r="F903"/>
    </row>
    <row r="904" spans="3:6" x14ac:dyDescent="0.2">
      <c r="C904"/>
      <c r="F904"/>
    </row>
    <row r="905" spans="3:6" x14ac:dyDescent="0.2">
      <c r="C905"/>
      <c r="F905"/>
    </row>
    <row r="906" spans="3:6" x14ac:dyDescent="0.2">
      <c r="C906"/>
      <c r="F906"/>
    </row>
    <row r="907" spans="3:6" x14ac:dyDescent="0.2">
      <c r="C907"/>
      <c r="F907"/>
    </row>
    <row r="908" spans="3:6" x14ac:dyDescent="0.2">
      <c r="C908"/>
      <c r="F908"/>
    </row>
    <row r="909" spans="3:6" x14ac:dyDescent="0.2">
      <c r="C909"/>
      <c r="F909"/>
    </row>
    <row r="910" spans="3:6" x14ac:dyDescent="0.2">
      <c r="C910"/>
      <c r="F910"/>
    </row>
    <row r="911" spans="3:6" x14ac:dyDescent="0.2">
      <c r="C911"/>
      <c r="F911"/>
    </row>
    <row r="912" spans="3:6" x14ac:dyDescent="0.2">
      <c r="C912"/>
      <c r="F912"/>
    </row>
    <row r="913" spans="3:6" x14ac:dyDescent="0.2">
      <c r="C913"/>
      <c r="F913"/>
    </row>
    <row r="914" spans="3:6" x14ac:dyDescent="0.2">
      <c r="C914"/>
      <c r="F914"/>
    </row>
    <row r="915" spans="3:6" x14ac:dyDescent="0.2">
      <c r="C915"/>
      <c r="F915"/>
    </row>
  </sheetData>
  <mergeCells count="14">
    <mergeCell ref="B8:C8"/>
    <mergeCell ref="B9:C9"/>
    <mergeCell ref="D3:G3"/>
    <mergeCell ref="D4:G4"/>
    <mergeCell ref="D5:G5"/>
    <mergeCell ref="D6:G6"/>
    <mergeCell ref="D7:G7"/>
    <mergeCell ref="D8:G8"/>
    <mergeCell ref="D9:G9"/>
    <mergeCell ref="B3:C3"/>
    <mergeCell ref="B4:C4"/>
    <mergeCell ref="B5:C5"/>
    <mergeCell ref="B6:C6"/>
    <mergeCell ref="B7:C7"/>
  </mergeCells>
  <pageMargins left="0.59055118110236204" right="0.59055118110236204" top="0.39370078740157499" bottom="0.39370078740157499" header="0.196850393700787" footer="0.118110236220472"/>
  <pageSetup paperSize="9" orientation="portrait" r:id="rId2"/>
  <headerFooter>
    <oddFooter>&amp;LÎntocmit: Ing. Radusean Codru&amp;C&amp;P/&amp;N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B1:N903"/>
  <sheetViews>
    <sheetView view="pageLayout" workbookViewId="0">
      <selection activeCell="D21" sqref="D21"/>
    </sheetView>
  </sheetViews>
  <sheetFormatPr defaultRowHeight="12.75" x14ac:dyDescent="0.2"/>
  <cols>
    <col min="1" max="1" width="4.5703125" customWidth="1"/>
    <col min="2" max="2" width="13.140625" customWidth="1"/>
    <col min="3" max="3" width="13.5703125" style="11" customWidth="1"/>
    <col min="4" max="4" width="23.5703125" customWidth="1"/>
    <col min="5" max="5" width="25" customWidth="1"/>
    <col min="6" max="6" width="10" style="8" customWidth="1"/>
    <col min="7" max="7" width="11.85546875" customWidth="1"/>
    <col min="8" max="8" width="3.7109375" customWidth="1"/>
    <col min="9" max="10" width="13.28515625" customWidth="1"/>
    <col min="11" max="11" width="23.28515625" customWidth="1"/>
    <col min="12" max="23" width="13.28515625" customWidth="1"/>
  </cols>
  <sheetData>
    <row r="1" spans="2:14" x14ac:dyDescent="0.2">
      <c r="B1" s="5"/>
      <c r="C1" s="292"/>
      <c r="D1" s="292"/>
      <c r="E1" s="5"/>
      <c r="F1" s="5"/>
      <c r="G1" s="290"/>
      <c r="H1" s="5"/>
      <c r="I1" s="5"/>
      <c r="J1" s="5"/>
      <c r="K1" s="5"/>
      <c r="L1" s="5"/>
      <c r="M1" s="5"/>
    </row>
    <row r="2" spans="2:14" ht="13.5" thickBot="1" x14ac:dyDescent="0.25">
      <c r="B2" s="5"/>
      <c r="C2" s="292"/>
      <c r="D2" s="292"/>
      <c r="E2" s="5"/>
      <c r="F2" s="5"/>
      <c r="G2" s="290"/>
      <c r="H2" s="5"/>
      <c r="I2" s="5"/>
      <c r="J2" s="5"/>
      <c r="K2" s="5"/>
      <c r="L2" s="5"/>
      <c r="M2" s="5"/>
    </row>
    <row r="3" spans="2:14" x14ac:dyDescent="0.2">
      <c r="B3" s="690" t="s">
        <v>1322</v>
      </c>
      <c r="C3" s="691"/>
      <c r="D3" s="675"/>
      <c r="E3" s="677"/>
      <c r="F3" s="27"/>
      <c r="G3" s="27"/>
      <c r="H3" s="5"/>
      <c r="I3" s="5"/>
      <c r="J3" s="5"/>
      <c r="K3" s="5"/>
      <c r="L3" s="5"/>
      <c r="M3" s="5"/>
      <c r="N3" s="27"/>
    </row>
    <row r="4" spans="2:14" x14ac:dyDescent="0.2">
      <c r="B4" s="671" t="s">
        <v>1323</v>
      </c>
      <c r="C4" s="672"/>
      <c r="D4" s="678"/>
      <c r="E4" s="680"/>
      <c r="F4" s="27"/>
      <c r="G4" s="27"/>
      <c r="H4" s="5"/>
      <c r="I4" s="5"/>
      <c r="J4" s="5"/>
      <c r="K4" s="5"/>
      <c r="L4" s="5"/>
      <c r="M4" s="5"/>
      <c r="N4" s="27"/>
    </row>
    <row r="5" spans="2:14" x14ac:dyDescent="0.2">
      <c r="B5" s="671" t="s">
        <v>26</v>
      </c>
      <c r="C5" s="672"/>
      <c r="D5" s="681" t="s">
        <v>1415</v>
      </c>
      <c r="E5" s="683"/>
      <c r="F5" s="321"/>
      <c r="G5" s="321"/>
      <c r="H5" s="5"/>
      <c r="I5" s="5"/>
      <c r="J5" s="5"/>
      <c r="K5" s="5"/>
      <c r="L5" s="5"/>
      <c r="M5" s="5"/>
      <c r="N5" s="321"/>
    </row>
    <row r="6" spans="2:14" x14ac:dyDescent="0.2">
      <c r="B6" s="671" t="s">
        <v>54</v>
      </c>
      <c r="C6" s="672"/>
      <c r="D6" s="678" t="s">
        <v>1416</v>
      </c>
      <c r="E6" s="680"/>
      <c r="F6" s="27"/>
      <c r="G6" s="27"/>
      <c r="H6" s="5"/>
      <c r="I6" s="5"/>
      <c r="J6" s="5"/>
      <c r="K6" s="5"/>
      <c r="L6" s="5"/>
      <c r="M6" s="5"/>
      <c r="N6" s="27"/>
    </row>
    <row r="7" spans="2:14" x14ac:dyDescent="0.2">
      <c r="B7" s="671" t="s">
        <v>1333</v>
      </c>
      <c r="C7" s="672"/>
      <c r="D7" s="684" t="s">
        <v>1417</v>
      </c>
      <c r="E7" s="686"/>
      <c r="F7" s="331"/>
      <c r="G7" s="331"/>
      <c r="H7" s="5"/>
      <c r="I7" s="5"/>
      <c r="J7" s="5"/>
      <c r="K7" s="5"/>
      <c r="L7" s="5"/>
      <c r="M7" s="5"/>
      <c r="N7" s="331"/>
    </row>
    <row r="8" spans="2:14" x14ac:dyDescent="0.2">
      <c r="B8" s="671" t="s">
        <v>1334</v>
      </c>
      <c r="C8" s="672"/>
      <c r="D8" s="678">
        <v>600</v>
      </c>
      <c r="E8" s="680"/>
      <c r="F8" s="27"/>
      <c r="G8" s="27"/>
      <c r="H8" s="5"/>
      <c r="I8" s="5"/>
      <c r="J8" s="5"/>
      <c r="K8" s="5"/>
      <c r="L8" s="5"/>
      <c r="M8" s="5"/>
      <c r="N8" s="27"/>
    </row>
    <row r="9" spans="2:14" ht="13.5" thickBot="1" x14ac:dyDescent="0.25">
      <c r="B9" s="673" t="s">
        <v>1327</v>
      </c>
      <c r="C9" s="674"/>
      <c r="D9" s="687" t="s">
        <v>1391</v>
      </c>
      <c r="E9" s="689"/>
      <c r="F9" s="331"/>
      <c r="G9" s="331"/>
      <c r="H9" s="5"/>
      <c r="I9" s="5"/>
      <c r="J9" s="5"/>
      <c r="K9" s="5"/>
      <c r="L9" s="5"/>
      <c r="M9" s="5"/>
      <c r="N9" s="331"/>
    </row>
    <row r="10" spans="2:14" s="290" customFormat="1" x14ac:dyDescent="0.2">
      <c r="B10" s="10"/>
      <c r="C10" s="10"/>
      <c r="H10" s="5"/>
      <c r="I10" s="5"/>
      <c r="J10" s="5"/>
      <c r="K10" s="5"/>
      <c r="L10" s="5"/>
      <c r="M10" s="5"/>
    </row>
    <row r="11" spans="2:14" s="290" customFormat="1" ht="13.5" hidden="1" customHeight="1" thickBot="1" x14ac:dyDescent="0.25">
      <c r="B11" s="352"/>
      <c r="C11" s="353"/>
      <c r="D11" s="353"/>
      <c r="E11" s="354"/>
      <c r="F11"/>
      <c r="G11"/>
      <c r="H11"/>
      <c r="I11"/>
      <c r="J11"/>
      <c r="K11" s="5"/>
      <c r="L11" s="5"/>
      <c r="M11" s="5"/>
    </row>
    <row r="12" spans="2:14" ht="13.5" thickBot="1" x14ac:dyDescent="0.25">
      <c r="C12"/>
      <c r="F12"/>
      <c r="H12" s="5"/>
      <c r="I12" s="5"/>
      <c r="J12" s="5"/>
      <c r="K12" s="5"/>
      <c r="L12" s="5"/>
      <c r="M12" s="5"/>
    </row>
    <row r="13" spans="2:14" x14ac:dyDescent="0.2">
      <c r="B13" s="704" t="s">
        <v>1344</v>
      </c>
      <c r="C13" s="705"/>
      <c r="D13" s="359">
        <v>530</v>
      </c>
      <c r="E13" s="360" t="s">
        <v>1335</v>
      </c>
      <c r="F13" s="334"/>
      <c r="G13" s="334"/>
      <c r="H13" s="5"/>
      <c r="I13" s="5"/>
      <c r="J13" s="5"/>
      <c r="K13" s="5"/>
      <c r="L13" s="5"/>
      <c r="M13" s="5"/>
    </row>
    <row r="14" spans="2:14" x14ac:dyDescent="0.2">
      <c r="B14" s="702" t="s">
        <v>1341</v>
      </c>
      <c r="C14" s="703"/>
      <c r="D14" s="336"/>
      <c r="E14" s="337"/>
      <c r="G14" s="8"/>
      <c r="H14" s="5"/>
      <c r="I14" s="5"/>
      <c r="J14" s="5"/>
      <c r="K14" s="5"/>
      <c r="L14" s="5"/>
      <c r="M14" s="5"/>
    </row>
    <row r="15" spans="2:14" x14ac:dyDescent="0.2">
      <c r="B15" s="702" t="s">
        <v>1336</v>
      </c>
      <c r="C15" s="703"/>
      <c r="D15" s="338">
        <v>0.1</v>
      </c>
      <c r="E15" s="339" t="s">
        <v>1338</v>
      </c>
      <c r="G15" s="8"/>
      <c r="H15" s="5"/>
      <c r="I15" s="5"/>
      <c r="J15" s="5"/>
      <c r="K15" s="5"/>
      <c r="L15" s="5"/>
      <c r="M15" s="5"/>
    </row>
    <row r="16" spans="2:14" ht="13.5" thickBot="1" x14ac:dyDescent="0.25">
      <c r="B16" s="700"/>
      <c r="C16" s="701"/>
      <c r="D16" s="340">
        <v>40</v>
      </c>
      <c r="E16" s="341" t="s">
        <v>1337</v>
      </c>
      <c r="G16" s="8"/>
      <c r="H16" s="5"/>
      <c r="I16" s="5"/>
      <c r="J16" s="5"/>
      <c r="K16" s="5"/>
      <c r="L16" s="5"/>
      <c r="M16" s="5"/>
    </row>
    <row r="17" spans="2:13" ht="13.5" thickBot="1" x14ac:dyDescent="0.25">
      <c r="B17" s="698" t="s">
        <v>1339</v>
      </c>
      <c r="C17" s="699"/>
      <c r="D17" s="335">
        <v>80</v>
      </c>
      <c r="E17" s="342" t="s">
        <v>1337</v>
      </c>
      <c r="G17" s="8"/>
      <c r="H17" s="5"/>
      <c r="I17" s="5"/>
      <c r="J17" s="5"/>
      <c r="K17" s="5"/>
      <c r="L17" s="5"/>
      <c r="M17" s="5"/>
    </row>
    <row r="18" spans="2:13" ht="13.5" thickBot="1" x14ac:dyDescent="0.25">
      <c r="B18" s="708" t="s">
        <v>1340</v>
      </c>
      <c r="C18" s="709"/>
      <c r="D18" s="343">
        <f>D15*D17/D16</f>
        <v>0.2</v>
      </c>
      <c r="E18" s="344" t="s">
        <v>1345</v>
      </c>
      <c r="G18" s="8"/>
      <c r="H18" s="5"/>
      <c r="I18" s="5"/>
      <c r="J18" s="5"/>
      <c r="K18" s="5"/>
      <c r="L18" s="5"/>
      <c r="M18" s="5"/>
    </row>
    <row r="19" spans="2:13" ht="13.5" thickBot="1" x14ac:dyDescent="0.25">
      <c r="B19" s="710" t="s">
        <v>1342</v>
      </c>
      <c r="C19" s="711"/>
      <c r="D19" s="350">
        <v>1.3</v>
      </c>
      <c r="E19" s="345" t="str">
        <f>"Adica: "&amp;(D19-1)*100&amp;"% pierdere"</f>
        <v>Adica: 30% pierdere</v>
      </c>
      <c r="F19" s="5"/>
      <c r="G19" s="8"/>
      <c r="H19" s="5"/>
      <c r="I19" s="5"/>
      <c r="J19" s="5"/>
      <c r="K19" s="5"/>
      <c r="L19" s="5"/>
      <c r="M19" s="5"/>
    </row>
    <row r="20" spans="2:13" ht="13.5" thickBot="1" x14ac:dyDescent="0.25">
      <c r="B20" s="346" t="s">
        <v>1343</v>
      </c>
      <c r="C20" s="347"/>
      <c r="D20" s="361">
        <f>D18*D13*D19</f>
        <v>137.80000000000001</v>
      </c>
      <c r="E20" s="364" t="s">
        <v>213</v>
      </c>
      <c r="F20" s="5"/>
      <c r="G20" s="8"/>
      <c r="H20" s="5"/>
      <c r="I20" s="5"/>
      <c r="J20" s="5"/>
      <c r="K20" s="5"/>
      <c r="L20" s="5"/>
      <c r="M20" s="5"/>
    </row>
    <row r="21" spans="2:13" x14ac:dyDescent="0.2">
      <c r="C21"/>
      <c r="D21" s="8"/>
      <c r="E21" s="333"/>
      <c r="G21" s="8"/>
      <c r="H21" s="5"/>
      <c r="I21" s="5"/>
      <c r="J21" s="5"/>
      <c r="K21" s="5"/>
      <c r="L21" s="5"/>
      <c r="M21" s="5"/>
    </row>
    <row r="22" spans="2:13" ht="13.5" thickBot="1" x14ac:dyDescent="0.25">
      <c r="C22"/>
      <c r="D22" s="8"/>
      <c r="E22" s="333"/>
      <c r="F22" s="5"/>
      <c r="G22" s="8"/>
      <c r="H22" s="5"/>
      <c r="I22" s="5"/>
      <c r="J22" s="5"/>
      <c r="K22" s="5"/>
      <c r="L22" s="5"/>
      <c r="M22" s="5"/>
    </row>
    <row r="23" spans="2:13" x14ac:dyDescent="0.2">
      <c r="B23" s="704" t="s">
        <v>1350</v>
      </c>
      <c r="C23" s="705"/>
      <c r="D23" s="359">
        <v>530</v>
      </c>
      <c r="E23" s="360" t="s">
        <v>1335</v>
      </c>
      <c r="G23" s="8"/>
      <c r="H23" s="5"/>
      <c r="I23" s="5"/>
      <c r="J23" s="5"/>
      <c r="K23" s="5"/>
      <c r="L23" s="5"/>
      <c r="M23" s="5"/>
    </row>
    <row r="24" spans="2:13" x14ac:dyDescent="0.2">
      <c r="B24" s="702" t="s">
        <v>1341</v>
      </c>
      <c r="C24" s="703"/>
      <c r="D24" s="336"/>
      <c r="E24" s="337"/>
      <c r="F24" s="5"/>
      <c r="G24" s="8"/>
      <c r="H24" s="5"/>
      <c r="I24" s="5"/>
      <c r="J24" s="5"/>
      <c r="K24" s="5"/>
      <c r="L24" s="5"/>
      <c r="M24" s="5"/>
    </row>
    <row r="25" spans="2:13" x14ac:dyDescent="0.2">
      <c r="B25" s="702" t="s">
        <v>1336</v>
      </c>
      <c r="C25" s="703"/>
      <c r="D25" s="338">
        <v>0.13</v>
      </c>
      <c r="E25" s="339" t="s">
        <v>1338</v>
      </c>
      <c r="F25" s="5"/>
      <c r="G25" s="8"/>
    </row>
    <row r="26" spans="2:13" ht="13.5" thickBot="1" x14ac:dyDescent="0.25">
      <c r="B26" s="700"/>
      <c r="C26" s="701"/>
      <c r="D26" s="340">
        <v>40</v>
      </c>
      <c r="E26" s="341" t="s">
        <v>1337</v>
      </c>
      <c r="G26" s="8"/>
    </row>
    <row r="27" spans="2:13" ht="13.5" thickBot="1" x14ac:dyDescent="0.25">
      <c r="B27" s="712" t="s">
        <v>1339</v>
      </c>
      <c r="C27" s="713"/>
      <c r="D27" s="351">
        <v>80</v>
      </c>
      <c r="E27" s="342" t="s">
        <v>1337</v>
      </c>
      <c r="F27" s="5"/>
      <c r="G27" s="8"/>
    </row>
    <row r="28" spans="2:13" ht="13.5" thickBot="1" x14ac:dyDescent="0.25">
      <c r="B28" s="348" t="s">
        <v>1340</v>
      </c>
      <c r="C28" s="349"/>
      <c r="D28" s="343">
        <f>D25*D27/D26</f>
        <v>0.26</v>
      </c>
      <c r="E28" s="344" t="s">
        <v>1345</v>
      </c>
      <c r="F28" s="5"/>
      <c r="G28" s="8"/>
    </row>
    <row r="29" spans="2:13" ht="13.5" thickBot="1" x14ac:dyDescent="0.25">
      <c r="B29" s="706" t="s">
        <v>1342</v>
      </c>
      <c r="C29" s="707"/>
      <c r="D29" s="350">
        <v>1.3</v>
      </c>
      <c r="E29" s="345" t="str">
        <f>"Adica: "&amp;(D29-1)*100&amp;"% pierdere"</f>
        <v>Adica: 30% pierdere</v>
      </c>
      <c r="G29" s="8"/>
    </row>
    <row r="30" spans="2:13" ht="13.5" thickBot="1" x14ac:dyDescent="0.25">
      <c r="B30" s="346" t="s">
        <v>1351</v>
      </c>
      <c r="C30" s="347"/>
      <c r="D30" s="361">
        <f>D28*D23*D29</f>
        <v>179.14000000000001</v>
      </c>
      <c r="E30" s="364" t="s">
        <v>213</v>
      </c>
      <c r="F30" s="5"/>
      <c r="G30" s="8"/>
    </row>
    <row r="31" spans="2:13" ht="13.5" thickBot="1" x14ac:dyDescent="0.25">
      <c r="C31"/>
      <c r="D31" s="8"/>
      <c r="E31" s="333"/>
      <c r="F31" s="5"/>
      <c r="G31" s="8"/>
    </row>
    <row r="32" spans="2:13" x14ac:dyDescent="0.2">
      <c r="B32" s="694" t="s">
        <v>1346</v>
      </c>
      <c r="C32" s="695"/>
      <c r="D32" s="357">
        <v>26000</v>
      </c>
      <c r="E32" s="355" t="s">
        <v>213</v>
      </c>
      <c r="F32" s="290"/>
      <c r="G32" s="8"/>
    </row>
    <row r="33" spans="2:7" ht="25.5" customHeight="1" x14ac:dyDescent="0.2">
      <c r="B33" s="692" t="s">
        <v>1347</v>
      </c>
      <c r="C33" s="693"/>
      <c r="D33" s="358">
        <v>1.5</v>
      </c>
      <c r="E33" s="356" t="s">
        <v>1348</v>
      </c>
      <c r="F33" s="5"/>
      <c r="G33" s="8"/>
    </row>
    <row r="34" spans="2:7" ht="13.5" thickBot="1" x14ac:dyDescent="0.25">
      <c r="B34" s="696" t="s">
        <v>1349</v>
      </c>
      <c r="C34" s="697"/>
      <c r="D34" s="362">
        <f>D32*D33/100</f>
        <v>390</v>
      </c>
      <c r="E34" s="363" t="s">
        <v>213</v>
      </c>
      <c r="F34" s="5"/>
      <c r="G34" s="8"/>
    </row>
    <row r="35" spans="2:7" x14ac:dyDescent="0.2">
      <c r="C35"/>
      <c r="D35" s="8"/>
      <c r="E35" s="333"/>
      <c r="G35" s="8"/>
    </row>
    <row r="36" spans="2:7" x14ac:dyDescent="0.2">
      <c r="B36" s="5"/>
      <c r="C36"/>
      <c r="D36" s="8"/>
      <c r="E36" s="333"/>
      <c r="F36" s="5"/>
      <c r="G36" s="8"/>
    </row>
    <row r="37" spans="2:7" x14ac:dyDescent="0.2">
      <c r="B37" s="5"/>
      <c r="C37"/>
      <c r="D37" s="8"/>
      <c r="E37" s="333"/>
      <c r="F37" s="5"/>
      <c r="G37" s="8"/>
    </row>
    <row r="38" spans="2:7" x14ac:dyDescent="0.2">
      <c r="C38"/>
      <c r="D38" s="8"/>
      <c r="E38" s="333"/>
      <c r="G38" s="8"/>
    </row>
    <row r="39" spans="2:7" x14ac:dyDescent="0.2">
      <c r="C39"/>
      <c r="D39" s="8"/>
      <c r="E39" s="333"/>
      <c r="F39" s="5"/>
      <c r="G39" s="8"/>
    </row>
    <row r="40" spans="2:7" x14ac:dyDescent="0.2">
      <c r="C40"/>
      <c r="F40"/>
    </row>
    <row r="41" spans="2:7" x14ac:dyDescent="0.2">
      <c r="C41"/>
      <c r="F41"/>
    </row>
    <row r="42" spans="2:7" x14ac:dyDescent="0.2">
      <c r="C42"/>
      <c r="F42"/>
    </row>
    <row r="43" spans="2:7" x14ac:dyDescent="0.2">
      <c r="C43"/>
      <c r="F43"/>
    </row>
    <row r="44" spans="2:7" x14ac:dyDescent="0.2">
      <c r="C44"/>
      <c r="F44"/>
    </row>
    <row r="45" spans="2:7" x14ac:dyDescent="0.2">
      <c r="C45"/>
      <c r="F45"/>
    </row>
    <row r="46" spans="2:7" x14ac:dyDescent="0.2">
      <c r="C46"/>
      <c r="F46"/>
    </row>
    <row r="47" spans="2:7" x14ac:dyDescent="0.2">
      <c r="C47"/>
      <c r="F47"/>
    </row>
    <row r="48" spans="2:7" x14ac:dyDescent="0.2">
      <c r="C48"/>
      <c r="F48"/>
    </row>
    <row r="49" spans="3:6" x14ac:dyDescent="0.2">
      <c r="C49"/>
      <c r="F49"/>
    </row>
    <row r="50" spans="3:6" x14ac:dyDescent="0.2">
      <c r="C50"/>
      <c r="F50"/>
    </row>
    <row r="51" spans="3:6" x14ac:dyDescent="0.2">
      <c r="C51"/>
      <c r="F51"/>
    </row>
    <row r="52" spans="3:6" x14ac:dyDescent="0.2">
      <c r="C52"/>
      <c r="F52"/>
    </row>
    <row r="53" spans="3:6" x14ac:dyDescent="0.2">
      <c r="C53"/>
      <c r="F53"/>
    </row>
    <row r="54" spans="3:6" x14ac:dyDescent="0.2">
      <c r="C54"/>
      <c r="F54"/>
    </row>
    <row r="55" spans="3:6" x14ac:dyDescent="0.2">
      <c r="C55"/>
      <c r="F55"/>
    </row>
    <row r="56" spans="3:6" x14ac:dyDescent="0.2">
      <c r="C56"/>
      <c r="F56"/>
    </row>
    <row r="57" spans="3:6" x14ac:dyDescent="0.2">
      <c r="C57"/>
      <c r="F57"/>
    </row>
    <row r="58" spans="3:6" x14ac:dyDescent="0.2">
      <c r="C58"/>
      <c r="F58"/>
    </row>
    <row r="59" spans="3:6" x14ac:dyDescent="0.2">
      <c r="C59"/>
      <c r="F59"/>
    </row>
    <row r="60" spans="3:6" x14ac:dyDescent="0.2">
      <c r="C60"/>
      <c r="F60"/>
    </row>
    <row r="61" spans="3:6" x14ac:dyDescent="0.2">
      <c r="C61"/>
      <c r="F61"/>
    </row>
    <row r="62" spans="3:6" x14ac:dyDescent="0.2">
      <c r="C62"/>
      <c r="F62"/>
    </row>
    <row r="63" spans="3:6" x14ac:dyDescent="0.2">
      <c r="C63"/>
      <c r="F63"/>
    </row>
    <row r="64" spans="3:6" x14ac:dyDescent="0.2">
      <c r="C64"/>
      <c r="F64"/>
    </row>
    <row r="65" spans="3:6" x14ac:dyDescent="0.2">
      <c r="C65"/>
      <c r="F65"/>
    </row>
    <row r="66" spans="3:6" x14ac:dyDescent="0.2">
      <c r="C66"/>
      <c r="F66"/>
    </row>
    <row r="67" spans="3:6" x14ac:dyDescent="0.2">
      <c r="C67"/>
      <c r="F67"/>
    </row>
    <row r="68" spans="3:6" x14ac:dyDescent="0.2">
      <c r="C68"/>
      <c r="F68"/>
    </row>
    <row r="69" spans="3:6" x14ac:dyDescent="0.2">
      <c r="C69"/>
      <c r="F69"/>
    </row>
    <row r="70" spans="3:6" x14ac:dyDescent="0.2">
      <c r="C70"/>
      <c r="F70"/>
    </row>
    <row r="71" spans="3:6" x14ac:dyDescent="0.2">
      <c r="C71"/>
      <c r="F71"/>
    </row>
    <row r="72" spans="3:6" x14ac:dyDescent="0.2">
      <c r="C72"/>
      <c r="F72"/>
    </row>
    <row r="73" spans="3:6" x14ac:dyDescent="0.2">
      <c r="C73"/>
      <c r="F73"/>
    </row>
    <row r="74" spans="3:6" x14ac:dyDescent="0.2">
      <c r="C74"/>
      <c r="F74"/>
    </row>
    <row r="75" spans="3:6" x14ac:dyDescent="0.2">
      <c r="C75"/>
      <c r="F75"/>
    </row>
    <row r="76" spans="3:6" x14ac:dyDescent="0.2">
      <c r="C76"/>
      <c r="F76"/>
    </row>
    <row r="77" spans="3:6" x14ac:dyDescent="0.2">
      <c r="C77"/>
      <c r="F77"/>
    </row>
    <row r="78" spans="3:6" x14ac:dyDescent="0.2">
      <c r="C78"/>
      <c r="F78"/>
    </row>
    <row r="79" spans="3:6" x14ac:dyDescent="0.2">
      <c r="C79"/>
      <c r="F79"/>
    </row>
    <row r="80" spans="3:6" x14ac:dyDescent="0.2">
      <c r="C80"/>
      <c r="F80"/>
    </row>
    <row r="81" spans="3:6" x14ac:dyDescent="0.2">
      <c r="C81"/>
      <c r="F81"/>
    </row>
    <row r="82" spans="3:6" x14ac:dyDescent="0.2">
      <c r="C82"/>
      <c r="F82"/>
    </row>
    <row r="83" spans="3:6" x14ac:dyDescent="0.2">
      <c r="C83"/>
      <c r="F83"/>
    </row>
    <row r="84" spans="3:6" x14ac:dyDescent="0.2">
      <c r="C84"/>
      <c r="F84"/>
    </row>
    <row r="85" spans="3:6" x14ac:dyDescent="0.2">
      <c r="C85"/>
      <c r="F85"/>
    </row>
    <row r="86" spans="3:6" x14ac:dyDescent="0.2">
      <c r="C86"/>
      <c r="F86"/>
    </row>
    <row r="87" spans="3:6" x14ac:dyDescent="0.2">
      <c r="C87"/>
      <c r="F87"/>
    </row>
    <row r="88" spans="3:6" x14ac:dyDescent="0.2">
      <c r="C88"/>
      <c r="F88"/>
    </row>
    <row r="89" spans="3:6" x14ac:dyDescent="0.2">
      <c r="C89"/>
      <c r="F89"/>
    </row>
    <row r="90" spans="3:6" x14ac:dyDescent="0.2">
      <c r="C90"/>
      <c r="F90"/>
    </row>
    <row r="91" spans="3:6" x14ac:dyDescent="0.2">
      <c r="C91"/>
      <c r="F91"/>
    </row>
    <row r="92" spans="3:6" x14ac:dyDescent="0.2">
      <c r="C92"/>
      <c r="F92"/>
    </row>
    <row r="93" spans="3:6" x14ac:dyDescent="0.2">
      <c r="C93"/>
      <c r="F93"/>
    </row>
    <row r="94" spans="3:6" x14ac:dyDescent="0.2">
      <c r="C94"/>
      <c r="F94"/>
    </row>
    <row r="95" spans="3:6" x14ac:dyDescent="0.2">
      <c r="C95"/>
      <c r="F95"/>
    </row>
    <row r="96" spans="3:6" x14ac:dyDescent="0.2">
      <c r="C96"/>
      <c r="F96"/>
    </row>
    <row r="97" spans="3:6" x14ac:dyDescent="0.2">
      <c r="C97"/>
      <c r="F97"/>
    </row>
    <row r="98" spans="3:6" x14ac:dyDescent="0.2">
      <c r="C98"/>
      <c r="F98"/>
    </row>
    <row r="99" spans="3:6" x14ac:dyDescent="0.2">
      <c r="C99"/>
      <c r="F99"/>
    </row>
    <row r="100" spans="3:6" x14ac:dyDescent="0.2">
      <c r="C100"/>
      <c r="F100"/>
    </row>
    <row r="101" spans="3:6" x14ac:dyDescent="0.2">
      <c r="C101"/>
      <c r="F101"/>
    </row>
    <row r="102" spans="3:6" x14ac:dyDescent="0.2">
      <c r="C102"/>
      <c r="F102"/>
    </row>
    <row r="103" spans="3:6" x14ac:dyDescent="0.2">
      <c r="C103"/>
      <c r="F103"/>
    </row>
    <row r="104" spans="3:6" x14ac:dyDescent="0.2">
      <c r="C104"/>
      <c r="F104"/>
    </row>
    <row r="105" spans="3:6" x14ac:dyDescent="0.2">
      <c r="C105"/>
      <c r="F105"/>
    </row>
    <row r="106" spans="3:6" x14ac:dyDescent="0.2">
      <c r="C106"/>
      <c r="F106"/>
    </row>
    <row r="107" spans="3:6" x14ac:dyDescent="0.2">
      <c r="C107"/>
      <c r="F107"/>
    </row>
    <row r="108" spans="3:6" x14ac:dyDescent="0.2">
      <c r="C108"/>
      <c r="F108"/>
    </row>
    <row r="109" spans="3:6" x14ac:dyDescent="0.2">
      <c r="C109"/>
      <c r="F109"/>
    </row>
    <row r="110" spans="3:6" x14ac:dyDescent="0.2">
      <c r="C110"/>
      <c r="F110"/>
    </row>
    <row r="111" spans="3:6" x14ac:dyDescent="0.2">
      <c r="C111"/>
      <c r="F111"/>
    </row>
    <row r="112" spans="3:6" x14ac:dyDescent="0.2">
      <c r="C112"/>
      <c r="F112"/>
    </row>
    <row r="113" spans="3:6" x14ac:dyDescent="0.2">
      <c r="C113"/>
      <c r="F113"/>
    </row>
    <row r="114" spans="3:6" x14ac:dyDescent="0.2">
      <c r="C114"/>
      <c r="F114"/>
    </row>
    <row r="115" spans="3:6" x14ac:dyDescent="0.2">
      <c r="C115"/>
      <c r="F115"/>
    </row>
    <row r="116" spans="3:6" x14ac:dyDescent="0.2">
      <c r="C116"/>
      <c r="F116"/>
    </row>
    <row r="117" spans="3:6" x14ac:dyDescent="0.2">
      <c r="C117"/>
      <c r="F117"/>
    </row>
    <row r="118" spans="3:6" x14ac:dyDescent="0.2">
      <c r="C118"/>
      <c r="F118"/>
    </row>
    <row r="119" spans="3:6" x14ac:dyDescent="0.2">
      <c r="C119"/>
      <c r="F119"/>
    </row>
    <row r="120" spans="3:6" x14ac:dyDescent="0.2">
      <c r="C120"/>
      <c r="F120"/>
    </row>
    <row r="121" spans="3:6" x14ac:dyDescent="0.2">
      <c r="C121"/>
      <c r="F121"/>
    </row>
    <row r="122" spans="3:6" x14ac:dyDescent="0.2">
      <c r="C122"/>
      <c r="F122"/>
    </row>
    <row r="123" spans="3:6" x14ac:dyDescent="0.2">
      <c r="C123"/>
      <c r="F123"/>
    </row>
    <row r="124" spans="3:6" x14ac:dyDescent="0.2">
      <c r="C124"/>
      <c r="F124"/>
    </row>
    <row r="125" spans="3:6" x14ac:dyDescent="0.2">
      <c r="C125"/>
      <c r="F125"/>
    </row>
    <row r="126" spans="3:6" x14ac:dyDescent="0.2">
      <c r="C126"/>
      <c r="F126"/>
    </row>
    <row r="127" spans="3:6" x14ac:dyDescent="0.2">
      <c r="C127"/>
      <c r="F127"/>
    </row>
    <row r="128" spans="3:6" x14ac:dyDescent="0.2">
      <c r="C128"/>
      <c r="F128"/>
    </row>
    <row r="129" spans="3:6" x14ac:dyDescent="0.2">
      <c r="C129"/>
      <c r="F129"/>
    </row>
    <row r="130" spans="3:6" x14ac:dyDescent="0.2">
      <c r="C130"/>
      <c r="F130"/>
    </row>
    <row r="131" spans="3:6" x14ac:dyDescent="0.2">
      <c r="C131"/>
      <c r="F131"/>
    </row>
    <row r="132" spans="3:6" x14ac:dyDescent="0.2">
      <c r="C132"/>
      <c r="F132"/>
    </row>
    <row r="133" spans="3:6" x14ac:dyDescent="0.2">
      <c r="C133"/>
      <c r="F133"/>
    </row>
    <row r="134" spans="3:6" x14ac:dyDescent="0.2">
      <c r="C134"/>
      <c r="F134"/>
    </row>
    <row r="135" spans="3:6" x14ac:dyDescent="0.2">
      <c r="C135"/>
      <c r="F135"/>
    </row>
    <row r="136" spans="3:6" x14ac:dyDescent="0.2">
      <c r="C136"/>
      <c r="F136"/>
    </row>
    <row r="137" spans="3:6" x14ac:dyDescent="0.2">
      <c r="C137"/>
      <c r="F137"/>
    </row>
    <row r="138" spans="3:6" x14ac:dyDescent="0.2">
      <c r="C138"/>
      <c r="F138"/>
    </row>
    <row r="139" spans="3:6" x14ac:dyDescent="0.2">
      <c r="C139"/>
      <c r="F139"/>
    </row>
    <row r="140" spans="3:6" x14ac:dyDescent="0.2">
      <c r="C140"/>
      <c r="F140"/>
    </row>
    <row r="141" spans="3:6" x14ac:dyDescent="0.2">
      <c r="C141"/>
      <c r="F141"/>
    </row>
    <row r="142" spans="3:6" x14ac:dyDescent="0.2">
      <c r="C142"/>
      <c r="F142"/>
    </row>
    <row r="143" spans="3:6" x14ac:dyDescent="0.2">
      <c r="C143"/>
      <c r="F143"/>
    </row>
    <row r="144" spans="3:6" x14ac:dyDescent="0.2">
      <c r="C144"/>
      <c r="F144"/>
    </row>
    <row r="145" spans="3:6" x14ac:dyDescent="0.2">
      <c r="C145"/>
      <c r="F145"/>
    </row>
    <row r="146" spans="3:6" x14ac:dyDescent="0.2">
      <c r="C146"/>
      <c r="F146"/>
    </row>
    <row r="147" spans="3:6" x14ac:dyDescent="0.2">
      <c r="C147"/>
      <c r="F147"/>
    </row>
    <row r="148" spans="3:6" x14ac:dyDescent="0.2">
      <c r="C148"/>
      <c r="F148"/>
    </row>
    <row r="149" spans="3:6" x14ac:dyDescent="0.2">
      <c r="C149"/>
      <c r="F149"/>
    </row>
    <row r="150" spans="3:6" x14ac:dyDescent="0.2">
      <c r="C150"/>
      <c r="F150"/>
    </row>
    <row r="151" spans="3:6" x14ac:dyDescent="0.2">
      <c r="C151"/>
      <c r="F151"/>
    </row>
    <row r="152" spans="3:6" x14ac:dyDescent="0.2">
      <c r="C152"/>
      <c r="F152"/>
    </row>
    <row r="153" spans="3:6" x14ac:dyDescent="0.2">
      <c r="C153"/>
      <c r="F153"/>
    </row>
    <row r="154" spans="3:6" x14ac:dyDescent="0.2">
      <c r="C154"/>
      <c r="F154"/>
    </row>
    <row r="155" spans="3:6" x14ac:dyDescent="0.2">
      <c r="C155"/>
      <c r="F155"/>
    </row>
    <row r="156" spans="3:6" x14ac:dyDescent="0.2">
      <c r="C156"/>
      <c r="F156"/>
    </row>
    <row r="157" spans="3:6" x14ac:dyDescent="0.2">
      <c r="C157"/>
      <c r="F157"/>
    </row>
    <row r="158" spans="3:6" x14ac:dyDescent="0.2">
      <c r="C158"/>
      <c r="F158"/>
    </row>
    <row r="159" spans="3:6" x14ac:dyDescent="0.2">
      <c r="C159"/>
      <c r="F159"/>
    </row>
    <row r="160" spans="3:6" x14ac:dyDescent="0.2">
      <c r="C160"/>
      <c r="F160"/>
    </row>
    <row r="161" spans="3:6" x14ac:dyDescent="0.2">
      <c r="C161"/>
      <c r="F161"/>
    </row>
    <row r="162" spans="3:6" x14ac:dyDescent="0.2">
      <c r="C162"/>
      <c r="F162"/>
    </row>
    <row r="163" spans="3:6" x14ac:dyDescent="0.2">
      <c r="C163"/>
      <c r="F163"/>
    </row>
    <row r="164" spans="3:6" x14ac:dyDescent="0.2">
      <c r="C164"/>
      <c r="F164"/>
    </row>
    <row r="165" spans="3:6" x14ac:dyDescent="0.2">
      <c r="C165"/>
      <c r="F165"/>
    </row>
    <row r="166" spans="3:6" x14ac:dyDescent="0.2">
      <c r="C166"/>
      <c r="F166"/>
    </row>
    <row r="167" spans="3:6" ht="13.5" customHeight="1" x14ac:dyDescent="0.2">
      <c r="C167"/>
      <c r="F167"/>
    </row>
    <row r="168" spans="3:6" x14ac:dyDescent="0.2">
      <c r="C168"/>
      <c r="F168"/>
    </row>
    <row r="169" spans="3:6" ht="13.5" customHeight="1" x14ac:dyDescent="0.2">
      <c r="C169"/>
      <c r="F169"/>
    </row>
    <row r="170" spans="3:6" x14ac:dyDescent="0.2">
      <c r="C170"/>
      <c r="F170"/>
    </row>
    <row r="171" spans="3:6" x14ac:dyDescent="0.2">
      <c r="C171"/>
      <c r="F171"/>
    </row>
    <row r="172" spans="3:6" x14ac:dyDescent="0.2">
      <c r="C172"/>
      <c r="F172"/>
    </row>
    <row r="173" spans="3:6" x14ac:dyDescent="0.2">
      <c r="C173"/>
      <c r="F173"/>
    </row>
    <row r="174" spans="3:6" x14ac:dyDescent="0.2">
      <c r="C174"/>
      <c r="F174"/>
    </row>
    <row r="175" spans="3:6" x14ac:dyDescent="0.2">
      <c r="C175"/>
      <c r="F175"/>
    </row>
    <row r="176" spans="3:6" x14ac:dyDescent="0.2">
      <c r="C176"/>
      <c r="F176"/>
    </row>
    <row r="177" spans="3:6" ht="13.5" customHeight="1" x14ac:dyDescent="0.2">
      <c r="C177"/>
      <c r="F177"/>
    </row>
    <row r="178" spans="3:6" x14ac:dyDescent="0.2">
      <c r="C178"/>
      <c r="F178"/>
    </row>
    <row r="179" spans="3:6" ht="13.5" customHeight="1" x14ac:dyDescent="0.2">
      <c r="C179"/>
      <c r="F179"/>
    </row>
    <row r="180" spans="3:6" x14ac:dyDescent="0.2">
      <c r="C180"/>
      <c r="F180"/>
    </row>
    <row r="181" spans="3:6" x14ac:dyDescent="0.2">
      <c r="C181"/>
      <c r="F181"/>
    </row>
    <row r="182" spans="3:6" x14ac:dyDescent="0.2">
      <c r="C182"/>
      <c r="F182"/>
    </row>
    <row r="183" spans="3:6" x14ac:dyDescent="0.2">
      <c r="C183"/>
      <c r="F183"/>
    </row>
    <row r="184" spans="3:6" x14ac:dyDescent="0.2">
      <c r="C184"/>
      <c r="F184"/>
    </row>
    <row r="185" spans="3:6" x14ac:dyDescent="0.2">
      <c r="C185"/>
      <c r="F185"/>
    </row>
    <row r="186" spans="3:6" x14ac:dyDescent="0.2">
      <c r="C186"/>
      <c r="F186"/>
    </row>
    <row r="187" spans="3:6" x14ac:dyDescent="0.2">
      <c r="C187"/>
      <c r="F187"/>
    </row>
    <row r="188" spans="3:6" x14ac:dyDescent="0.2">
      <c r="C188"/>
      <c r="F188"/>
    </row>
    <row r="189" spans="3:6" x14ac:dyDescent="0.2">
      <c r="C189"/>
      <c r="F189"/>
    </row>
    <row r="190" spans="3:6" x14ac:dyDescent="0.2">
      <c r="C190"/>
      <c r="F190"/>
    </row>
    <row r="191" spans="3:6" x14ac:dyDescent="0.2">
      <c r="C191"/>
      <c r="F191"/>
    </row>
    <row r="192" spans="3:6" x14ac:dyDescent="0.2">
      <c r="C192"/>
      <c r="F192"/>
    </row>
    <row r="193" spans="3:6" x14ac:dyDescent="0.2">
      <c r="C193"/>
      <c r="F193"/>
    </row>
    <row r="194" spans="3:6" x14ac:dyDescent="0.2">
      <c r="C194"/>
      <c r="F194"/>
    </row>
    <row r="195" spans="3:6" x14ac:dyDescent="0.2">
      <c r="C195"/>
      <c r="F195"/>
    </row>
    <row r="196" spans="3:6" x14ac:dyDescent="0.2">
      <c r="C196"/>
      <c r="F196"/>
    </row>
    <row r="197" spans="3:6" x14ac:dyDescent="0.2">
      <c r="C197"/>
      <c r="F197"/>
    </row>
    <row r="198" spans="3:6" x14ac:dyDescent="0.2">
      <c r="C198"/>
      <c r="F198"/>
    </row>
    <row r="199" spans="3:6" x14ac:dyDescent="0.2">
      <c r="C199"/>
      <c r="F199"/>
    </row>
    <row r="200" spans="3:6" x14ac:dyDescent="0.2">
      <c r="C200"/>
      <c r="F200"/>
    </row>
    <row r="201" spans="3:6" x14ac:dyDescent="0.2">
      <c r="C201"/>
      <c r="F201"/>
    </row>
    <row r="202" spans="3:6" x14ac:dyDescent="0.2">
      <c r="C202"/>
      <c r="F202"/>
    </row>
    <row r="203" spans="3:6" x14ac:dyDescent="0.2">
      <c r="C203"/>
      <c r="F203"/>
    </row>
    <row r="204" spans="3:6" x14ac:dyDescent="0.2">
      <c r="C204"/>
      <c r="F204"/>
    </row>
    <row r="205" spans="3:6" x14ac:dyDescent="0.2">
      <c r="C205"/>
      <c r="F205"/>
    </row>
    <row r="206" spans="3:6" x14ac:dyDescent="0.2">
      <c r="C206"/>
      <c r="F206"/>
    </row>
    <row r="207" spans="3:6" x14ac:dyDescent="0.2">
      <c r="C207"/>
      <c r="F207"/>
    </row>
    <row r="208" spans="3:6" x14ac:dyDescent="0.2">
      <c r="C208"/>
      <c r="F208"/>
    </row>
    <row r="209" spans="3:6" x14ac:dyDescent="0.2">
      <c r="C209"/>
      <c r="F209"/>
    </row>
    <row r="210" spans="3:6" x14ac:dyDescent="0.2">
      <c r="C210"/>
      <c r="F210"/>
    </row>
    <row r="211" spans="3:6" x14ac:dyDescent="0.2">
      <c r="C211"/>
      <c r="F211"/>
    </row>
    <row r="212" spans="3:6" x14ac:dyDescent="0.2">
      <c r="C212"/>
      <c r="F212"/>
    </row>
    <row r="213" spans="3:6" x14ac:dyDescent="0.2">
      <c r="C213"/>
      <c r="F213"/>
    </row>
    <row r="214" spans="3:6" x14ac:dyDescent="0.2">
      <c r="C214"/>
      <c r="F214"/>
    </row>
    <row r="215" spans="3:6" x14ac:dyDescent="0.2">
      <c r="C215"/>
      <c r="F215"/>
    </row>
    <row r="216" spans="3:6" x14ac:dyDescent="0.2">
      <c r="C216"/>
      <c r="F216"/>
    </row>
    <row r="217" spans="3:6" x14ac:dyDescent="0.2">
      <c r="C217"/>
      <c r="F217"/>
    </row>
    <row r="218" spans="3:6" x14ac:dyDescent="0.2">
      <c r="C218"/>
      <c r="F218"/>
    </row>
    <row r="219" spans="3:6" x14ac:dyDescent="0.2">
      <c r="C219"/>
      <c r="F219"/>
    </row>
    <row r="220" spans="3:6" x14ac:dyDescent="0.2">
      <c r="C220"/>
      <c r="F220"/>
    </row>
    <row r="221" spans="3:6" x14ac:dyDescent="0.2">
      <c r="C221"/>
      <c r="F221"/>
    </row>
    <row r="222" spans="3:6" x14ac:dyDescent="0.2">
      <c r="C222"/>
      <c r="F222"/>
    </row>
    <row r="223" spans="3:6" x14ac:dyDescent="0.2">
      <c r="C223"/>
      <c r="F223"/>
    </row>
    <row r="224" spans="3:6" x14ac:dyDescent="0.2">
      <c r="C224"/>
      <c r="F224"/>
    </row>
    <row r="225" spans="3:6" x14ac:dyDescent="0.2">
      <c r="C225"/>
      <c r="F225"/>
    </row>
    <row r="226" spans="3:6" x14ac:dyDescent="0.2">
      <c r="C226"/>
      <c r="F226"/>
    </row>
    <row r="227" spans="3:6" x14ac:dyDescent="0.2">
      <c r="C227"/>
      <c r="F227"/>
    </row>
    <row r="228" spans="3:6" x14ac:dyDescent="0.2">
      <c r="C228"/>
      <c r="F228"/>
    </row>
    <row r="229" spans="3:6" x14ac:dyDescent="0.2">
      <c r="C229"/>
      <c r="F229"/>
    </row>
    <row r="230" spans="3:6" x14ac:dyDescent="0.2">
      <c r="C230"/>
      <c r="F230"/>
    </row>
    <row r="231" spans="3:6" x14ac:dyDescent="0.2">
      <c r="C231"/>
      <c r="F231"/>
    </row>
    <row r="232" spans="3:6" x14ac:dyDescent="0.2">
      <c r="C232"/>
      <c r="F232"/>
    </row>
    <row r="233" spans="3:6" x14ac:dyDescent="0.2">
      <c r="C233"/>
      <c r="F233"/>
    </row>
    <row r="234" spans="3:6" x14ac:dyDescent="0.2">
      <c r="C234"/>
      <c r="F234"/>
    </row>
    <row r="235" spans="3:6" x14ac:dyDescent="0.2">
      <c r="C235"/>
      <c r="F235"/>
    </row>
    <row r="236" spans="3:6" x14ac:dyDescent="0.2">
      <c r="C236"/>
      <c r="F236"/>
    </row>
    <row r="237" spans="3:6" x14ac:dyDescent="0.2">
      <c r="C237"/>
      <c r="F237"/>
    </row>
    <row r="238" spans="3:6" x14ac:dyDescent="0.2">
      <c r="C238"/>
      <c r="F238"/>
    </row>
    <row r="239" spans="3:6" x14ac:dyDescent="0.2">
      <c r="C239"/>
      <c r="F239"/>
    </row>
    <row r="240" spans="3:6" x14ac:dyDescent="0.2">
      <c r="C240"/>
      <c r="F240"/>
    </row>
    <row r="241" spans="3:6" x14ac:dyDescent="0.2">
      <c r="C241"/>
      <c r="F241"/>
    </row>
    <row r="242" spans="3:6" x14ac:dyDescent="0.2">
      <c r="C242"/>
      <c r="F242"/>
    </row>
    <row r="243" spans="3:6" x14ac:dyDescent="0.2">
      <c r="C243"/>
      <c r="F243"/>
    </row>
    <row r="244" spans="3:6" x14ac:dyDescent="0.2">
      <c r="C244"/>
      <c r="F244"/>
    </row>
    <row r="245" spans="3:6" x14ac:dyDescent="0.2">
      <c r="C245"/>
      <c r="F245"/>
    </row>
    <row r="246" spans="3:6" x14ac:dyDescent="0.2">
      <c r="C246"/>
      <c r="F246"/>
    </row>
    <row r="247" spans="3:6" x14ac:dyDescent="0.2">
      <c r="C247"/>
      <c r="F247"/>
    </row>
    <row r="248" spans="3:6" x14ac:dyDescent="0.2">
      <c r="C248"/>
      <c r="F248"/>
    </row>
    <row r="249" spans="3:6" x14ac:dyDescent="0.2">
      <c r="C249"/>
      <c r="F249"/>
    </row>
    <row r="250" spans="3:6" x14ac:dyDescent="0.2">
      <c r="C250"/>
      <c r="F250"/>
    </row>
    <row r="251" spans="3:6" x14ac:dyDescent="0.2">
      <c r="C251"/>
      <c r="F251"/>
    </row>
    <row r="252" spans="3:6" x14ac:dyDescent="0.2">
      <c r="C252"/>
      <c r="F252"/>
    </row>
    <row r="253" spans="3:6" x14ac:dyDescent="0.2">
      <c r="C253"/>
      <c r="F253"/>
    </row>
    <row r="254" spans="3:6" x14ac:dyDescent="0.2">
      <c r="C254"/>
      <c r="F254"/>
    </row>
    <row r="255" spans="3:6" x14ac:dyDescent="0.2">
      <c r="C255"/>
      <c r="F255"/>
    </row>
    <row r="256" spans="3:6" x14ac:dyDescent="0.2">
      <c r="C256"/>
      <c r="F256"/>
    </row>
    <row r="257" spans="3:6" x14ac:dyDescent="0.2">
      <c r="C257"/>
      <c r="F257"/>
    </row>
    <row r="258" spans="3:6" x14ac:dyDescent="0.2">
      <c r="C258"/>
      <c r="F258"/>
    </row>
    <row r="259" spans="3:6" x14ac:dyDescent="0.2">
      <c r="C259"/>
      <c r="F259"/>
    </row>
    <row r="260" spans="3:6" x14ac:dyDescent="0.2">
      <c r="C260"/>
      <c r="F260"/>
    </row>
    <row r="261" spans="3:6" x14ac:dyDescent="0.2">
      <c r="C261"/>
      <c r="F261"/>
    </row>
    <row r="262" spans="3:6" x14ac:dyDescent="0.2">
      <c r="C262"/>
      <c r="F262"/>
    </row>
    <row r="263" spans="3:6" x14ac:dyDescent="0.2">
      <c r="C263"/>
      <c r="F263"/>
    </row>
    <row r="264" spans="3:6" x14ac:dyDescent="0.2">
      <c r="C264"/>
      <c r="F264"/>
    </row>
    <row r="265" spans="3:6" x14ac:dyDescent="0.2">
      <c r="C265"/>
      <c r="F265"/>
    </row>
    <row r="266" spans="3:6" x14ac:dyDescent="0.2">
      <c r="C266"/>
      <c r="F266"/>
    </row>
    <row r="267" spans="3:6" x14ac:dyDescent="0.2">
      <c r="C267"/>
      <c r="F267"/>
    </row>
    <row r="268" spans="3:6" x14ac:dyDescent="0.2">
      <c r="C268"/>
      <c r="F268"/>
    </row>
    <row r="269" spans="3:6" x14ac:dyDescent="0.2">
      <c r="C269"/>
      <c r="F269"/>
    </row>
    <row r="270" spans="3:6" x14ac:dyDescent="0.2">
      <c r="C270"/>
      <c r="F270"/>
    </row>
    <row r="271" spans="3:6" x14ac:dyDescent="0.2">
      <c r="C271"/>
      <c r="F271"/>
    </row>
    <row r="272" spans="3:6" x14ac:dyDescent="0.2">
      <c r="C272"/>
      <c r="F272"/>
    </row>
    <row r="273" spans="3:6" x14ac:dyDescent="0.2">
      <c r="C273"/>
      <c r="F273"/>
    </row>
    <row r="274" spans="3:6" x14ac:dyDescent="0.2">
      <c r="C274"/>
      <c r="F274"/>
    </row>
    <row r="275" spans="3:6" x14ac:dyDescent="0.2">
      <c r="C275"/>
      <c r="F275"/>
    </row>
    <row r="276" spans="3:6" x14ac:dyDescent="0.2">
      <c r="C276"/>
      <c r="F276"/>
    </row>
    <row r="277" spans="3:6" x14ac:dyDescent="0.2">
      <c r="C277"/>
      <c r="F277"/>
    </row>
    <row r="278" spans="3:6" x14ac:dyDescent="0.2">
      <c r="C278"/>
      <c r="F278"/>
    </row>
    <row r="279" spans="3:6" x14ac:dyDescent="0.2">
      <c r="C279"/>
      <c r="F279"/>
    </row>
    <row r="280" spans="3:6" x14ac:dyDescent="0.2">
      <c r="C280"/>
      <c r="F280"/>
    </row>
    <row r="281" spans="3:6" x14ac:dyDescent="0.2">
      <c r="C281"/>
      <c r="F281"/>
    </row>
    <row r="282" spans="3:6" x14ac:dyDescent="0.2">
      <c r="C282"/>
      <c r="F282"/>
    </row>
    <row r="283" spans="3:6" x14ac:dyDescent="0.2">
      <c r="C283"/>
      <c r="F283"/>
    </row>
    <row r="284" spans="3:6" x14ac:dyDescent="0.2">
      <c r="C284"/>
      <c r="F284"/>
    </row>
    <row r="285" spans="3:6" x14ac:dyDescent="0.2">
      <c r="C285"/>
      <c r="F285"/>
    </row>
    <row r="286" spans="3:6" x14ac:dyDescent="0.2">
      <c r="C286"/>
      <c r="F286"/>
    </row>
    <row r="287" spans="3:6" x14ac:dyDescent="0.2">
      <c r="C287"/>
      <c r="F287"/>
    </row>
    <row r="288" spans="3:6" x14ac:dyDescent="0.2">
      <c r="C288"/>
      <c r="F288"/>
    </row>
    <row r="289" spans="3:6" x14ac:dyDescent="0.2">
      <c r="C289"/>
      <c r="F289"/>
    </row>
    <row r="290" spans="3:6" x14ac:dyDescent="0.2">
      <c r="C290"/>
      <c r="F290"/>
    </row>
    <row r="291" spans="3:6" x14ac:dyDescent="0.2">
      <c r="C291"/>
      <c r="F291"/>
    </row>
    <row r="292" spans="3:6" x14ac:dyDescent="0.2">
      <c r="C292"/>
      <c r="F292"/>
    </row>
    <row r="293" spans="3:6" x14ac:dyDescent="0.2">
      <c r="C293"/>
      <c r="F293"/>
    </row>
    <row r="294" spans="3:6" x14ac:dyDescent="0.2">
      <c r="C294"/>
      <c r="F294"/>
    </row>
    <row r="295" spans="3:6" x14ac:dyDescent="0.2">
      <c r="C295"/>
      <c r="F295"/>
    </row>
    <row r="296" spans="3:6" x14ac:dyDescent="0.2">
      <c r="C296"/>
      <c r="F296"/>
    </row>
    <row r="297" spans="3:6" x14ac:dyDescent="0.2">
      <c r="C297"/>
      <c r="F297"/>
    </row>
    <row r="298" spans="3:6" x14ac:dyDescent="0.2">
      <c r="C298"/>
      <c r="F298"/>
    </row>
    <row r="299" spans="3:6" x14ac:dyDescent="0.2">
      <c r="C299"/>
      <c r="F299"/>
    </row>
    <row r="300" spans="3:6" x14ac:dyDescent="0.2">
      <c r="C300"/>
      <c r="F300"/>
    </row>
    <row r="301" spans="3:6" x14ac:dyDescent="0.2">
      <c r="C301"/>
      <c r="F301"/>
    </row>
    <row r="302" spans="3:6" x14ac:dyDescent="0.2">
      <c r="C302"/>
      <c r="F302"/>
    </row>
    <row r="303" spans="3:6" x14ac:dyDescent="0.2">
      <c r="C303"/>
      <c r="F303"/>
    </row>
    <row r="304" spans="3:6" x14ac:dyDescent="0.2">
      <c r="C304"/>
      <c r="F304"/>
    </row>
    <row r="305" spans="3:6" x14ac:dyDescent="0.2">
      <c r="C305"/>
      <c r="F305"/>
    </row>
    <row r="306" spans="3:6" x14ac:dyDescent="0.2">
      <c r="C306"/>
      <c r="F306"/>
    </row>
    <row r="307" spans="3:6" x14ac:dyDescent="0.2">
      <c r="C307"/>
      <c r="F307"/>
    </row>
    <row r="308" spans="3:6" x14ac:dyDescent="0.2">
      <c r="C308"/>
      <c r="F308"/>
    </row>
    <row r="309" spans="3:6" x14ac:dyDescent="0.2">
      <c r="C309"/>
      <c r="F309"/>
    </row>
    <row r="310" spans="3:6" x14ac:dyDescent="0.2">
      <c r="C310"/>
      <c r="F310"/>
    </row>
    <row r="311" spans="3:6" x14ac:dyDescent="0.2">
      <c r="C311"/>
      <c r="F311"/>
    </row>
    <row r="312" spans="3:6" x14ac:dyDescent="0.2">
      <c r="C312"/>
      <c r="F312"/>
    </row>
    <row r="313" spans="3:6" x14ac:dyDescent="0.2">
      <c r="C313"/>
      <c r="F313"/>
    </row>
    <row r="314" spans="3:6" x14ac:dyDescent="0.2">
      <c r="C314"/>
      <c r="F314"/>
    </row>
    <row r="315" spans="3:6" x14ac:dyDescent="0.2">
      <c r="C315"/>
      <c r="F315"/>
    </row>
    <row r="316" spans="3:6" x14ac:dyDescent="0.2">
      <c r="C316"/>
      <c r="F316"/>
    </row>
    <row r="317" spans="3:6" x14ac:dyDescent="0.2">
      <c r="C317"/>
      <c r="F317"/>
    </row>
    <row r="318" spans="3:6" x14ac:dyDescent="0.2">
      <c r="C318"/>
      <c r="F318"/>
    </row>
    <row r="319" spans="3:6" x14ac:dyDescent="0.2">
      <c r="C319"/>
      <c r="F319"/>
    </row>
    <row r="320" spans="3:6" x14ac:dyDescent="0.2">
      <c r="C320"/>
      <c r="F320"/>
    </row>
    <row r="321" spans="3:6" x14ac:dyDescent="0.2">
      <c r="C321"/>
      <c r="F321"/>
    </row>
    <row r="322" spans="3:6" x14ac:dyDescent="0.2">
      <c r="C322"/>
      <c r="F322"/>
    </row>
    <row r="323" spans="3:6" x14ac:dyDescent="0.2">
      <c r="C323"/>
      <c r="F323"/>
    </row>
    <row r="324" spans="3:6" x14ac:dyDescent="0.2">
      <c r="C324"/>
      <c r="F324"/>
    </row>
    <row r="325" spans="3:6" x14ac:dyDescent="0.2">
      <c r="C325"/>
      <c r="F325"/>
    </row>
    <row r="326" spans="3:6" x14ac:dyDescent="0.2">
      <c r="C326"/>
      <c r="F326"/>
    </row>
    <row r="327" spans="3:6" x14ac:dyDescent="0.2">
      <c r="C327"/>
      <c r="F327"/>
    </row>
    <row r="328" spans="3:6" x14ac:dyDescent="0.2">
      <c r="C328"/>
      <c r="F328"/>
    </row>
    <row r="329" spans="3:6" x14ac:dyDescent="0.2">
      <c r="C329"/>
      <c r="F329"/>
    </row>
    <row r="330" spans="3:6" x14ac:dyDescent="0.2">
      <c r="C330"/>
      <c r="F330"/>
    </row>
    <row r="331" spans="3:6" x14ac:dyDescent="0.2">
      <c r="C331"/>
      <c r="F331"/>
    </row>
    <row r="332" spans="3:6" x14ac:dyDescent="0.2">
      <c r="C332"/>
      <c r="F332"/>
    </row>
    <row r="333" spans="3:6" x14ac:dyDescent="0.2">
      <c r="C333"/>
      <c r="F333"/>
    </row>
    <row r="334" spans="3:6" x14ac:dyDescent="0.2">
      <c r="C334"/>
      <c r="F334"/>
    </row>
    <row r="335" spans="3:6" x14ac:dyDescent="0.2">
      <c r="C335"/>
      <c r="F335"/>
    </row>
    <row r="336" spans="3:6" x14ac:dyDescent="0.2">
      <c r="C336"/>
      <c r="F336"/>
    </row>
    <row r="337" spans="3:6" x14ac:dyDescent="0.2">
      <c r="C337"/>
      <c r="F337"/>
    </row>
    <row r="338" spans="3:6" x14ac:dyDescent="0.2">
      <c r="C338"/>
      <c r="F338"/>
    </row>
    <row r="339" spans="3:6" x14ac:dyDescent="0.2">
      <c r="C339"/>
      <c r="F339"/>
    </row>
    <row r="340" spans="3:6" x14ac:dyDescent="0.2">
      <c r="C340"/>
      <c r="F340"/>
    </row>
    <row r="341" spans="3:6" x14ac:dyDescent="0.2">
      <c r="C341"/>
      <c r="F341"/>
    </row>
    <row r="342" spans="3:6" x14ac:dyDescent="0.2">
      <c r="C342"/>
      <c r="F342"/>
    </row>
    <row r="343" spans="3:6" x14ac:dyDescent="0.2">
      <c r="C343"/>
      <c r="F343"/>
    </row>
    <row r="344" spans="3:6" x14ac:dyDescent="0.2">
      <c r="C344"/>
      <c r="F344"/>
    </row>
    <row r="345" spans="3:6" x14ac:dyDescent="0.2">
      <c r="C345"/>
      <c r="F345"/>
    </row>
    <row r="346" spans="3:6" x14ac:dyDescent="0.2">
      <c r="C346"/>
      <c r="F346"/>
    </row>
    <row r="347" spans="3:6" x14ac:dyDescent="0.2">
      <c r="C347"/>
      <c r="F347"/>
    </row>
    <row r="348" spans="3:6" x14ac:dyDescent="0.2">
      <c r="C348"/>
      <c r="F348"/>
    </row>
    <row r="349" spans="3:6" x14ac:dyDescent="0.2">
      <c r="C349"/>
      <c r="F349"/>
    </row>
    <row r="350" spans="3:6" x14ac:dyDescent="0.2">
      <c r="C350"/>
      <c r="F350"/>
    </row>
    <row r="351" spans="3:6" x14ac:dyDescent="0.2">
      <c r="C351"/>
      <c r="F351"/>
    </row>
    <row r="352" spans="3:6" x14ac:dyDescent="0.2">
      <c r="C352"/>
      <c r="F352"/>
    </row>
    <row r="353" spans="3:6" x14ac:dyDescent="0.2">
      <c r="C353"/>
      <c r="F353"/>
    </row>
    <row r="354" spans="3:6" x14ac:dyDescent="0.2">
      <c r="C354"/>
      <c r="F354"/>
    </row>
    <row r="355" spans="3:6" x14ac:dyDescent="0.2">
      <c r="C355"/>
      <c r="F355"/>
    </row>
    <row r="356" spans="3:6" x14ac:dyDescent="0.2">
      <c r="C356"/>
      <c r="F356"/>
    </row>
    <row r="357" spans="3:6" x14ac:dyDescent="0.2">
      <c r="C357"/>
      <c r="F357"/>
    </row>
    <row r="358" spans="3:6" x14ac:dyDescent="0.2">
      <c r="C358"/>
      <c r="F358"/>
    </row>
    <row r="359" spans="3:6" x14ac:dyDescent="0.2">
      <c r="C359"/>
      <c r="F359"/>
    </row>
    <row r="360" spans="3:6" x14ac:dyDescent="0.2">
      <c r="C360"/>
      <c r="F360"/>
    </row>
    <row r="361" spans="3:6" x14ac:dyDescent="0.2">
      <c r="C361"/>
      <c r="F361"/>
    </row>
    <row r="362" spans="3:6" x14ac:dyDescent="0.2">
      <c r="C362"/>
      <c r="F362"/>
    </row>
    <row r="363" spans="3:6" x14ac:dyDescent="0.2">
      <c r="C363"/>
      <c r="F363"/>
    </row>
    <row r="364" spans="3:6" x14ac:dyDescent="0.2">
      <c r="C364"/>
      <c r="F364"/>
    </row>
    <row r="365" spans="3:6" x14ac:dyDescent="0.2">
      <c r="C365"/>
      <c r="F365"/>
    </row>
    <row r="366" spans="3:6" x14ac:dyDescent="0.2">
      <c r="C366"/>
      <c r="F366"/>
    </row>
    <row r="367" spans="3:6" x14ac:dyDescent="0.2">
      <c r="C367"/>
      <c r="F367"/>
    </row>
    <row r="368" spans="3:6" x14ac:dyDescent="0.2">
      <c r="C368"/>
      <c r="F368"/>
    </row>
    <row r="369" spans="3:6" x14ac:dyDescent="0.2">
      <c r="C369"/>
      <c r="F369"/>
    </row>
    <row r="370" spans="3:6" x14ac:dyDescent="0.2">
      <c r="C370"/>
      <c r="F370"/>
    </row>
    <row r="371" spans="3:6" x14ac:dyDescent="0.2">
      <c r="C371"/>
      <c r="F371"/>
    </row>
    <row r="372" spans="3:6" x14ac:dyDescent="0.2">
      <c r="C372"/>
      <c r="F372"/>
    </row>
    <row r="373" spans="3:6" x14ac:dyDescent="0.2">
      <c r="C373"/>
      <c r="F373"/>
    </row>
    <row r="374" spans="3:6" x14ac:dyDescent="0.2">
      <c r="C374"/>
      <c r="F374"/>
    </row>
    <row r="375" spans="3:6" x14ac:dyDescent="0.2">
      <c r="C375"/>
      <c r="F375"/>
    </row>
    <row r="376" spans="3:6" x14ac:dyDescent="0.2">
      <c r="C376"/>
      <c r="F376"/>
    </row>
    <row r="377" spans="3:6" x14ac:dyDescent="0.2">
      <c r="C377"/>
      <c r="F377"/>
    </row>
    <row r="378" spans="3:6" x14ac:dyDescent="0.2">
      <c r="C378"/>
      <c r="F378"/>
    </row>
    <row r="379" spans="3:6" x14ac:dyDescent="0.2">
      <c r="C379"/>
      <c r="F379"/>
    </row>
    <row r="380" spans="3:6" x14ac:dyDescent="0.2">
      <c r="C380"/>
      <c r="F380"/>
    </row>
    <row r="381" spans="3:6" x14ac:dyDescent="0.2">
      <c r="C381"/>
      <c r="F381"/>
    </row>
    <row r="382" spans="3:6" x14ac:dyDescent="0.2">
      <c r="C382"/>
      <c r="F382"/>
    </row>
    <row r="383" spans="3:6" x14ac:dyDescent="0.2">
      <c r="C383"/>
      <c r="F383"/>
    </row>
    <row r="384" spans="3:6" x14ac:dyDescent="0.2">
      <c r="C384"/>
      <c r="F384"/>
    </row>
    <row r="385" spans="3:6" x14ac:dyDescent="0.2">
      <c r="C385"/>
      <c r="F385"/>
    </row>
    <row r="386" spans="3:6" x14ac:dyDescent="0.2">
      <c r="C386"/>
      <c r="F386"/>
    </row>
    <row r="387" spans="3:6" x14ac:dyDescent="0.2">
      <c r="C387"/>
      <c r="F387"/>
    </row>
    <row r="388" spans="3:6" x14ac:dyDescent="0.2">
      <c r="C388"/>
      <c r="F388"/>
    </row>
    <row r="389" spans="3:6" x14ac:dyDescent="0.2">
      <c r="C389"/>
      <c r="F389"/>
    </row>
    <row r="390" spans="3:6" x14ac:dyDescent="0.2">
      <c r="C390"/>
      <c r="F390"/>
    </row>
    <row r="391" spans="3:6" x14ac:dyDescent="0.2">
      <c r="C391"/>
      <c r="F391"/>
    </row>
    <row r="392" spans="3:6" x14ac:dyDescent="0.2">
      <c r="C392"/>
      <c r="F392"/>
    </row>
    <row r="393" spans="3:6" x14ac:dyDescent="0.2">
      <c r="C393"/>
      <c r="F393"/>
    </row>
    <row r="394" spans="3:6" x14ac:dyDescent="0.2">
      <c r="C394"/>
      <c r="F394"/>
    </row>
    <row r="395" spans="3:6" x14ac:dyDescent="0.2">
      <c r="C395"/>
      <c r="F395"/>
    </row>
    <row r="396" spans="3:6" x14ac:dyDescent="0.2">
      <c r="C396"/>
      <c r="F396"/>
    </row>
    <row r="397" spans="3:6" x14ac:dyDescent="0.2">
      <c r="C397"/>
      <c r="F397"/>
    </row>
    <row r="398" spans="3:6" x14ac:dyDescent="0.2">
      <c r="C398"/>
      <c r="F398"/>
    </row>
    <row r="399" spans="3:6" x14ac:dyDescent="0.2">
      <c r="C399"/>
      <c r="F399"/>
    </row>
    <row r="400" spans="3:6" x14ac:dyDescent="0.2">
      <c r="C400"/>
      <c r="F400"/>
    </row>
    <row r="401" spans="3:6" x14ac:dyDescent="0.2">
      <c r="C401"/>
      <c r="F401"/>
    </row>
    <row r="402" spans="3:6" x14ac:dyDescent="0.2">
      <c r="C402"/>
      <c r="F402"/>
    </row>
    <row r="403" spans="3:6" x14ac:dyDescent="0.2">
      <c r="C403"/>
      <c r="F403"/>
    </row>
    <row r="404" spans="3:6" x14ac:dyDescent="0.2">
      <c r="C404"/>
      <c r="F404"/>
    </row>
    <row r="405" spans="3:6" x14ac:dyDescent="0.2">
      <c r="C405"/>
      <c r="F405"/>
    </row>
    <row r="406" spans="3:6" x14ac:dyDescent="0.2">
      <c r="C406"/>
      <c r="F406"/>
    </row>
    <row r="407" spans="3:6" x14ac:dyDescent="0.2">
      <c r="C407"/>
      <c r="F407"/>
    </row>
    <row r="408" spans="3:6" x14ac:dyDescent="0.2">
      <c r="C408"/>
      <c r="F408"/>
    </row>
    <row r="409" spans="3:6" x14ac:dyDescent="0.2">
      <c r="C409"/>
      <c r="F409"/>
    </row>
    <row r="410" spans="3:6" x14ac:dyDescent="0.2">
      <c r="C410"/>
      <c r="F410"/>
    </row>
    <row r="411" spans="3:6" x14ac:dyDescent="0.2">
      <c r="C411"/>
      <c r="F411"/>
    </row>
    <row r="412" spans="3:6" x14ac:dyDescent="0.2">
      <c r="C412"/>
      <c r="F412"/>
    </row>
    <row r="413" spans="3:6" x14ac:dyDescent="0.2">
      <c r="C413"/>
      <c r="F413"/>
    </row>
    <row r="414" spans="3:6" x14ac:dyDescent="0.2">
      <c r="C414"/>
      <c r="F414"/>
    </row>
    <row r="415" spans="3:6" x14ac:dyDescent="0.2">
      <c r="C415"/>
      <c r="F415"/>
    </row>
    <row r="416" spans="3:6" x14ac:dyDescent="0.2">
      <c r="C416"/>
      <c r="F416"/>
    </row>
    <row r="417" spans="3:6" x14ac:dyDescent="0.2">
      <c r="C417"/>
      <c r="F417"/>
    </row>
    <row r="418" spans="3:6" x14ac:dyDescent="0.2">
      <c r="C418"/>
      <c r="F418"/>
    </row>
    <row r="419" spans="3:6" x14ac:dyDescent="0.2">
      <c r="C419"/>
      <c r="F419"/>
    </row>
    <row r="420" spans="3:6" x14ac:dyDescent="0.2">
      <c r="C420"/>
      <c r="F420"/>
    </row>
    <row r="421" spans="3:6" x14ac:dyDescent="0.2">
      <c r="C421"/>
      <c r="F421"/>
    </row>
    <row r="422" spans="3:6" x14ac:dyDescent="0.2">
      <c r="C422"/>
      <c r="F422"/>
    </row>
    <row r="423" spans="3:6" x14ac:dyDescent="0.2">
      <c r="C423"/>
      <c r="F423"/>
    </row>
    <row r="424" spans="3:6" x14ac:dyDescent="0.2">
      <c r="C424"/>
      <c r="F424"/>
    </row>
    <row r="425" spans="3:6" x14ac:dyDescent="0.2">
      <c r="C425"/>
      <c r="F425"/>
    </row>
    <row r="426" spans="3:6" x14ac:dyDescent="0.2">
      <c r="C426"/>
      <c r="F426"/>
    </row>
    <row r="427" spans="3:6" x14ac:dyDescent="0.2">
      <c r="C427"/>
      <c r="F427"/>
    </row>
    <row r="428" spans="3:6" x14ac:dyDescent="0.2">
      <c r="C428"/>
      <c r="F428"/>
    </row>
    <row r="429" spans="3:6" x14ac:dyDescent="0.2">
      <c r="C429"/>
      <c r="F429"/>
    </row>
    <row r="430" spans="3:6" x14ac:dyDescent="0.2">
      <c r="C430"/>
      <c r="F430"/>
    </row>
    <row r="431" spans="3:6" x14ac:dyDescent="0.2">
      <c r="C431"/>
      <c r="F431"/>
    </row>
    <row r="432" spans="3:6" x14ac:dyDescent="0.2">
      <c r="C432"/>
      <c r="F432"/>
    </row>
    <row r="433" spans="3:6" x14ac:dyDescent="0.2">
      <c r="C433"/>
      <c r="F433"/>
    </row>
    <row r="434" spans="3:6" x14ac:dyDescent="0.2">
      <c r="C434"/>
      <c r="F434"/>
    </row>
    <row r="435" spans="3:6" x14ac:dyDescent="0.2">
      <c r="C435"/>
      <c r="F435"/>
    </row>
    <row r="436" spans="3:6" x14ac:dyDescent="0.2">
      <c r="C436"/>
      <c r="F436"/>
    </row>
    <row r="437" spans="3:6" x14ac:dyDescent="0.2">
      <c r="C437"/>
      <c r="F437"/>
    </row>
    <row r="438" spans="3:6" x14ac:dyDescent="0.2">
      <c r="C438"/>
      <c r="F438"/>
    </row>
    <row r="439" spans="3:6" x14ac:dyDescent="0.2">
      <c r="C439"/>
      <c r="F439"/>
    </row>
    <row r="440" spans="3:6" x14ac:dyDescent="0.2">
      <c r="C440"/>
      <c r="F440"/>
    </row>
    <row r="441" spans="3:6" x14ac:dyDescent="0.2">
      <c r="C441"/>
      <c r="F441"/>
    </row>
    <row r="442" spans="3:6" x14ac:dyDescent="0.2">
      <c r="C442"/>
      <c r="F442"/>
    </row>
    <row r="443" spans="3:6" x14ac:dyDescent="0.2">
      <c r="C443"/>
      <c r="F443"/>
    </row>
    <row r="444" spans="3:6" x14ac:dyDescent="0.2">
      <c r="C444"/>
      <c r="F444"/>
    </row>
    <row r="445" spans="3:6" x14ac:dyDescent="0.2">
      <c r="C445"/>
      <c r="F445"/>
    </row>
    <row r="446" spans="3:6" x14ac:dyDescent="0.2">
      <c r="C446"/>
      <c r="F446"/>
    </row>
    <row r="447" spans="3:6" x14ac:dyDescent="0.2">
      <c r="C447"/>
      <c r="F447"/>
    </row>
    <row r="448" spans="3:6" x14ac:dyDescent="0.2">
      <c r="C448"/>
      <c r="F448"/>
    </row>
    <row r="449" spans="3:6" x14ac:dyDescent="0.2">
      <c r="C449"/>
      <c r="F449"/>
    </row>
    <row r="450" spans="3:6" x14ac:dyDescent="0.2">
      <c r="C450"/>
      <c r="F450"/>
    </row>
    <row r="451" spans="3:6" x14ac:dyDescent="0.2">
      <c r="C451"/>
      <c r="F451"/>
    </row>
    <row r="452" spans="3:6" x14ac:dyDescent="0.2">
      <c r="C452"/>
      <c r="F452"/>
    </row>
    <row r="453" spans="3:6" x14ac:dyDescent="0.2">
      <c r="C453"/>
      <c r="F453"/>
    </row>
    <row r="454" spans="3:6" x14ac:dyDescent="0.2">
      <c r="C454"/>
      <c r="F454"/>
    </row>
    <row r="455" spans="3:6" x14ac:dyDescent="0.2">
      <c r="C455"/>
      <c r="F455"/>
    </row>
    <row r="456" spans="3:6" x14ac:dyDescent="0.2">
      <c r="C456"/>
      <c r="F456"/>
    </row>
    <row r="457" spans="3:6" x14ac:dyDescent="0.2">
      <c r="C457"/>
      <c r="F457"/>
    </row>
    <row r="458" spans="3:6" x14ac:dyDescent="0.2">
      <c r="C458"/>
      <c r="F458"/>
    </row>
    <row r="459" spans="3:6" x14ac:dyDescent="0.2">
      <c r="C459"/>
      <c r="F459"/>
    </row>
    <row r="460" spans="3:6" x14ac:dyDescent="0.2">
      <c r="C460"/>
      <c r="F460"/>
    </row>
    <row r="461" spans="3:6" x14ac:dyDescent="0.2">
      <c r="C461"/>
      <c r="F461"/>
    </row>
    <row r="462" spans="3:6" x14ac:dyDescent="0.2">
      <c r="C462"/>
      <c r="F462"/>
    </row>
    <row r="463" spans="3:6" x14ac:dyDescent="0.2">
      <c r="C463"/>
      <c r="F463"/>
    </row>
    <row r="464" spans="3:6" x14ac:dyDescent="0.2">
      <c r="C464"/>
      <c r="F464"/>
    </row>
    <row r="465" spans="3:6" x14ac:dyDescent="0.2">
      <c r="C465"/>
      <c r="F465"/>
    </row>
    <row r="466" spans="3:6" x14ac:dyDescent="0.2">
      <c r="C466"/>
      <c r="F466"/>
    </row>
    <row r="467" spans="3:6" x14ac:dyDescent="0.2">
      <c r="C467"/>
      <c r="F467"/>
    </row>
    <row r="468" spans="3:6" x14ac:dyDescent="0.2">
      <c r="C468"/>
      <c r="F468"/>
    </row>
    <row r="469" spans="3:6" x14ac:dyDescent="0.2">
      <c r="C469"/>
      <c r="F469"/>
    </row>
    <row r="470" spans="3:6" x14ac:dyDescent="0.2">
      <c r="C470"/>
      <c r="F470"/>
    </row>
    <row r="471" spans="3:6" x14ac:dyDescent="0.2">
      <c r="C471"/>
      <c r="F471"/>
    </row>
    <row r="472" spans="3:6" x14ac:dyDescent="0.2">
      <c r="C472"/>
      <c r="F472"/>
    </row>
    <row r="473" spans="3:6" x14ac:dyDescent="0.2">
      <c r="C473"/>
      <c r="F473"/>
    </row>
    <row r="474" spans="3:6" x14ac:dyDescent="0.2">
      <c r="C474"/>
      <c r="F474"/>
    </row>
    <row r="475" spans="3:6" x14ac:dyDescent="0.2">
      <c r="C475"/>
      <c r="F475"/>
    </row>
    <row r="476" spans="3:6" x14ac:dyDescent="0.2">
      <c r="C476"/>
      <c r="F476"/>
    </row>
    <row r="477" spans="3:6" x14ac:dyDescent="0.2">
      <c r="C477"/>
      <c r="F477"/>
    </row>
    <row r="478" spans="3:6" x14ac:dyDescent="0.2">
      <c r="C478"/>
      <c r="F478"/>
    </row>
    <row r="479" spans="3:6" x14ac:dyDescent="0.2">
      <c r="C479"/>
      <c r="F479"/>
    </row>
    <row r="480" spans="3:6" x14ac:dyDescent="0.2">
      <c r="C480"/>
      <c r="F480"/>
    </row>
    <row r="481" spans="3:6" x14ac:dyDescent="0.2">
      <c r="C481"/>
      <c r="F481"/>
    </row>
    <row r="482" spans="3:6" x14ac:dyDescent="0.2">
      <c r="C482"/>
      <c r="F482"/>
    </row>
    <row r="483" spans="3:6" x14ac:dyDescent="0.2">
      <c r="C483"/>
      <c r="F483"/>
    </row>
    <row r="484" spans="3:6" x14ac:dyDescent="0.2">
      <c r="C484"/>
      <c r="F484"/>
    </row>
    <row r="485" spans="3:6" x14ac:dyDescent="0.2">
      <c r="C485"/>
      <c r="F485"/>
    </row>
    <row r="486" spans="3:6" x14ac:dyDescent="0.2">
      <c r="C486"/>
      <c r="F486"/>
    </row>
    <row r="487" spans="3:6" x14ac:dyDescent="0.2">
      <c r="C487"/>
      <c r="F487"/>
    </row>
    <row r="488" spans="3:6" x14ac:dyDescent="0.2">
      <c r="C488"/>
      <c r="F488"/>
    </row>
    <row r="489" spans="3:6" x14ac:dyDescent="0.2">
      <c r="C489"/>
      <c r="F489"/>
    </row>
    <row r="490" spans="3:6" x14ac:dyDescent="0.2">
      <c r="C490"/>
      <c r="F490"/>
    </row>
    <row r="491" spans="3:6" x14ac:dyDescent="0.2">
      <c r="C491"/>
      <c r="F491"/>
    </row>
    <row r="492" spans="3:6" x14ac:dyDescent="0.2">
      <c r="C492"/>
      <c r="F492"/>
    </row>
    <row r="493" spans="3:6" x14ac:dyDescent="0.2">
      <c r="C493"/>
      <c r="F493"/>
    </row>
    <row r="494" spans="3:6" x14ac:dyDescent="0.2">
      <c r="C494"/>
      <c r="F494"/>
    </row>
    <row r="495" spans="3:6" x14ac:dyDescent="0.2">
      <c r="C495"/>
      <c r="F495"/>
    </row>
    <row r="496" spans="3:6" x14ac:dyDescent="0.2">
      <c r="C496"/>
      <c r="F496"/>
    </row>
    <row r="497" spans="3:6" x14ac:dyDescent="0.2">
      <c r="C497"/>
      <c r="F497"/>
    </row>
    <row r="498" spans="3:6" x14ac:dyDescent="0.2">
      <c r="C498"/>
      <c r="F498"/>
    </row>
    <row r="499" spans="3:6" x14ac:dyDescent="0.2">
      <c r="C499"/>
      <c r="F499"/>
    </row>
    <row r="500" spans="3:6" x14ac:dyDescent="0.2">
      <c r="C500"/>
      <c r="F500"/>
    </row>
    <row r="501" spans="3:6" x14ac:dyDescent="0.2">
      <c r="C501"/>
      <c r="F501"/>
    </row>
    <row r="502" spans="3:6" x14ac:dyDescent="0.2">
      <c r="C502"/>
      <c r="F502"/>
    </row>
    <row r="503" spans="3:6" x14ac:dyDescent="0.2">
      <c r="C503"/>
      <c r="F503"/>
    </row>
    <row r="504" spans="3:6" x14ac:dyDescent="0.2">
      <c r="C504"/>
      <c r="F504"/>
    </row>
    <row r="505" spans="3:6" x14ac:dyDescent="0.2">
      <c r="C505"/>
      <c r="F505"/>
    </row>
    <row r="506" spans="3:6" x14ac:dyDescent="0.2">
      <c r="C506"/>
      <c r="F506"/>
    </row>
    <row r="507" spans="3:6" x14ac:dyDescent="0.2">
      <c r="C507"/>
      <c r="F507"/>
    </row>
    <row r="508" spans="3:6" x14ac:dyDescent="0.2">
      <c r="C508"/>
      <c r="F508"/>
    </row>
    <row r="509" spans="3:6" x14ac:dyDescent="0.2">
      <c r="C509"/>
      <c r="F509"/>
    </row>
    <row r="510" spans="3:6" x14ac:dyDescent="0.2">
      <c r="C510"/>
      <c r="F510"/>
    </row>
    <row r="511" spans="3:6" x14ac:dyDescent="0.2">
      <c r="C511"/>
      <c r="F511"/>
    </row>
    <row r="512" spans="3:6" x14ac:dyDescent="0.2">
      <c r="C512"/>
      <c r="F512"/>
    </row>
    <row r="513" spans="3:6" x14ac:dyDescent="0.2">
      <c r="C513"/>
      <c r="F513"/>
    </row>
    <row r="514" spans="3:6" x14ac:dyDescent="0.2">
      <c r="C514"/>
      <c r="F514"/>
    </row>
    <row r="515" spans="3:6" x14ac:dyDescent="0.2">
      <c r="C515"/>
      <c r="F515"/>
    </row>
    <row r="516" spans="3:6" x14ac:dyDescent="0.2">
      <c r="C516"/>
      <c r="F516"/>
    </row>
    <row r="517" spans="3:6" x14ac:dyDescent="0.2">
      <c r="C517"/>
      <c r="F517"/>
    </row>
    <row r="518" spans="3:6" x14ac:dyDescent="0.2">
      <c r="C518"/>
      <c r="F518"/>
    </row>
    <row r="519" spans="3:6" x14ac:dyDescent="0.2">
      <c r="C519"/>
      <c r="F519"/>
    </row>
    <row r="520" spans="3:6" x14ac:dyDescent="0.2">
      <c r="C520"/>
      <c r="F520"/>
    </row>
    <row r="521" spans="3:6" x14ac:dyDescent="0.2">
      <c r="C521"/>
      <c r="F521"/>
    </row>
    <row r="522" spans="3:6" x14ac:dyDescent="0.2">
      <c r="C522"/>
      <c r="F522"/>
    </row>
    <row r="523" spans="3:6" x14ac:dyDescent="0.2">
      <c r="C523"/>
      <c r="F523"/>
    </row>
    <row r="524" spans="3:6" x14ac:dyDescent="0.2">
      <c r="C524"/>
      <c r="F524"/>
    </row>
    <row r="525" spans="3:6" x14ac:dyDescent="0.2">
      <c r="C525"/>
      <c r="F525"/>
    </row>
    <row r="526" spans="3:6" x14ac:dyDescent="0.2">
      <c r="C526"/>
      <c r="F526"/>
    </row>
    <row r="527" spans="3:6" x14ac:dyDescent="0.2">
      <c r="C527"/>
      <c r="F527"/>
    </row>
    <row r="528" spans="3:6" x14ac:dyDescent="0.2">
      <c r="C528"/>
      <c r="F528"/>
    </row>
    <row r="529" spans="3:6" x14ac:dyDescent="0.2">
      <c r="C529"/>
      <c r="F529"/>
    </row>
    <row r="530" spans="3:6" x14ac:dyDescent="0.2">
      <c r="C530"/>
      <c r="F530"/>
    </row>
    <row r="531" spans="3:6" x14ac:dyDescent="0.2">
      <c r="C531"/>
      <c r="F531"/>
    </row>
    <row r="532" spans="3:6" x14ac:dyDescent="0.2">
      <c r="C532"/>
      <c r="F532"/>
    </row>
    <row r="533" spans="3:6" x14ac:dyDescent="0.2">
      <c r="C533"/>
      <c r="F533"/>
    </row>
    <row r="534" spans="3:6" x14ac:dyDescent="0.2">
      <c r="C534"/>
      <c r="F534"/>
    </row>
    <row r="535" spans="3:6" x14ac:dyDescent="0.2">
      <c r="C535"/>
      <c r="F535"/>
    </row>
    <row r="536" spans="3:6" x14ac:dyDescent="0.2">
      <c r="C536"/>
      <c r="F536"/>
    </row>
    <row r="537" spans="3:6" x14ac:dyDescent="0.2">
      <c r="C537"/>
      <c r="F537"/>
    </row>
    <row r="538" spans="3:6" x14ac:dyDescent="0.2">
      <c r="C538"/>
      <c r="F538"/>
    </row>
    <row r="539" spans="3:6" x14ac:dyDescent="0.2">
      <c r="C539"/>
      <c r="F539"/>
    </row>
    <row r="540" spans="3:6" x14ac:dyDescent="0.2">
      <c r="C540"/>
      <c r="F540"/>
    </row>
    <row r="541" spans="3:6" x14ac:dyDescent="0.2">
      <c r="C541"/>
      <c r="F541"/>
    </row>
    <row r="542" spans="3:6" x14ac:dyDescent="0.2">
      <c r="C542"/>
      <c r="F542"/>
    </row>
    <row r="543" spans="3:6" x14ac:dyDescent="0.2">
      <c r="C543"/>
      <c r="F543"/>
    </row>
    <row r="544" spans="3:6" x14ac:dyDescent="0.2">
      <c r="C544"/>
      <c r="F544"/>
    </row>
    <row r="545" spans="3:6" x14ac:dyDescent="0.2">
      <c r="C545"/>
      <c r="F545"/>
    </row>
    <row r="546" spans="3:6" x14ac:dyDescent="0.2">
      <c r="C546"/>
      <c r="F546"/>
    </row>
    <row r="547" spans="3:6" x14ac:dyDescent="0.2">
      <c r="C547"/>
      <c r="F547"/>
    </row>
    <row r="548" spans="3:6" x14ac:dyDescent="0.2">
      <c r="C548"/>
      <c r="F548"/>
    </row>
    <row r="549" spans="3:6" x14ac:dyDescent="0.2">
      <c r="C549"/>
      <c r="F549"/>
    </row>
    <row r="550" spans="3:6" x14ac:dyDescent="0.2">
      <c r="C550"/>
      <c r="F550"/>
    </row>
    <row r="551" spans="3:6" x14ac:dyDescent="0.2">
      <c r="C551"/>
      <c r="F551"/>
    </row>
    <row r="552" spans="3:6" x14ac:dyDescent="0.2">
      <c r="C552"/>
      <c r="F552"/>
    </row>
    <row r="553" spans="3:6" x14ac:dyDescent="0.2">
      <c r="C553"/>
      <c r="F553"/>
    </row>
    <row r="554" spans="3:6" x14ac:dyDescent="0.2">
      <c r="C554"/>
      <c r="F554"/>
    </row>
    <row r="555" spans="3:6" x14ac:dyDescent="0.2">
      <c r="C555"/>
      <c r="F555"/>
    </row>
    <row r="556" spans="3:6" x14ac:dyDescent="0.2">
      <c r="C556"/>
      <c r="F556"/>
    </row>
    <row r="557" spans="3:6" x14ac:dyDescent="0.2">
      <c r="C557"/>
      <c r="F557"/>
    </row>
    <row r="558" spans="3:6" x14ac:dyDescent="0.2">
      <c r="C558"/>
      <c r="F558"/>
    </row>
    <row r="559" spans="3:6" x14ac:dyDescent="0.2">
      <c r="C559"/>
      <c r="F559"/>
    </row>
    <row r="560" spans="3:6" x14ac:dyDescent="0.2">
      <c r="C560"/>
      <c r="F560"/>
    </row>
    <row r="561" spans="3:6" x14ac:dyDescent="0.2">
      <c r="C561"/>
      <c r="F561"/>
    </row>
    <row r="562" spans="3:6" x14ac:dyDescent="0.2">
      <c r="C562"/>
      <c r="F562"/>
    </row>
    <row r="563" spans="3:6" x14ac:dyDescent="0.2">
      <c r="C563"/>
      <c r="F563"/>
    </row>
    <row r="564" spans="3:6" x14ac:dyDescent="0.2">
      <c r="C564"/>
      <c r="F564"/>
    </row>
    <row r="565" spans="3:6" x14ac:dyDescent="0.2">
      <c r="C565"/>
      <c r="F565"/>
    </row>
    <row r="566" spans="3:6" x14ac:dyDescent="0.2">
      <c r="C566"/>
      <c r="F566"/>
    </row>
    <row r="567" spans="3:6" x14ac:dyDescent="0.2">
      <c r="C567"/>
      <c r="F567"/>
    </row>
    <row r="568" spans="3:6" x14ac:dyDescent="0.2">
      <c r="C568"/>
      <c r="F568"/>
    </row>
    <row r="569" spans="3:6" x14ac:dyDescent="0.2">
      <c r="C569"/>
      <c r="F569"/>
    </row>
    <row r="570" spans="3:6" x14ac:dyDescent="0.2">
      <c r="C570"/>
      <c r="F570"/>
    </row>
    <row r="571" spans="3:6" x14ac:dyDescent="0.2">
      <c r="C571"/>
      <c r="F571"/>
    </row>
    <row r="572" spans="3:6" x14ac:dyDescent="0.2">
      <c r="C572"/>
      <c r="F572"/>
    </row>
    <row r="573" spans="3:6" x14ac:dyDescent="0.2">
      <c r="C573"/>
      <c r="F573"/>
    </row>
    <row r="574" spans="3:6" x14ac:dyDescent="0.2">
      <c r="C574"/>
      <c r="F574"/>
    </row>
    <row r="575" spans="3:6" x14ac:dyDescent="0.2">
      <c r="C575"/>
      <c r="F575"/>
    </row>
    <row r="576" spans="3:6" x14ac:dyDescent="0.2">
      <c r="C576"/>
      <c r="F576"/>
    </row>
    <row r="577" spans="3:6" x14ac:dyDescent="0.2">
      <c r="C577"/>
      <c r="F577"/>
    </row>
    <row r="578" spans="3:6" x14ac:dyDescent="0.2">
      <c r="C578"/>
      <c r="F578"/>
    </row>
    <row r="579" spans="3:6" x14ac:dyDescent="0.2">
      <c r="C579"/>
      <c r="F579"/>
    </row>
    <row r="580" spans="3:6" x14ac:dyDescent="0.2">
      <c r="C580"/>
      <c r="F580"/>
    </row>
    <row r="581" spans="3:6" x14ac:dyDescent="0.2">
      <c r="C581"/>
      <c r="F581"/>
    </row>
    <row r="582" spans="3:6" x14ac:dyDescent="0.2">
      <c r="C582"/>
      <c r="F582"/>
    </row>
    <row r="583" spans="3:6" x14ac:dyDescent="0.2">
      <c r="C583"/>
      <c r="F583"/>
    </row>
    <row r="584" spans="3:6" x14ac:dyDescent="0.2">
      <c r="C584"/>
      <c r="F584"/>
    </row>
    <row r="585" spans="3:6" x14ac:dyDescent="0.2">
      <c r="C585"/>
      <c r="F585"/>
    </row>
    <row r="586" spans="3:6" x14ac:dyDescent="0.2">
      <c r="C586"/>
      <c r="F586"/>
    </row>
    <row r="587" spans="3:6" x14ac:dyDescent="0.2">
      <c r="C587"/>
      <c r="F587"/>
    </row>
    <row r="588" spans="3:6" x14ac:dyDescent="0.2">
      <c r="C588"/>
      <c r="F588"/>
    </row>
    <row r="589" spans="3:6" x14ac:dyDescent="0.2">
      <c r="C589"/>
      <c r="F589"/>
    </row>
    <row r="590" spans="3:6" x14ac:dyDescent="0.2">
      <c r="C590"/>
      <c r="F590"/>
    </row>
    <row r="591" spans="3:6" x14ac:dyDescent="0.2">
      <c r="C591"/>
      <c r="F591"/>
    </row>
    <row r="592" spans="3:6" x14ac:dyDescent="0.2">
      <c r="C592"/>
      <c r="F592"/>
    </row>
    <row r="593" spans="3:6" x14ac:dyDescent="0.2">
      <c r="C593"/>
      <c r="F593"/>
    </row>
    <row r="594" spans="3:6" x14ac:dyDescent="0.2">
      <c r="C594"/>
      <c r="F594"/>
    </row>
    <row r="595" spans="3:6" x14ac:dyDescent="0.2">
      <c r="C595"/>
      <c r="F595"/>
    </row>
    <row r="596" spans="3:6" x14ac:dyDescent="0.2">
      <c r="C596"/>
      <c r="F596"/>
    </row>
    <row r="597" spans="3:6" x14ac:dyDescent="0.2">
      <c r="C597"/>
      <c r="F597"/>
    </row>
    <row r="598" spans="3:6" x14ac:dyDescent="0.2">
      <c r="C598"/>
      <c r="F598"/>
    </row>
    <row r="599" spans="3:6" x14ac:dyDescent="0.2">
      <c r="C599"/>
      <c r="F599"/>
    </row>
    <row r="600" spans="3:6" x14ac:dyDescent="0.2">
      <c r="C600"/>
      <c r="F600"/>
    </row>
    <row r="601" spans="3:6" x14ac:dyDescent="0.2">
      <c r="C601"/>
      <c r="F601"/>
    </row>
    <row r="602" spans="3:6" x14ac:dyDescent="0.2">
      <c r="C602"/>
      <c r="F602"/>
    </row>
    <row r="603" spans="3:6" x14ac:dyDescent="0.2">
      <c r="C603"/>
      <c r="F603"/>
    </row>
    <row r="604" spans="3:6" x14ac:dyDescent="0.2">
      <c r="C604"/>
      <c r="F604"/>
    </row>
    <row r="605" spans="3:6" x14ac:dyDescent="0.2">
      <c r="C605"/>
      <c r="F605"/>
    </row>
    <row r="606" spans="3:6" x14ac:dyDescent="0.2">
      <c r="C606"/>
      <c r="F606"/>
    </row>
    <row r="607" spans="3:6" x14ac:dyDescent="0.2">
      <c r="C607"/>
      <c r="F607"/>
    </row>
    <row r="608" spans="3:6" x14ac:dyDescent="0.2">
      <c r="C608"/>
      <c r="F608"/>
    </row>
    <row r="609" spans="3:6" x14ac:dyDescent="0.2">
      <c r="C609"/>
      <c r="F609"/>
    </row>
    <row r="610" spans="3:6" x14ac:dyDescent="0.2">
      <c r="C610"/>
      <c r="F610"/>
    </row>
    <row r="611" spans="3:6" x14ac:dyDescent="0.2">
      <c r="C611"/>
      <c r="F611"/>
    </row>
    <row r="612" spans="3:6" x14ac:dyDescent="0.2">
      <c r="C612"/>
      <c r="F612"/>
    </row>
    <row r="613" spans="3:6" x14ac:dyDescent="0.2">
      <c r="C613"/>
      <c r="F613"/>
    </row>
    <row r="614" spans="3:6" x14ac:dyDescent="0.2">
      <c r="C614"/>
      <c r="F614"/>
    </row>
    <row r="615" spans="3:6" x14ac:dyDescent="0.2">
      <c r="C615"/>
      <c r="F615"/>
    </row>
    <row r="616" spans="3:6" x14ac:dyDescent="0.2">
      <c r="C616"/>
      <c r="F616"/>
    </row>
    <row r="617" spans="3:6" x14ac:dyDescent="0.2">
      <c r="C617"/>
      <c r="F617"/>
    </row>
    <row r="618" spans="3:6" x14ac:dyDescent="0.2">
      <c r="C618"/>
      <c r="F618"/>
    </row>
    <row r="619" spans="3:6" x14ac:dyDescent="0.2">
      <c r="C619"/>
      <c r="F619"/>
    </row>
    <row r="620" spans="3:6" x14ac:dyDescent="0.2">
      <c r="C620"/>
      <c r="F620"/>
    </row>
    <row r="621" spans="3:6" x14ac:dyDescent="0.2">
      <c r="C621"/>
      <c r="F621"/>
    </row>
    <row r="622" spans="3:6" x14ac:dyDescent="0.2">
      <c r="C622"/>
      <c r="F622"/>
    </row>
    <row r="623" spans="3:6" x14ac:dyDescent="0.2">
      <c r="C623"/>
      <c r="F623"/>
    </row>
    <row r="624" spans="3:6" x14ac:dyDescent="0.2">
      <c r="C624"/>
      <c r="F624"/>
    </row>
    <row r="625" spans="3:6" x14ac:dyDescent="0.2">
      <c r="C625"/>
      <c r="F625"/>
    </row>
    <row r="626" spans="3:6" x14ac:dyDescent="0.2">
      <c r="C626"/>
      <c r="F626"/>
    </row>
    <row r="627" spans="3:6" x14ac:dyDescent="0.2">
      <c r="C627"/>
      <c r="F627"/>
    </row>
    <row r="628" spans="3:6" x14ac:dyDescent="0.2">
      <c r="C628"/>
      <c r="F628"/>
    </row>
    <row r="629" spans="3:6" x14ac:dyDescent="0.2">
      <c r="C629"/>
      <c r="F629"/>
    </row>
    <row r="630" spans="3:6" x14ac:dyDescent="0.2">
      <c r="C630"/>
      <c r="F630"/>
    </row>
    <row r="631" spans="3:6" x14ac:dyDescent="0.2">
      <c r="C631"/>
      <c r="F631"/>
    </row>
    <row r="632" spans="3:6" x14ac:dyDescent="0.2">
      <c r="C632"/>
      <c r="F632"/>
    </row>
    <row r="633" spans="3:6" x14ac:dyDescent="0.2">
      <c r="C633"/>
      <c r="F633"/>
    </row>
    <row r="634" spans="3:6" x14ac:dyDescent="0.2">
      <c r="C634"/>
      <c r="F634"/>
    </row>
    <row r="635" spans="3:6" x14ac:dyDescent="0.2">
      <c r="C635"/>
      <c r="F635"/>
    </row>
    <row r="636" spans="3:6" x14ac:dyDescent="0.2">
      <c r="C636"/>
      <c r="F636"/>
    </row>
    <row r="637" spans="3:6" x14ac:dyDescent="0.2">
      <c r="C637"/>
      <c r="F637"/>
    </row>
    <row r="638" spans="3:6" x14ac:dyDescent="0.2">
      <c r="C638"/>
      <c r="F638"/>
    </row>
    <row r="639" spans="3:6" x14ac:dyDescent="0.2">
      <c r="C639"/>
      <c r="F639"/>
    </row>
    <row r="640" spans="3:6" x14ac:dyDescent="0.2">
      <c r="C640"/>
      <c r="F640"/>
    </row>
    <row r="641" spans="3:6" x14ac:dyDescent="0.2">
      <c r="C641"/>
      <c r="F641"/>
    </row>
    <row r="642" spans="3:6" x14ac:dyDescent="0.2">
      <c r="C642"/>
      <c r="F642"/>
    </row>
    <row r="643" spans="3:6" x14ac:dyDescent="0.2">
      <c r="C643"/>
      <c r="F643"/>
    </row>
    <row r="644" spans="3:6" x14ac:dyDescent="0.2">
      <c r="C644"/>
      <c r="F644"/>
    </row>
    <row r="645" spans="3:6" x14ac:dyDescent="0.2">
      <c r="C645"/>
      <c r="F645"/>
    </row>
    <row r="646" spans="3:6" x14ac:dyDescent="0.2">
      <c r="C646"/>
      <c r="F646"/>
    </row>
    <row r="647" spans="3:6" x14ac:dyDescent="0.2">
      <c r="C647"/>
      <c r="F647"/>
    </row>
    <row r="648" spans="3:6" x14ac:dyDescent="0.2">
      <c r="C648"/>
      <c r="F648"/>
    </row>
    <row r="649" spans="3:6" x14ac:dyDescent="0.2">
      <c r="C649"/>
      <c r="F649"/>
    </row>
    <row r="650" spans="3:6" x14ac:dyDescent="0.2">
      <c r="C650"/>
      <c r="F650"/>
    </row>
    <row r="651" spans="3:6" x14ac:dyDescent="0.2">
      <c r="C651"/>
      <c r="F651"/>
    </row>
    <row r="652" spans="3:6" x14ac:dyDescent="0.2">
      <c r="C652"/>
      <c r="F652"/>
    </row>
    <row r="653" spans="3:6" x14ac:dyDescent="0.2">
      <c r="C653"/>
      <c r="F653"/>
    </row>
    <row r="654" spans="3:6" x14ac:dyDescent="0.2">
      <c r="C654"/>
      <c r="F654"/>
    </row>
    <row r="655" spans="3:6" x14ac:dyDescent="0.2">
      <c r="C655"/>
      <c r="F655"/>
    </row>
    <row r="656" spans="3:6" x14ac:dyDescent="0.2">
      <c r="C656"/>
      <c r="F656"/>
    </row>
    <row r="657" spans="3:6" x14ac:dyDescent="0.2">
      <c r="C657"/>
      <c r="F657"/>
    </row>
    <row r="658" spans="3:6" x14ac:dyDescent="0.2">
      <c r="C658"/>
      <c r="F658"/>
    </row>
    <row r="659" spans="3:6" x14ac:dyDescent="0.2">
      <c r="C659"/>
      <c r="F659"/>
    </row>
    <row r="660" spans="3:6" x14ac:dyDescent="0.2">
      <c r="C660"/>
      <c r="F660"/>
    </row>
    <row r="661" spans="3:6" x14ac:dyDescent="0.2">
      <c r="C661"/>
      <c r="F661"/>
    </row>
    <row r="662" spans="3:6" x14ac:dyDescent="0.2">
      <c r="C662"/>
      <c r="F662"/>
    </row>
    <row r="663" spans="3:6" x14ac:dyDescent="0.2">
      <c r="C663"/>
      <c r="F663"/>
    </row>
    <row r="664" spans="3:6" x14ac:dyDescent="0.2">
      <c r="C664"/>
      <c r="F664"/>
    </row>
    <row r="665" spans="3:6" x14ac:dyDescent="0.2">
      <c r="C665"/>
      <c r="F665"/>
    </row>
    <row r="666" spans="3:6" x14ac:dyDescent="0.2">
      <c r="C666"/>
      <c r="F666"/>
    </row>
    <row r="667" spans="3:6" x14ac:dyDescent="0.2">
      <c r="C667"/>
      <c r="F667"/>
    </row>
    <row r="668" spans="3:6" x14ac:dyDescent="0.2">
      <c r="C668"/>
      <c r="F668"/>
    </row>
    <row r="669" spans="3:6" x14ac:dyDescent="0.2">
      <c r="C669"/>
      <c r="F669"/>
    </row>
    <row r="670" spans="3:6" x14ac:dyDescent="0.2">
      <c r="C670"/>
      <c r="F670"/>
    </row>
    <row r="671" spans="3:6" x14ac:dyDescent="0.2">
      <c r="C671"/>
      <c r="F671"/>
    </row>
    <row r="672" spans="3:6" x14ac:dyDescent="0.2">
      <c r="C672"/>
      <c r="F672"/>
    </row>
    <row r="673" spans="3:6" x14ac:dyDescent="0.2">
      <c r="C673"/>
      <c r="F673"/>
    </row>
    <row r="674" spans="3:6" x14ac:dyDescent="0.2">
      <c r="C674"/>
      <c r="F674"/>
    </row>
    <row r="675" spans="3:6" x14ac:dyDescent="0.2">
      <c r="C675"/>
      <c r="F675"/>
    </row>
    <row r="676" spans="3:6" x14ac:dyDescent="0.2">
      <c r="C676"/>
      <c r="F676"/>
    </row>
    <row r="677" spans="3:6" x14ac:dyDescent="0.2">
      <c r="C677"/>
      <c r="F677"/>
    </row>
    <row r="678" spans="3:6" x14ac:dyDescent="0.2">
      <c r="C678"/>
      <c r="F678"/>
    </row>
    <row r="679" spans="3:6" x14ac:dyDescent="0.2">
      <c r="C679"/>
      <c r="F679"/>
    </row>
    <row r="680" spans="3:6" x14ac:dyDescent="0.2">
      <c r="C680"/>
      <c r="F680"/>
    </row>
    <row r="681" spans="3:6" x14ac:dyDescent="0.2">
      <c r="C681"/>
      <c r="F681"/>
    </row>
    <row r="682" spans="3:6" x14ac:dyDescent="0.2">
      <c r="C682"/>
      <c r="F682"/>
    </row>
    <row r="683" spans="3:6" x14ac:dyDescent="0.2">
      <c r="C683"/>
      <c r="F683"/>
    </row>
    <row r="684" spans="3:6" x14ac:dyDescent="0.2">
      <c r="C684"/>
      <c r="F684"/>
    </row>
    <row r="685" spans="3:6" x14ac:dyDescent="0.2">
      <c r="C685"/>
      <c r="F685"/>
    </row>
    <row r="686" spans="3:6" x14ac:dyDescent="0.2">
      <c r="C686"/>
      <c r="F686"/>
    </row>
    <row r="687" spans="3:6" x14ac:dyDescent="0.2">
      <c r="C687"/>
      <c r="F687"/>
    </row>
    <row r="688" spans="3:6" x14ac:dyDescent="0.2">
      <c r="C688"/>
      <c r="F688"/>
    </row>
    <row r="689" spans="3:6" x14ac:dyDescent="0.2">
      <c r="C689"/>
      <c r="F689"/>
    </row>
    <row r="690" spans="3:6" x14ac:dyDescent="0.2">
      <c r="C690"/>
      <c r="F690"/>
    </row>
    <row r="691" spans="3:6" x14ac:dyDescent="0.2">
      <c r="C691"/>
      <c r="F691"/>
    </row>
    <row r="692" spans="3:6" x14ac:dyDescent="0.2">
      <c r="C692"/>
      <c r="F692"/>
    </row>
    <row r="693" spans="3:6" x14ac:dyDescent="0.2">
      <c r="C693"/>
      <c r="F693"/>
    </row>
    <row r="694" spans="3:6" x14ac:dyDescent="0.2">
      <c r="C694"/>
      <c r="F694"/>
    </row>
    <row r="695" spans="3:6" x14ac:dyDescent="0.2">
      <c r="C695"/>
      <c r="F695"/>
    </row>
    <row r="696" spans="3:6" x14ac:dyDescent="0.2">
      <c r="C696"/>
      <c r="F696"/>
    </row>
    <row r="697" spans="3:6" x14ac:dyDescent="0.2">
      <c r="C697"/>
      <c r="F697"/>
    </row>
    <row r="698" spans="3:6" x14ac:dyDescent="0.2">
      <c r="C698"/>
      <c r="F698"/>
    </row>
    <row r="699" spans="3:6" x14ac:dyDescent="0.2">
      <c r="C699"/>
      <c r="F699"/>
    </row>
    <row r="700" spans="3:6" x14ac:dyDescent="0.2">
      <c r="C700"/>
      <c r="F700"/>
    </row>
    <row r="701" spans="3:6" x14ac:dyDescent="0.2">
      <c r="C701"/>
      <c r="F701"/>
    </row>
    <row r="702" spans="3:6" x14ac:dyDescent="0.2">
      <c r="C702"/>
      <c r="F702"/>
    </row>
    <row r="703" spans="3:6" x14ac:dyDescent="0.2">
      <c r="C703"/>
      <c r="F703"/>
    </row>
    <row r="704" spans="3:6" x14ac:dyDescent="0.2">
      <c r="C704"/>
      <c r="F704"/>
    </row>
    <row r="705" spans="3:6" x14ac:dyDescent="0.2">
      <c r="C705"/>
      <c r="F705"/>
    </row>
    <row r="706" spans="3:6" x14ac:dyDescent="0.2">
      <c r="C706"/>
      <c r="F706"/>
    </row>
    <row r="707" spans="3:6" x14ac:dyDescent="0.2">
      <c r="C707"/>
      <c r="F707"/>
    </row>
    <row r="708" spans="3:6" x14ac:dyDescent="0.2">
      <c r="C708"/>
      <c r="F708"/>
    </row>
    <row r="709" spans="3:6" x14ac:dyDescent="0.2">
      <c r="C709"/>
      <c r="F709"/>
    </row>
    <row r="710" spans="3:6" x14ac:dyDescent="0.2">
      <c r="C710"/>
      <c r="F710"/>
    </row>
    <row r="711" spans="3:6" x14ac:dyDescent="0.2">
      <c r="C711"/>
      <c r="F711"/>
    </row>
    <row r="712" spans="3:6" x14ac:dyDescent="0.2">
      <c r="C712"/>
      <c r="F712"/>
    </row>
    <row r="713" spans="3:6" x14ac:dyDescent="0.2">
      <c r="C713"/>
      <c r="F713"/>
    </row>
    <row r="714" spans="3:6" x14ac:dyDescent="0.2">
      <c r="C714"/>
      <c r="F714"/>
    </row>
    <row r="715" spans="3:6" x14ac:dyDescent="0.2">
      <c r="C715"/>
      <c r="F715"/>
    </row>
    <row r="716" spans="3:6" x14ac:dyDescent="0.2">
      <c r="C716"/>
      <c r="F716"/>
    </row>
    <row r="717" spans="3:6" x14ac:dyDescent="0.2">
      <c r="C717"/>
      <c r="F717"/>
    </row>
    <row r="718" spans="3:6" x14ac:dyDescent="0.2">
      <c r="C718"/>
      <c r="F718"/>
    </row>
    <row r="719" spans="3:6" x14ac:dyDescent="0.2">
      <c r="C719"/>
      <c r="F719"/>
    </row>
    <row r="720" spans="3:6" x14ac:dyDescent="0.2">
      <c r="C720"/>
      <c r="F720"/>
    </row>
    <row r="721" spans="3:6" x14ac:dyDescent="0.2">
      <c r="C721"/>
      <c r="F721"/>
    </row>
    <row r="722" spans="3:6" x14ac:dyDescent="0.2">
      <c r="C722"/>
      <c r="F722"/>
    </row>
    <row r="723" spans="3:6" x14ac:dyDescent="0.2">
      <c r="C723"/>
      <c r="F723"/>
    </row>
    <row r="724" spans="3:6" x14ac:dyDescent="0.2">
      <c r="C724"/>
      <c r="F724"/>
    </row>
    <row r="725" spans="3:6" x14ac:dyDescent="0.2">
      <c r="C725"/>
      <c r="F725"/>
    </row>
    <row r="726" spans="3:6" x14ac:dyDescent="0.2">
      <c r="C726"/>
      <c r="F726"/>
    </row>
    <row r="727" spans="3:6" x14ac:dyDescent="0.2">
      <c r="C727"/>
      <c r="F727"/>
    </row>
    <row r="728" spans="3:6" x14ac:dyDescent="0.2">
      <c r="C728"/>
      <c r="F728"/>
    </row>
    <row r="729" spans="3:6" x14ac:dyDescent="0.2">
      <c r="C729"/>
      <c r="F729"/>
    </row>
    <row r="730" spans="3:6" x14ac:dyDescent="0.2">
      <c r="C730"/>
      <c r="F730"/>
    </row>
    <row r="731" spans="3:6" x14ac:dyDescent="0.2">
      <c r="C731"/>
      <c r="F731"/>
    </row>
    <row r="732" spans="3:6" x14ac:dyDescent="0.2">
      <c r="C732"/>
      <c r="F732"/>
    </row>
    <row r="733" spans="3:6" x14ac:dyDescent="0.2">
      <c r="C733"/>
      <c r="F733"/>
    </row>
    <row r="734" spans="3:6" x14ac:dyDescent="0.2">
      <c r="C734"/>
      <c r="F734"/>
    </row>
    <row r="735" spans="3:6" x14ac:dyDescent="0.2">
      <c r="C735"/>
      <c r="F735"/>
    </row>
    <row r="736" spans="3:6" x14ac:dyDescent="0.2">
      <c r="C736"/>
      <c r="F736"/>
    </row>
    <row r="737" spans="3:6" x14ac:dyDescent="0.2">
      <c r="C737"/>
      <c r="F737"/>
    </row>
    <row r="738" spans="3:6" x14ac:dyDescent="0.2">
      <c r="C738"/>
      <c r="F738"/>
    </row>
    <row r="739" spans="3:6" x14ac:dyDescent="0.2">
      <c r="C739"/>
      <c r="F739"/>
    </row>
    <row r="740" spans="3:6" x14ac:dyDescent="0.2">
      <c r="C740"/>
      <c r="F740"/>
    </row>
    <row r="741" spans="3:6" x14ac:dyDescent="0.2">
      <c r="C741"/>
      <c r="F741"/>
    </row>
    <row r="742" spans="3:6" x14ac:dyDescent="0.2">
      <c r="C742"/>
      <c r="F742"/>
    </row>
    <row r="743" spans="3:6" x14ac:dyDescent="0.2">
      <c r="C743"/>
      <c r="F743"/>
    </row>
    <row r="744" spans="3:6" x14ac:dyDescent="0.2">
      <c r="C744"/>
      <c r="F744"/>
    </row>
    <row r="745" spans="3:6" x14ac:dyDescent="0.2">
      <c r="C745"/>
      <c r="F745"/>
    </row>
    <row r="746" spans="3:6" x14ac:dyDescent="0.2">
      <c r="C746"/>
      <c r="F746"/>
    </row>
    <row r="747" spans="3:6" x14ac:dyDescent="0.2">
      <c r="C747"/>
      <c r="F747"/>
    </row>
    <row r="748" spans="3:6" x14ac:dyDescent="0.2">
      <c r="C748"/>
      <c r="F748"/>
    </row>
    <row r="749" spans="3:6" x14ac:dyDescent="0.2">
      <c r="C749"/>
      <c r="F749"/>
    </row>
    <row r="750" spans="3:6" x14ac:dyDescent="0.2">
      <c r="C750"/>
      <c r="F750"/>
    </row>
    <row r="751" spans="3:6" x14ac:dyDescent="0.2">
      <c r="C751"/>
      <c r="F751"/>
    </row>
    <row r="752" spans="3:6" x14ac:dyDescent="0.2">
      <c r="C752"/>
      <c r="F752"/>
    </row>
    <row r="753" spans="3:6" x14ac:dyDescent="0.2">
      <c r="C753"/>
      <c r="F753"/>
    </row>
    <row r="754" spans="3:6" x14ac:dyDescent="0.2">
      <c r="C754"/>
      <c r="F754"/>
    </row>
    <row r="755" spans="3:6" x14ac:dyDescent="0.2">
      <c r="C755"/>
      <c r="F755"/>
    </row>
    <row r="756" spans="3:6" x14ac:dyDescent="0.2">
      <c r="C756"/>
      <c r="F756"/>
    </row>
    <row r="757" spans="3:6" x14ac:dyDescent="0.2">
      <c r="C757"/>
      <c r="F757"/>
    </row>
    <row r="758" spans="3:6" x14ac:dyDescent="0.2">
      <c r="C758"/>
      <c r="F758"/>
    </row>
    <row r="759" spans="3:6" x14ac:dyDescent="0.2">
      <c r="C759"/>
      <c r="F759"/>
    </row>
    <row r="760" spans="3:6" x14ac:dyDescent="0.2">
      <c r="C760"/>
      <c r="F760"/>
    </row>
    <row r="761" spans="3:6" x14ac:dyDescent="0.2">
      <c r="C761"/>
      <c r="F761"/>
    </row>
    <row r="762" spans="3:6" x14ac:dyDescent="0.2">
      <c r="C762"/>
      <c r="F762"/>
    </row>
    <row r="763" spans="3:6" x14ac:dyDescent="0.2">
      <c r="C763"/>
      <c r="F763"/>
    </row>
    <row r="764" spans="3:6" x14ac:dyDescent="0.2">
      <c r="C764"/>
      <c r="F764"/>
    </row>
    <row r="765" spans="3:6" x14ac:dyDescent="0.2">
      <c r="C765"/>
      <c r="F765"/>
    </row>
    <row r="766" spans="3:6" x14ac:dyDescent="0.2">
      <c r="C766"/>
      <c r="F766"/>
    </row>
    <row r="767" spans="3:6" x14ac:dyDescent="0.2">
      <c r="C767"/>
      <c r="F767"/>
    </row>
    <row r="768" spans="3:6" x14ac:dyDescent="0.2">
      <c r="C768"/>
      <c r="F768"/>
    </row>
    <row r="769" spans="3:6" x14ac:dyDescent="0.2">
      <c r="C769"/>
      <c r="F769"/>
    </row>
    <row r="770" spans="3:6" x14ac:dyDescent="0.2">
      <c r="C770"/>
      <c r="F770"/>
    </row>
    <row r="771" spans="3:6" x14ac:dyDescent="0.2">
      <c r="C771"/>
      <c r="F771"/>
    </row>
    <row r="772" spans="3:6" x14ac:dyDescent="0.2">
      <c r="C772"/>
      <c r="F772"/>
    </row>
    <row r="773" spans="3:6" x14ac:dyDescent="0.2">
      <c r="C773"/>
      <c r="F773"/>
    </row>
    <row r="774" spans="3:6" x14ac:dyDescent="0.2">
      <c r="C774"/>
      <c r="F774"/>
    </row>
    <row r="775" spans="3:6" x14ac:dyDescent="0.2">
      <c r="C775"/>
      <c r="F775"/>
    </row>
    <row r="776" spans="3:6" x14ac:dyDescent="0.2">
      <c r="C776"/>
      <c r="F776"/>
    </row>
    <row r="777" spans="3:6" x14ac:dyDescent="0.2">
      <c r="C777"/>
      <c r="F777"/>
    </row>
    <row r="778" spans="3:6" x14ac:dyDescent="0.2">
      <c r="C778"/>
      <c r="F778"/>
    </row>
    <row r="779" spans="3:6" x14ac:dyDescent="0.2">
      <c r="C779"/>
      <c r="F779"/>
    </row>
    <row r="780" spans="3:6" x14ac:dyDescent="0.2">
      <c r="C780"/>
      <c r="F780"/>
    </row>
    <row r="781" spans="3:6" x14ac:dyDescent="0.2">
      <c r="C781"/>
      <c r="F781"/>
    </row>
    <row r="782" spans="3:6" x14ac:dyDescent="0.2">
      <c r="C782"/>
      <c r="F782"/>
    </row>
    <row r="783" spans="3:6" x14ac:dyDescent="0.2">
      <c r="C783"/>
      <c r="F783"/>
    </row>
    <row r="784" spans="3:6" x14ac:dyDescent="0.2">
      <c r="C784"/>
      <c r="F784"/>
    </row>
    <row r="785" spans="3:6" x14ac:dyDescent="0.2">
      <c r="C785"/>
      <c r="F785"/>
    </row>
    <row r="786" spans="3:6" x14ac:dyDescent="0.2">
      <c r="C786"/>
      <c r="F786"/>
    </row>
    <row r="787" spans="3:6" x14ac:dyDescent="0.2">
      <c r="C787"/>
      <c r="F787"/>
    </row>
    <row r="788" spans="3:6" x14ac:dyDescent="0.2">
      <c r="C788"/>
      <c r="F788"/>
    </row>
    <row r="789" spans="3:6" x14ac:dyDescent="0.2">
      <c r="C789"/>
      <c r="F789"/>
    </row>
    <row r="790" spans="3:6" x14ac:dyDescent="0.2">
      <c r="C790"/>
      <c r="F790"/>
    </row>
    <row r="791" spans="3:6" x14ac:dyDescent="0.2">
      <c r="C791"/>
      <c r="F791"/>
    </row>
    <row r="792" spans="3:6" x14ac:dyDescent="0.2">
      <c r="C792"/>
      <c r="F792"/>
    </row>
    <row r="793" spans="3:6" x14ac:dyDescent="0.2">
      <c r="C793"/>
      <c r="F793"/>
    </row>
    <row r="794" spans="3:6" x14ac:dyDescent="0.2">
      <c r="C794"/>
      <c r="F794"/>
    </row>
    <row r="795" spans="3:6" x14ac:dyDescent="0.2">
      <c r="C795"/>
      <c r="F795"/>
    </row>
    <row r="796" spans="3:6" x14ac:dyDescent="0.2">
      <c r="C796"/>
      <c r="F796"/>
    </row>
    <row r="797" spans="3:6" x14ac:dyDescent="0.2">
      <c r="C797"/>
      <c r="F797"/>
    </row>
    <row r="798" spans="3:6" x14ac:dyDescent="0.2">
      <c r="C798"/>
      <c r="F798"/>
    </row>
    <row r="799" spans="3:6" x14ac:dyDescent="0.2">
      <c r="C799"/>
      <c r="F799"/>
    </row>
    <row r="800" spans="3:6" x14ac:dyDescent="0.2">
      <c r="C800"/>
      <c r="F800"/>
    </row>
    <row r="801" spans="3:6" x14ac:dyDescent="0.2">
      <c r="C801"/>
      <c r="F801"/>
    </row>
    <row r="802" spans="3:6" x14ac:dyDescent="0.2">
      <c r="C802"/>
      <c r="F802"/>
    </row>
    <row r="803" spans="3:6" x14ac:dyDescent="0.2">
      <c r="C803"/>
      <c r="F803"/>
    </row>
    <row r="804" spans="3:6" x14ac:dyDescent="0.2">
      <c r="C804"/>
      <c r="F804"/>
    </row>
    <row r="805" spans="3:6" x14ac:dyDescent="0.2">
      <c r="C805"/>
      <c r="F805"/>
    </row>
    <row r="806" spans="3:6" x14ac:dyDescent="0.2">
      <c r="C806"/>
      <c r="F806"/>
    </row>
    <row r="807" spans="3:6" x14ac:dyDescent="0.2">
      <c r="C807"/>
      <c r="F807"/>
    </row>
    <row r="808" spans="3:6" x14ac:dyDescent="0.2">
      <c r="C808"/>
      <c r="F808"/>
    </row>
    <row r="809" spans="3:6" x14ac:dyDescent="0.2">
      <c r="C809"/>
      <c r="F809"/>
    </row>
    <row r="810" spans="3:6" x14ac:dyDescent="0.2">
      <c r="C810"/>
      <c r="F810"/>
    </row>
    <row r="811" spans="3:6" x14ac:dyDescent="0.2">
      <c r="C811"/>
      <c r="F811"/>
    </row>
    <row r="812" spans="3:6" x14ac:dyDescent="0.2">
      <c r="C812"/>
      <c r="F812"/>
    </row>
    <row r="813" spans="3:6" x14ac:dyDescent="0.2">
      <c r="C813"/>
      <c r="F813"/>
    </row>
    <row r="814" spans="3:6" x14ac:dyDescent="0.2">
      <c r="C814"/>
      <c r="F814"/>
    </row>
    <row r="815" spans="3:6" x14ac:dyDescent="0.2">
      <c r="C815"/>
      <c r="F815"/>
    </row>
    <row r="816" spans="3:6" x14ac:dyDescent="0.2">
      <c r="C816"/>
      <c r="F816"/>
    </row>
    <row r="817" spans="3:6" x14ac:dyDescent="0.2">
      <c r="C817"/>
      <c r="F817"/>
    </row>
    <row r="818" spans="3:6" x14ac:dyDescent="0.2">
      <c r="C818"/>
      <c r="F818"/>
    </row>
    <row r="819" spans="3:6" x14ac:dyDescent="0.2">
      <c r="C819"/>
      <c r="F819"/>
    </row>
    <row r="820" spans="3:6" x14ac:dyDescent="0.2">
      <c r="C820"/>
      <c r="F820"/>
    </row>
    <row r="821" spans="3:6" x14ac:dyDescent="0.2">
      <c r="C821"/>
      <c r="F821"/>
    </row>
    <row r="822" spans="3:6" x14ac:dyDescent="0.2">
      <c r="C822"/>
      <c r="F822"/>
    </row>
    <row r="823" spans="3:6" x14ac:dyDescent="0.2">
      <c r="C823"/>
      <c r="F823"/>
    </row>
    <row r="824" spans="3:6" x14ac:dyDescent="0.2">
      <c r="C824"/>
      <c r="F824"/>
    </row>
    <row r="825" spans="3:6" x14ac:dyDescent="0.2">
      <c r="C825"/>
      <c r="F825"/>
    </row>
    <row r="826" spans="3:6" x14ac:dyDescent="0.2">
      <c r="C826"/>
      <c r="F826"/>
    </row>
    <row r="827" spans="3:6" x14ac:dyDescent="0.2">
      <c r="C827"/>
      <c r="F827"/>
    </row>
    <row r="828" spans="3:6" x14ac:dyDescent="0.2">
      <c r="C828"/>
      <c r="F828"/>
    </row>
    <row r="829" spans="3:6" x14ac:dyDescent="0.2">
      <c r="C829"/>
      <c r="F829"/>
    </row>
    <row r="830" spans="3:6" x14ac:dyDescent="0.2">
      <c r="C830"/>
      <c r="F830"/>
    </row>
    <row r="831" spans="3:6" x14ac:dyDescent="0.2">
      <c r="C831"/>
      <c r="F831"/>
    </row>
    <row r="832" spans="3:6" x14ac:dyDescent="0.2">
      <c r="C832"/>
      <c r="F832"/>
    </row>
    <row r="833" spans="3:6" x14ac:dyDescent="0.2">
      <c r="C833"/>
      <c r="F833"/>
    </row>
    <row r="834" spans="3:6" x14ac:dyDescent="0.2">
      <c r="C834"/>
      <c r="F834"/>
    </row>
    <row r="835" spans="3:6" x14ac:dyDescent="0.2">
      <c r="C835"/>
      <c r="F835"/>
    </row>
    <row r="836" spans="3:6" x14ac:dyDescent="0.2">
      <c r="C836"/>
      <c r="F836"/>
    </row>
    <row r="837" spans="3:6" x14ac:dyDescent="0.2">
      <c r="C837"/>
      <c r="F837"/>
    </row>
    <row r="838" spans="3:6" x14ac:dyDescent="0.2">
      <c r="C838"/>
      <c r="F838"/>
    </row>
    <row r="839" spans="3:6" x14ac:dyDescent="0.2">
      <c r="C839"/>
      <c r="F839"/>
    </row>
    <row r="840" spans="3:6" x14ac:dyDescent="0.2">
      <c r="C840"/>
      <c r="F840"/>
    </row>
    <row r="841" spans="3:6" x14ac:dyDescent="0.2">
      <c r="C841"/>
      <c r="F841"/>
    </row>
    <row r="842" spans="3:6" x14ac:dyDescent="0.2">
      <c r="C842"/>
      <c r="F842"/>
    </row>
    <row r="843" spans="3:6" x14ac:dyDescent="0.2">
      <c r="C843"/>
      <c r="F843"/>
    </row>
    <row r="844" spans="3:6" x14ac:dyDescent="0.2">
      <c r="C844"/>
      <c r="F844"/>
    </row>
    <row r="845" spans="3:6" x14ac:dyDescent="0.2">
      <c r="C845"/>
      <c r="F845"/>
    </row>
    <row r="846" spans="3:6" x14ac:dyDescent="0.2">
      <c r="C846"/>
      <c r="F846"/>
    </row>
    <row r="847" spans="3:6" x14ac:dyDescent="0.2">
      <c r="C847"/>
      <c r="F847"/>
    </row>
    <row r="848" spans="3:6" x14ac:dyDescent="0.2">
      <c r="C848"/>
      <c r="F848"/>
    </row>
    <row r="849" spans="3:6" x14ac:dyDescent="0.2">
      <c r="C849"/>
      <c r="F849"/>
    </row>
    <row r="850" spans="3:6" x14ac:dyDescent="0.2">
      <c r="C850"/>
      <c r="F850"/>
    </row>
    <row r="851" spans="3:6" x14ac:dyDescent="0.2">
      <c r="C851"/>
      <c r="F851"/>
    </row>
    <row r="852" spans="3:6" x14ac:dyDescent="0.2">
      <c r="C852"/>
      <c r="F852"/>
    </row>
    <row r="853" spans="3:6" x14ac:dyDescent="0.2">
      <c r="C853"/>
      <c r="F853"/>
    </row>
    <row r="854" spans="3:6" x14ac:dyDescent="0.2">
      <c r="C854"/>
      <c r="F854"/>
    </row>
    <row r="855" spans="3:6" x14ac:dyDescent="0.2">
      <c r="C855"/>
      <c r="F855"/>
    </row>
    <row r="856" spans="3:6" x14ac:dyDescent="0.2">
      <c r="C856"/>
      <c r="F856"/>
    </row>
    <row r="857" spans="3:6" x14ac:dyDescent="0.2">
      <c r="C857"/>
      <c r="F857"/>
    </row>
    <row r="858" spans="3:6" x14ac:dyDescent="0.2">
      <c r="C858"/>
      <c r="F858"/>
    </row>
    <row r="859" spans="3:6" x14ac:dyDescent="0.2">
      <c r="C859"/>
      <c r="F859"/>
    </row>
    <row r="860" spans="3:6" x14ac:dyDescent="0.2">
      <c r="C860"/>
      <c r="F860"/>
    </row>
    <row r="861" spans="3:6" x14ac:dyDescent="0.2">
      <c r="C861"/>
      <c r="F861"/>
    </row>
    <row r="862" spans="3:6" x14ac:dyDescent="0.2">
      <c r="C862"/>
      <c r="F862"/>
    </row>
    <row r="863" spans="3:6" x14ac:dyDescent="0.2">
      <c r="C863"/>
      <c r="F863"/>
    </row>
    <row r="864" spans="3:6" x14ac:dyDescent="0.2">
      <c r="C864"/>
      <c r="F864"/>
    </row>
    <row r="865" spans="3:6" x14ac:dyDescent="0.2">
      <c r="C865"/>
      <c r="F865"/>
    </row>
    <row r="866" spans="3:6" x14ac:dyDescent="0.2">
      <c r="C866"/>
      <c r="F866"/>
    </row>
    <row r="867" spans="3:6" x14ac:dyDescent="0.2">
      <c r="C867"/>
      <c r="F867"/>
    </row>
    <row r="868" spans="3:6" x14ac:dyDescent="0.2">
      <c r="C868"/>
      <c r="F868"/>
    </row>
    <row r="869" spans="3:6" x14ac:dyDescent="0.2">
      <c r="C869"/>
      <c r="F869"/>
    </row>
    <row r="870" spans="3:6" x14ac:dyDescent="0.2">
      <c r="C870"/>
      <c r="F870"/>
    </row>
    <row r="871" spans="3:6" x14ac:dyDescent="0.2">
      <c r="C871"/>
      <c r="F871"/>
    </row>
    <row r="872" spans="3:6" x14ac:dyDescent="0.2">
      <c r="C872"/>
      <c r="F872"/>
    </row>
    <row r="873" spans="3:6" x14ac:dyDescent="0.2">
      <c r="C873"/>
      <c r="F873"/>
    </row>
    <row r="874" spans="3:6" x14ac:dyDescent="0.2">
      <c r="C874"/>
      <c r="F874"/>
    </row>
    <row r="875" spans="3:6" x14ac:dyDescent="0.2">
      <c r="C875"/>
      <c r="F875"/>
    </row>
    <row r="876" spans="3:6" x14ac:dyDescent="0.2">
      <c r="C876"/>
      <c r="F876"/>
    </row>
    <row r="877" spans="3:6" x14ac:dyDescent="0.2">
      <c r="C877"/>
      <c r="F877"/>
    </row>
    <row r="878" spans="3:6" x14ac:dyDescent="0.2">
      <c r="C878"/>
      <c r="F878"/>
    </row>
    <row r="879" spans="3:6" x14ac:dyDescent="0.2">
      <c r="C879"/>
      <c r="F879"/>
    </row>
    <row r="880" spans="3:6" x14ac:dyDescent="0.2">
      <c r="C880"/>
      <c r="F880"/>
    </row>
    <row r="881" spans="3:6" x14ac:dyDescent="0.2">
      <c r="C881"/>
      <c r="F881"/>
    </row>
    <row r="882" spans="3:6" x14ac:dyDescent="0.2">
      <c r="C882"/>
      <c r="F882"/>
    </row>
    <row r="883" spans="3:6" x14ac:dyDescent="0.2">
      <c r="C883"/>
      <c r="F883"/>
    </row>
    <row r="884" spans="3:6" x14ac:dyDescent="0.2">
      <c r="C884"/>
      <c r="F884"/>
    </row>
    <row r="885" spans="3:6" x14ac:dyDescent="0.2">
      <c r="C885"/>
      <c r="F885"/>
    </row>
    <row r="886" spans="3:6" x14ac:dyDescent="0.2">
      <c r="C886"/>
      <c r="F886"/>
    </row>
    <row r="887" spans="3:6" x14ac:dyDescent="0.2">
      <c r="C887"/>
      <c r="F887"/>
    </row>
    <row r="888" spans="3:6" x14ac:dyDescent="0.2">
      <c r="C888"/>
      <c r="F888"/>
    </row>
    <row r="889" spans="3:6" x14ac:dyDescent="0.2">
      <c r="C889"/>
      <c r="F889"/>
    </row>
    <row r="890" spans="3:6" x14ac:dyDescent="0.2">
      <c r="C890"/>
      <c r="F890"/>
    </row>
    <row r="891" spans="3:6" x14ac:dyDescent="0.2">
      <c r="C891"/>
      <c r="F891"/>
    </row>
    <row r="892" spans="3:6" x14ac:dyDescent="0.2">
      <c r="C892"/>
      <c r="F892"/>
    </row>
    <row r="893" spans="3:6" x14ac:dyDescent="0.2">
      <c r="C893"/>
      <c r="F893"/>
    </row>
    <row r="894" spans="3:6" x14ac:dyDescent="0.2">
      <c r="C894"/>
      <c r="F894"/>
    </row>
    <row r="895" spans="3:6" x14ac:dyDescent="0.2">
      <c r="C895"/>
      <c r="F895"/>
    </row>
    <row r="896" spans="3:6" x14ac:dyDescent="0.2">
      <c r="C896"/>
      <c r="F896"/>
    </row>
    <row r="897" spans="3:6" x14ac:dyDescent="0.2">
      <c r="C897"/>
      <c r="F897"/>
    </row>
    <row r="898" spans="3:6" x14ac:dyDescent="0.2">
      <c r="C898"/>
      <c r="F898"/>
    </row>
    <row r="899" spans="3:6" x14ac:dyDescent="0.2">
      <c r="C899"/>
      <c r="F899"/>
    </row>
    <row r="900" spans="3:6" x14ac:dyDescent="0.2">
      <c r="C900"/>
      <c r="F900"/>
    </row>
    <row r="901" spans="3:6" x14ac:dyDescent="0.2">
      <c r="C901"/>
      <c r="F901"/>
    </row>
    <row r="902" spans="3:6" x14ac:dyDescent="0.2">
      <c r="C902"/>
      <c r="F902"/>
    </row>
    <row r="903" spans="3:6" x14ac:dyDescent="0.2">
      <c r="C903"/>
      <c r="F903"/>
    </row>
  </sheetData>
  <mergeCells count="30">
    <mergeCell ref="B29:C29"/>
    <mergeCell ref="B18:C18"/>
    <mergeCell ref="B19:C19"/>
    <mergeCell ref="B23:C23"/>
    <mergeCell ref="B24:C24"/>
    <mergeCell ref="B25:C25"/>
    <mergeCell ref="B26:C26"/>
    <mergeCell ref="B27:C27"/>
    <mergeCell ref="B17:C17"/>
    <mergeCell ref="B16:C16"/>
    <mergeCell ref="B15:C15"/>
    <mergeCell ref="B14:C14"/>
    <mergeCell ref="B9:C9"/>
    <mergeCell ref="B13:C13"/>
    <mergeCell ref="B33:C33"/>
    <mergeCell ref="B32:C32"/>
    <mergeCell ref="B34:C34"/>
    <mergeCell ref="D3:E3"/>
    <mergeCell ref="D4:E4"/>
    <mergeCell ref="B7:C7"/>
    <mergeCell ref="B8:C8"/>
    <mergeCell ref="D7:E7"/>
    <mergeCell ref="D8:E8"/>
    <mergeCell ref="B5:C5"/>
    <mergeCell ref="B6:C6"/>
    <mergeCell ref="D5:E5"/>
    <mergeCell ref="D6:E6"/>
    <mergeCell ref="B3:C3"/>
    <mergeCell ref="B4:C4"/>
    <mergeCell ref="D9:E9"/>
  </mergeCells>
  <pageMargins left="0.59055118110236204" right="0.59055118110236204" top="0.39370078740157499" bottom="0.39370078740157499" header="0.196850393700787" footer="0.118110236220472"/>
  <pageSetup paperSize="9" orientation="portrait" r:id="rId1"/>
  <headerFooter>
    <oddFooter>&amp;LÎntocmit: Ing. Radusean Codru&amp;C&amp;P/&amp;N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filterMode="1"/>
  <dimension ref="A1:S620"/>
  <sheetViews>
    <sheetView tabSelected="1" topLeftCell="A5" workbookViewId="0">
      <selection activeCell="B256" sqref="B256"/>
    </sheetView>
  </sheetViews>
  <sheetFormatPr defaultColWidth="9.140625" defaultRowHeight="12.75" x14ac:dyDescent="0.2"/>
  <cols>
    <col min="1" max="1" width="9.140625" style="8"/>
    <col min="2" max="3" width="18.28515625" style="8" customWidth="1"/>
    <col min="4" max="4" width="14.28515625" style="8" customWidth="1"/>
    <col min="5" max="5" width="19.85546875" style="8" customWidth="1"/>
    <col min="6" max="7" width="9.140625" style="8"/>
    <col min="8" max="8" width="9.7109375" style="8" bestFit="1" customWidth="1"/>
    <col min="9" max="9" width="9.7109375" style="8" customWidth="1"/>
    <col min="10" max="10" width="9.28515625" style="8" customWidth="1"/>
    <col min="11" max="11" width="8.28515625" style="8" customWidth="1"/>
    <col min="12" max="12" width="9.85546875" style="8" customWidth="1"/>
    <col min="13" max="16384" width="9.140625" style="8"/>
  </cols>
  <sheetData>
    <row r="1" spans="1:19" ht="13.5" thickBot="1" x14ac:dyDescent="0.25"/>
    <row r="2" spans="1:19" x14ac:dyDescent="0.2">
      <c r="E2" s="719" t="s">
        <v>26</v>
      </c>
      <c r="F2" s="720"/>
      <c r="G2" s="399"/>
      <c r="H2" s="721" t="s">
        <v>3596</v>
      </c>
      <c r="I2" s="722"/>
      <c r="J2" s="722"/>
      <c r="K2" s="722"/>
      <c r="L2" s="723"/>
      <c r="M2" s="290"/>
      <c r="N2" s="290"/>
      <c r="O2" s="290"/>
      <c r="P2" s="290"/>
      <c r="Q2" s="290"/>
      <c r="R2" s="290"/>
      <c r="S2" s="400"/>
    </row>
    <row r="3" spans="1:19" x14ac:dyDescent="0.2">
      <c r="E3" s="724" t="s">
        <v>54</v>
      </c>
      <c r="F3" s="725"/>
      <c r="G3" s="401"/>
      <c r="H3" s="726" t="s">
        <v>3597</v>
      </c>
      <c r="I3" s="727"/>
      <c r="J3" s="727"/>
      <c r="K3" s="727"/>
      <c r="L3" s="728"/>
      <c r="M3" s="290"/>
      <c r="N3" s="290"/>
      <c r="O3" s="290"/>
      <c r="P3" s="290"/>
      <c r="Q3" s="290"/>
      <c r="R3" s="290"/>
      <c r="S3" s="10"/>
    </row>
    <row r="4" spans="1:19" ht="12.75" customHeight="1" x14ac:dyDescent="0.2">
      <c r="E4" s="724" t="s">
        <v>1333</v>
      </c>
      <c r="F4" s="725"/>
      <c r="G4" s="401"/>
      <c r="H4" s="729" t="s">
        <v>1417</v>
      </c>
      <c r="I4" s="730"/>
      <c r="J4" s="730"/>
      <c r="K4" s="730"/>
      <c r="L4" s="731"/>
      <c r="M4" s="290"/>
      <c r="N4" s="290"/>
      <c r="O4" s="290"/>
      <c r="P4" s="290"/>
      <c r="Q4" s="290"/>
      <c r="R4" s="290"/>
      <c r="S4" s="402"/>
    </row>
    <row r="5" spans="1:19" ht="13.5" thickBot="1" x14ac:dyDescent="0.25">
      <c r="E5" s="714" t="s">
        <v>1327</v>
      </c>
      <c r="F5" s="715"/>
      <c r="G5" s="403"/>
      <c r="H5" s="716" t="s">
        <v>1432</v>
      </c>
      <c r="I5" s="717"/>
      <c r="J5" s="717"/>
      <c r="K5" s="717"/>
      <c r="L5" s="718"/>
      <c r="M5" s="290"/>
      <c r="N5" s="290"/>
      <c r="O5" s="290"/>
      <c r="P5" s="290"/>
      <c r="Q5" s="290"/>
      <c r="R5" s="290"/>
      <c r="S5" s="402"/>
    </row>
    <row r="7" spans="1:19" ht="13.5" thickBot="1" x14ac:dyDescent="0.25"/>
    <row r="8" spans="1:19" ht="64.5" thickBot="1" x14ac:dyDescent="0.25">
      <c r="A8" s="416" t="s">
        <v>1364</v>
      </c>
      <c r="B8" s="404" t="s">
        <v>1353</v>
      </c>
      <c r="C8" s="425" t="s">
        <v>1418</v>
      </c>
      <c r="D8" s="405" t="s">
        <v>1355</v>
      </c>
      <c r="E8" s="406" t="s">
        <v>544</v>
      </c>
      <c r="F8" s="406" t="s">
        <v>1356</v>
      </c>
      <c r="G8" s="406" t="s">
        <v>1357</v>
      </c>
      <c r="H8" s="406" t="s">
        <v>1325</v>
      </c>
      <c r="I8" s="406" t="s">
        <v>1326</v>
      </c>
      <c r="J8" s="406" t="s">
        <v>1358</v>
      </c>
      <c r="K8" s="406" t="s">
        <v>1359</v>
      </c>
      <c r="L8" s="407" t="s">
        <v>1360</v>
      </c>
      <c r="M8" s="407" t="s">
        <v>1361</v>
      </c>
    </row>
    <row r="9" spans="1:19" hidden="1" x14ac:dyDescent="0.2">
      <c r="A9" s="415">
        <v>1</v>
      </c>
      <c r="B9" s="410" t="s">
        <v>2647</v>
      </c>
      <c r="C9" s="410"/>
      <c r="D9" s="426">
        <f>G9/F9</f>
        <v>0.28000000000000003</v>
      </c>
      <c r="E9" s="408" t="s">
        <v>2949</v>
      </c>
      <c r="F9" s="408">
        <v>40</v>
      </c>
      <c r="G9" s="426">
        <v>11.200000000000001</v>
      </c>
      <c r="H9" s="409"/>
      <c r="I9" s="411"/>
      <c r="J9" s="412"/>
      <c r="K9" s="412"/>
      <c r="L9" s="413">
        <f>F9-K9</f>
        <v>40</v>
      </c>
      <c r="M9" s="414">
        <f>L9*D9</f>
        <v>11.200000000000001</v>
      </c>
    </row>
    <row r="10" spans="1:19" s="446" customFormat="1" hidden="1" x14ac:dyDescent="0.2">
      <c r="A10" s="415">
        <v>2</v>
      </c>
      <c r="B10" s="410" t="s">
        <v>2656</v>
      </c>
      <c r="C10" s="410"/>
      <c r="D10" s="426">
        <f>G10/F10</f>
        <v>11.45</v>
      </c>
      <c r="E10" s="408" t="s">
        <v>2949</v>
      </c>
      <c r="F10" s="408">
        <v>1</v>
      </c>
      <c r="G10" s="426">
        <v>11.45</v>
      </c>
      <c r="H10" s="409"/>
      <c r="I10" s="411"/>
      <c r="J10" s="412"/>
      <c r="K10" s="412"/>
      <c r="L10" s="413">
        <f t="shared" ref="L10:L69" si="0">F10-K10</f>
        <v>1</v>
      </c>
      <c r="M10" s="414">
        <f t="shared" ref="M10:M69" si="1">L10*D10</f>
        <v>11.45</v>
      </c>
    </row>
    <row r="11" spans="1:19" s="446" customFormat="1" hidden="1" x14ac:dyDescent="0.2">
      <c r="A11" s="415">
        <v>3</v>
      </c>
      <c r="B11" s="410" t="s">
        <v>2738</v>
      </c>
      <c r="C11" s="410"/>
      <c r="D11" s="426">
        <f t="shared" ref="D11:D74" si="2">G11/F11</f>
        <v>8.1000000000000014</v>
      </c>
      <c r="E11" s="408" t="s">
        <v>2949</v>
      </c>
      <c r="F11" s="408">
        <v>2</v>
      </c>
      <c r="G11" s="426">
        <v>16.200000000000003</v>
      </c>
      <c r="H11" s="409"/>
      <c r="I11" s="411"/>
      <c r="J11" s="412"/>
      <c r="K11" s="412"/>
      <c r="L11" s="413">
        <f t="shared" si="0"/>
        <v>2</v>
      </c>
      <c r="M11" s="414">
        <f t="shared" si="1"/>
        <v>16.200000000000003</v>
      </c>
    </row>
    <row r="12" spans="1:19" s="446" customFormat="1" hidden="1" x14ac:dyDescent="0.2">
      <c r="A12" s="415">
        <v>4</v>
      </c>
      <c r="B12" s="410" t="s">
        <v>2739</v>
      </c>
      <c r="C12" s="410"/>
      <c r="D12" s="426">
        <f t="shared" si="2"/>
        <v>7.3999999999999995</v>
      </c>
      <c r="E12" s="408" t="s">
        <v>2949</v>
      </c>
      <c r="F12" s="408">
        <v>1</v>
      </c>
      <c r="G12" s="426">
        <v>7.3999999999999995</v>
      </c>
      <c r="H12" s="409"/>
      <c r="I12" s="411"/>
      <c r="J12" s="412"/>
      <c r="K12" s="412"/>
      <c r="L12" s="413">
        <f t="shared" si="0"/>
        <v>1</v>
      </c>
      <c r="M12" s="414">
        <f t="shared" si="1"/>
        <v>7.3999999999999995</v>
      </c>
    </row>
    <row r="13" spans="1:19" s="446" customFormat="1" hidden="1" x14ac:dyDescent="0.2">
      <c r="A13" s="415">
        <v>5</v>
      </c>
      <c r="B13" s="410" t="s">
        <v>2740</v>
      </c>
      <c r="C13" s="410"/>
      <c r="D13" s="426">
        <f t="shared" si="2"/>
        <v>42.539999999999992</v>
      </c>
      <c r="E13" s="408" t="s">
        <v>2949</v>
      </c>
      <c r="F13" s="408">
        <v>1</v>
      </c>
      <c r="G13" s="426">
        <v>42.539999999999992</v>
      </c>
      <c r="H13" s="409"/>
      <c r="I13" s="411"/>
      <c r="J13" s="412"/>
      <c r="K13" s="412"/>
      <c r="L13" s="413">
        <f t="shared" si="0"/>
        <v>1</v>
      </c>
      <c r="M13" s="414">
        <f t="shared" si="1"/>
        <v>42.539999999999992</v>
      </c>
    </row>
    <row r="14" spans="1:19" s="446" customFormat="1" hidden="1" x14ac:dyDescent="0.2">
      <c r="A14" s="415">
        <v>6</v>
      </c>
      <c r="B14" s="410" t="s">
        <v>2741</v>
      </c>
      <c r="C14" s="410"/>
      <c r="D14" s="426">
        <f t="shared" si="2"/>
        <v>59.69</v>
      </c>
      <c r="E14" s="408" t="s">
        <v>2949</v>
      </c>
      <c r="F14" s="408">
        <v>1</v>
      </c>
      <c r="G14" s="426">
        <v>59.69</v>
      </c>
      <c r="H14" s="409"/>
      <c r="I14" s="411"/>
      <c r="J14" s="412"/>
      <c r="K14" s="412"/>
      <c r="L14" s="413">
        <f t="shared" si="0"/>
        <v>1</v>
      </c>
      <c r="M14" s="414">
        <f t="shared" si="1"/>
        <v>59.69</v>
      </c>
    </row>
    <row r="15" spans="1:19" s="446" customFormat="1" hidden="1" x14ac:dyDescent="0.2">
      <c r="A15" s="415">
        <v>7</v>
      </c>
      <c r="B15" s="410" t="s">
        <v>2742</v>
      </c>
      <c r="C15" s="410"/>
      <c r="D15" s="426">
        <f t="shared" si="2"/>
        <v>63.259999999999991</v>
      </c>
      <c r="E15" s="408" t="s">
        <v>2949</v>
      </c>
      <c r="F15" s="408">
        <v>1</v>
      </c>
      <c r="G15" s="426">
        <v>63.259999999999991</v>
      </c>
      <c r="H15" s="409"/>
      <c r="I15" s="411"/>
      <c r="J15" s="412"/>
      <c r="K15" s="412"/>
      <c r="L15" s="413">
        <f t="shared" si="0"/>
        <v>1</v>
      </c>
      <c r="M15" s="414">
        <f t="shared" si="1"/>
        <v>63.259999999999991</v>
      </c>
    </row>
    <row r="16" spans="1:19" s="446" customFormat="1" hidden="1" x14ac:dyDescent="0.2">
      <c r="A16" s="415">
        <v>8</v>
      </c>
      <c r="B16" s="410" t="s">
        <v>2743</v>
      </c>
      <c r="C16" s="410"/>
      <c r="D16" s="426">
        <f t="shared" si="2"/>
        <v>6.7399999999999993</v>
      </c>
      <c r="E16" s="408" t="s">
        <v>2949</v>
      </c>
      <c r="F16" s="408">
        <v>1</v>
      </c>
      <c r="G16" s="426">
        <v>6.7399999999999993</v>
      </c>
      <c r="H16" s="409"/>
      <c r="I16" s="411"/>
      <c r="J16" s="412"/>
      <c r="K16" s="412"/>
      <c r="L16" s="413">
        <f t="shared" si="0"/>
        <v>1</v>
      </c>
      <c r="M16" s="414">
        <f t="shared" si="1"/>
        <v>6.7399999999999993</v>
      </c>
    </row>
    <row r="17" spans="1:13" s="446" customFormat="1" hidden="1" x14ac:dyDescent="0.2">
      <c r="A17" s="415">
        <v>9</v>
      </c>
      <c r="B17" s="410" t="s">
        <v>2744</v>
      </c>
      <c r="C17" s="410"/>
      <c r="D17" s="426">
        <f t="shared" si="2"/>
        <v>7.92</v>
      </c>
      <c r="E17" s="408" t="s">
        <v>2949</v>
      </c>
      <c r="F17" s="408">
        <v>1</v>
      </c>
      <c r="G17" s="426">
        <v>7.92</v>
      </c>
      <c r="H17" s="409"/>
      <c r="I17" s="411"/>
      <c r="J17" s="412"/>
      <c r="K17" s="412"/>
      <c r="L17" s="413">
        <f t="shared" si="0"/>
        <v>1</v>
      </c>
      <c r="M17" s="414">
        <f t="shared" si="1"/>
        <v>7.92</v>
      </c>
    </row>
    <row r="18" spans="1:13" s="446" customFormat="1" hidden="1" x14ac:dyDescent="0.2">
      <c r="A18" s="415">
        <v>10</v>
      </c>
      <c r="B18" s="410" t="s">
        <v>2745</v>
      </c>
      <c r="C18" s="410"/>
      <c r="D18" s="426">
        <f t="shared" si="2"/>
        <v>7.5699999999999994</v>
      </c>
      <c r="E18" s="408" t="s">
        <v>2949</v>
      </c>
      <c r="F18" s="408">
        <v>1</v>
      </c>
      <c r="G18" s="426">
        <v>7.5699999999999994</v>
      </c>
      <c r="H18" s="409"/>
      <c r="I18" s="411"/>
      <c r="J18" s="412"/>
      <c r="K18" s="412"/>
      <c r="L18" s="413">
        <f t="shared" si="0"/>
        <v>1</v>
      </c>
      <c r="M18" s="414">
        <f t="shared" si="1"/>
        <v>7.5699999999999994</v>
      </c>
    </row>
    <row r="19" spans="1:13" s="446" customFormat="1" hidden="1" x14ac:dyDescent="0.2">
      <c r="A19" s="415">
        <v>11</v>
      </c>
      <c r="B19" s="410" t="s">
        <v>2746</v>
      </c>
      <c r="C19" s="410"/>
      <c r="D19" s="426">
        <f t="shared" si="2"/>
        <v>8.2200000000000006</v>
      </c>
      <c r="E19" s="408" t="s">
        <v>2949</v>
      </c>
      <c r="F19" s="408">
        <v>1</v>
      </c>
      <c r="G19" s="426">
        <v>8.2200000000000006</v>
      </c>
      <c r="H19" s="409"/>
      <c r="I19" s="411"/>
      <c r="J19" s="412"/>
      <c r="K19" s="412"/>
      <c r="L19" s="413">
        <f t="shared" si="0"/>
        <v>1</v>
      </c>
      <c r="M19" s="414">
        <f t="shared" si="1"/>
        <v>8.2200000000000006</v>
      </c>
    </row>
    <row r="20" spans="1:13" s="446" customFormat="1" hidden="1" x14ac:dyDescent="0.2">
      <c r="A20" s="415">
        <v>12</v>
      </c>
      <c r="B20" s="410" t="s">
        <v>2747</v>
      </c>
      <c r="C20" s="410"/>
      <c r="D20" s="426">
        <f t="shared" si="2"/>
        <v>7.36</v>
      </c>
      <c r="E20" s="408" t="s">
        <v>2949</v>
      </c>
      <c r="F20" s="408">
        <v>2</v>
      </c>
      <c r="G20" s="426">
        <v>14.72</v>
      </c>
      <c r="H20" s="409"/>
      <c r="I20" s="411"/>
      <c r="J20" s="412"/>
      <c r="K20" s="412"/>
      <c r="L20" s="413">
        <f t="shared" si="0"/>
        <v>2</v>
      </c>
      <c r="M20" s="414">
        <f t="shared" si="1"/>
        <v>14.72</v>
      </c>
    </row>
    <row r="21" spans="1:13" s="446" customFormat="1" hidden="1" x14ac:dyDescent="0.2">
      <c r="A21" s="415">
        <v>13</v>
      </c>
      <c r="B21" s="410" t="s">
        <v>2657</v>
      </c>
      <c r="C21" s="410"/>
      <c r="D21" s="426">
        <f t="shared" si="2"/>
        <v>10.55</v>
      </c>
      <c r="E21" s="408" t="s">
        <v>2949</v>
      </c>
      <c r="F21" s="408">
        <v>6</v>
      </c>
      <c r="G21" s="426">
        <v>63.300000000000004</v>
      </c>
      <c r="H21" s="409"/>
      <c r="I21" s="411"/>
      <c r="J21" s="412"/>
      <c r="K21" s="412"/>
      <c r="L21" s="413">
        <f t="shared" si="0"/>
        <v>6</v>
      </c>
      <c r="M21" s="414">
        <f t="shared" si="1"/>
        <v>63.300000000000004</v>
      </c>
    </row>
    <row r="22" spans="1:13" s="446" customFormat="1" hidden="1" x14ac:dyDescent="0.2">
      <c r="A22" s="415">
        <v>14</v>
      </c>
      <c r="B22" s="410" t="s">
        <v>2748</v>
      </c>
      <c r="C22" s="410"/>
      <c r="D22" s="426">
        <f t="shared" si="2"/>
        <v>7.73</v>
      </c>
      <c r="E22" s="408" t="s">
        <v>2949</v>
      </c>
      <c r="F22" s="408">
        <v>1</v>
      </c>
      <c r="G22" s="426">
        <v>7.73</v>
      </c>
      <c r="H22" s="409"/>
      <c r="I22" s="411"/>
      <c r="J22" s="412"/>
      <c r="K22" s="412"/>
      <c r="L22" s="413">
        <f t="shared" si="0"/>
        <v>1</v>
      </c>
      <c r="M22" s="414">
        <f t="shared" si="1"/>
        <v>7.73</v>
      </c>
    </row>
    <row r="23" spans="1:13" s="446" customFormat="1" hidden="1" x14ac:dyDescent="0.2">
      <c r="A23" s="415">
        <v>15</v>
      </c>
      <c r="B23" s="410" t="s">
        <v>2749</v>
      </c>
      <c r="C23" s="410"/>
      <c r="D23" s="426">
        <f t="shared" si="2"/>
        <v>7.75</v>
      </c>
      <c r="E23" s="408" t="s">
        <v>2949</v>
      </c>
      <c r="F23" s="408">
        <v>2</v>
      </c>
      <c r="G23" s="426">
        <v>15.5</v>
      </c>
      <c r="H23" s="409"/>
      <c r="I23" s="411"/>
      <c r="J23" s="412"/>
      <c r="K23" s="412"/>
      <c r="L23" s="413">
        <f t="shared" si="0"/>
        <v>2</v>
      </c>
      <c r="M23" s="414">
        <f t="shared" si="1"/>
        <v>15.5</v>
      </c>
    </row>
    <row r="24" spans="1:13" s="446" customFormat="1" hidden="1" x14ac:dyDescent="0.2">
      <c r="A24" s="415">
        <v>16</v>
      </c>
      <c r="B24" s="410" t="s">
        <v>2658</v>
      </c>
      <c r="C24" s="410"/>
      <c r="D24" s="426">
        <f t="shared" si="2"/>
        <v>177.44</v>
      </c>
      <c r="E24" s="408" t="s">
        <v>2949</v>
      </c>
      <c r="F24" s="408">
        <v>1</v>
      </c>
      <c r="G24" s="426">
        <v>177.44</v>
      </c>
      <c r="H24" s="409"/>
      <c r="I24" s="411"/>
      <c r="J24" s="412"/>
      <c r="K24" s="412"/>
      <c r="L24" s="413">
        <f t="shared" si="0"/>
        <v>1</v>
      </c>
      <c r="M24" s="414">
        <f t="shared" si="1"/>
        <v>177.44</v>
      </c>
    </row>
    <row r="25" spans="1:13" s="446" customFormat="1" hidden="1" x14ac:dyDescent="0.2">
      <c r="A25" s="415">
        <v>18</v>
      </c>
      <c r="B25" s="410" t="s">
        <v>2659</v>
      </c>
      <c r="C25" s="410"/>
      <c r="D25" s="426">
        <f t="shared" si="2"/>
        <v>82.23</v>
      </c>
      <c r="E25" s="408" t="s">
        <v>2949</v>
      </c>
      <c r="F25" s="408">
        <v>1</v>
      </c>
      <c r="G25" s="426">
        <v>82.23</v>
      </c>
      <c r="H25" s="409"/>
      <c r="I25" s="411"/>
      <c r="J25" s="412"/>
      <c r="K25" s="412"/>
      <c r="L25" s="413">
        <f t="shared" si="0"/>
        <v>1</v>
      </c>
      <c r="M25" s="414">
        <f t="shared" si="1"/>
        <v>82.23</v>
      </c>
    </row>
    <row r="26" spans="1:13" s="446" customFormat="1" hidden="1" x14ac:dyDescent="0.2">
      <c r="A26" s="415">
        <v>20</v>
      </c>
      <c r="B26" s="410" t="s">
        <v>2660</v>
      </c>
      <c r="C26" s="410"/>
      <c r="D26" s="426">
        <f t="shared" si="2"/>
        <v>82.31</v>
      </c>
      <c r="E26" s="408" t="s">
        <v>2949</v>
      </c>
      <c r="F26" s="408">
        <v>1</v>
      </c>
      <c r="G26" s="426">
        <v>82.31</v>
      </c>
      <c r="H26" s="409"/>
      <c r="I26" s="411"/>
      <c r="J26" s="412"/>
      <c r="K26" s="412"/>
      <c r="L26" s="413">
        <f t="shared" si="0"/>
        <v>1</v>
      </c>
      <c r="M26" s="414">
        <f t="shared" si="1"/>
        <v>82.31</v>
      </c>
    </row>
    <row r="27" spans="1:13" s="446" customFormat="1" hidden="1" x14ac:dyDescent="0.2">
      <c r="A27" s="415">
        <v>22</v>
      </c>
      <c r="B27" s="410" t="s">
        <v>2661</v>
      </c>
      <c r="C27" s="410"/>
      <c r="D27" s="426">
        <f t="shared" si="2"/>
        <v>128.94</v>
      </c>
      <c r="E27" s="408" t="s">
        <v>2949</v>
      </c>
      <c r="F27" s="408">
        <v>1</v>
      </c>
      <c r="G27" s="426">
        <v>128.94</v>
      </c>
      <c r="H27" s="409"/>
      <c r="I27" s="411"/>
      <c r="J27" s="412"/>
      <c r="K27" s="412"/>
      <c r="L27" s="413">
        <f t="shared" si="0"/>
        <v>1</v>
      </c>
      <c r="M27" s="414">
        <f t="shared" si="1"/>
        <v>128.94</v>
      </c>
    </row>
    <row r="28" spans="1:13" s="446" customFormat="1" hidden="1" x14ac:dyDescent="0.2">
      <c r="A28" s="415">
        <v>23</v>
      </c>
      <c r="B28" s="410" t="s">
        <v>2662</v>
      </c>
      <c r="C28" s="410"/>
      <c r="D28" s="426">
        <f t="shared" si="2"/>
        <v>54.25</v>
      </c>
      <c r="E28" s="408" t="s">
        <v>2949</v>
      </c>
      <c r="F28" s="408">
        <v>1</v>
      </c>
      <c r="G28" s="426">
        <v>54.25</v>
      </c>
      <c r="H28" s="409"/>
      <c r="I28" s="411"/>
      <c r="J28" s="412"/>
      <c r="K28" s="412"/>
      <c r="L28" s="413">
        <f t="shared" si="0"/>
        <v>1</v>
      </c>
      <c r="M28" s="414">
        <f t="shared" si="1"/>
        <v>54.25</v>
      </c>
    </row>
    <row r="29" spans="1:13" s="446" customFormat="1" hidden="1" x14ac:dyDescent="0.2">
      <c r="A29" s="415">
        <v>24</v>
      </c>
      <c r="B29" s="410" t="s">
        <v>2663</v>
      </c>
      <c r="C29" s="410"/>
      <c r="D29" s="426">
        <f t="shared" si="2"/>
        <v>7.6000000000000005</v>
      </c>
      <c r="E29" s="408" t="s">
        <v>2949</v>
      </c>
      <c r="F29" s="408">
        <v>1</v>
      </c>
      <c r="G29" s="426">
        <v>7.6000000000000005</v>
      </c>
      <c r="H29" s="409"/>
      <c r="I29" s="411"/>
      <c r="J29" s="412"/>
      <c r="K29" s="412"/>
      <c r="L29" s="413">
        <f t="shared" si="0"/>
        <v>1</v>
      </c>
      <c r="M29" s="414">
        <f t="shared" si="1"/>
        <v>7.6000000000000005</v>
      </c>
    </row>
    <row r="30" spans="1:13" s="446" customFormat="1" hidden="1" x14ac:dyDescent="0.2">
      <c r="A30" s="415">
        <v>25</v>
      </c>
      <c r="B30" s="410" t="s">
        <v>2664</v>
      </c>
      <c r="C30" s="410"/>
      <c r="D30" s="426">
        <f t="shared" si="2"/>
        <v>7.97</v>
      </c>
      <c r="E30" s="408" t="s">
        <v>2949</v>
      </c>
      <c r="F30" s="408">
        <v>1</v>
      </c>
      <c r="G30" s="426">
        <v>7.97</v>
      </c>
      <c r="H30" s="409"/>
      <c r="I30" s="411"/>
      <c r="J30" s="412"/>
      <c r="K30" s="412"/>
      <c r="L30" s="413">
        <f t="shared" si="0"/>
        <v>1</v>
      </c>
      <c r="M30" s="414">
        <f t="shared" si="1"/>
        <v>7.97</v>
      </c>
    </row>
    <row r="31" spans="1:13" s="446" customFormat="1" hidden="1" x14ac:dyDescent="0.2">
      <c r="A31" s="415">
        <v>26</v>
      </c>
      <c r="B31" s="410" t="s">
        <v>2648</v>
      </c>
      <c r="C31" s="410"/>
      <c r="D31" s="426">
        <f t="shared" si="2"/>
        <v>0.28000000000000003</v>
      </c>
      <c r="E31" s="408" t="s">
        <v>2949</v>
      </c>
      <c r="F31" s="408">
        <v>4</v>
      </c>
      <c r="G31" s="426">
        <v>1.1200000000000001</v>
      </c>
      <c r="H31" s="409"/>
      <c r="I31" s="411"/>
      <c r="J31" s="412"/>
      <c r="K31" s="412"/>
      <c r="L31" s="413">
        <f t="shared" si="0"/>
        <v>4</v>
      </c>
      <c r="M31" s="414">
        <f t="shared" si="1"/>
        <v>1.1200000000000001</v>
      </c>
    </row>
    <row r="32" spans="1:13" s="446" customFormat="1" hidden="1" x14ac:dyDescent="0.2">
      <c r="A32" s="415">
        <v>27</v>
      </c>
      <c r="B32" s="410" t="s">
        <v>2665</v>
      </c>
      <c r="C32" s="410"/>
      <c r="D32" s="426">
        <f t="shared" si="2"/>
        <v>117.30999999999999</v>
      </c>
      <c r="E32" s="408" t="s">
        <v>2949</v>
      </c>
      <c r="F32" s="408">
        <v>1</v>
      </c>
      <c r="G32" s="426">
        <v>117.30999999999999</v>
      </c>
      <c r="H32" s="409"/>
      <c r="I32" s="411"/>
      <c r="J32" s="412"/>
      <c r="K32" s="412"/>
      <c r="L32" s="413">
        <f t="shared" si="0"/>
        <v>1</v>
      </c>
      <c r="M32" s="414">
        <f t="shared" si="1"/>
        <v>117.30999999999999</v>
      </c>
    </row>
    <row r="33" spans="1:13" s="446" customFormat="1" hidden="1" x14ac:dyDescent="0.2">
      <c r="A33" s="415">
        <v>28</v>
      </c>
      <c r="B33" s="410" t="s">
        <v>2666</v>
      </c>
      <c r="C33" s="410"/>
      <c r="D33" s="426">
        <f t="shared" si="2"/>
        <v>20.7</v>
      </c>
      <c r="E33" s="408" t="s">
        <v>2949</v>
      </c>
      <c r="F33" s="408">
        <v>2</v>
      </c>
      <c r="G33" s="426">
        <v>41.4</v>
      </c>
      <c r="H33" s="409"/>
      <c r="I33" s="411"/>
      <c r="J33" s="412"/>
      <c r="K33" s="412"/>
      <c r="L33" s="413">
        <f t="shared" si="0"/>
        <v>2</v>
      </c>
      <c r="M33" s="414">
        <f t="shared" si="1"/>
        <v>41.4</v>
      </c>
    </row>
    <row r="34" spans="1:13" s="446" customFormat="1" hidden="1" x14ac:dyDescent="0.2">
      <c r="A34" s="415">
        <v>29</v>
      </c>
      <c r="B34" s="410" t="s">
        <v>2667</v>
      </c>
      <c r="C34" s="410"/>
      <c r="D34" s="426">
        <f t="shared" si="2"/>
        <v>11.44</v>
      </c>
      <c r="E34" s="408" t="s">
        <v>2949</v>
      </c>
      <c r="F34" s="408">
        <v>3</v>
      </c>
      <c r="G34" s="426">
        <v>34.32</v>
      </c>
      <c r="H34" s="409"/>
      <c r="I34" s="411"/>
      <c r="J34" s="412"/>
      <c r="K34" s="412"/>
      <c r="L34" s="413">
        <f t="shared" si="0"/>
        <v>3</v>
      </c>
      <c r="M34" s="414">
        <f t="shared" si="1"/>
        <v>34.32</v>
      </c>
    </row>
    <row r="35" spans="1:13" s="446" customFormat="1" hidden="1" x14ac:dyDescent="0.2">
      <c r="A35" s="415">
        <v>30</v>
      </c>
      <c r="B35" s="410" t="s">
        <v>2668</v>
      </c>
      <c r="C35" s="410"/>
      <c r="D35" s="426">
        <f t="shared" si="2"/>
        <v>9.1100000000000012</v>
      </c>
      <c r="E35" s="408" t="s">
        <v>2949</v>
      </c>
      <c r="F35" s="408">
        <v>1</v>
      </c>
      <c r="G35" s="426">
        <v>9.1100000000000012</v>
      </c>
      <c r="H35" s="409"/>
      <c r="I35" s="411"/>
      <c r="J35" s="412"/>
      <c r="K35" s="412"/>
      <c r="L35" s="413">
        <f t="shared" si="0"/>
        <v>1</v>
      </c>
      <c r="M35" s="414">
        <f t="shared" si="1"/>
        <v>9.1100000000000012</v>
      </c>
    </row>
    <row r="36" spans="1:13" s="446" customFormat="1" hidden="1" x14ac:dyDescent="0.2">
      <c r="A36" s="415">
        <v>31</v>
      </c>
      <c r="B36" s="410" t="s">
        <v>2669</v>
      </c>
      <c r="C36" s="410"/>
      <c r="D36" s="426">
        <f t="shared" si="2"/>
        <v>70.139999999999986</v>
      </c>
      <c r="E36" s="408" t="s">
        <v>2949</v>
      </c>
      <c r="F36" s="408">
        <v>1</v>
      </c>
      <c r="G36" s="426">
        <v>70.139999999999986</v>
      </c>
      <c r="H36" s="409"/>
      <c r="I36" s="411"/>
      <c r="J36" s="412"/>
      <c r="K36" s="412"/>
      <c r="L36" s="413">
        <f t="shared" si="0"/>
        <v>1</v>
      </c>
      <c r="M36" s="414">
        <f t="shared" si="1"/>
        <v>70.139999999999986</v>
      </c>
    </row>
    <row r="37" spans="1:13" s="446" customFormat="1" hidden="1" x14ac:dyDescent="0.2">
      <c r="A37" s="415">
        <v>32</v>
      </c>
      <c r="B37" s="410" t="s">
        <v>2670</v>
      </c>
      <c r="C37" s="410"/>
      <c r="D37" s="426">
        <f t="shared" si="2"/>
        <v>103.72999999999999</v>
      </c>
      <c r="E37" s="408" t="s">
        <v>2949</v>
      </c>
      <c r="F37" s="408">
        <v>1</v>
      </c>
      <c r="G37" s="426">
        <v>103.72999999999999</v>
      </c>
      <c r="H37" s="409"/>
      <c r="I37" s="411"/>
      <c r="J37" s="412"/>
      <c r="K37" s="412"/>
      <c r="L37" s="413">
        <f t="shared" si="0"/>
        <v>1</v>
      </c>
      <c r="M37" s="414">
        <f t="shared" si="1"/>
        <v>103.72999999999999</v>
      </c>
    </row>
    <row r="38" spans="1:13" s="446" customFormat="1" hidden="1" x14ac:dyDescent="0.2">
      <c r="A38" s="415">
        <v>33</v>
      </c>
      <c r="B38" s="410" t="s">
        <v>2671</v>
      </c>
      <c r="C38" s="410"/>
      <c r="D38" s="426">
        <f t="shared" si="2"/>
        <v>65.5</v>
      </c>
      <c r="E38" s="408" t="s">
        <v>2949</v>
      </c>
      <c r="F38" s="408">
        <v>4</v>
      </c>
      <c r="G38" s="426">
        <v>262</v>
      </c>
      <c r="H38" s="409"/>
      <c r="I38" s="411"/>
      <c r="J38" s="412"/>
      <c r="K38" s="412"/>
      <c r="L38" s="413">
        <f t="shared" si="0"/>
        <v>4</v>
      </c>
      <c r="M38" s="414">
        <f t="shared" si="1"/>
        <v>262</v>
      </c>
    </row>
    <row r="39" spans="1:13" s="446" customFormat="1" hidden="1" x14ac:dyDescent="0.2">
      <c r="A39" s="415">
        <v>34</v>
      </c>
      <c r="B39" s="410" t="s">
        <v>2672</v>
      </c>
      <c r="C39" s="410"/>
      <c r="D39" s="426">
        <f t="shared" si="2"/>
        <v>62.11</v>
      </c>
      <c r="E39" s="408" t="s">
        <v>2949</v>
      </c>
      <c r="F39" s="408">
        <v>1</v>
      </c>
      <c r="G39" s="426">
        <v>62.11</v>
      </c>
      <c r="H39" s="409"/>
      <c r="I39" s="411"/>
      <c r="J39" s="412"/>
      <c r="K39" s="412"/>
      <c r="L39" s="413">
        <f t="shared" si="0"/>
        <v>1</v>
      </c>
      <c r="M39" s="414">
        <f t="shared" si="1"/>
        <v>62.11</v>
      </c>
    </row>
    <row r="40" spans="1:13" s="446" customFormat="1" hidden="1" x14ac:dyDescent="0.2">
      <c r="A40" s="415">
        <v>35</v>
      </c>
      <c r="B40" s="410" t="s">
        <v>2673</v>
      </c>
      <c r="C40" s="410"/>
      <c r="D40" s="426">
        <f t="shared" si="2"/>
        <v>80.02000000000001</v>
      </c>
      <c r="E40" s="408" t="s">
        <v>2949</v>
      </c>
      <c r="F40" s="408">
        <v>1</v>
      </c>
      <c r="G40" s="426">
        <v>80.02000000000001</v>
      </c>
      <c r="H40" s="409"/>
      <c r="I40" s="411"/>
      <c r="J40" s="412"/>
      <c r="K40" s="412"/>
      <c r="L40" s="413">
        <f t="shared" si="0"/>
        <v>1</v>
      </c>
      <c r="M40" s="414">
        <f t="shared" si="1"/>
        <v>80.02000000000001</v>
      </c>
    </row>
    <row r="41" spans="1:13" s="446" customFormat="1" hidden="1" x14ac:dyDescent="0.2">
      <c r="A41" s="415">
        <v>36</v>
      </c>
      <c r="B41" s="410" t="s">
        <v>2674</v>
      </c>
      <c r="C41" s="410"/>
      <c r="D41" s="426">
        <f t="shared" si="2"/>
        <v>62.169999999999995</v>
      </c>
      <c r="E41" s="408" t="s">
        <v>2949</v>
      </c>
      <c r="F41" s="408">
        <v>1</v>
      </c>
      <c r="G41" s="426">
        <v>62.169999999999995</v>
      </c>
      <c r="H41" s="409"/>
      <c r="I41" s="411"/>
      <c r="J41" s="412"/>
      <c r="K41" s="412"/>
      <c r="L41" s="413">
        <f t="shared" si="0"/>
        <v>1</v>
      </c>
      <c r="M41" s="414">
        <f t="shared" si="1"/>
        <v>62.169999999999995</v>
      </c>
    </row>
    <row r="42" spans="1:13" s="446" customFormat="1" hidden="1" x14ac:dyDescent="0.2">
      <c r="A42" s="415">
        <v>37</v>
      </c>
      <c r="B42" s="410" t="s">
        <v>2649</v>
      </c>
      <c r="C42" s="410"/>
      <c r="D42" s="426">
        <f t="shared" si="2"/>
        <v>0.28000000000000003</v>
      </c>
      <c r="E42" s="408" t="s">
        <v>2949</v>
      </c>
      <c r="F42" s="408">
        <v>4</v>
      </c>
      <c r="G42" s="426">
        <v>1.1200000000000001</v>
      </c>
      <c r="H42" s="409"/>
      <c r="I42" s="411"/>
      <c r="J42" s="412"/>
      <c r="K42" s="412"/>
      <c r="L42" s="413">
        <f t="shared" si="0"/>
        <v>4</v>
      </c>
      <c r="M42" s="414">
        <f t="shared" si="1"/>
        <v>1.1200000000000001</v>
      </c>
    </row>
    <row r="43" spans="1:13" s="446" customFormat="1" hidden="1" x14ac:dyDescent="0.2">
      <c r="A43" s="415">
        <v>38</v>
      </c>
      <c r="B43" s="410" t="s">
        <v>2675</v>
      </c>
      <c r="C43" s="410"/>
      <c r="D43" s="426">
        <f t="shared" si="2"/>
        <v>59.68</v>
      </c>
      <c r="E43" s="408" t="s">
        <v>2949</v>
      </c>
      <c r="F43" s="408">
        <v>3</v>
      </c>
      <c r="G43" s="426">
        <v>179.04</v>
      </c>
      <c r="H43" s="409"/>
      <c r="I43" s="411"/>
      <c r="J43" s="412"/>
      <c r="K43" s="412"/>
      <c r="L43" s="413">
        <f t="shared" si="0"/>
        <v>3</v>
      </c>
      <c r="M43" s="414">
        <f t="shared" si="1"/>
        <v>179.04</v>
      </c>
    </row>
    <row r="44" spans="1:13" s="446" customFormat="1" hidden="1" x14ac:dyDescent="0.2">
      <c r="A44" s="415">
        <v>39</v>
      </c>
      <c r="B44" s="410" t="s">
        <v>2676</v>
      </c>
      <c r="C44" s="410"/>
      <c r="D44" s="426">
        <f t="shared" si="2"/>
        <v>3.65</v>
      </c>
      <c r="E44" s="408" t="s">
        <v>2949</v>
      </c>
      <c r="F44" s="408">
        <v>1</v>
      </c>
      <c r="G44" s="426">
        <v>3.65</v>
      </c>
      <c r="H44" s="409"/>
      <c r="I44" s="411"/>
      <c r="J44" s="412"/>
      <c r="K44" s="412"/>
      <c r="L44" s="413">
        <f t="shared" si="0"/>
        <v>1</v>
      </c>
      <c r="M44" s="414">
        <f t="shared" si="1"/>
        <v>3.65</v>
      </c>
    </row>
    <row r="45" spans="1:13" s="446" customFormat="1" hidden="1" x14ac:dyDescent="0.2">
      <c r="A45" s="415">
        <v>40</v>
      </c>
      <c r="B45" s="410" t="s">
        <v>2677</v>
      </c>
      <c r="C45" s="410"/>
      <c r="D45" s="426">
        <f t="shared" si="2"/>
        <v>36.06</v>
      </c>
      <c r="E45" s="408" t="s">
        <v>2949</v>
      </c>
      <c r="F45" s="408">
        <v>1</v>
      </c>
      <c r="G45" s="426">
        <v>36.06</v>
      </c>
      <c r="H45" s="409"/>
      <c r="I45" s="411"/>
      <c r="J45" s="412"/>
      <c r="K45" s="412"/>
      <c r="L45" s="413">
        <f t="shared" si="0"/>
        <v>1</v>
      </c>
      <c r="M45" s="414">
        <f t="shared" si="1"/>
        <v>36.06</v>
      </c>
    </row>
    <row r="46" spans="1:13" s="446" customFormat="1" hidden="1" x14ac:dyDescent="0.2">
      <c r="A46" s="415">
        <v>41</v>
      </c>
      <c r="B46" s="410" t="s">
        <v>2678</v>
      </c>
      <c r="C46" s="410"/>
      <c r="D46" s="426">
        <f t="shared" si="2"/>
        <v>16.98</v>
      </c>
      <c r="E46" s="408" t="s">
        <v>2949</v>
      </c>
      <c r="F46" s="408">
        <v>1</v>
      </c>
      <c r="G46" s="426">
        <v>16.98</v>
      </c>
      <c r="H46" s="409"/>
      <c r="I46" s="411"/>
      <c r="J46" s="412"/>
      <c r="K46" s="412"/>
      <c r="L46" s="413">
        <f t="shared" si="0"/>
        <v>1</v>
      </c>
      <c r="M46" s="414">
        <f t="shared" si="1"/>
        <v>16.98</v>
      </c>
    </row>
    <row r="47" spans="1:13" s="446" customFormat="1" hidden="1" x14ac:dyDescent="0.2">
      <c r="A47" s="415">
        <v>42</v>
      </c>
      <c r="B47" s="410" t="s">
        <v>2679</v>
      </c>
      <c r="C47" s="410"/>
      <c r="D47" s="426">
        <f t="shared" si="2"/>
        <v>3.64</v>
      </c>
      <c r="E47" s="408" t="s">
        <v>2949</v>
      </c>
      <c r="F47" s="408">
        <v>2</v>
      </c>
      <c r="G47" s="426">
        <v>7.28</v>
      </c>
      <c r="H47" s="409"/>
      <c r="I47" s="411"/>
      <c r="J47" s="412"/>
      <c r="K47" s="412"/>
      <c r="L47" s="413">
        <f t="shared" si="0"/>
        <v>2</v>
      </c>
      <c r="M47" s="414">
        <f t="shared" si="1"/>
        <v>7.28</v>
      </c>
    </row>
    <row r="48" spans="1:13" s="446" customFormat="1" hidden="1" x14ac:dyDescent="0.2">
      <c r="A48" s="415">
        <v>43</v>
      </c>
      <c r="B48" s="410" t="s">
        <v>2680</v>
      </c>
      <c r="C48" s="410"/>
      <c r="D48" s="426">
        <f t="shared" si="2"/>
        <v>11.440000000000001</v>
      </c>
      <c r="E48" s="408" t="s">
        <v>2949</v>
      </c>
      <c r="F48" s="408">
        <v>1</v>
      </c>
      <c r="G48" s="426">
        <v>11.440000000000001</v>
      </c>
      <c r="H48" s="409"/>
      <c r="I48" s="411"/>
      <c r="J48" s="412"/>
      <c r="K48" s="412"/>
      <c r="L48" s="413">
        <f t="shared" si="0"/>
        <v>1</v>
      </c>
      <c r="M48" s="414">
        <f t="shared" si="1"/>
        <v>11.440000000000001</v>
      </c>
    </row>
    <row r="49" spans="1:13" s="446" customFormat="1" hidden="1" x14ac:dyDescent="0.2">
      <c r="A49" s="415">
        <v>44</v>
      </c>
      <c r="B49" s="410" t="s">
        <v>2681</v>
      </c>
      <c r="C49" s="410"/>
      <c r="D49" s="426">
        <f t="shared" si="2"/>
        <v>3.79</v>
      </c>
      <c r="E49" s="408" t="s">
        <v>2949</v>
      </c>
      <c r="F49" s="408">
        <v>1</v>
      </c>
      <c r="G49" s="426">
        <v>3.79</v>
      </c>
      <c r="H49" s="409"/>
      <c r="I49" s="411"/>
      <c r="J49" s="412"/>
      <c r="K49" s="412"/>
      <c r="L49" s="413">
        <f t="shared" si="0"/>
        <v>1</v>
      </c>
      <c r="M49" s="414">
        <f t="shared" si="1"/>
        <v>3.79</v>
      </c>
    </row>
    <row r="50" spans="1:13" s="446" customFormat="1" hidden="1" x14ac:dyDescent="0.2">
      <c r="A50" s="415">
        <v>45</v>
      </c>
      <c r="B50" s="410" t="s">
        <v>2682</v>
      </c>
      <c r="C50" s="410"/>
      <c r="D50" s="426">
        <f t="shared" si="2"/>
        <v>108.64999999999999</v>
      </c>
      <c r="E50" s="408" t="s">
        <v>2949</v>
      </c>
      <c r="F50" s="408">
        <v>1</v>
      </c>
      <c r="G50" s="426">
        <v>108.64999999999999</v>
      </c>
      <c r="H50" s="409"/>
      <c r="I50" s="411"/>
      <c r="J50" s="412"/>
      <c r="K50" s="412"/>
      <c r="L50" s="413">
        <f t="shared" si="0"/>
        <v>1</v>
      </c>
      <c r="M50" s="414">
        <f t="shared" si="1"/>
        <v>108.64999999999999</v>
      </c>
    </row>
    <row r="51" spans="1:13" s="446" customFormat="1" hidden="1" x14ac:dyDescent="0.2">
      <c r="A51" s="415">
        <v>46</v>
      </c>
      <c r="B51" s="410" t="s">
        <v>2683</v>
      </c>
      <c r="C51" s="410"/>
      <c r="D51" s="426">
        <f t="shared" si="2"/>
        <v>84.539999999999992</v>
      </c>
      <c r="E51" s="408" t="s">
        <v>2949</v>
      </c>
      <c r="F51" s="408">
        <v>1</v>
      </c>
      <c r="G51" s="426">
        <v>84.539999999999992</v>
      </c>
      <c r="H51" s="409"/>
      <c r="I51" s="411"/>
      <c r="J51" s="412"/>
      <c r="K51" s="412"/>
      <c r="L51" s="413">
        <f t="shared" si="0"/>
        <v>1</v>
      </c>
      <c r="M51" s="414">
        <f t="shared" si="1"/>
        <v>84.539999999999992</v>
      </c>
    </row>
    <row r="52" spans="1:13" s="446" customFormat="1" hidden="1" x14ac:dyDescent="0.2">
      <c r="A52" s="415">
        <v>47</v>
      </c>
      <c r="B52" s="410" t="s">
        <v>2684</v>
      </c>
      <c r="C52" s="410"/>
      <c r="D52" s="426">
        <f t="shared" si="2"/>
        <v>153.19</v>
      </c>
      <c r="E52" s="408" t="s">
        <v>2949</v>
      </c>
      <c r="F52" s="408">
        <v>1</v>
      </c>
      <c r="G52" s="426">
        <v>153.19</v>
      </c>
      <c r="H52" s="409"/>
      <c r="I52" s="411"/>
      <c r="J52" s="412"/>
      <c r="K52" s="412"/>
      <c r="L52" s="413">
        <f t="shared" si="0"/>
        <v>1</v>
      </c>
      <c r="M52" s="414">
        <f t="shared" si="1"/>
        <v>153.19</v>
      </c>
    </row>
    <row r="53" spans="1:13" s="446" customFormat="1" hidden="1" x14ac:dyDescent="0.2">
      <c r="A53" s="415">
        <v>48</v>
      </c>
      <c r="B53" s="410" t="s">
        <v>2650</v>
      </c>
      <c r="C53" s="410"/>
      <c r="D53" s="426">
        <f t="shared" si="2"/>
        <v>11.600000000000001</v>
      </c>
      <c r="E53" s="408" t="s">
        <v>2949</v>
      </c>
      <c r="F53" s="408">
        <v>15</v>
      </c>
      <c r="G53" s="426">
        <v>174.00000000000003</v>
      </c>
      <c r="H53" s="409"/>
      <c r="I53" s="411"/>
      <c r="J53" s="412"/>
      <c r="K53" s="412"/>
      <c r="L53" s="413">
        <f t="shared" si="0"/>
        <v>15</v>
      </c>
      <c r="M53" s="414">
        <f t="shared" si="1"/>
        <v>174.00000000000003</v>
      </c>
    </row>
    <row r="54" spans="1:13" s="446" customFormat="1" hidden="1" x14ac:dyDescent="0.2">
      <c r="A54" s="415">
        <v>49</v>
      </c>
      <c r="B54" s="410" t="s">
        <v>2685</v>
      </c>
      <c r="C54" s="410"/>
      <c r="D54" s="426">
        <f t="shared" si="2"/>
        <v>145.32</v>
      </c>
      <c r="E54" s="408" t="s">
        <v>2949</v>
      </c>
      <c r="F54" s="408">
        <v>1</v>
      </c>
      <c r="G54" s="426">
        <v>145.32</v>
      </c>
      <c r="H54" s="409"/>
      <c r="I54" s="411"/>
      <c r="J54" s="412"/>
      <c r="K54" s="412"/>
      <c r="L54" s="413">
        <f t="shared" si="0"/>
        <v>1</v>
      </c>
      <c r="M54" s="414">
        <f t="shared" si="1"/>
        <v>145.32</v>
      </c>
    </row>
    <row r="55" spans="1:13" s="446" customFormat="1" hidden="1" x14ac:dyDescent="0.2">
      <c r="A55" s="415">
        <v>50</v>
      </c>
      <c r="B55" s="410" t="s">
        <v>2686</v>
      </c>
      <c r="C55" s="410"/>
      <c r="D55" s="426">
        <f t="shared" si="2"/>
        <v>101.36999999999999</v>
      </c>
      <c r="E55" s="408" t="s">
        <v>2949</v>
      </c>
      <c r="F55" s="408">
        <v>1</v>
      </c>
      <c r="G55" s="426">
        <v>101.36999999999999</v>
      </c>
      <c r="H55" s="409"/>
      <c r="I55" s="411"/>
      <c r="J55" s="412"/>
      <c r="K55" s="412"/>
      <c r="L55" s="413">
        <f t="shared" si="0"/>
        <v>1</v>
      </c>
      <c r="M55" s="414">
        <f t="shared" si="1"/>
        <v>101.36999999999999</v>
      </c>
    </row>
    <row r="56" spans="1:13" s="446" customFormat="1" hidden="1" x14ac:dyDescent="0.2">
      <c r="A56" s="415">
        <v>51</v>
      </c>
      <c r="B56" s="410" t="s">
        <v>2687</v>
      </c>
      <c r="C56" s="410"/>
      <c r="D56" s="426">
        <f t="shared" si="2"/>
        <v>15.35</v>
      </c>
      <c r="E56" s="408" t="s">
        <v>2949</v>
      </c>
      <c r="F56" s="408">
        <v>1</v>
      </c>
      <c r="G56" s="426">
        <v>15.35</v>
      </c>
      <c r="H56" s="409"/>
      <c r="I56" s="411"/>
      <c r="J56" s="412"/>
      <c r="K56" s="412"/>
      <c r="L56" s="413">
        <f t="shared" si="0"/>
        <v>1</v>
      </c>
      <c r="M56" s="414">
        <f t="shared" si="1"/>
        <v>15.35</v>
      </c>
    </row>
    <row r="57" spans="1:13" s="446" customFormat="1" hidden="1" x14ac:dyDescent="0.2">
      <c r="A57" s="415">
        <v>52</v>
      </c>
      <c r="B57" s="410" t="s">
        <v>2688</v>
      </c>
      <c r="C57" s="410"/>
      <c r="D57" s="426">
        <f t="shared" si="2"/>
        <v>19.45</v>
      </c>
      <c r="E57" s="408" t="s">
        <v>2949</v>
      </c>
      <c r="F57" s="408">
        <v>1</v>
      </c>
      <c r="G57" s="426">
        <v>19.45</v>
      </c>
      <c r="H57" s="409"/>
      <c r="I57" s="411"/>
      <c r="J57" s="412"/>
      <c r="K57" s="412"/>
      <c r="L57" s="413">
        <f t="shared" si="0"/>
        <v>1</v>
      </c>
      <c r="M57" s="414">
        <f t="shared" si="1"/>
        <v>19.45</v>
      </c>
    </row>
    <row r="58" spans="1:13" s="446" customFormat="1" hidden="1" x14ac:dyDescent="0.2">
      <c r="A58" s="415">
        <v>53</v>
      </c>
      <c r="B58" s="410" t="s">
        <v>2689</v>
      </c>
      <c r="C58" s="410"/>
      <c r="D58" s="426">
        <f t="shared" si="2"/>
        <v>0.57999999999999996</v>
      </c>
      <c r="E58" s="408" t="s">
        <v>2949</v>
      </c>
      <c r="F58" s="408">
        <v>4</v>
      </c>
      <c r="G58" s="426">
        <v>2.3199999999999998</v>
      </c>
      <c r="H58" s="409"/>
      <c r="I58" s="411"/>
      <c r="J58" s="412"/>
      <c r="K58" s="412"/>
      <c r="L58" s="413">
        <f t="shared" si="0"/>
        <v>4</v>
      </c>
      <c r="M58" s="414">
        <f t="shared" si="1"/>
        <v>2.3199999999999998</v>
      </c>
    </row>
    <row r="59" spans="1:13" s="446" customFormat="1" hidden="1" x14ac:dyDescent="0.2">
      <c r="A59" s="415">
        <v>54</v>
      </c>
      <c r="B59" s="410" t="s">
        <v>2690</v>
      </c>
      <c r="C59" s="410"/>
      <c r="D59" s="426">
        <f t="shared" si="2"/>
        <v>2.4700000000000002</v>
      </c>
      <c r="E59" s="408" t="s">
        <v>2949</v>
      </c>
      <c r="F59" s="408">
        <v>1</v>
      </c>
      <c r="G59" s="426">
        <v>2.4700000000000002</v>
      </c>
      <c r="H59" s="409"/>
      <c r="I59" s="411"/>
      <c r="J59" s="412"/>
      <c r="K59" s="412"/>
      <c r="L59" s="413">
        <f t="shared" si="0"/>
        <v>1</v>
      </c>
      <c r="M59" s="414">
        <f t="shared" si="1"/>
        <v>2.4700000000000002</v>
      </c>
    </row>
    <row r="60" spans="1:13" s="446" customFormat="1" hidden="1" x14ac:dyDescent="0.2">
      <c r="A60" s="415">
        <v>55</v>
      </c>
      <c r="B60" s="410" t="s">
        <v>2691</v>
      </c>
      <c r="C60" s="410"/>
      <c r="D60" s="426">
        <f t="shared" si="2"/>
        <v>4.3899999999999997</v>
      </c>
      <c r="E60" s="408" t="s">
        <v>2949</v>
      </c>
      <c r="F60" s="408">
        <v>1</v>
      </c>
      <c r="G60" s="426">
        <v>4.3899999999999997</v>
      </c>
      <c r="H60" s="409"/>
      <c r="I60" s="411"/>
      <c r="J60" s="412"/>
      <c r="K60" s="412"/>
      <c r="L60" s="413">
        <f t="shared" si="0"/>
        <v>1</v>
      </c>
      <c r="M60" s="414">
        <f t="shared" si="1"/>
        <v>4.3899999999999997</v>
      </c>
    </row>
    <row r="61" spans="1:13" s="446" customFormat="1" hidden="1" x14ac:dyDescent="0.2">
      <c r="A61" s="415">
        <v>56</v>
      </c>
      <c r="B61" s="410" t="s">
        <v>2692</v>
      </c>
      <c r="C61" s="410"/>
      <c r="D61" s="426">
        <f t="shared" si="2"/>
        <v>14.280000000000001</v>
      </c>
      <c r="E61" s="408" t="s">
        <v>2949</v>
      </c>
      <c r="F61" s="408">
        <v>1</v>
      </c>
      <c r="G61" s="426">
        <v>14.280000000000001</v>
      </c>
      <c r="H61" s="409"/>
      <c r="I61" s="411"/>
      <c r="J61" s="412"/>
      <c r="K61" s="412"/>
      <c r="L61" s="413">
        <f t="shared" si="0"/>
        <v>1</v>
      </c>
      <c r="M61" s="414">
        <f t="shared" si="1"/>
        <v>14.280000000000001</v>
      </c>
    </row>
    <row r="62" spans="1:13" s="446" customFormat="1" hidden="1" x14ac:dyDescent="0.2">
      <c r="A62" s="415">
        <v>57</v>
      </c>
      <c r="B62" s="410" t="s">
        <v>2693</v>
      </c>
      <c r="C62" s="410"/>
      <c r="D62" s="426">
        <f t="shared" si="2"/>
        <v>14.57</v>
      </c>
      <c r="E62" s="408" t="s">
        <v>2949</v>
      </c>
      <c r="F62" s="408">
        <v>1</v>
      </c>
      <c r="G62" s="426">
        <v>14.57</v>
      </c>
      <c r="H62" s="409"/>
      <c r="I62" s="411"/>
      <c r="J62" s="412"/>
      <c r="K62" s="412"/>
      <c r="L62" s="413">
        <f t="shared" si="0"/>
        <v>1</v>
      </c>
      <c r="M62" s="414">
        <f t="shared" si="1"/>
        <v>14.57</v>
      </c>
    </row>
    <row r="63" spans="1:13" s="446" customFormat="1" hidden="1" x14ac:dyDescent="0.2">
      <c r="A63" s="415">
        <v>58</v>
      </c>
      <c r="B63" s="410" t="s">
        <v>2694</v>
      </c>
      <c r="C63" s="410"/>
      <c r="D63" s="426">
        <f t="shared" si="2"/>
        <v>5.65</v>
      </c>
      <c r="E63" s="408" t="s">
        <v>2949</v>
      </c>
      <c r="F63" s="408">
        <v>1</v>
      </c>
      <c r="G63" s="426">
        <v>5.65</v>
      </c>
      <c r="H63" s="409"/>
      <c r="I63" s="411"/>
      <c r="J63" s="412"/>
      <c r="K63" s="412"/>
      <c r="L63" s="413">
        <f t="shared" si="0"/>
        <v>1</v>
      </c>
      <c r="M63" s="414">
        <f t="shared" si="1"/>
        <v>5.65</v>
      </c>
    </row>
    <row r="64" spans="1:13" s="446" customFormat="1" hidden="1" x14ac:dyDescent="0.2">
      <c r="A64" s="415">
        <v>59</v>
      </c>
      <c r="B64" s="410" t="s">
        <v>2651</v>
      </c>
      <c r="C64" s="410"/>
      <c r="D64" s="426">
        <f t="shared" si="2"/>
        <v>19.220000000000002</v>
      </c>
      <c r="E64" s="408" t="s">
        <v>2949</v>
      </c>
      <c r="F64" s="408">
        <v>15</v>
      </c>
      <c r="G64" s="426">
        <v>288.3</v>
      </c>
      <c r="H64" s="409"/>
      <c r="I64" s="411"/>
      <c r="J64" s="412"/>
      <c r="K64" s="412"/>
      <c r="L64" s="413">
        <f t="shared" si="0"/>
        <v>15</v>
      </c>
      <c r="M64" s="414">
        <f t="shared" si="1"/>
        <v>288.3</v>
      </c>
    </row>
    <row r="65" spans="1:13" s="446" customFormat="1" hidden="1" x14ac:dyDescent="0.2">
      <c r="A65" s="415">
        <v>61</v>
      </c>
      <c r="B65" s="410" t="s">
        <v>2695</v>
      </c>
      <c r="C65" s="410"/>
      <c r="D65" s="426">
        <f t="shared" si="2"/>
        <v>26.1</v>
      </c>
      <c r="E65" s="408" t="s">
        <v>2949</v>
      </c>
      <c r="F65" s="408">
        <v>1</v>
      </c>
      <c r="G65" s="426">
        <v>26.1</v>
      </c>
      <c r="H65" s="409"/>
      <c r="I65" s="411"/>
      <c r="J65" s="412"/>
      <c r="K65" s="412"/>
      <c r="L65" s="413">
        <f t="shared" si="0"/>
        <v>1</v>
      </c>
      <c r="M65" s="414">
        <f t="shared" si="1"/>
        <v>26.1</v>
      </c>
    </row>
    <row r="66" spans="1:13" s="446" customFormat="1" hidden="1" x14ac:dyDescent="0.2">
      <c r="A66" s="415">
        <v>62</v>
      </c>
      <c r="B66" s="410" t="s">
        <v>2696</v>
      </c>
      <c r="C66" s="410"/>
      <c r="D66" s="426">
        <f t="shared" si="2"/>
        <v>18.97</v>
      </c>
      <c r="E66" s="408" t="s">
        <v>2949</v>
      </c>
      <c r="F66" s="408">
        <v>1</v>
      </c>
      <c r="G66" s="426">
        <v>18.97</v>
      </c>
      <c r="H66" s="409"/>
      <c r="I66" s="411"/>
      <c r="J66" s="412"/>
      <c r="K66" s="412"/>
      <c r="L66" s="413">
        <f t="shared" si="0"/>
        <v>1</v>
      </c>
      <c r="M66" s="414">
        <f t="shared" si="1"/>
        <v>18.97</v>
      </c>
    </row>
    <row r="67" spans="1:13" s="446" customFormat="1" hidden="1" x14ac:dyDescent="0.2">
      <c r="A67" s="415">
        <v>63</v>
      </c>
      <c r="B67" s="410" t="s">
        <v>2697</v>
      </c>
      <c r="C67" s="410"/>
      <c r="D67" s="426">
        <f t="shared" si="2"/>
        <v>19.55</v>
      </c>
      <c r="E67" s="408" t="s">
        <v>2949</v>
      </c>
      <c r="F67" s="408">
        <v>1</v>
      </c>
      <c r="G67" s="426">
        <v>19.55</v>
      </c>
      <c r="H67" s="409"/>
      <c r="I67" s="411"/>
      <c r="J67" s="412"/>
      <c r="K67" s="412"/>
      <c r="L67" s="413">
        <f t="shared" si="0"/>
        <v>1</v>
      </c>
      <c r="M67" s="414">
        <f t="shared" si="1"/>
        <v>19.55</v>
      </c>
    </row>
    <row r="68" spans="1:13" s="446" customFormat="1" hidden="1" x14ac:dyDescent="0.2">
      <c r="A68" s="415">
        <v>64</v>
      </c>
      <c r="B68" s="410" t="s">
        <v>2698</v>
      </c>
      <c r="C68" s="410"/>
      <c r="D68" s="426">
        <f t="shared" si="2"/>
        <v>18.11</v>
      </c>
      <c r="E68" s="408" t="s">
        <v>2949</v>
      </c>
      <c r="F68" s="408">
        <v>1</v>
      </c>
      <c r="G68" s="426">
        <v>18.11</v>
      </c>
      <c r="H68" s="409"/>
      <c r="I68" s="411"/>
      <c r="J68" s="412"/>
      <c r="K68" s="412"/>
      <c r="L68" s="413">
        <f t="shared" si="0"/>
        <v>1</v>
      </c>
      <c r="M68" s="414">
        <f t="shared" si="1"/>
        <v>18.11</v>
      </c>
    </row>
    <row r="69" spans="1:13" s="446" customFormat="1" hidden="1" x14ac:dyDescent="0.2">
      <c r="A69" s="415">
        <v>65</v>
      </c>
      <c r="B69" s="410" t="s">
        <v>2699</v>
      </c>
      <c r="C69" s="410"/>
      <c r="D69" s="426">
        <f t="shared" si="2"/>
        <v>60.779999999999987</v>
      </c>
      <c r="E69" s="408" t="s">
        <v>2949</v>
      </c>
      <c r="F69" s="408">
        <v>1</v>
      </c>
      <c r="G69" s="426">
        <v>60.779999999999987</v>
      </c>
      <c r="H69" s="409"/>
      <c r="I69" s="411"/>
      <c r="J69" s="412"/>
      <c r="K69" s="412"/>
      <c r="L69" s="413">
        <f t="shared" si="0"/>
        <v>1</v>
      </c>
      <c r="M69" s="414">
        <f t="shared" si="1"/>
        <v>60.779999999999987</v>
      </c>
    </row>
    <row r="70" spans="1:13" s="446" customFormat="1" hidden="1" x14ac:dyDescent="0.2">
      <c r="A70" s="415">
        <v>66</v>
      </c>
      <c r="B70" s="410" t="s">
        <v>2700</v>
      </c>
      <c r="C70" s="410"/>
      <c r="D70" s="426">
        <f t="shared" si="2"/>
        <v>22.48</v>
      </c>
      <c r="E70" s="408" t="s">
        <v>2949</v>
      </c>
      <c r="F70" s="408">
        <v>1</v>
      </c>
      <c r="G70" s="426">
        <v>22.48</v>
      </c>
      <c r="H70" s="409"/>
      <c r="I70" s="411"/>
      <c r="J70" s="412"/>
      <c r="K70" s="412"/>
      <c r="L70" s="413">
        <f t="shared" ref="L70:L124" si="3">F70-K70</f>
        <v>1</v>
      </c>
      <c r="M70" s="414">
        <f t="shared" ref="M70:M124" si="4">L70*D70</f>
        <v>22.48</v>
      </c>
    </row>
    <row r="71" spans="1:13" s="446" customFormat="1" hidden="1" x14ac:dyDescent="0.2">
      <c r="A71" s="415">
        <v>67</v>
      </c>
      <c r="B71" s="410" t="s">
        <v>2701</v>
      </c>
      <c r="C71" s="410"/>
      <c r="D71" s="426">
        <f t="shared" si="2"/>
        <v>68.8</v>
      </c>
      <c r="E71" s="408" t="s">
        <v>2949</v>
      </c>
      <c r="F71" s="408">
        <v>1</v>
      </c>
      <c r="G71" s="426">
        <v>68.8</v>
      </c>
      <c r="H71" s="409"/>
      <c r="I71" s="411"/>
      <c r="J71" s="412"/>
      <c r="K71" s="412"/>
      <c r="L71" s="413">
        <f t="shared" si="3"/>
        <v>1</v>
      </c>
      <c r="M71" s="414">
        <f t="shared" si="4"/>
        <v>68.8</v>
      </c>
    </row>
    <row r="72" spans="1:13" s="446" customFormat="1" hidden="1" x14ac:dyDescent="0.2">
      <c r="A72" s="415">
        <v>68</v>
      </c>
      <c r="B72" s="410" t="s">
        <v>2652</v>
      </c>
      <c r="C72" s="410"/>
      <c r="D72" s="426">
        <f t="shared" si="2"/>
        <v>74.790000000000006</v>
      </c>
      <c r="E72" s="408" t="s">
        <v>2949</v>
      </c>
      <c r="F72" s="408">
        <v>1</v>
      </c>
      <c r="G72" s="426">
        <v>74.790000000000006</v>
      </c>
      <c r="H72" s="409"/>
      <c r="I72" s="411"/>
      <c r="J72" s="412"/>
      <c r="K72" s="412"/>
      <c r="L72" s="413">
        <f t="shared" si="3"/>
        <v>1</v>
      </c>
      <c r="M72" s="414">
        <f t="shared" si="4"/>
        <v>74.790000000000006</v>
      </c>
    </row>
    <row r="73" spans="1:13" s="446" customFormat="1" hidden="1" x14ac:dyDescent="0.2">
      <c r="A73" s="415">
        <v>70</v>
      </c>
      <c r="B73" s="410" t="s">
        <v>2702</v>
      </c>
      <c r="C73" s="410"/>
      <c r="D73" s="426">
        <f t="shared" si="2"/>
        <v>37.730000000000004</v>
      </c>
      <c r="E73" s="408" t="s">
        <v>2949</v>
      </c>
      <c r="F73" s="408">
        <v>1</v>
      </c>
      <c r="G73" s="426">
        <v>37.730000000000004</v>
      </c>
      <c r="H73" s="409"/>
      <c r="I73" s="411"/>
      <c r="J73" s="412"/>
      <c r="K73" s="412"/>
      <c r="L73" s="413">
        <f t="shared" si="3"/>
        <v>1</v>
      </c>
      <c r="M73" s="414">
        <f t="shared" si="4"/>
        <v>37.730000000000004</v>
      </c>
    </row>
    <row r="74" spans="1:13" s="446" customFormat="1" hidden="1" x14ac:dyDescent="0.2">
      <c r="A74" s="415">
        <v>71</v>
      </c>
      <c r="B74" s="410" t="s">
        <v>2703</v>
      </c>
      <c r="C74" s="410"/>
      <c r="D74" s="426">
        <f t="shared" si="2"/>
        <v>267.96999999999997</v>
      </c>
      <c r="E74" s="408" t="s">
        <v>2949</v>
      </c>
      <c r="F74" s="408">
        <v>1</v>
      </c>
      <c r="G74" s="426">
        <v>267.96999999999997</v>
      </c>
      <c r="H74" s="409"/>
      <c r="I74" s="411"/>
      <c r="J74" s="412"/>
      <c r="K74" s="412"/>
      <c r="L74" s="413">
        <f t="shared" si="3"/>
        <v>1</v>
      </c>
      <c r="M74" s="414">
        <f t="shared" si="4"/>
        <v>267.96999999999997</v>
      </c>
    </row>
    <row r="75" spans="1:13" s="446" customFormat="1" hidden="1" x14ac:dyDescent="0.2">
      <c r="A75" s="415">
        <v>72</v>
      </c>
      <c r="B75" s="410" t="s">
        <v>2704</v>
      </c>
      <c r="C75" s="410"/>
      <c r="D75" s="426">
        <f t="shared" ref="D75:D138" si="5">G75/F75</f>
        <v>259.7</v>
      </c>
      <c r="E75" s="408" t="s">
        <v>2949</v>
      </c>
      <c r="F75" s="408">
        <v>1</v>
      </c>
      <c r="G75" s="426">
        <v>259.7</v>
      </c>
      <c r="H75" s="409"/>
      <c r="I75" s="411"/>
      <c r="J75" s="412"/>
      <c r="K75" s="412"/>
      <c r="L75" s="413">
        <f t="shared" si="3"/>
        <v>1</v>
      </c>
      <c r="M75" s="414">
        <f t="shared" si="4"/>
        <v>259.7</v>
      </c>
    </row>
    <row r="76" spans="1:13" s="446" customFormat="1" hidden="1" x14ac:dyDescent="0.2">
      <c r="A76" s="415">
        <v>73</v>
      </c>
      <c r="B76" s="410" t="s">
        <v>2705</v>
      </c>
      <c r="C76" s="410"/>
      <c r="D76" s="426">
        <f t="shared" si="5"/>
        <v>234.02999999999994</v>
      </c>
      <c r="E76" s="408" t="s">
        <v>2949</v>
      </c>
      <c r="F76" s="408">
        <v>1</v>
      </c>
      <c r="G76" s="426">
        <v>234.02999999999994</v>
      </c>
      <c r="H76" s="409"/>
      <c r="I76" s="411"/>
      <c r="J76" s="412"/>
      <c r="K76" s="412"/>
      <c r="L76" s="413">
        <f t="shared" si="3"/>
        <v>1</v>
      </c>
      <c r="M76" s="414">
        <f t="shared" si="4"/>
        <v>234.02999999999994</v>
      </c>
    </row>
    <row r="77" spans="1:13" s="446" customFormat="1" hidden="1" x14ac:dyDescent="0.2">
      <c r="A77" s="415">
        <v>74</v>
      </c>
      <c r="B77" s="410" t="s">
        <v>2706</v>
      </c>
      <c r="C77" s="410"/>
      <c r="D77" s="426">
        <f t="shared" si="5"/>
        <v>264.64999999999998</v>
      </c>
      <c r="E77" s="408" t="s">
        <v>2949</v>
      </c>
      <c r="F77" s="408">
        <v>1</v>
      </c>
      <c r="G77" s="426">
        <v>264.64999999999998</v>
      </c>
      <c r="H77" s="409"/>
      <c r="I77" s="411"/>
      <c r="J77" s="412"/>
      <c r="K77" s="412"/>
      <c r="L77" s="413">
        <f t="shared" si="3"/>
        <v>1</v>
      </c>
      <c r="M77" s="414">
        <f t="shared" si="4"/>
        <v>264.64999999999998</v>
      </c>
    </row>
    <row r="78" spans="1:13" s="446" customFormat="1" hidden="1" x14ac:dyDescent="0.2">
      <c r="A78" s="415">
        <v>75</v>
      </c>
      <c r="B78" s="410" t="s">
        <v>2707</v>
      </c>
      <c r="C78" s="410"/>
      <c r="D78" s="426">
        <f t="shared" si="5"/>
        <v>234.02999999999994</v>
      </c>
      <c r="E78" s="408" t="s">
        <v>2949</v>
      </c>
      <c r="F78" s="408">
        <v>1</v>
      </c>
      <c r="G78" s="426">
        <v>234.02999999999994</v>
      </c>
      <c r="H78" s="409"/>
      <c r="I78" s="411"/>
      <c r="J78" s="412"/>
      <c r="K78" s="412"/>
      <c r="L78" s="413">
        <f t="shared" si="3"/>
        <v>1</v>
      </c>
      <c r="M78" s="414">
        <f t="shared" si="4"/>
        <v>234.02999999999994</v>
      </c>
    </row>
    <row r="79" spans="1:13" s="446" customFormat="1" hidden="1" x14ac:dyDescent="0.2">
      <c r="A79" s="415">
        <v>76</v>
      </c>
      <c r="B79" s="410" t="s">
        <v>2708</v>
      </c>
      <c r="C79" s="410"/>
      <c r="D79" s="426">
        <f t="shared" si="5"/>
        <v>250.80999999999995</v>
      </c>
      <c r="E79" s="408" t="s">
        <v>2949</v>
      </c>
      <c r="F79" s="408">
        <v>1</v>
      </c>
      <c r="G79" s="426">
        <v>250.80999999999995</v>
      </c>
      <c r="H79" s="409"/>
      <c r="I79" s="411"/>
      <c r="J79" s="412"/>
      <c r="K79" s="412"/>
      <c r="L79" s="413">
        <f t="shared" si="3"/>
        <v>1</v>
      </c>
      <c r="M79" s="414">
        <f t="shared" si="4"/>
        <v>250.80999999999995</v>
      </c>
    </row>
    <row r="80" spans="1:13" s="446" customFormat="1" hidden="1" x14ac:dyDescent="0.2">
      <c r="A80" s="415">
        <v>77</v>
      </c>
      <c r="B80" s="410" t="s">
        <v>2709</v>
      </c>
      <c r="C80" s="410"/>
      <c r="D80" s="426">
        <f t="shared" si="5"/>
        <v>234.02999999999994</v>
      </c>
      <c r="E80" s="408" t="s">
        <v>2949</v>
      </c>
      <c r="F80" s="408">
        <v>2</v>
      </c>
      <c r="G80" s="426">
        <v>468.05999999999989</v>
      </c>
      <c r="H80" s="409"/>
      <c r="I80" s="411"/>
      <c r="J80" s="412"/>
      <c r="K80" s="412"/>
      <c r="L80" s="413">
        <f t="shared" si="3"/>
        <v>2</v>
      </c>
      <c r="M80" s="414">
        <f t="shared" si="4"/>
        <v>468.05999999999989</v>
      </c>
    </row>
    <row r="81" spans="1:13" s="446" customFormat="1" hidden="1" x14ac:dyDescent="0.2">
      <c r="A81" s="415">
        <v>78</v>
      </c>
      <c r="B81" s="410" t="s">
        <v>2710</v>
      </c>
      <c r="C81" s="410"/>
      <c r="D81" s="426">
        <f t="shared" si="5"/>
        <v>260.60999999999996</v>
      </c>
      <c r="E81" s="408" t="s">
        <v>2949</v>
      </c>
      <c r="F81" s="408">
        <v>1</v>
      </c>
      <c r="G81" s="426">
        <v>260.60999999999996</v>
      </c>
      <c r="H81" s="409"/>
      <c r="I81" s="411"/>
      <c r="J81" s="412"/>
      <c r="K81" s="412"/>
      <c r="L81" s="413">
        <f t="shared" si="3"/>
        <v>1</v>
      </c>
      <c r="M81" s="414">
        <f t="shared" si="4"/>
        <v>260.60999999999996</v>
      </c>
    </row>
    <row r="82" spans="1:13" s="446" customFormat="1" hidden="1" x14ac:dyDescent="0.2">
      <c r="A82" s="415">
        <v>79</v>
      </c>
      <c r="B82" s="410" t="s">
        <v>2711</v>
      </c>
      <c r="C82" s="410"/>
      <c r="D82" s="426">
        <f t="shared" si="5"/>
        <v>16.98</v>
      </c>
      <c r="E82" s="408" t="s">
        <v>2949</v>
      </c>
      <c r="F82" s="408">
        <v>1</v>
      </c>
      <c r="G82" s="426">
        <v>16.98</v>
      </c>
      <c r="H82" s="409"/>
      <c r="I82" s="411"/>
      <c r="J82" s="412"/>
      <c r="K82" s="412"/>
      <c r="L82" s="413">
        <f t="shared" si="3"/>
        <v>1</v>
      </c>
      <c r="M82" s="414">
        <f t="shared" si="4"/>
        <v>16.98</v>
      </c>
    </row>
    <row r="83" spans="1:13" s="446" customFormat="1" hidden="1" x14ac:dyDescent="0.2">
      <c r="A83" s="415">
        <v>80</v>
      </c>
      <c r="B83" s="410" t="s">
        <v>2653</v>
      </c>
      <c r="C83" s="410"/>
      <c r="D83" s="426">
        <f t="shared" si="5"/>
        <v>74.86</v>
      </c>
      <c r="E83" s="408" t="s">
        <v>2949</v>
      </c>
      <c r="F83" s="408">
        <v>1</v>
      </c>
      <c r="G83" s="426">
        <v>74.86</v>
      </c>
      <c r="H83" s="409"/>
      <c r="I83" s="411"/>
      <c r="J83" s="412"/>
      <c r="K83" s="412"/>
      <c r="L83" s="413">
        <f t="shared" si="3"/>
        <v>1</v>
      </c>
      <c r="M83" s="414">
        <f t="shared" si="4"/>
        <v>74.86</v>
      </c>
    </row>
    <row r="84" spans="1:13" s="446" customFormat="1" hidden="1" x14ac:dyDescent="0.2">
      <c r="A84" s="415">
        <v>82</v>
      </c>
      <c r="B84" s="410" t="s">
        <v>2712</v>
      </c>
      <c r="C84" s="410"/>
      <c r="D84" s="426">
        <f t="shared" si="5"/>
        <v>241.38999999999996</v>
      </c>
      <c r="E84" s="408" t="s">
        <v>2949</v>
      </c>
      <c r="F84" s="408">
        <v>1</v>
      </c>
      <c r="G84" s="426">
        <v>241.38999999999996</v>
      </c>
      <c r="H84" s="409"/>
      <c r="I84" s="411"/>
      <c r="J84" s="412"/>
      <c r="K84" s="412"/>
      <c r="L84" s="413">
        <f t="shared" si="3"/>
        <v>1</v>
      </c>
      <c r="M84" s="414">
        <f t="shared" si="4"/>
        <v>241.38999999999996</v>
      </c>
    </row>
    <row r="85" spans="1:13" s="446" customFormat="1" hidden="1" x14ac:dyDescent="0.2">
      <c r="A85" s="415">
        <v>83</v>
      </c>
      <c r="B85" s="410" t="s">
        <v>2713</v>
      </c>
      <c r="C85" s="410"/>
      <c r="D85" s="426">
        <f t="shared" si="5"/>
        <v>2.46</v>
      </c>
      <c r="E85" s="408" t="s">
        <v>2949</v>
      </c>
      <c r="F85" s="408">
        <v>1</v>
      </c>
      <c r="G85" s="426">
        <v>2.46</v>
      </c>
      <c r="H85" s="409"/>
      <c r="I85" s="411"/>
      <c r="J85" s="412"/>
      <c r="K85" s="412"/>
      <c r="L85" s="413">
        <f t="shared" si="3"/>
        <v>1</v>
      </c>
      <c r="M85" s="414">
        <f t="shared" si="4"/>
        <v>2.46</v>
      </c>
    </row>
    <row r="86" spans="1:13" s="446" customFormat="1" hidden="1" x14ac:dyDescent="0.2">
      <c r="A86" s="415">
        <v>84</v>
      </c>
      <c r="B86" s="410" t="s">
        <v>2714</v>
      </c>
      <c r="C86" s="410"/>
      <c r="D86" s="426">
        <f t="shared" si="5"/>
        <v>67.91</v>
      </c>
      <c r="E86" s="408" t="s">
        <v>2949</v>
      </c>
      <c r="F86" s="408">
        <v>1</v>
      </c>
      <c r="G86" s="426">
        <v>67.91</v>
      </c>
      <c r="H86" s="409"/>
      <c r="I86" s="411"/>
      <c r="J86" s="412"/>
      <c r="K86" s="412"/>
      <c r="L86" s="413">
        <f t="shared" si="3"/>
        <v>1</v>
      </c>
      <c r="M86" s="414">
        <f t="shared" si="4"/>
        <v>67.91</v>
      </c>
    </row>
    <row r="87" spans="1:13" s="446" customFormat="1" hidden="1" x14ac:dyDescent="0.2">
      <c r="A87" s="415">
        <v>85</v>
      </c>
      <c r="B87" s="410" t="s">
        <v>2715</v>
      </c>
      <c r="C87" s="410"/>
      <c r="D87" s="426">
        <f t="shared" si="5"/>
        <v>47.84</v>
      </c>
      <c r="E87" s="408" t="s">
        <v>2949</v>
      </c>
      <c r="F87" s="408">
        <v>1</v>
      </c>
      <c r="G87" s="426">
        <v>47.84</v>
      </c>
      <c r="H87" s="409"/>
      <c r="I87" s="411"/>
      <c r="J87" s="412"/>
      <c r="K87" s="412"/>
      <c r="L87" s="413">
        <f t="shared" si="3"/>
        <v>1</v>
      </c>
      <c r="M87" s="414">
        <f t="shared" si="4"/>
        <v>47.84</v>
      </c>
    </row>
    <row r="88" spans="1:13" s="446" customFormat="1" hidden="1" x14ac:dyDescent="0.2">
      <c r="A88" s="415">
        <v>86</v>
      </c>
      <c r="B88" s="410" t="s">
        <v>2716</v>
      </c>
      <c r="C88" s="410"/>
      <c r="D88" s="426">
        <f t="shared" si="5"/>
        <v>90.810000000000016</v>
      </c>
      <c r="E88" s="408" t="s">
        <v>2949</v>
      </c>
      <c r="F88" s="408">
        <v>1</v>
      </c>
      <c r="G88" s="426">
        <v>90.810000000000016</v>
      </c>
      <c r="H88" s="409"/>
      <c r="I88" s="411"/>
      <c r="J88" s="412"/>
      <c r="K88" s="412"/>
      <c r="L88" s="413">
        <f t="shared" si="3"/>
        <v>1</v>
      </c>
      <c r="M88" s="414">
        <f t="shared" si="4"/>
        <v>90.810000000000016</v>
      </c>
    </row>
    <row r="89" spans="1:13" s="446" customFormat="1" hidden="1" x14ac:dyDescent="0.2">
      <c r="A89" s="415">
        <v>87</v>
      </c>
      <c r="B89" s="410" t="s">
        <v>2717</v>
      </c>
      <c r="C89" s="410"/>
      <c r="D89" s="426">
        <f t="shared" si="5"/>
        <v>59.69</v>
      </c>
      <c r="E89" s="408" t="s">
        <v>2949</v>
      </c>
      <c r="F89" s="408">
        <v>1</v>
      </c>
      <c r="G89" s="426">
        <v>59.69</v>
      </c>
      <c r="H89" s="409"/>
      <c r="I89" s="411"/>
      <c r="J89" s="412"/>
      <c r="K89" s="412"/>
      <c r="L89" s="413">
        <f t="shared" si="3"/>
        <v>1</v>
      </c>
      <c r="M89" s="414">
        <f t="shared" si="4"/>
        <v>59.69</v>
      </c>
    </row>
    <row r="90" spans="1:13" s="446" customFormat="1" hidden="1" x14ac:dyDescent="0.2">
      <c r="A90" s="415">
        <v>88</v>
      </c>
      <c r="B90" s="410" t="s">
        <v>2718</v>
      </c>
      <c r="C90" s="410"/>
      <c r="D90" s="426">
        <f t="shared" si="5"/>
        <v>51.640000000000008</v>
      </c>
      <c r="E90" s="408" t="s">
        <v>2949</v>
      </c>
      <c r="F90" s="408">
        <v>1</v>
      </c>
      <c r="G90" s="426">
        <v>51.640000000000008</v>
      </c>
      <c r="H90" s="409"/>
      <c r="I90" s="411"/>
      <c r="J90" s="412"/>
      <c r="K90" s="412"/>
      <c r="L90" s="413">
        <f t="shared" si="3"/>
        <v>1</v>
      </c>
      <c r="M90" s="414">
        <f t="shared" si="4"/>
        <v>51.640000000000008</v>
      </c>
    </row>
    <row r="91" spans="1:13" s="446" customFormat="1" hidden="1" x14ac:dyDescent="0.2">
      <c r="A91" s="415">
        <v>89</v>
      </c>
      <c r="B91" s="410" t="s">
        <v>2654</v>
      </c>
      <c r="C91" s="410"/>
      <c r="D91" s="426">
        <f t="shared" si="5"/>
        <v>57.46</v>
      </c>
      <c r="E91" s="408" t="s">
        <v>2949</v>
      </c>
      <c r="F91" s="408">
        <v>1</v>
      </c>
      <c r="G91" s="426">
        <v>57.46</v>
      </c>
      <c r="H91" s="409"/>
      <c r="I91" s="411"/>
      <c r="J91" s="412"/>
      <c r="K91" s="412"/>
      <c r="L91" s="413">
        <f t="shared" si="3"/>
        <v>1</v>
      </c>
      <c r="M91" s="414">
        <f t="shared" si="4"/>
        <v>57.46</v>
      </c>
    </row>
    <row r="92" spans="1:13" s="446" customFormat="1" hidden="1" x14ac:dyDescent="0.2">
      <c r="A92" s="415">
        <v>91</v>
      </c>
      <c r="B92" s="410" t="s">
        <v>2719</v>
      </c>
      <c r="C92" s="410"/>
      <c r="D92" s="426">
        <f t="shared" si="5"/>
        <v>54.159999999999989</v>
      </c>
      <c r="E92" s="408" t="s">
        <v>2949</v>
      </c>
      <c r="F92" s="408">
        <v>1</v>
      </c>
      <c r="G92" s="426">
        <v>54.159999999999989</v>
      </c>
      <c r="H92" s="409"/>
      <c r="I92" s="411"/>
      <c r="J92" s="412"/>
      <c r="K92" s="412"/>
      <c r="L92" s="413">
        <f t="shared" si="3"/>
        <v>1</v>
      </c>
      <c r="M92" s="414">
        <f t="shared" si="4"/>
        <v>54.159999999999989</v>
      </c>
    </row>
    <row r="93" spans="1:13" s="446" customFormat="1" hidden="1" x14ac:dyDescent="0.2">
      <c r="A93" s="415">
        <v>92</v>
      </c>
      <c r="B93" s="410" t="s">
        <v>2720</v>
      </c>
      <c r="C93" s="410"/>
      <c r="D93" s="426">
        <f t="shared" si="5"/>
        <v>64.209999999999994</v>
      </c>
      <c r="E93" s="408" t="s">
        <v>2949</v>
      </c>
      <c r="F93" s="408">
        <v>1</v>
      </c>
      <c r="G93" s="426">
        <v>64.209999999999994</v>
      </c>
      <c r="H93" s="409"/>
      <c r="I93" s="411"/>
      <c r="J93" s="412"/>
      <c r="K93" s="412"/>
      <c r="L93" s="413">
        <f t="shared" si="3"/>
        <v>1</v>
      </c>
      <c r="M93" s="414">
        <f t="shared" si="4"/>
        <v>64.209999999999994</v>
      </c>
    </row>
    <row r="94" spans="1:13" s="446" customFormat="1" hidden="1" x14ac:dyDescent="0.2">
      <c r="A94" s="415">
        <v>93</v>
      </c>
      <c r="B94" s="410" t="s">
        <v>2721</v>
      </c>
      <c r="C94" s="410"/>
      <c r="D94" s="426">
        <f t="shared" si="5"/>
        <v>52.240000000000009</v>
      </c>
      <c r="E94" s="408" t="s">
        <v>2949</v>
      </c>
      <c r="F94" s="408">
        <v>2</v>
      </c>
      <c r="G94" s="426">
        <v>104.48000000000002</v>
      </c>
      <c r="H94" s="409"/>
      <c r="I94" s="411"/>
      <c r="J94" s="412"/>
      <c r="K94" s="412"/>
      <c r="L94" s="413">
        <f t="shared" si="3"/>
        <v>2</v>
      </c>
      <c r="M94" s="414">
        <f t="shared" si="4"/>
        <v>104.48000000000002</v>
      </c>
    </row>
    <row r="95" spans="1:13" s="446" customFormat="1" hidden="1" x14ac:dyDescent="0.2">
      <c r="A95" s="415">
        <v>94</v>
      </c>
      <c r="B95" s="410" t="s">
        <v>2722</v>
      </c>
      <c r="C95" s="410"/>
      <c r="D95" s="426">
        <f t="shared" si="5"/>
        <v>31.9</v>
      </c>
      <c r="E95" s="408" t="s">
        <v>2949</v>
      </c>
      <c r="F95" s="408">
        <v>1</v>
      </c>
      <c r="G95" s="426">
        <v>31.9</v>
      </c>
      <c r="H95" s="409"/>
      <c r="I95" s="411"/>
      <c r="J95" s="412"/>
      <c r="K95" s="412"/>
      <c r="L95" s="413">
        <f t="shared" si="3"/>
        <v>1</v>
      </c>
      <c r="M95" s="414">
        <f t="shared" si="4"/>
        <v>31.9</v>
      </c>
    </row>
    <row r="96" spans="1:13" s="446" customFormat="1" hidden="1" x14ac:dyDescent="0.2">
      <c r="A96" s="415">
        <v>95</v>
      </c>
      <c r="B96" s="410" t="s">
        <v>2723</v>
      </c>
      <c r="C96" s="410"/>
      <c r="D96" s="426">
        <f t="shared" si="5"/>
        <v>55.84</v>
      </c>
      <c r="E96" s="408" t="s">
        <v>2949</v>
      </c>
      <c r="F96" s="408">
        <v>1</v>
      </c>
      <c r="G96" s="426">
        <v>55.84</v>
      </c>
      <c r="H96" s="409"/>
      <c r="I96" s="411"/>
      <c r="J96" s="412"/>
      <c r="K96" s="412"/>
      <c r="L96" s="413">
        <f t="shared" si="3"/>
        <v>1</v>
      </c>
      <c r="M96" s="414">
        <f t="shared" si="4"/>
        <v>55.84</v>
      </c>
    </row>
    <row r="97" spans="1:13" s="446" customFormat="1" hidden="1" x14ac:dyDescent="0.2">
      <c r="A97" s="415">
        <v>96</v>
      </c>
      <c r="B97" s="410" t="s">
        <v>2724</v>
      </c>
      <c r="C97" s="410"/>
      <c r="D97" s="426">
        <f t="shared" si="5"/>
        <v>51.669999999999995</v>
      </c>
      <c r="E97" s="408" t="s">
        <v>2949</v>
      </c>
      <c r="F97" s="408">
        <v>1</v>
      </c>
      <c r="G97" s="426">
        <v>51.669999999999995</v>
      </c>
      <c r="H97" s="409"/>
      <c r="I97" s="411"/>
      <c r="J97" s="412"/>
      <c r="K97" s="412"/>
      <c r="L97" s="413">
        <f t="shared" si="3"/>
        <v>1</v>
      </c>
      <c r="M97" s="414">
        <f t="shared" si="4"/>
        <v>51.669999999999995</v>
      </c>
    </row>
    <row r="98" spans="1:13" s="446" customFormat="1" hidden="1" x14ac:dyDescent="0.2">
      <c r="A98" s="415">
        <v>97</v>
      </c>
      <c r="B98" s="410" t="s">
        <v>2725</v>
      </c>
      <c r="C98" s="410"/>
      <c r="D98" s="426">
        <f t="shared" si="5"/>
        <v>56.440000000000005</v>
      </c>
      <c r="E98" s="408" t="s">
        <v>2949</v>
      </c>
      <c r="F98" s="408">
        <v>1</v>
      </c>
      <c r="G98" s="426">
        <v>56.440000000000005</v>
      </c>
      <c r="H98" s="409"/>
      <c r="I98" s="411"/>
      <c r="J98" s="412"/>
      <c r="K98" s="412"/>
      <c r="L98" s="413">
        <f t="shared" si="3"/>
        <v>1</v>
      </c>
      <c r="M98" s="414">
        <f t="shared" si="4"/>
        <v>56.440000000000005</v>
      </c>
    </row>
    <row r="99" spans="1:13" s="446" customFormat="1" hidden="1" x14ac:dyDescent="0.2">
      <c r="A99" s="415">
        <v>98</v>
      </c>
      <c r="B99" s="410" t="s">
        <v>2726</v>
      </c>
      <c r="C99" s="410"/>
      <c r="D99" s="426">
        <f t="shared" si="5"/>
        <v>47.84</v>
      </c>
      <c r="E99" s="408" t="s">
        <v>2949</v>
      </c>
      <c r="F99" s="408">
        <v>1</v>
      </c>
      <c r="G99" s="426">
        <v>47.84</v>
      </c>
      <c r="H99" s="409"/>
      <c r="I99" s="411"/>
      <c r="J99" s="412"/>
      <c r="K99" s="412"/>
      <c r="L99" s="413">
        <f t="shared" si="3"/>
        <v>1</v>
      </c>
      <c r="M99" s="414">
        <f t="shared" si="4"/>
        <v>47.84</v>
      </c>
    </row>
    <row r="100" spans="1:13" s="446" customFormat="1" hidden="1" x14ac:dyDescent="0.2">
      <c r="A100" s="415">
        <v>99</v>
      </c>
      <c r="B100" s="410" t="s">
        <v>2727</v>
      </c>
      <c r="C100" s="410"/>
      <c r="D100" s="426">
        <f t="shared" si="5"/>
        <v>85.11999999999999</v>
      </c>
      <c r="E100" s="408" t="s">
        <v>2949</v>
      </c>
      <c r="F100" s="408">
        <v>1</v>
      </c>
      <c r="G100" s="426">
        <v>85.11999999999999</v>
      </c>
      <c r="H100" s="409"/>
      <c r="I100" s="411"/>
      <c r="J100" s="412"/>
      <c r="K100" s="412"/>
      <c r="L100" s="413">
        <f t="shared" si="3"/>
        <v>1</v>
      </c>
      <c r="M100" s="414">
        <f t="shared" si="4"/>
        <v>85.11999999999999</v>
      </c>
    </row>
    <row r="101" spans="1:13" s="446" customFormat="1" hidden="1" x14ac:dyDescent="0.2">
      <c r="A101" s="415">
        <v>100</v>
      </c>
      <c r="B101" s="410" t="s">
        <v>2655</v>
      </c>
      <c r="C101" s="410"/>
      <c r="D101" s="426">
        <f t="shared" si="5"/>
        <v>122.03999999999999</v>
      </c>
      <c r="E101" s="408" t="s">
        <v>2949</v>
      </c>
      <c r="F101" s="408">
        <v>1</v>
      </c>
      <c r="G101" s="426">
        <v>122.03999999999999</v>
      </c>
      <c r="H101" s="409"/>
      <c r="I101" s="411"/>
      <c r="J101" s="412"/>
      <c r="K101" s="412"/>
      <c r="L101" s="413">
        <f t="shared" si="3"/>
        <v>1</v>
      </c>
      <c r="M101" s="414">
        <f t="shared" si="4"/>
        <v>122.03999999999999</v>
      </c>
    </row>
    <row r="102" spans="1:13" s="446" customFormat="1" hidden="1" x14ac:dyDescent="0.2">
      <c r="A102" s="415">
        <v>101</v>
      </c>
      <c r="B102" s="410" t="s">
        <v>2728</v>
      </c>
      <c r="C102" s="410"/>
      <c r="D102" s="426">
        <f t="shared" si="5"/>
        <v>87.110000000000014</v>
      </c>
      <c r="E102" s="408" t="s">
        <v>2949</v>
      </c>
      <c r="F102" s="408">
        <v>1</v>
      </c>
      <c r="G102" s="426">
        <v>87.110000000000014</v>
      </c>
      <c r="H102" s="409"/>
      <c r="I102" s="411"/>
      <c r="J102" s="412"/>
      <c r="K102" s="412"/>
      <c r="L102" s="413">
        <f t="shared" si="3"/>
        <v>1</v>
      </c>
      <c r="M102" s="414">
        <f t="shared" si="4"/>
        <v>87.110000000000014</v>
      </c>
    </row>
    <row r="103" spans="1:13" s="446" customFormat="1" hidden="1" x14ac:dyDescent="0.2">
      <c r="A103" s="415">
        <v>102</v>
      </c>
      <c r="B103" s="410" t="s">
        <v>2729</v>
      </c>
      <c r="C103" s="410"/>
      <c r="D103" s="426">
        <f t="shared" si="5"/>
        <v>51.71</v>
      </c>
      <c r="E103" s="408" t="s">
        <v>2949</v>
      </c>
      <c r="F103" s="408">
        <v>1</v>
      </c>
      <c r="G103" s="426">
        <v>51.71</v>
      </c>
      <c r="H103" s="409"/>
      <c r="I103" s="411"/>
      <c r="J103" s="412"/>
      <c r="K103" s="412"/>
      <c r="L103" s="413">
        <f t="shared" si="3"/>
        <v>1</v>
      </c>
      <c r="M103" s="414">
        <f t="shared" si="4"/>
        <v>51.71</v>
      </c>
    </row>
    <row r="104" spans="1:13" s="446" customFormat="1" hidden="1" x14ac:dyDescent="0.2">
      <c r="A104" s="415">
        <v>103</v>
      </c>
      <c r="B104" s="410" t="s">
        <v>2730</v>
      </c>
      <c r="C104" s="410"/>
      <c r="D104" s="426">
        <f t="shared" si="5"/>
        <v>63.34</v>
      </c>
      <c r="E104" s="408" t="s">
        <v>2949</v>
      </c>
      <c r="F104" s="408">
        <v>1</v>
      </c>
      <c r="G104" s="426">
        <v>63.34</v>
      </c>
      <c r="H104" s="409"/>
      <c r="I104" s="411"/>
      <c r="J104" s="412"/>
      <c r="K104" s="412"/>
      <c r="L104" s="413">
        <f t="shared" si="3"/>
        <v>1</v>
      </c>
      <c r="M104" s="414">
        <f t="shared" si="4"/>
        <v>63.34</v>
      </c>
    </row>
    <row r="105" spans="1:13" s="446" customFormat="1" hidden="1" x14ac:dyDescent="0.2">
      <c r="A105" s="415">
        <v>104</v>
      </c>
      <c r="B105" s="410" t="s">
        <v>2731</v>
      </c>
      <c r="C105" s="410"/>
      <c r="D105" s="426">
        <f t="shared" si="5"/>
        <v>46.72</v>
      </c>
      <c r="E105" s="408" t="s">
        <v>2949</v>
      </c>
      <c r="F105" s="408">
        <v>1</v>
      </c>
      <c r="G105" s="426">
        <v>46.72</v>
      </c>
      <c r="H105" s="409"/>
      <c r="I105" s="411"/>
      <c r="J105" s="412"/>
      <c r="K105" s="412"/>
      <c r="L105" s="413">
        <f t="shared" si="3"/>
        <v>1</v>
      </c>
      <c r="M105" s="414">
        <f t="shared" si="4"/>
        <v>46.72</v>
      </c>
    </row>
    <row r="106" spans="1:13" s="446" customFormat="1" hidden="1" x14ac:dyDescent="0.2">
      <c r="A106" s="415">
        <v>105</v>
      </c>
      <c r="B106" s="410" t="s">
        <v>2732</v>
      </c>
      <c r="C106" s="410"/>
      <c r="D106" s="426">
        <f t="shared" si="5"/>
        <v>7.05</v>
      </c>
      <c r="E106" s="408" t="s">
        <v>2949</v>
      </c>
      <c r="F106" s="408">
        <v>1</v>
      </c>
      <c r="G106" s="426">
        <v>7.05</v>
      </c>
      <c r="H106" s="409"/>
      <c r="I106" s="411"/>
      <c r="J106" s="412"/>
      <c r="K106" s="412"/>
      <c r="L106" s="413">
        <f t="shared" si="3"/>
        <v>1</v>
      </c>
      <c r="M106" s="414">
        <f t="shared" si="4"/>
        <v>7.05</v>
      </c>
    </row>
    <row r="107" spans="1:13" s="446" customFormat="1" hidden="1" x14ac:dyDescent="0.2">
      <c r="A107" s="415">
        <v>106</v>
      </c>
      <c r="B107" s="410" t="s">
        <v>2733</v>
      </c>
      <c r="C107" s="410"/>
      <c r="D107" s="426">
        <f t="shared" si="5"/>
        <v>16.79</v>
      </c>
      <c r="E107" s="408" t="s">
        <v>2949</v>
      </c>
      <c r="F107" s="408">
        <v>1</v>
      </c>
      <c r="G107" s="426">
        <v>16.79</v>
      </c>
      <c r="H107" s="409"/>
      <c r="I107" s="411"/>
      <c r="J107" s="412"/>
      <c r="K107" s="412"/>
      <c r="L107" s="413">
        <f t="shared" si="3"/>
        <v>1</v>
      </c>
      <c r="M107" s="414">
        <f t="shared" si="4"/>
        <v>16.79</v>
      </c>
    </row>
    <row r="108" spans="1:13" s="446" customFormat="1" hidden="1" x14ac:dyDescent="0.2">
      <c r="A108" s="415">
        <v>107</v>
      </c>
      <c r="B108" s="410" t="s">
        <v>2734</v>
      </c>
      <c r="C108" s="410"/>
      <c r="D108" s="426">
        <f t="shared" si="5"/>
        <v>64.22</v>
      </c>
      <c r="E108" s="408" t="s">
        <v>2949</v>
      </c>
      <c r="F108" s="408">
        <v>1</v>
      </c>
      <c r="G108" s="426">
        <v>64.22</v>
      </c>
      <c r="H108" s="409"/>
      <c r="I108" s="411"/>
      <c r="J108" s="412"/>
      <c r="K108" s="412"/>
      <c r="L108" s="413">
        <f t="shared" si="3"/>
        <v>1</v>
      </c>
      <c r="M108" s="414">
        <f t="shared" si="4"/>
        <v>64.22</v>
      </c>
    </row>
    <row r="109" spans="1:13" s="446" customFormat="1" hidden="1" x14ac:dyDescent="0.2">
      <c r="A109" s="415">
        <v>108</v>
      </c>
      <c r="B109" s="410" t="s">
        <v>2735</v>
      </c>
      <c r="C109" s="410"/>
      <c r="D109" s="426">
        <f t="shared" si="5"/>
        <v>58.29</v>
      </c>
      <c r="E109" s="408" t="s">
        <v>2949</v>
      </c>
      <c r="F109" s="408">
        <v>1</v>
      </c>
      <c r="G109" s="426">
        <v>58.29</v>
      </c>
      <c r="H109" s="409"/>
      <c r="I109" s="411"/>
      <c r="J109" s="412"/>
      <c r="K109" s="412"/>
      <c r="L109" s="413">
        <f t="shared" si="3"/>
        <v>1</v>
      </c>
      <c r="M109" s="414">
        <f t="shared" si="4"/>
        <v>58.29</v>
      </c>
    </row>
    <row r="110" spans="1:13" s="446" customFormat="1" hidden="1" x14ac:dyDescent="0.2">
      <c r="A110" s="415">
        <v>109</v>
      </c>
      <c r="B110" s="410" t="s">
        <v>2736</v>
      </c>
      <c r="C110" s="410"/>
      <c r="D110" s="426">
        <f t="shared" si="5"/>
        <v>7.84</v>
      </c>
      <c r="E110" s="408" t="s">
        <v>2949</v>
      </c>
      <c r="F110" s="408">
        <v>1</v>
      </c>
      <c r="G110" s="426">
        <v>7.84</v>
      </c>
      <c r="H110" s="409"/>
      <c r="I110" s="411"/>
      <c r="J110" s="412"/>
      <c r="K110" s="412"/>
      <c r="L110" s="413">
        <f t="shared" si="3"/>
        <v>1</v>
      </c>
      <c r="M110" s="414">
        <f t="shared" si="4"/>
        <v>7.84</v>
      </c>
    </row>
    <row r="111" spans="1:13" s="446" customFormat="1" hidden="1" x14ac:dyDescent="0.2">
      <c r="A111" s="415">
        <v>110</v>
      </c>
      <c r="B111" s="410" t="s">
        <v>2737</v>
      </c>
      <c r="C111" s="410"/>
      <c r="D111" s="426">
        <f t="shared" si="5"/>
        <v>7.04</v>
      </c>
      <c r="E111" s="408" t="s">
        <v>2949</v>
      </c>
      <c r="F111" s="408">
        <v>2</v>
      </c>
      <c r="G111" s="426">
        <v>14.08</v>
      </c>
      <c r="H111" s="409"/>
      <c r="I111" s="411"/>
      <c r="J111" s="412"/>
      <c r="K111" s="412"/>
      <c r="L111" s="413">
        <f t="shared" si="3"/>
        <v>2</v>
      </c>
      <c r="M111" s="414">
        <f t="shared" si="4"/>
        <v>14.08</v>
      </c>
    </row>
    <row r="112" spans="1:13" s="446" customFormat="1" hidden="1" x14ac:dyDescent="0.2">
      <c r="A112" s="415">
        <v>111</v>
      </c>
      <c r="B112" s="410" t="s">
        <v>1930</v>
      </c>
      <c r="C112" s="410"/>
      <c r="D112" s="426">
        <f t="shared" si="5"/>
        <v>90.94</v>
      </c>
      <c r="E112" s="408" t="s">
        <v>1941</v>
      </c>
      <c r="F112" s="408">
        <v>1</v>
      </c>
      <c r="G112" s="426">
        <v>90.94</v>
      </c>
      <c r="H112" s="409"/>
      <c r="I112" s="411"/>
      <c r="J112" s="412"/>
      <c r="K112" s="412"/>
      <c r="L112" s="413">
        <f t="shared" si="3"/>
        <v>1</v>
      </c>
      <c r="M112" s="414">
        <f t="shared" si="4"/>
        <v>90.94</v>
      </c>
    </row>
    <row r="113" spans="1:13" s="446" customFormat="1" hidden="1" x14ac:dyDescent="0.2">
      <c r="A113" s="415">
        <v>113</v>
      </c>
      <c r="B113" s="410" t="s">
        <v>1931</v>
      </c>
      <c r="C113" s="410"/>
      <c r="D113" s="426">
        <f t="shared" si="5"/>
        <v>90.94</v>
      </c>
      <c r="E113" s="408" t="s">
        <v>1941</v>
      </c>
      <c r="F113" s="408">
        <v>1</v>
      </c>
      <c r="G113" s="426">
        <v>90.94</v>
      </c>
      <c r="H113" s="409"/>
      <c r="I113" s="411"/>
      <c r="J113" s="412"/>
      <c r="K113" s="412"/>
      <c r="L113" s="413">
        <f t="shared" si="3"/>
        <v>1</v>
      </c>
      <c r="M113" s="414">
        <f t="shared" si="4"/>
        <v>90.94</v>
      </c>
    </row>
    <row r="114" spans="1:13" s="446" customFormat="1" hidden="1" x14ac:dyDescent="0.2">
      <c r="A114" s="415">
        <v>115</v>
      </c>
      <c r="B114" s="410" t="s">
        <v>1932</v>
      </c>
      <c r="C114" s="410"/>
      <c r="D114" s="426">
        <f t="shared" si="5"/>
        <v>90.94</v>
      </c>
      <c r="E114" s="408" t="s">
        <v>1941</v>
      </c>
      <c r="F114" s="408">
        <v>1</v>
      </c>
      <c r="G114" s="426">
        <v>90.94</v>
      </c>
      <c r="H114" s="409"/>
      <c r="I114" s="411"/>
      <c r="J114" s="412"/>
      <c r="K114" s="412"/>
      <c r="L114" s="413">
        <f t="shared" si="3"/>
        <v>1</v>
      </c>
      <c r="M114" s="414">
        <f t="shared" si="4"/>
        <v>90.94</v>
      </c>
    </row>
    <row r="115" spans="1:13" s="446" customFormat="1" hidden="1" x14ac:dyDescent="0.2">
      <c r="A115" s="415">
        <v>117</v>
      </c>
      <c r="B115" s="410" t="s">
        <v>1933</v>
      </c>
      <c r="C115" s="410"/>
      <c r="D115" s="426">
        <f t="shared" si="5"/>
        <v>90.94</v>
      </c>
      <c r="E115" s="408" t="s">
        <v>1941</v>
      </c>
      <c r="F115" s="408">
        <v>1</v>
      </c>
      <c r="G115" s="426">
        <v>90.94</v>
      </c>
      <c r="H115" s="409"/>
      <c r="I115" s="411"/>
      <c r="J115" s="412"/>
      <c r="K115" s="412"/>
      <c r="L115" s="413">
        <f t="shared" si="3"/>
        <v>1</v>
      </c>
      <c r="M115" s="414">
        <f t="shared" si="4"/>
        <v>90.94</v>
      </c>
    </row>
    <row r="116" spans="1:13" s="446" customFormat="1" hidden="1" x14ac:dyDescent="0.2">
      <c r="A116" s="415">
        <v>119</v>
      </c>
      <c r="B116" s="410" t="s">
        <v>1934</v>
      </c>
      <c r="C116" s="410"/>
      <c r="D116" s="426">
        <f t="shared" si="5"/>
        <v>90.94</v>
      </c>
      <c r="E116" s="408" t="s">
        <v>1941</v>
      </c>
      <c r="F116" s="408">
        <v>1</v>
      </c>
      <c r="G116" s="426">
        <v>90.94</v>
      </c>
      <c r="H116" s="409"/>
      <c r="I116" s="411"/>
      <c r="J116" s="412"/>
      <c r="K116" s="412"/>
      <c r="L116" s="413">
        <f t="shared" si="3"/>
        <v>1</v>
      </c>
      <c r="M116" s="414">
        <f t="shared" si="4"/>
        <v>90.94</v>
      </c>
    </row>
    <row r="117" spans="1:13" s="446" customFormat="1" hidden="1" x14ac:dyDescent="0.2">
      <c r="A117" s="415">
        <v>121</v>
      </c>
      <c r="B117" s="410" t="s">
        <v>1935</v>
      </c>
      <c r="C117" s="410"/>
      <c r="D117" s="426">
        <f t="shared" si="5"/>
        <v>90.94</v>
      </c>
      <c r="E117" s="408" t="s">
        <v>1941</v>
      </c>
      <c r="F117" s="408">
        <v>1</v>
      </c>
      <c r="G117" s="426">
        <v>90.94</v>
      </c>
      <c r="H117" s="409"/>
      <c r="I117" s="411"/>
      <c r="J117" s="412"/>
      <c r="K117" s="412"/>
      <c r="L117" s="413">
        <f t="shared" si="3"/>
        <v>1</v>
      </c>
      <c r="M117" s="414">
        <f t="shared" si="4"/>
        <v>90.94</v>
      </c>
    </row>
    <row r="118" spans="1:13" s="446" customFormat="1" hidden="1" x14ac:dyDescent="0.2">
      <c r="A118" s="415">
        <v>123</v>
      </c>
      <c r="B118" s="410" t="s">
        <v>1936</v>
      </c>
      <c r="C118" s="410"/>
      <c r="D118" s="426">
        <f t="shared" si="5"/>
        <v>138.46</v>
      </c>
      <c r="E118" s="408" t="s">
        <v>1941</v>
      </c>
      <c r="F118" s="408">
        <v>2</v>
      </c>
      <c r="G118" s="426">
        <v>276.92</v>
      </c>
      <c r="H118" s="409"/>
      <c r="I118" s="411"/>
      <c r="J118" s="412"/>
      <c r="K118" s="412"/>
      <c r="L118" s="413">
        <f t="shared" si="3"/>
        <v>2</v>
      </c>
      <c r="M118" s="414">
        <f t="shared" si="4"/>
        <v>276.92</v>
      </c>
    </row>
    <row r="119" spans="1:13" s="446" customFormat="1" hidden="1" x14ac:dyDescent="0.2">
      <c r="A119" s="415">
        <v>124</v>
      </c>
      <c r="B119" s="410" t="s">
        <v>1937</v>
      </c>
      <c r="C119" s="410"/>
      <c r="D119" s="426">
        <f t="shared" si="5"/>
        <v>138.46</v>
      </c>
      <c r="E119" s="408" t="s">
        <v>1941</v>
      </c>
      <c r="F119" s="408">
        <v>2</v>
      </c>
      <c r="G119" s="426">
        <v>276.92</v>
      </c>
      <c r="H119" s="409"/>
      <c r="I119" s="411"/>
      <c r="J119" s="412"/>
      <c r="K119" s="412"/>
      <c r="L119" s="413">
        <f t="shared" si="3"/>
        <v>2</v>
      </c>
      <c r="M119" s="414">
        <f t="shared" si="4"/>
        <v>276.92</v>
      </c>
    </row>
    <row r="120" spans="1:13" s="446" customFormat="1" hidden="1" x14ac:dyDescent="0.2">
      <c r="A120" s="415">
        <v>125</v>
      </c>
      <c r="B120" s="410" t="s">
        <v>1938</v>
      </c>
      <c r="C120" s="410"/>
      <c r="D120" s="426">
        <f t="shared" si="5"/>
        <v>138.46</v>
      </c>
      <c r="E120" s="408" t="s">
        <v>1941</v>
      </c>
      <c r="F120" s="408">
        <v>2</v>
      </c>
      <c r="G120" s="426">
        <v>276.92</v>
      </c>
      <c r="H120" s="409"/>
      <c r="I120" s="411"/>
      <c r="J120" s="412"/>
      <c r="K120" s="412"/>
      <c r="L120" s="413">
        <f t="shared" si="3"/>
        <v>2</v>
      </c>
      <c r="M120" s="414">
        <f t="shared" si="4"/>
        <v>276.92</v>
      </c>
    </row>
    <row r="121" spans="1:13" s="446" customFormat="1" hidden="1" x14ac:dyDescent="0.2">
      <c r="A121" s="415">
        <v>126</v>
      </c>
      <c r="B121" s="410" t="s">
        <v>1939</v>
      </c>
      <c r="C121" s="410"/>
      <c r="D121" s="426">
        <f t="shared" si="5"/>
        <v>138.46</v>
      </c>
      <c r="E121" s="408" t="s">
        <v>1941</v>
      </c>
      <c r="F121" s="408">
        <v>2</v>
      </c>
      <c r="G121" s="426">
        <v>276.92</v>
      </c>
      <c r="H121" s="409"/>
      <c r="I121" s="411"/>
      <c r="J121" s="412"/>
      <c r="K121" s="412"/>
      <c r="L121" s="413">
        <f t="shared" si="3"/>
        <v>2</v>
      </c>
      <c r="M121" s="414">
        <f t="shared" si="4"/>
        <v>276.92</v>
      </c>
    </row>
    <row r="122" spans="1:13" s="446" customFormat="1" hidden="1" x14ac:dyDescent="0.2">
      <c r="A122" s="415">
        <v>127</v>
      </c>
      <c r="B122" s="410" t="s">
        <v>1922</v>
      </c>
      <c r="C122" s="410"/>
      <c r="D122" s="426">
        <f t="shared" si="5"/>
        <v>0.02</v>
      </c>
      <c r="E122" s="408" t="s">
        <v>1941</v>
      </c>
      <c r="F122" s="408">
        <v>47</v>
      </c>
      <c r="G122" s="426">
        <v>0.94000000000000006</v>
      </c>
      <c r="H122" s="409"/>
      <c r="I122" s="411"/>
      <c r="J122" s="412"/>
      <c r="K122" s="412"/>
      <c r="L122" s="413">
        <f t="shared" si="3"/>
        <v>47</v>
      </c>
      <c r="M122" s="414">
        <f t="shared" si="4"/>
        <v>0.94000000000000006</v>
      </c>
    </row>
    <row r="123" spans="1:13" s="446" customFormat="1" hidden="1" x14ac:dyDescent="0.2">
      <c r="A123" s="415">
        <v>128</v>
      </c>
      <c r="B123" s="410" t="s">
        <v>1940</v>
      </c>
      <c r="C123" s="410"/>
      <c r="D123" s="426">
        <f t="shared" si="5"/>
        <v>138.46</v>
      </c>
      <c r="E123" s="408" t="s">
        <v>1941</v>
      </c>
      <c r="F123" s="408">
        <v>2</v>
      </c>
      <c r="G123" s="426">
        <v>276.92</v>
      </c>
      <c r="H123" s="409"/>
      <c r="I123" s="411"/>
      <c r="J123" s="412"/>
      <c r="K123" s="412"/>
      <c r="L123" s="413">
        <f t="shared" si="3"/>
        <v>2</v>
      </c>
      <c r="M123" s="414">
        <f t="shared" si="4"/>
        <v>276.92</v>
      </c>
    </row>
    <row r="124" spans="1:13" s="446" customFormat="1" hidden="1" x14ac:dyDescent="0.2">
      <c r="A124" s="415">
        <v>129</v>
      </c>
      <c r="B124" s="410" t="s">
        <v>1923</v>
      </c>
      <c r="C124" s="410"/>
      <c r="D124" s="426">
        <f t="shared" si="5"/>
        <v>66.08</v>
      </c>
      <c r="E124" s="408" t="s">
        <v>1941</v>
      </c>
      <c r="F124" s="408">
        <v>1</v>
      </c>
      <c r="G124" s="426">
        <v>66.08</v>
      </c>
      <c r="H124" s="409"/>
      <c r="I124" s="411"/>
      <c r="J124" s="412"/>
      <c r="K124" s="412"/>
      <c r="L124" s="413">
        <f t="shared" si="3"/>
        <v>1</v>
      </c>
      <c r="M124" s="414">
        <f t="shared" si="4"/>
        <v>66.08</v>
      </c>
    </row>
    <row r="125" spans="1:13" s="446" customFormat="1" hidden="1" x14ac:dyDescent="0.2">
      <c r="A125" s="415">
        <v>131</v>
      </c>
      <c r="B125" s="410" t="s">
        <v>1924</v>
      </c>
      <c r="C125" s="410"/>
      <c r="D125" s="426">
        <f t="shared" si="5"/>
        <v>169.45999999999995</v>
      </c>
      <c r="E125" s="408" t="s">
        <v>1941</v>
      </c>
      <c r="F125" s="408">
        <v>1</v>
      </c>
      <c r="G125" s="426">
        <v>169.45999999999995</v>
      </c>
      <c r="H125" s="409"/>
      <c r="I125" s="411"/>
      <c r="J125" s="412"/>
      <c r="K125" s="412"/>
      <c r="L125" s="413">
        <f t="shared" ref="L125:L170" si="6">F125-K125</f>
        <v>1</v>
      </c>
      <c r="M125" s="414">
        <f t="shared" ref="M125:M170" si="7">L125*D125</f>
        <v>169.45999999999995</v>
      </c>
    </row>
    <row r="126" spans="1:13" s="446" customFormat="1" hidden="1" x14ac:dyDescent="0.2">
      <c r="A126" s="415">
        <v>132</v>
      </c>
      <c r="B126" s="410" t="s">
        <v>1925</v>
      </c>
      <c r="C126" s="410"/>
      <c r="D126" s="426">
        <f t="shared" si="5"/>
        <v>90.94</v>
      </c>
      <c r="E126" s="408" t="s">
        <v>1941</v>
      </c>
      <c r="F126" s="408">
        <v>1</v>
      </c>
      <c r="G126" s="426">
        <v>90.94</v>
      </c>
      <c r="H126" s="409"/>
      <c r="I126" s="411"/>
      <c r="J126" s="412"/>
      <c r="K126" s="412"/>
      <c r="L126" s="413">
        <f t="shared" si="6"/>
        <v>1</v>
      </c>
      <c r="M126" s="414">
        <f t="shared" si="7"/>
        <v>90.94</v>
      </c>
    </row>
    <row r="127" spans="1:13" s="446" customFormat="1" hidden="1" x14ac:dyDescent="0.2">
      <c r="A127" s="415">
        <v>134</v>
      </c>
      <c r="B127" s="410" t="s">
        <v>1926</v>
      </c>
      <c r="C127" s="410"/>
      <c r="D127" s="426">
        <f t="shared" si="5"/>
        <v>90.94</v>
      </c>
      <c r="E127" s="408" t="s">
        <v>1941</v>
      </c>
      <c r="F127" s="408">
        <v>1</v>
      </c>
      <c r="G127" s="426">
        <v>90.94</v>
      </c>
      <c r="H127" s="409"/>
      <c r="I127" s="411"/>
      <c r="J127" s="412"/>
      <c r="K127" s="412"/>
      <c r="L127" s="413">
        <f t="shared" si="6"/>
        <v>1</v>
      </c>
      <c r="M127" s="414">
        <f t="shared" si="7"/>
        <v>90.94</v>
      </c>
    </row>
    <row r="128" spans="1:13" s="446" customFormat="1" hidden="1" x14ac:dyDescent="0.2">
      <c r="A128" s="415">
        <v>136</v>
      </c>
      <c r="B128" s="410" t="s">
        <v>1927</v>
      </c>
      <c r="C128" s="410"/>
      <c r="D128" s="426">
        <f t="shared" si="5"/>
        <v>90.94</v>
      </c>
      <c r="E128" s="408" t="s">
        <v>1941</v>
      </c>
      <c r="F128" s="408">
        <v>1</v>
      </c>
      <c r="G128" s="426">
        <v>90.94</v>
      </c>
      <c r="H128" s="409"/>
      <c r="I128" s="411"/>
      <c r="J128" s="412"/>
      <c r="K128" s="412"/>
      <c r="L128" s="413">
        <f t="shared" si="6"/>
        <v>1</v>
      </c>
      <c r="M128" s="414">
        <f t="shared" si="7"/>
        <v>90.94</v>
      </c>
    </row>
    <row r="129" spans="1:13" s="446" customFormat="1" hidden="1" x14ac:dyDescent="0.2">
      <c r="A129" s="415">
        <v>138</v>
      </c>
      <c r="B129" s="410" t="s">
        <v>1928</v>
      </c>
      <c r="C129" s="410"/>
      <c r="D129" s="426">
        <f t="shared" si="5"/>
        <v>90.94</v>
      </c>
      <c r="E129" s="408" t="s">
        <v>1941</v>
      </c>
      <c r="F129" s="408">
        <v>1</v>
      </c>
      <c r="G129" s="426">
        <v>90.94</v>
      </c>
      <c r="H129" s="409"/>
      <c r="I129" s="411"/>
      <c r="J129" s="412"/>
      <c r="K129" s="412"/>
      <c r="L129" s="413">
        <f t="shared" si="6"/>
        <v>1</v>
      </c>
      <c r="M129" s="414">
        <f t="shared" si="7"/>
        <v>90.94</v>
      </c>
    </row>
    <row r="130" spans="1:13" s="446" customFormat="1" hidden="1" x14ac:dyDescent="0.2">
      <c r="A130" s="415">
        <v>140</v>
      </c>
      <c r="B130" s="410" t="s">
        <v>1929</v>
      </c>
      <c r="C130" s="410"/>
      <c r="D130" s="426">
        <f t="shared" si="5"/>
        <v>90.94</v>
      </c>
      <c r="E130" s="408" t="s">
        <v>1941</v>
      </c>
      <c r="F130" s="408">
        <v>1</v>
      </c>
      <c r="G130" s="426">
        <v>90.94</v>
      </c>
      <c r="H130" s="409"/>
      <c r="I130" s="411"/>
      <c r="J130" s="412"/>
      <c r="K130" s="412"/>
      <c r="L130" s="413">
        <f t="shared" si="6"/>
        <v>1</v>
      </c>
      <c r="M130" s="414">
        <f t="shared" si="7"/>
        <v>90.94</v>
      </c>
    </row>
    <row r="131" spans="1:13" s="446" customFormat="1" hidden="1" x14ac:dyDescent="0.2">
      <c r="A131" s="415">
        <v>142</v>
      </c>
      <c r="B131" s="410" t="s">
        <v>2958</v>
      </c>
      <c r="C131" s="410"/>
      <c r="D131" s="426">
        <f t="shared" si="5"/>
        <v>139.82999999999998</v>
      </c>
      <c r="E131" s="408" t="s">
        <v>3080</v>
      </c>
      <c r="F131" s="408">
        <v>4</v>
      </c>
      <c r="G131" s="426">
        <v>559.31999999999994</v>
      </c>
      <c r="H131" s="409"/>
      <c r="I131" s="411"/>
      <c r="J131" s="412"/>
      <c r="K131" s="412"/>
      <c r="L131" s="413">
        <f t="shared" si="6"/>
        <v>4</v>
      </c>
      <c r="M131" s="414">
        <f t="shared" si="7"/>
        <v>559.31999999999994</v>
      </c>
    </row>
    <row r="132" spans="1:13" s="446" customFormat="1" hidden="1" x14ac:dyDescent="0.2">
      <c r="A132" s="415">
        <v>143</v>
      </c>
      <c r="B132" s="410" t="s">
        <v>2967</v>
      </c>
      <c r="C132" s="410"/>
      <c r="D132" s="426">
        <f t="shared" si="5"/>
        <v>524.66999999999996</v>
      </c>
      <c r="E132" s="408" t="s">
        <v>3080</v>
      </c>
      <c r="F132" s="408">
        <v>1</v>
      </c>
      <c r="G132" s="426">
        <v>524.66999999999996</v>
      </c>
      <c r="H132" s="409"/>
      <c r="I132" s="411"/>
      <c r="J132" s="412"/>
      <c r="K132" s="412"/>
      <c r="L132" s="413">
        <f t="shared" si="6"/>
        <v>1</v>
      </c>
      <c r="M132" s="414">
        <f t="shared" si="7"/>
        <v>524.66999999999996</v>
      </c>
    </row>
    <row r="133" spans="1:13" s="446" customFormat="1" hidden="1" x14ac:dyDescent="0.2">
      <c r="A133" s="415">
        <v>144</v>
      </c>
      <c r="B133" s="410" t="s">
        <v>3056</v>
      </c>
      <c r="C133" s="410"/>
      <c r="D133" s="426">
        <f t="shared" si="5"/>
        <v>146.10999999999999</v>
      </c>
      <c r="E133" s="408" t="s">
        <v>3080</v>
      </c>
      <c r="F133" s="408">
        <v>1</v>
      </c>
      <c r="G133" s="426">
        <v>146.10999999999999</v>
      </c>
      <c r="H133" s="409"/>
      <c r="I133" s="411"/>
      <c r="J133" s="412"/>
      <c r="K133" s="412"/>
      <c r="L133" s="413">
        <f t="shared" si="6"/>
        <v>1</v>
      </c>
      <c r="M133" s="414">
        <f t="shared" si="7"/>
        <v>146.10999999999999</v>
      </c>
    </row>
    <row r="134" spans="1:13" s="446" customFormat="1" hidden="1" x14ac:dyDescent="0.2">
      <c r="A134" s="415">
        <v>145</v>
      </c>
      <c r="B134" s="410" t="s">
        <v>3057</v>
      </c>
      <c r="C134" s="410"/>
      <c r="D134" s="426">
        <f t="shared" si="5"/>
        <v>2.29</v>
      </c>
      <c r="E134" s="408" t="s">
        <v>3080</v>
      </c>
      <c r="F134" s="408">
        <v>1</v>
      </c>
      <c r="G134" s="426">
        <v>2.29</v>
      </c>
      <c r="H134" s="409"/>
      <c r="I134" s="411"/>
      <c r="J134" s="412"/>
      <c r="K134" s="412"/>
      <c r="L134" s="413">
        <f t="shared" si="6"/>
        <v>1</v>
      </c>
      <c r="M134" s="414">
        <f t="shared" si="7"/>
        <v>2.29</v>
      </c>
    </row>
    <row r="135" spans="1:13" s="446" customFormat="1" hidden="1" x14ac:dyDescent="0.2">
      <c r="A135" s="415">
        <v>146</v>
      </c>
      <c r="B135" s="410" t="s">
        <v>3058</v>
      </c>
      <c r="C135" s="410"/>
      <c r="D135" s="426">
        <f t="shared" si="5"/>
        <v>4.97</v>
      </c>
      <c r="E135" s="408" t="s">
        <v>3080</v>
      </c>
      <c r="F135" s="408">
        <v>1</v>
      </c>
      <c r="G135" s="426">
        <v>4.97</v>
      </c>
      <c r="H135" s="409"/>
      <c r="I135" s="411"/>
      <c r="J135" s="412"/>
      <c r="K135" s="412"/>
      <c r="L135" s="413">
        <f t="shared" si="6"/>
        <v>1</v>
      </c>
      <c r="M135" s="414">
        <f t="shared" si="7"/>
        <v>4.97</v>
      </c>
    </row>
    <row r="136" spans="1:13" s="446" customFormat="1" hidden="1" x14ac:dyDescent="0.2">
      <c r="A136" s="415">
        <v>147</v>
      </c>
      <c r="B136" s="410" t="s">
        <v>3059</v>
      </c>
      <c r="C136" s="410"/>
      <c r="D136" s="426">
        <f t="shared" si="5"/>
        <v>1.69</v>
      </c>
      <c r="E136" s="408" t="s">
        <v>3080</v>
      </c>
      <c r="F136" s="408">
        <v>1</v>
      </c>
      <c r="G136" s="426">
        <v>1.69</v>
      </c>
      <c r="H136" s="409"/>
      <c r="I136" s="411"/>
      <c r="J136" s="412"/>
      <c r="K136" s="412"/>
      <c r="L136" s="413">
        <f t="shared" si="6"/>
        <v>1</v>
      </c>
      <c r="M136" s="414">
        <f t="shared" si="7"/>
        <v>1.69</v>
      </c>
    </row>
    <row r="137" spans="1:13" s="446" customFormat="1" hidden="1" x14ac:dyDescent="0.2">
      <c r="A137" s="415">
        <v>148</v>
      </c>
      <c r="B137" s="410" t="s">
        <v>3060</v>
      </c>
      <c r="C137" s="410"/>
      <c r="D137" s="426">
        <f t="shared" si="5"/>
        <v>5.29</v>
      </c>
      <c r="E137" s="408" t="s">
        <v>3080</v>
      </c>
      <c r="F137" s="408">
        <v>1</v>
      </c>
      <c r="G137" s="426">
        <v>5.29</v>
      </c>
      <c r="H137" s="409"/>
      <c r="I137" s="411"/>
      <c r="J137" s="412"/>
      <c r="K137" s="412"/>
      <c r="L137" s="413">
        <f t="shared" si="6"/>
        <v>1</v>
      </c>
      <c r="M137" s="414">
        <f t="shared" si="7"/>
        <v>5.29</v>
      </c>
    </row>
    <row r="138" spans="1:13" s="446" customFormat="1" hidden="1" x14ac:dyDescent="0.2">
      <c r="A138" s="415">
        <v>149</v>
      </c>
      <c r="B138" s="410" t="s">
        <v>3061</v>
      </c>
      <c r="C138" s="410"/>
      <c r="D138" s="426">
        <f t="shared" si="5"/>
        <v>5.29</v>
      </c>
      <c r="E138" s="408" t="s">
        <v>3080</v>
      </c>
      <c r="F138" s="408">
        <v>1</v>
      </c>
      <c r="G138" s="426">
        <v>5.29</v>
      </c>
      <c r="H138" s="409"/>
      <c r="I138" s="411"/>
      <c r="J138" s="412"/>
      <c r="K138" s="412"/>
      <c r="L138" s="413">
        <f t="shared" si="6"/>
        <v>1</v>
      </c>
      <c r="M138" s="414">
        <f t="shared" si="7"/>
        <v>5.29</v>
      </c>
    </row>
    <row r="139" spans="1:13" s="446" customFormat="1" hidden="1" x14ac:dyDescent="0.2">
      <c r="A139" s="415">
        <v>150</v>
      </c>
      <c r="B139" s="410" t="s">
        <v>3062</v>
      </c>
      <c r="C139" s="410"/>
      <c r="D139" s="426">
        <f t="shared" ref="D139:D202" si="8">G139/F139</f>
        <v>1.24</v>
      </c>
      <c r="E139" s="408" t="s">
        <v>3080</v>
      </c>
      <c r="F139" s="408">
        <v>1</v>
      </c>
      <c r="G139" s="426">
        <v>1.24</v>
      </c>
      <c r="H139" s="409"/>
      <c r="I139" s="411"/>
      <c r="J139" s="412"/>
      <c r="K139" s="412"/>
      <c r="L139" s="413">
        <f t="shared" si="6"/>
        <v>1</v>
      </c>
      <c r="M139" s="414">
        <f t="shared" si="7"/>
        <v>1.24</v>
      </c>
    </row>
    <row r="140" spans="1:13" s="446" customFormat="1" hidden="1" x14ac:dyDescent="0.2">
      <c r="A140" s="415">
        <v>151</v>
      </c>
      <c r="B140" s="410" t="s">
        <v>3063</v>
      </c>
      <c r="C140" s="410"/>
      <c r="D140" s="426">
        <f t="shared" si="8"/>
        <v>54.73</v>
      </c>
      <c r="E140" s="408" t="s">
        <v>3080</v>
      </c>
      <c r="F140" s="408">
        <v>1</v>
      </c>
      <c r="G140" s="426">
        <v>54.73</v>
      </c>
      <c r="H140" s="409"/>
      <c r="I140" s="411"/>
      <c r="J140" s="412"/>
      <c r="K140" s="412"/>
      <c r="L140" s="413">
        <f t="shared" si="6"/>
        <v>1</v>
      </c>
      <c r="M140" s="414">
        <f t="shared" si="7"/>
        <v>54.73</v>
      </c>
    </row>
    <row r="141" spans="1:13" s="446" customFormat="1" hidden="1" x14ac:dyDescent="0.2">
      <c r="A141" s="415">
        <v>152</v>
      </c>
      <c r="B141" s="410" t="s">
        <v>3064</v>
      </c>
      <c r="C141" s="410"/>
      <c r="D141" s="426">
        <f t="shared" si="8"/>
        <v>116</v>
      </c>
      <c r="E141" s="408" t="s">
        <v>3080</v>
      </c>
      <c r="F141" s="408">
        <v>2</v>
      </c>
      <c r="G141" s="426">
        <v>232</v>
      </c>
      <c r="H141" s="409"/>
      <c r="I141" s="411"/>
      <c r="J141" s="412"/>
      <c r="K141" s="412"/>
      <c r="L141" s="413">
        <f t="shared" si="6"/>
        <v>2</v>
      </c>
      <c r="M141" s="414">
        <f t="shared" si="7"/>
        <v>232</v>
      </c>
    </row>
    <row r="142" spans="1:13" s="446" customFormat="1" hidden="1" x14ac:dyDescent="0.2">
      <c r="A142" s="415">
        <v>154</v>
      </c>
      <c r="B142" s="410" t="s">
        <v>3065</v>
      </c>
      <c r="C142" s="410"/>
      <c r="D142" s="426">
        <f t="shared" si="8"/>
        <v>141.83000000000001</v>
      </c>
      <c r="E142" s="408" t="s">
        <v>3080</v>
      </c>
      <c r="F142" s="408">
        <v>1</v>
      </c>
      <c r="G142" s="426">
        <v>141.83000000000001</v>
      </c>
      <c r="H142" s="409"/>
      <c r="I142" s="411"/>
      <c r="J142" s="412"/>
      <c r="K142" s="412"/>
      <c r="L142" s="413">
        <f t="shared" si="6"/>
        <v>1</v>
      </c>
      <c r="M142" s="414">
        <f t="shared" si="7"/>
        <v>141.83000000000001</v>
      </c>
    </row>
    <row r="143" spans="1:13" s="446" customFormat="1" hidden="1" x14ac:dyDescent="0.2">
      <c r="A143" s="415">
        <v>156</v>
      </c>
      <c r="B143" s="410" t="s">
        <v>2968</v>
      </c>
      <c r="C143" s="410"/>
      <c r="D143" s="426">
        <f t="shared" si="8"/>
        <v>525.66000000000008</v>
      </c>
      <c r="E143" s="408" t="s">
        <v>3080</v>
      </c>
      <c r="F143" s="408">
        <v>1</v>
      </c>
      <c r="G143" s="426">
        <v>525.66000000000008</v>
      </c>
      <c r="H143" s="409"/>
      <c r="I143" s="411"/>
      <c r="J143" s="412"/>
      <c r="K143" s="412"/>
      <c r="L143" s="413">
        <f t="shared" si="6"/>
        <v>1</v>
      </c>
      <c r="M143" s="414">
        <f t="shared" si="7"/>
        <v>525.66000000000008</v>
      </c>
    </row>
    <row r="144" spans="1:13" s="446" customFormat="1" hidden="1" x14ac:dyDescent="0.2">
      <c r="A144" s="415">
        <v>157</v>
      </c>
      <c r="B144" s="410" t="s">
        <v>3066</v>
      </c>
      <c r="C144" s="410"/>
      <c r="D144" s="426">
        <f t="shared" si="8"/>
        <v>115.52</v>
      </c>
      <c r="E144" s="408" t="s">
        <v>3080</v>
      </c>
      <c r="F144" s="408">
        <v>1</v>
      </c>
      <c r="G144" s="426">
        <v>115.52</v>
      </c>
      <c r="H144" s="409"/>
      <c r="I144" s="411"/>
      <c r="J144" s="412"/>
      <c r="K144" s="412"/>
      <c r="L144" s="413">
        <f t="shared" si="6"/>
        <v>1</v>
      </c>
      <c r="M144" s="414">
        <f t="shared" si="7"/>
        <v>115.52</v>
      </c>
    </row>
    <row r="145" spans="1:13" s="446" customFormat="1" hidden="1" x14ac:dyDescent="0.2">
      <c r="A145" s="415">
        <v>159</v>
      </c>
      <c r="B145" s="410" t="s">
        <v>3067</v>
      </c>
      <c r="C145" s="410"/>
      <c r="D145" s="426">
        <f t="shared" si="8"/>
        <v>56.74</v>
      </c>
      <c r="E145" s="408" t="s">
        <v>3080</v>
      </c>
      <c r="F145" s="408">
        <v>1</v>
      </c>
      <c r="G145" s="426">
        <v>56.74</v>
      </c>
      <c r="H145" s="409"/>
      <c r="I145" s="411"/>
      <c r="J145" s="412"/>
      <c r="K145" s="412"/>
      <c r="L145" s="413">
        <f t="shared" si="6"/>
        <v>1</v>
      </c>
      <c r="M145" s="414">
        <f t="shared" si="7"/>
        <v>56.74</v>
      </c>
    </row>
    <row r="146" spans="1:13" s="446" customFormat="1" hidden="1" x14ac:dyDescent="0.2">
      <c r="A146" s="415">
        <v>161</v>
      </c>
      <c r="B146" s="410" t="s">
        <v>3068</v>
      </c>
      <c r="C146" s="410"/>
      <c r="D146" s="426">
        <f t="shared" si="8"/>
        <v>56.74</v>
      </c>
      <c r="E146" s="408" t="s">
        <v>3080</v>
      </c>
      <c r="F146" s="408">
        <v>1</v>
      </c>
      <c r="G146" s="426">
        <v>56.74</v>
      </c>
      <c r="H146" s="409"/>
      <c r="I146" s="411"/>
      <c r="J146" s="412"/>
      <c r="K146" s="412"/>
      <c r="L146" s="413">
        <f t="shared" si="6"/>
        <v>1</v>
      </c>
      <c r="M146" s="414">
        <f t="shared" si="7"/>
        <v>56.74</v>
      </c>
    </row>
    <row r="147" spans="1:13" s="446" customFormat="1" hidden="1" x14ac:dyDescent="0.2">
      <c r="A147" s="415">
        <v>163</v>
      </c>
      <c r="B147" s="410" t="s">
        <v>3069</v>
      </c>
      <c r="C147" s="410"/>
      <c r="D147" s="426">
        <f t="shared" si="8"/>
        <v>63.1</v>
      </c>
      <c r="E147" s="408" t="s">
        <v>3080</v>
      </c>
      <c r="F147" s="408">
        <v>3</v>
      </c>
      <c r="G147" s="426">
        <v>189.3</v>
      </c>
      <c r="H147" s="409"/>
      <c r="I147" s="411"/>
      <c r="J147" s="412"/>
      <c r="K147" s="412"/>
      <c r="L147" s="413">
        <f t="shared" si="6"/>
        <v>3</v>
      </c>
      <c r="M147" s="414">
        <f t="shared" si="7"/>
        <v>189.3</v>
      </c>
    </row>
    <row r="148" spans="1:13" s="446" customFormat="1" hidden="1" x14ac:dyDescent="0.2">
      <c r="A148" s="415">
        <v>165</v>
      </c>
      <c r="B148" s="410" t="s">
        <v>3070</v>
      </c>
      <c r="C148" s="410"/>
      <c r="D148" s="426">
        <f t="shared" si="8"/>
        <v>63.1</v>
      </c>
      <c r="E148" s="408" t="s">
        <v>3080</v>
      </c>
      <c r="F148" s="408">
        <v>3</v>
      </c>
      <c r="G148" s="426">
        <v>189.3</v>
      </c>
      <c r="H148" s="409"/>
      <c r="I148" s="411"/>
      <c r="J148" s="412"/>
      <c r="K148" s="412"/>
      <c r="L148" s="413">
        <f t="shared" si="6"/>
        <v>3</v>
      </c>
      <c r="M148" s="414">
        <f t="shared" si="7"/>
        <v>189.3</v>
      </c>
    </row>
    <row r="149" spans="1:13" s="446" customFormat="1" hidden="1" x14ac:dyDescent="0.2">
      <c r="A149" s="415">
        <v>167</v>
      </c>
      <c r="B149" s="410" t="s">
        <v>3071</v>
      </c>
      <c r="C149" s="410"/>
      <c r="D149" s="426">
        <f t="shared" si="8"/>
        <v>101.49</v>
      </c>
      <c r="E149" s="408" t="s">
        <v>3080</v>
      </c>
      <c r="F149" s="408">
        <v>4</v>
      </c>
      <c r="G149" s="426">
        <v>405.96</v>
      </c>
      <c r="H149" s="409"/>
      <c r="I149" s="411"/>
      <c r="J149" s="412"/>
      <c r="K149" s="412"/>
      <c r="L149" s="413">
        <f t="shared" si="6"/>
        <v>4</v>
      </c>
      <c r="M149" s="414">
        <f t="shared" si="7"/>
        <v>405.96</v>
      </c>
    </row>
    <row r="150" spans="1:13" s="446" customFormat="1" hidden="1" x14ac:dyDescent="0.2">
      <c r="A150" s="415">
        <v>168</v>
      </c>
      <c r="B150" s="410" t="s">
        <v>3072</v>
      </c>
      <c r="C150" s="410"/>
      <c r="D150" s="426">
        <f t="shared" si="8"/>
        <v>110.42</v>
      </c>
      <c r="E150" s="408" t="s">
        <v>3080</v>
      </c>
      <c r="F150" s="408">
        <v>2</v>
      </c>
      <c r="G150" s="426">
        <v>220.84</v>
      </c>
      <c r="H150" s="409"/>
      <c r="I150" s="411"/>
      <c r="J150" s="412"/>
      <c r="K150" s="412"/>
      <c r="L150" s="413">
        <f t="shared" si="6"/>
        <v>2</v>
      </c>
      <c r="M150" s="414">
        <f t="shared" si="7"/>
        <v>220.84</v>
      </c>
    </row>
    <row r="151" spans="1:13" s="446" customFormat="1" hidden="1" x14ac:dyDescent="0.2">
      <c r="A151" s="415">
        <v>169</v>
      </c>
      <c r="B151" s="410" t="s">
        <v>3073</v>
      </c>
      <c r="C151" s="410"/>
      <c r="D151" s="426">
        <f t="shared" si="8"/>
        <v>33</v>
      </c>
      <c r="E151" s="408" t="s">
        <v>3080</v>
      </c>
      <c r="F151" s="408">
        <v>2</v>
      </c>
      <c r="G151" s="426">
        <v>66</v>
      </c>
      <c r="H151" s="409"/>
      <c r="I151" s="411"/>
      <c r="J151" s="412"/>
      <c r="K151" s="412"/>
      <c r="L151" s="413">
        <f t="shared" si="6"/>
        <v>2</v>
      </c>
      <c r="M151" s="414">
        <f t="shared" si="7"/>
        <v>66</v>
      </c>
    </row>
    <row r="152" spans="1:13" s="446" customFormat="1" hidden="1" x14ac:dyDescent="0.2">
      <c r="A152" s="415">
        <v>170</v>
      </c>
      <c r="B152" s="410" t="s">
        <v>3074</v>
      </c>
      <c r="C152" s="410"/>
      <c r="D152" s="426">
        <f t="shared" si="8"/>
        <v>41.14</v>
      </c>
      <c r="E152" s="408" t="s">
        <v>3080</v>
      </c>
      <c r="F152" s="408">
        <v>1</v>
      </c>
      <c r="G152" s="426">
        <v>41.14</v>
      </c>
      <c r="H152" s="409"/>
      <c r="I152" s="411"/>
      <c r="J152" s="412"/>
      <c r="K152" s="412"/>
      <c r="L152" s="413">
        <f t="shared" si="6"/>
        <v>1</v>
      </c>
      <c r="M152" s="414">
        <f t="shared" si="7"/>
        <v>41.14</v>
      </c>
    </row>
    <row r="153" spans="1:13" s="446" customFormat="1" hidden="1" x14ac:dyDescent="0.2">
      <c r="A153" s="415">
        <v>172</v>
      </c>
      <c r="B153" s="410" t="s">
        <v>3075</v>
      </c>
      <c r="C153" s="410"/>
      <c r="D153" s="426">
        <f t="shared" si="8"/>
        <v>41.14</v>
      </c>
      <c r="E153" s="408" t="s">
        <v>3080</v>
      </c>
      <c r="F153" s="408">
        <v>1</v>
      </c>
      <c r="G153" s="426">
        <v>41.14</v>
      </c>
      <c r="H153" s="409"/>
      <c r="I153" s="411"/>
      <c r="J153" s="412"/>
      <c r="K153" s="412"/>
      <c r="L153" s="413">
        <f t="shared" si="6"/>
        <v>1</v>
      </c>
      <c r="M153" s="414">
        <f t="shared" si="7"/>
        <v>41.14</v>
      </c>
    </row>
    <row r="154" spans="1:13" s="446" customFormat="1" hidden="1" x14ac:dyDescent="0.2">
      <c r="A154" s="415">
        <v>174</v>
      </c>
      <c r="B154" s="410" t="s">
        <v>2969</v>
      </c>
      <c r="C154" s="410"/>
      <c r="D154" s="426">
        <f t="shared" si="8"/>
        <v>527.68000000000018</v>
      </c>
      <c r="E154" s="408" t="s">
        <v>3080</v>
      </c>
      <c r="F154" s="408">
        <v>1</v>
      </c>
      <c r="G154" s="426">
        <v>527.68000000000018</v>
      </c>
      <c r="H154" s="409"/>
      <c r="I154" s="411"/>
      <c r="J154" s="412"/>
      <c r="K154" s="412"/>
      <c r="L154" s="413">
        <f t="shared" si="6"/>
        <v>1</v>
      </c>
      <c r="M154" s="414">
        <f t="shared" si="7"/>
        <v>527.68000000000018</v>
      </c>
    </row>
    <row r="155" spans="1:13" s="446" customFormat="1" hidden="1" x14ac:dyDescent="0.2">
      <c r="A155" s="415">
        <v>175</v>
      </c>
      <c r="B155" s="410" t="s">
        <v>3076</v>
      </c>
      <c r="C155" s="410"/>
      <c r="D155" s="426">
        <f t="shared" si="8"/>
        <v>126.22999999999999</v>
      </c>
      <c r="E155" s="408" t="s">
        <v>3080</v>
      </c>
      <c r="F155" s="408">
        <v>1</v>
      </c>
      <c r="G155" s="426">
        <v>126.22999999999999</v>
      </c>
      <c r="H155" s="409"/>
      <c r="I155" s="411"/>
      <c r="J155" s="412"/>
      <c r="K155" s="412"/>
      <c r="L155" s="413">
        <f t="shared" si="6"/>
        <v>1</v>
      </c>
      <c r="M155" s="414">
        <f t="shared" si="7"/>
        <v>126.22999999999999</v>
      </c>
    </row>
    <row r="156" spans="1:13" s="446" customFormat="1" hidden="1" x14ac:dyDescent="0.2">
      <c r="A156" s="415">
        <v>176</v>
      </c>
      <c r="B156" s="410" t="s">
        <v>3077</v>
      </c>
      <c r="C156" s="410"/>
      <c r="D156" s="426">
        <f t="shared" si="8"/>
        <v>41.79</v>
      </c>
      <c r="E156" s="408" t="s">
        <v>3080</v>
      </c>
      <c r="F156" s="408">
        <v>6</v>
      </c>
      <c r="G156" s="426">
        <v>250.74</v>
      </c>
      <c r="H156" s="409"/>
      <c r="I156" s="411"/>
      <c r="J156" s="412"/>
      <c r="K156" s="412"/>
      <c r="L156" s="413">
        <f t="shared" si="6"/>
        <v>6</v>
      </c>
      <c r="M156" s="414">
        <f t="shared" si="7"/>
        <v>250.74</v>
      </c>
    </row>
    <row r="157" spans="1:13" s="446" customFormat="1" hidden="1" x14ac:dyDescent="0.2">
      <c r="A157" s="415">
        <v>177</v>
      </c>
      <c r="B157" s="410" t="s">
        <v>3078</v>
      </c>
      <c r="C157" s="410"/>
      <c r="D157" s="426">
        <f t="shared" si="8"/>
        <v>65.27</v>
      </c>
      <c r="E157" s="408" t="s">
        <v>3080</v>
      </c>
      <c r="F157" s="408">
        <v>6</v>
      </c>
      <c r="G157" s="426">
        <v>391.62</v>
      </c>
      <c r="H157" s="409"/>
      <c r="I157" s="411"/>
      <c r="J157" s="412"/>
      <c r="K157" s="412"/>
      <c r="L157" s="413">
        <f t="shared" si="6"/>
        <v>6</v>
      </c>
      <c r="M157" s="414">
        <f t="shared" si="7"/>
        <v>391.62</v>
      </c>
    </row>
    <row r="158" spans="1:13" s="446" customFormat="1" hidden="1" x14ac:dyDescent="0.2">
      <c r="A158" s="415">
        <v>178</v>
      </c>
      <c r="B158" s="410" t="s">
        <v>3079</v>
      </c>
      <c r="C158" s="410"/>
      <c r="D158" s="426">
        <f t="shared" si="8"/>
        <v>113.27</v>
      </c>
      <c r="E158" s="408" t="s">
        <v>3080</v>
      </c>
      <c r="F158" s="408">
        <v>3</v>
      </c>
      <c r="G158" s="426">
        <v>339.81</v>
      </c>
      <c r="H158" s="409"/>
      <c r="I158" s="411"/>
      <c r="J158" s="412"/>
      <c r="K158" s="412"/>
      <c r="L158" s="413">
        <f t="shared" si="6"/>
        <v>3</v>
      </c>
      <c r="M158" s="414">
        <f t="shared" si="7"/>
        <v>339.81</v>
      </c>
    </row>
    <row r="159" spans="1:13" s="446" customFormat="1" hidden="1" x14ac:dyDescent="0.2">
      <c r="A159" s="415">
        <v>180</v>
      </c>
      <c r="B159" s="410" t="s">
        <v>2970</v>
      </c>
      <c r="C159" s="410"/>
      <c r="D159" s="426">
        <f t="shared" si="8"/>
        <v>533.22</v>
      </c>
      <c r="E159" s="408" t="s">
        <v>3080</v>
      </c>
      <c r="F159" s="408">
        <v>1</v>
      </c>
      <c r="G159" s="426">
        <v>533.22</v>
      </c>
      <c r="H159" s="409"/>
      <c r="I159" s="411"/>
      <c r="J159" s="412"/>
      <c r="K159" s="412"/>
      <c r="L159" s="413">
        <f t="shared" si="6"/>
        <v>1</v>
      </c>
      <c r="M159" s="414">
        <f t="shared" si="7"/>
        <v>533.22</v>
      </c>
    </row>
    <row r="160" spans="1:13" s="446" customFormat="1" hidden="1" x14ac:dyDescent="0.2">
      <c r="A160" s="415">
        <v>181</v>
      </c>
      <c r="B160" s="410" t="s">
        <v>2971</v>
      </c>
      <c r="C160" s="410"/>
      <c r="D160" s="426">
        <f t="shared" si="8"/>
        <v>1211.0700000000002</v>
      </c>
      <c r="E160" s="408" t="s">
        <v>3080</v>
      </c>
      <c r="F160" s="408">
        <v>1</v>
      </c>
      <c r="G160" s="426">
        <v>1211.0700000000002</v>
      </c>
      <c r="H160" s="409"/>
      <c r="I160" s="411"/>
      <c r="J160" s="412"/>
      <c r="K160" s="412"/>
      <c r="L160" s="413">
        <f t="shared" si="6"/>
        <v>1</v>
      </c>
      <c r="M160" s="414">
        <f t="shared" si="7"/>
        <v>1211.0700000000002</v>
      </c>
    </row>
    <row r="161" spans="1:13" s="446" customFormat="1" hidden="1" x14ac:dyDescent="0.2">
      <c r="A161" s="415">
        <v>182</v>
      </c>
      <c r="B161" s="410" t="s">
        <v>2972</v>
      </c>
      <c r="C161" s="410"/>
      <c r="D161" s="426">
        <f t="shared" si="8"/>
        <v>0.28000000000000003</v>
      </c>
      <c r="E161" s="408" t="s">
        <v>3080</v>
      </c>
      <c r="F161" s="408">
        <v>68</v>
      </c>
      <c r="G161" s="426">
        <v>19.040000000000003</v>
      </c>
      <c r="H161" s="409"/>
      <c r="I161" s="411"/>
      <c r="J161" s="412"/>
      <c r="K161" s="412"/>
      <c r="L161" s="413">
        <f t="shared" si="6"/>
        <v>68</v>
      </c>
      <c r="M161" s="414">
        <f t="shared" si="7"/>
        <v>19.040000000000003</v>
      </c>
    </row>
    <row r="162" spans="1:13" s="446" customFormat="1" hidden="1" x14ac:dyDescent="0.2">
      <c r="A162" s="415">
        <v>183</v>
      </c>
      <c r="B162" s="410" t="s">
        <v>2973</v>
      </c>
      <c r="C162" s="410"/>
      <c r="D162" s="426">
        <f t="shared" si="8"/>
        <v>1191.0899999999999</v>
      </c>
      <c r="E162" s="408" t="s">
        <v>3080</v>
      </c>
      <c r="F162" s="408">
        <v>1</v>
      </c>
      <c r="G162" s="426">
        <v>1191.0899999999999</v>
      </c>
      <c r="H162" s="409"/>
      <c r="I162" s="411"/>
      <c r="J162" s="412"/>
      <c r="K162" s="412"/>
      <c r="L162" s="413">
        <f t="shared" si="6"/>
        <v>1</v>
      </c>
      <c r="M162" s="414">
        <f t="shared" si="7"/>
        <v>1191.0899999999999</v>
      </c>
    </row>
    <row r="163" spans="1:13" s="446" customFormat="1" hidden="1" x14ac:dyDescent="0.2">
      <c r="A163" s="415">
        <v>184</v>
      </c>
      <c r="B163" s="410" t="s">
        <v>2974</v>
      </c>
      <c r="C163" s="410"/>
      <c r="D163" s="426">
        <f t="shared" si="8"/>
        <v>1228.8800000000001</v>
      </c>
      <c r="E163" s="408" t="s">
        <v>3080</v>
      </c>
      <c r="F163" s="408">
        <v>1</v>
      </c>
      <c r="G163" s="426">
        <v>1228.8800000000001</v>
      </c>
      <c r="H163" s="409"/>
      <c r="I163" s="411"/>
      <c r="J163" s="412"/>
      <c r="K163" s="412"/>
      <c r="L163" s="413">
        <f t="shared" si="6"/>
        <v>1</v>
      </c>
      <c r="M163" s="414">
        <f t="shared" si="7"/>
        <v>1228.8800000000001</v>
      </c>
    </row>
    <row r="164" spans="1:13" s="446" customFormat="1" hidden="1" x14ac:dyDescent="0.2">
      <c r="A164" s="415">
        <v>186</v>
      </c>
      <c r="B164" s="410" t="s">
        <v>2975</v>
      </c>
      <c r="C164" s="410"/>
      <c r="D164" s="426">
        <f t="shared" si="8"/>
        <v>1206.7800000000002</v>
      </c>
      <c r="E164" s="408" t="s">
        <v>3080</v>
      </c>
      <c r="F164" s="408">
        <v>1</v>
      </c>
      <c r="G164" s="426">
        <v>1206.7800000000002</v>
      </c>
      <c r="H164" s="409"/>
      <c r="I164" s="411"/>
      <c r="J164" s="412"/>
      <c r="K164" s="412"/>
      <c r="L164" s="413">
        <f t="shared" si="6"/>
        <v>1</v>
      </c>
      <c r="M164" s="414">
        <f t="shared" si="7"/>
        <v>1206.7800000000002</v>
      </c>
    </row>
    <row r="165" spans="1:13" s="446" customFormat="1" hidden="1" x14ac:dyDescent="0.2">
      <c r="A165" s="415">
        <v>187</v>
      </c>
      <c r="B165" s="410" t="s">
        <v>2976</v>
      </c>
      <c r="C165" s="410"/>
      <c r="D165" s="426">
        <f t="shared" si="8"/>
        <v>772.29</v>
      </c>
      <c r="E165" s="408" t="s">
        <v>3080</v>
      </c>
      <c r="F165" s="408">
        <v>1</v>
      </c>
      <c r="G165" s="426">
        <v>772.29</v>
      </c>
      <c r="H165" s="409"/>
      <c r="I165" s="411"/>
      <c r="J165" s="412"/>
      <c r="K165" s="412"/>
      <c r="L165" s="413">
        <f t="shared" si="6"/>
        <v>1</v>
      </c>
      <c r="M165" s="414">
        <f t="shared" si="7"/>
        <v>772.29</v>
      </c>
    </row>
    <row r="166" spans="1:13" s="446" customFormat="1" hidden="1" x14ac:dyDescent="0.2">
      <c r="A166" s="415">
        <v>188</v>
      </c>
      <c r="B166" s="410" t="s">
        <v>2959</v>
      </c>
      <c r="C166" s="410"/>
      <c r="D166" s="426">
        <f t="shared" si="8"/>
        <v>138.28000000000003</v>
      </c>
      <c r="E166" s="408" t="s">
        <v>3080</v>
      </c>
      <c r="F166" s="408">
        <v>4</v>
      </c>
      <c r="G166" s="426">
        <v>553.12000000000012</v>
      </c>
      <c r="H166" s="409"/>
      <c r="I166" s="411"/>
      <c r="J166" s="412"/>
      <c r="K166" s="412"/>
      <c r="L166" s="413">
        <f t="shared" si="6"/>
        <v>4</v>
      </c>
      <c r="M166" s="414">
        <f t="shared" si="7"/>
        <v>553.12000000000012</v>
      </c>
    </row>
    <row r="167" spans="1:13" s="446" customFormat="1" hidden="1" x14ac:dyDescent="0.2">
      <c r="A167" s="415">
        <v>189</v>
      </c>
      <c r="B167" s="410" t="s">
        <v>2977</v>
      </c>
      <c r="C167" s="410"/>
      <c r="D167" s="426">
        <f t="shared" si="8"/>
        <v>1294.3699999999999</v>
      </c>
      <c r="E167" s="408" t="s">
        <v>3080</v>
      </c>
      <c r="F167" s="408">
        <v>1</v>
      </c>
      <c r="G167" s="426">
        <v>1294.3699999999999</v>
      </c>
      <c r="H167" s="409"/>
      <c r="I167" s="411"/>
      <c r="J167" s="412"/>
      <c r="K167" s="412"/>
      <c r="L167" s="413">
        <f t="shared" si="6"/>
        <v>1</v>
      </c>
      <c r="M167" s="414">
        <f t="shared" si="7"/>
        <v>1294.3699999999999</v>
      </c>
    </row>
    <row r="168" spans="1:13" s="446" customFormat="1" hidden="1" x14ac:dyDescent="0.2">
      <c r="A168" s="415">
        <v>191</v>
      </c>
      <c r="B168" s="410" t="s">
        <v>2978</v>
      </c>
      <c r="C168" s="410"/>
      <c r="D168" s="426">
        <f t="shared" si="8"/>
        <v>235.26999999999998</v>
      </c>
      <c r="E168" s="408" t="s">
        <v>3080</v>
      </c>
      <c r="F168" s="408">
        <v>1</v>
      </c>
      <c r="G168" s="426">
        <v>235.26999999999998</v>
      </c>
      <c r="H168" s="409"/>
      <c r="I168" s="411"/>
      <c r="J168" s="412"/>
      <c r="K168" s="412"/>
      <c r="L168" s="413">
        <f t="shared" si="6"/>
        <v>1</v>
      </c>
      <c r="M168" s="414">
        <f t="shared" si="7"/>
        <v>235.26999999999998</v>
      </c>
    </row>
    <row r="169" spans="1:13" s="446" customFormat="1" hidden="1" x14ac:dyDescent="0.2">
      <c r="A169" s="415">
        <v>192</v>
      </c>
      <c r="B169" s="410" t="s">
        <v>2979</v>
      </c>
      <c r="C169" s="410"/>
      <c r="D169" s="426">
        <f t="shared" si="8"/>
        <v>234.74</v>
      </c>
      <c r="E169" s="408" t="s">
        <v>3080</v>
      </c>
      <c r="F169" s="408">
        <v>1</v>
      </c>
      <c r="G169" s="426">
        <v>234.74</v>
      </c>
      <c r="H169" s="409"/>
      <c r="I169" s="411"/>
      <c r="J169" s="412"/>
      <c r="K169" s="412"/>
      <c r="L169" s="413">
        <f t="shared" si="6"/>
        <v>1</v>
      </c>
      <c r="M169" s="414">
        <f t="shared" si="7"/>
        <v>234.74</v>
      </c>
    </row>
    <row r="170" spans="1:13" s="446" customFormat="1" hidden="1" x14ac:dyDescent="0.2">
      <c r="A170" s="415">
        <v>193</v>
      </c>
      <c r="B170" s="410" t="s">
        <v>2980</v>
      </c>
      <c r="C170" s="410"/>
      <c r="D170" s="426">
        <f t="shared" si="8"/>
        <v>202.63000000000002</v>
      </c>
      <c r="E170" s="408" t="s">
        <v>3080</v>
      </c>
      <c r="F170" s="408">
        <v>6</v>
      </c>
      <c r="G170" s="426">
        <v>1215.7800000000002</v>
      </c>
      <c r="H170" s="409"/>
      <c r="I170" s="411"/>
      <c r="J170" s="412"/>
      <c r="K170" s="412"/>
      <c r="L170" s="413">
        <f t="shared" si="6"/>
        <v>6</v>
      </c>
      <c r="M170" s="414">
        <f t="shared" si="7"/>
        <v>1215.7800000000002</v>
      </c>
    </row>
    <row r="171" spans="1:13" s="446" customFormat="1" hidden="1" x14ac:dyDescent="0.2">
      <c r="A171" s="415">
        <v>194</v>
      </c>
      <c r="B171" s="410" t="s">
        <v>2981</v>
      </c>
      <c r="C171" s="410"/>
      <c r="D171" s="426">
        <f t="shared" si="8"/>
        <v>407.1</v>
      </c>
      <c r="E171" s="408" t="s">
        <v>3080</v>
      </c>
      <c r="F171" s="408">
        <v>2</v>
      </c>
      <c r="G171" s="426">
        <v>814.2</v>
      </c>
      <c r="H171" s="409"/>
      <c r="I171" s="411"/>
      <c r="J171" s="412"/>
      <c r="K171" s="412"/>
      <c r="L171" s="413">
        <f t="shared" ref="L171:L229" si="9">F171-K171</f>
        <v>2</v>
      </c>
      <c r="M171" s="414">
        <f t="shared" ref="M171:M229" si="10">L171*D171</f>
        <v>814.2</v>
      </c>
    </row>
    <row r="172" spans="1:13" s="446" customFormat="1" hidden="1" x14ac:dyDescent="0.2">
      <c r="A172" s="415">
        <v>195</v>
      </c>
      <c r="B172" s="410" t="s">
        <v>2982</v>
      </c>
      <c r="C172" s="410"/>
      <c r="D172" s="426">
        <f t="shared" si="8"/>
        <v>483.26</v>
      </c>
      <c r="E172" s="408" t="s">
        <v>3080</v>
      </c>
      <c r="F172" s="408">
        <v>2</v>
      </c>
      <c r="G172" s="426">
        <v>966.52</v>
      </c>
      <c r="H172" s="409"/>
      <c r="I172" s="411"/>
      <c r="J172" s="412"/>
      <c r="K172" s="412"/>
      <c r="L172" s="413">
        <f t="shared" si="9"/>
        <v>2</v>
      </c>
      <c r="M172" s="414">
        <f t="shared" si="10"/>
        <v>966.52</v>
      </c>
    </row>
    <row r="173" spans="1:13" s="446" customFormat="1" hidden="1" x14ac:dyDescent="0.2">
      <c r="A173" s="415">
        <v>196</v>
      </c>
      <c r="B173" s="410" t="s">
        <v>2983</v>
      </c>
      <c r="C173" s="410"/>
      <c r="D173" s="426">
        <f t="shared" si="8"/>
        <v>538.56000000000006</v>
      </c>
      <c r="E173" s="408" t="s">
        <v>3080</v>
      </c>
      <c r="F173" s="408">
        <v>1</v>
      </c>
      <c r="G173" s="426">
        <v>538.56000000000006</v>
      </c>
      <c r="H173" s="409"/>
      <c r="I173" s="411"/>
      <c r="J173" s="412"/>
      <c r="K173" s="412"/>
      <c r="L173" s="413">
        <f t="shared" si="9"/>
        <v>1</v>
      </c>
      <c r="M173" s="414">
        <f t="shared" si="10"/>
        <v>538.56000000000006</v>
      </c>
    </row>
    <row r="174" spans="1:13" s="446" customFormat="1" hidden="1" x14ac:dyDescent="0.2">
      <c r="A174" s="415">
        <v>197</v>
      </c>
      <c r="B174" s="410" t="s">
        <v>2984</v>
      </c>
      <c r="C174" s="410"/>
      <c r="D174" s="426">
        <f t="shared" si="8"/>
        <v>134.59</v>
      </c>
      <c r="E174" s="408" t="s">
        <v>3080</v>
      </c>
      <c r="F174" s="408">
        <v>1</v>
      </c>
      <c r="G174" s="426">
        <v>134.59</v>
      </c>
      <c r="H174" s="409"/>
      <c r="I174" s="411"/>
      <c r="J174" s="412"/>
      <c r="K174" s="412"/>
      <c r="L174" s="413">
        <f t="shared" si="9"/>
        <v>1</v>
      </c>
      <c r="M174" s="414">
        <f t="shared" si="10"/>
        <v>134.59</v>
      </c>
    </row>
    <row r="175" spans="1:13" s="446" customFormat="1" hidden="1" x14ac:dyDescent="0.2">
      <c r="A175" s="415">
        <v>198</v>
      </c>
      <c r="B175" s="410" t="s">
        <v>2985</v>
      </c>
      <c r="C175" s="410"/>
      <c r="D175" s="426">
        <f t="shared" si="8"/>
        <v>137.88</v>
      </c>
      <c r="E175" s="408" t="s">
        <v>3080</v>
      </c>
      <c r="F175" s="408">
        <v>1</v>
      </c>
      <c r="G175" s="426">
        <v>137.88</v>
      </c>
      <c r="H175" s="409"/>
      <c r="I175" s="411"/>
      <c r="J175" s="412"/>
      <c r="K175" s="412"/>
      <c r="L175" s="413">
        <f t="shared" si="9"/>
        <v>1</v>
      </c>
      <c r="M175" s="414">
        <f t="shared" si="10"/>
        <v>137.88</v>
      </c>
    </row>
    <row r="176" spans="1:13" s="446" customFormat="1" hidden="1" x14ac:dyDescent="0.2">
      <c r="A176" s="415">
        <v>199</v>
      </c>
      <c r="B176" s="410" t="s">
        <v>2960</v>
      </c>
      <c r="C176" s="410"/>
      <c r="D176" s="426">
        <f t="shared" si="8"/>
        <v>137.29</v>
      </c>
      <c r="E176" s="408" t="s">
        <v>3080</v>
      </c>
      <c r="F176" s="408">
        <v>1</v>
      </c>
      <c r="G176" s="426">
        <v>137.29</v>
      </c>
      <c r="H176" s="409"/>
      <c r="I176" s="411"/>
      <c r="J176" s="412"/>
      <c r="K176" s="412"/>
      <c r="L176" s="413">
        <f t="shared" si="9"/>
        <v>1</v>
      </c>
      <c r="M176" s="414">
        <f t="shared" si="10"/>
        <v>137.29</v>
      </c>
    </row>
    <row r="177" spans="1:13" s="446" customFormat="1" hidden="1" x14ac:dyDescent="0.2">
      <c r="A177" s="415">
        <v>200</v>
      </c>
      <c r="B177" s="410" t="s">
        <v>2986</v>
      </c>
      <c r="C177" s="410"/>
      <c r="D177" s="426">
        <f t="shared" si="8"/>
        <v>277</v>
      </c>
      <c r="E177" s="408" t="s">
        <v>3080</v>
      </c>
      <c r="F177" s="408">
        <v>1</v>
      </c>
      <c r="G177" s="426">
        <v>277</v>
      </c>
      <c r="H177" s="409"/>
      <c r="I177" s="411"/>
      <c r="J177" s="412"/>
      <c r="K177" s="412"/>
      <c r="L177" s="413">
        <f t="shared" si="9"/>
        <v>1</v>
      </c>
      <c r="M177" s="414">
        <f t="shared" si="10"/>
        <v>277</v>
      </c>
    </row>
    <row r="178" spans="1:13" s="446" customFormat="1" hidden="1" x14ac:dyDescent="0.2">
      <c r="A178" s="415">
        <v>201</v>
      </c>
      <c r="B178" s="410" t="s">
        <v>2987</v>
      </c>
      <c r="C178" s="410"/>
      <c r="D178" s="426">
        <f t="shared" si="8"/>
        <v>220.66000000000003</v>
      </c>
      <c r="E178" s="408" t="s">
        <v>3080</v>
      </c>
      <c r="F178" s="408">
        <v>1</v>
      </c>
      <c r="G178" s="426">
        <v>220.66000000000003</v>
      </c>
      <c r="H178" s="409"/>
      <c r="I178" s="411"/>
      <c r="J178" s="412"/>
      <c r="K178" s="412"/>
      <c r="L178" s="413">
        <f t="shared" si="9"/>
        <v>1</v>
      </c>
      <c r="M178" s="414">
        <f t="shared" si="10"/>
        <v>220.66000000000003</v>
      </c>
    </row>
    <row r="179" spans="1:13" s="446" customFormat="1" hidden="1" x14ac:dyDescent="0.2">
      <c r="A179" s="415">
        <v>202</v>
      </c>
      <c r="B179" s="410" t="s">
        <v>2988</v>
      </c>
      <c r="C179" s="410"/>
      <c r="D179" s="426">
        <f t="shared" si="8"/>
        <v>175.51999999999998</v>
      </c>
      <c r="E179" s="408" t="s">
        <v>3080</v>
      </c>
      <c r="F179" s="408">
        <v>2</v>
      </c>
      <c r="G179" s="426">
        <v>351.03999999999996</v>
      </c>
      <c r="H179" s="409"/>
      <c r="I179" s="411"/>
      <c r="J179" s="412"/>
      <c r="K179" s="412"/>
      <c r="L179" s="413">
        <f t="shared" si="9"/>
        <v>2</v>
      </c>
      <c r="M179" s="414">
        <f t="shared" si="10"/>
        <v>351.03999999999996</v>
      </c>
    </row>
    <row r="180" spans="1:13" s="446" customFormat="1" hidden="1" x14ac:dyDescent="0.2">
      <c r="A180" s="415">
        <v>203</v>
      </c>
      <c r="B180" s="410" t="s">
        <v>2989</v>
      </c>
      <c r="C180" s="410"/>
      <c r="D180" s="426">
        <f t="shared" si="8"/>
        <v>192.21</v>
      </c>
      <c r="E180" s="408" t="s">
        <v>3080</v>
      </c>
      <c r="F180" s="408">
        <v>1</v>
      </c>
      <c r="G180" s="426">
        <v>192.21</v>
      </c>
      <c r="H180" s="409"/>
      <c r="I180" s="411"/>
      <c r="J180" s="412"/>
      <c r="K180" s="412"/>
      <c r="L180" s="413">
        <f t="shared" si="9"/>
        <v>1</v>
      </c>
      <c r="M180" s="414">
        <f t="shared" si="10"/>
        <v>192.21</v>
      </c>
    </row>
    <row r="181" spans="1:13" s="446" customFormat="1" hidden="1" x14ac:dyDescent="0.2">
      <c r="A181" s="415">
        <v>204</v>
      </c>
      <c r="B181" s="410" t="s">
        <v>2990</v>
      </c>
      <c r="C181" s="410"/>
      <c r="D181" s="426">
        <f t="shared" si="8"/>
        <v>192.21</v>
      </c>
      <c r="E181" s="408" t="s">
        <v>3080</v>
      </c>
      <c r="F181" s="408">
        <v>1</v>
      </c>
      <c r="G181" s="426">
        <v>192.21</v>
      </c>
      <c r="H181" s="409"/>
      <c r="I181" s="411"/>
      <c r="J181" s="412"/>
      <c r="K181" s="412"/>
      <c r="L181" s="413">
        <f t="shared" si="9"/>
        <v>1</v>
      </c>
      <c r="M181" s="414">
        <f t="shared" si="10"/>
        <v>192.21</v>
      </c>
    </row>
    <row r="182" spans="1:13" s="446" customFormat="1" hidden="1" x14ac:dyDescent="0.2">
      <c r="A182" s="415">
        <v>205</v>
      </c>
      <c r="B182" s="410" t="s">
        <v>2991</v>
      </c>
      <c r="C182" s="410"/>
      <c r="D182" s="426">
        <f t="shared" si="8"/>
        <v>51.569999999999993</v>
      </c>
      <c r="E182" s="408" t="s">
        <v>3080</v>
      </c>
      <c r="F182" s="408">
        <v>1</v>
      </c>
      <c r="G182" s="426">
        <v>51.569999999999993</v>
      </c>
      <c r="H182" s="409"/>
      <c r="I182" s="411"/>
      <c r="J182" s="412"/>
      <c r="K182" s="412"/>
      <c r="L182" s="413">
        <f t="shared" si="9"/>
        <v>1</v>
      </c>
      <c r="M182" s="414">
        <f t="shared" si="10"/>
        <v>51.569999999999993</v>
      </c>
    </row>
    <row r="183" spans="1:13" s="446" customFormat="1" hidden="1" x14ac:dyDescent="0.2">
      <c r="A183" s="415">
        <v>206</v>
      </c>
      <c r="B183" s="410" t="s">
        <v>2992</v>
      </c>
      <c r="C183" s="410"/>
      <c r="D183" s="426">
        <f t="shared" si="8"/>
        <v>49.28</v>
      </c>
      <c r="E183" s="408" t="s">
        <v>3080</v>
      </c>
      <c r="F183" s="408">
        <v>1</v>
      </c>
      <c r="G183" s="426">
        <v>49.28</v>
      </c>
      <c r="H183" s="409"/>
      <c r="I183" s="411"/>
      <c r="J183" s="412"/>
      <c r="K183" s="412"/>
      <c r="L183" s="413">
        <f t="shared" si="9"/>
        <v>1</v>
      </c>
      <c r="M183" s="414">
        <f t="shared" si="10"/>
        <v>49.28</v>
      </c>
    </row>
    <row r="184" spans="1:13" s="446" customFormat="1" hidden="1" x14ac:dyDescent="0.2">
      <c r="A184" s="415">
        <v>207</v>
      </c>
      <c r="B184" s="410" t="s">
        <v>2993</v>
      </c>
      <c r="C184" s="410"/>
      <c r="D184" s="426">
        <f t="shared" si="8"/>
        <v>192.79</v>
      </c>
      <c r="E184" s="408" t="s">
        <v>3080</v>
      </c>
      <c r="F184" s="408">
        <v>1</v>
      </c>
      <c r="G184" s="426">
        <v>192.79</v>
      </c>
      <c r="H184" s="409"/>
      <c r="I184" s="411"/>
      <c r="J184" s="412"/>
      <c r="K184" s="412"/>
      <c r="L184" s="413">
        <f t="shared" si="9"/>
        <v>1</v>
      </c>
      <c r="M184" s="414">
        <f t="shared" si="10"/>
        <v>192.79</v>
      </c>
    </row>
    <row r="185" spans="1:13" s="446" customFormat="1" hidden="1" x14ac:dyDescent="0.2">
      <c r="A185" s="415">
        <v>208</v>
      </c>
      <c r="B185" s="410" t="s">
        <v>2994</v>
      </c>
      <c r="C185" s="410"/>
      <c r="D185" s="426">
        <f t="shared" si="8"/>
        <v>192.79</v>
      </c>
      <c r="E185" s="408" t="s">
        <v>3080</v>
      </c>
      <c r="F185" s="408">
        <v>1</v>
      </c>
      <c r="G185" s="426">
        <v>192.79</v>
      </c>
      <c r="H185" s="409"/>
      <c r="I185" s="411"/>
      <c r="J185" s="412"/>
      <c r="K185" s="412"/>
      <c r="L185" s="413">
        <f t="shared" si="9"/>
        <v>1</v>
      </c>
      <c r="M185" s="414">
        <f t="shared" si="10"/>
        <v>192.79</v>
      </c>
    </row>
    <row r="186" spans="1:13" s="446" customFormat="1" hidden="1" x14ac:dyDescent="0.2">
      <c r="A186" s="415">
        <v>209</v>
      </c>
      <c r="B186" s="410" t="s">
        <v>2995</v>
      </c>
      <c r="C186" s="410"/>
      <c r="D186" s="426">
        <f t="shared" si="8"/>
        <v>572.01999999999987</v>
      </c>
      <c r="E186" s="408" t="s">
        <v>3080</v>
      </c>
      <c r="F186" s="408">
        <v>1</v>
      </c>
      <c r="G186" s="426">
        <v>572.01999999999987</v>
      </c>
      <c r="H186" s="409"/>
      <c r="I186" s="411"/>
      <c r="J186" s="412"/>
      <c r="K186" s="412"/>
      <c r="L186" s="413">
        <f t="shared" si="9"/>
        <v>1</v>
      </c>
      <c r="M186" s="414">
        <f t="shared" si="10"/>
        <v>572.01999999999987</v>
      </c>
    </row>
    <row r="187" spans="1:13" s="446" customFormat="1" hidden="1" x14ac:dyDescent="0.2">
      <c r="A187" s="415">
        <v>210</v>
      </c>
      <c r="B187" s="410" t="s">
        <v>2961</v>
      </c>
      <c r="C187" s="410"/>
      <c r="D187" s="426">
        <f t="shared" si="8"/>
        <v>352.2</v>
      </c>
      <c r="E187" s="408" t="s">
        <v>3080</v>
      </c>
      <c r="F187" s="408">
        <v>2</v>
      </c>
      <c r="G187" s="426">
        <v>704.4</v>
      </c>
      <c r="H187" s="409"/>
      <c r="I187" s="411"/>
      <c r="J187" s="412"/>
      <c r="K187" s="412"/>
      <c r="L187" s="413">
        <f t="shared" si="9"/>
        <v>2</v>
      </c>
      <c r="M187" s="414">
        <f t="shared" si="10"/>
        <v>704.4</v>
      </c>
    </row>
    <row r="188" spans="1:13" s="446" customFormat="1" hidden="1" x14ac:dyDescent="0.2">
      <c r="A188" s="415">
        <v>211</v>
      </c>
      <c r="B188" s="410" t="s">
        <v>2996</v>
      </c>
      <c r="C188" s="410"/>
      <c r="D188" s="426">
        <f t="shared" si="8"/>
        <v>548.8900000000001</v>
      </c>
      <c r="E188" s="408" t="s">
        <v>3080</v>
      </c>
      <c r="F188" s="408">
        <v>1</v>
      </c>
      <c r="G188" s="426">
        <v>548.8900000000001</v>
      </c>
      <c r="H188" s="409"/>
      <c r="I188" s="411"/>
      <c r="J188" s="412"/>
      <c r="K188" s="412"/>
      <c r="L188" s="413">
        <f t="shared" si="9"/>
        <v>1</v>
      </c>
      <c r="M188" s="414">
        <f t="shared" si="10"/>
        <v>548.8900000000001</v>
      </c>
    </row>
    <row r="189" spans="1:13" s="446" customFormat="1" hidden="1" x14ac:dyDescent="0.2">
      <c r="A189" s="415">
        <v>212</v>
      </c>
      <c r="B189" s="410" t="s">
        <v>2997</v>
      </c>
      <c r="C189" s="410"/>
      <c r="D189" s="426">
        <f t="shared" si="8"/>
        <v>562.2700000000001</v>
      </c>
      <c r="E189" s="408" t="s">
        <v>3080</v>
      </c>
      <c r="F189" s="408">
        <v>1</v>
      </c>
      <c r="G189" s="426">
        <v>562.2700000000001</v>
      </c>
      <c r="H189" s="409"/>
      <c r="I189" s="411"/>
      <c r="J189" s="412"/>
      <c r="K189" s="412"/>
      <c r="L189" s="413">
        <f t="shared" si="9"/>
        <v>1</v>
      </c>
      <c r="M189" s="414">
        <f t="shared" si="10"/>
        <v>562.2700000000001</v>
      </c>
    </row>
    <row r="190" spans="1:13" s="446" customFormat="1" hidden="1" x14ac:dyDescent="0.2">
      <c r="A190" s="415">
        <v>213</v>
      </c>
      <c r="B190" s="410" t="s">
        <v>2998</v>
      </c>
      <c r="C190" s="410"/>
      <c r="D190" s="426">
        <f t="shared" si="8"/>
        <v>2.17</v>
      </c>
      <c r="E190" s="408" t="s">
        <v>3080</v>
      </c>
      <c r="F190" s="408">
        <v>1</v>
      </c>
      <c r="G190" s="426">
        <v>2.17</v>
      </c>
      <c r="H190" s="409"/>
      <c r="I190" s="411"/>
      <c r="J190" s="412"/>
      <c r="K190" s="412"/>
      <c r="L190" s="413">
        <f t="shared" si="9"/>
        <v>1</v>
      </c>
      <c r="M190" s="414">
        <f t="shared" si="10"/>
        <v>2.17</v>
      </c>
    </row>
    <row r="191" spans="1:13" s="446" customFormat="1" hidden="1" x14ac:dyDescent="0.2">
      <c r="A191" s="415">
        <v>214</v>
      </c>
      <c r="B191" s="410" t="s">
        <v>2999</v>
      </c>
      <c r="C191" s="410"/>
      <c r="D191" s="426">
        <f t="shared" si="8"/>
        <v>194.67</v>
      </c>
      <c r="E191" s="408" t="s">
        <v>3080</v>
      </c>
      <c r="F191" s="408">
        <v>1</v>
      </c>
      <c r="G191" s="426">
        <v>194.67</v>
      </c>
      <c r="H191" s="409"/>
      <c r="I191" s="411"/>
      <c r="J191" s="412"/>
      <c r="K191" s="412"/>
      <c r="L191" s="413">
        <f t="shared" si="9"/>
        <v>1</v>
      </c>
      <c r="M191" s="414">
        <f t="shared" si="10"/>
        <v>194.67</v>
      </c>
    </row>
    <row r="192" spans="1:13" s="446" customFormat="1" hidden="1" x14ac:dyDescent="0.2">
      <c r="A192" s="415">
        <v>216</v>
      </c>
      <c r="B192" s="410" t="s">
        <v>3000</v>
      </c>
      <c r="C192" s="410"/>
      <c r="D192" s="426">
        <f t="shared" si="8"/>
        <v>36.440000000000005</v>
      </c>
      <c r="E192" s="408" t="s">
        <v>3080</v>
      </c>
      <c r="F192" s="408">
        <v>2</v>
      </c>
      <c r="G192" s="426">
        <v>72.88000000000001</v>
      </c>
      <c r="H192" s="409"/>
      <c r="I192" s="411"/>
      <c r="J192" s="412"/>
      <c r="K192" s="412"/>
      <c r="L192" s="413">
        <f t="shared" si="9"/>
        <v>2</v>
      </c>
      <c r="M192" s="414">
        <f t="shared" si="10"/>
        <v>72.88000000000001</v>
      </c>
    </row>
    <row r="193" spans="1:13" s="446" customFormat="1" hidden="1" x14ac:dyDescent="0.2">
      <c r="A193" s="415">
        <v>217</v>
      </c>
      <c r="B193" s="410" t="s">
        <v>3001</v>
      </c>
      <c r="C193" s="410"/>
      <c r="D193" s="426">
        <f t="shared" si="8"/>
        <v>38.67</v>
      </c>
      <c r="E193" s="408" t="s">
        <v>3080</v>
      </c>
      <c r="F193" s="408">
        <v>1</v>
      </c>
      <c r="G193" s="426">
        <v>38.67</v>
      </c>
      <c r="H193" s="409"/>
      <c r="I193" s="411"/>
      <c r="J193" s="412"/>
      <c r="K193" s="412"/>
      <c r="L193" s="413">
        <f t="shared" si="9"/>
        <v>1</v>
      </c>
      <c r="M193" s="414">
        <f t="shared" si="10"/>
        <v>38.67</v>
      </c>
    </row>
    <row r="194" spans="1:13" s="446" customFormat="1" hidden="1" x14ac:dyDescent="0.2">
      <c r="A194" s="415">
        <v>218</v>
      </c>
      <c r="B194" s="410" t="s">
        <v>3002</v>
      </c>
      <c r="C194" s="410"/>
      <c r="D194" s="426">
        <f t="shared" si="8"/>
        <v>183.08</v>
      </c>
      <c r="E194" s="408" t="s">
        <v>3080</v>
      </c>
      <c r="F194" s="408">
        <v>1</v>
      </c>
      <c r="G194" s="426">
        <v>183.08</v>
      </c>
      <c r="H194" s="409"/>
      <c r="I194" s="411"/>
      <c r="J194" s="412"/>
      <c r="K194" s="412"/>
      <c r="L194" s="413">
        <f t="shared" si="9"/>
        <v>1</v>
      </c>
      <c r="M194" s="414">
        <f t="shared" si="10"/>
        <v>183.08</v>
      </c>
    </row>
    <row r="195" spans="1:13" s="446" customFormat="1" hidden="1" x14ac:dyDescent="0.2">
      <c r="A195" s="415">
        <v>219</v>
      </c>
      <c r="B195" s="410" t="s">
        <v>3003</v>
      </c>
      <c r="C195" s="410"/>
      <c r="D195" s="426">
        <f t="shared" si="8"/>
        <v>183.08</v>
      </c>
      <c r="E195" s="408" t="s">
        <v>3080</v>
      </c>
      <c r="F195" s="408">
        <v>1</v>
      </c>
      <c r="G195" s="426">
        <v>183.08</v>
      </c>
      <c r="H195" s="409"/>
      <c r="I195" s="411"/>
      <c r="J195" s="412"/>
      <c r="K195" s="412"/>
      <c r="L195" s="413">
        <f t="shared" si="9"/>
        <v>1</v>
      </c>
      <c r="M195" s="414">
        <f t="shared" si="10"/>
        <v>183.08</v>
      </c>
    </row>
    <row r="196" spans="1:13" s="446" customFormat="1" hidden="1" x14ac:dyDescent="0.2">
      <c r="A196" s="415">
        <v>220</v>
      </c>
      <c r="B196" s="410" t="s">
        <v>3004</v>
      </c>
      <c r="C196" s="410"/>
      <c r="D196" s="426">
        <f t="shared" si="8"/>
        <v>37.68</v>
      </c>
      <c r="E196" s="408" t="s">
        <v>3080</v>
      </c>
      <c r="F196" s="408">
        <v>3</v>
      </c>
      <c r="G196" s="426">
        <v>113.04</v>
      </c>
      <c r="H196" s="409"/>
      <c r="I196" s="411"/>
      <c r="J196" s="412"/>
      <c r="K196" s="412"/>
      <c r="L196" s="413">
        <f t="shared" si="9"/>
        <v>3</v>
      </c>
      <c r="M196" s="414">
        <f t="shared" si="10"/>
        <v>113.03999999999999</v>
      </c>
    </row>
    <row r="197" spans="1:13" s="446" customFormat="1" hidden="1" x14ac:dyDescent="0.2">
      <c r="A197" s="415">
        <v>221</v>
      </c>
      <c r="B197" s="410" t="s">
        <v>3005</v>
      </c>
      <c r="C197" s="410"/>
      <c r="D197" s="426">
        <f t="shared" si="8"/>
        <v>38.17</v>
      </c>
      <c r="E197" s="408" t="s">
        <v>3080</v>
      </c>
      <c r="F197" s="408">
        <v>1</v>
      </c>
      <c r="G197" s="426">
        <v>38.17</v>
      </c>
      <c r="H197" s="409"/>
      <c r="I197" s="411"/>
      <c r="J197" s="412"/>
      <c r="K197" s="412"/>
      <c r="L197" s="413">
        <f t="shared" si="9"/>
        <v>1</v>
      </c>
      <c r="M197" s="414">
        <f t="shared" si="10"/>
        <v>38.17</v>
      </c>
    </row>
    <row r="198" spans="1:13" s="446" customFormat="1" hidden="1" x14ac:dyDescent="0.2">
      <c r="A198" s="415">
        <v>222</v>
      </c>
      <c r="B198" s="410" t="s">
        <v>2962</v>
      </c>
      <c r="C198" s="410"/>
      <c r="D198" s="426">
        <f t="shared" si="8"/>
        <v>365.72</v>
      </c>
      <c r="E198" s="408" t="s">
        <v>3080</v>
      </c>
      <c r="F198" s="408">
        <v>1</v>
      </c>
      <c r="G198" s="426">
        <v>365.72</v>
      </c>
      <c r="H198" s="409"/>
      <c r="I198" s="411"/>
      <c r="J198" s="412"/>
      <c r="K198" s="412"/>
      <c r="L198" s="413">
        <f t="shared" si="9"/>
        <v>1</v>
      </c>
      <c r="M198" s="414">
        <f t="shared" si="10"/>
        <v>365.72</v>
      </c>
    </row>
    <row r="199" spans="1:13" s="446" customFormat="1" hidden="1" x14ac:dyDescent="0.2">
      <c r="A199" s="415">
        <v>223</v>
      </c>
      <c r="B199" s="410" t="s">
        <v>3006</v>
      </c>
      <c r="C199" s="410"/>
      <c r="D199" s="426">
        <f t="shared" si="8"/>
        <v>519.76</v>
      </c>
      <c r="E199" s="408" t="s">
        <v>3080</v>
      </c>
      <c r="F199" s="408">
        <v>1</v>
      </c>
      <c r="G199" s="426">
        <v>519.76</v>
      </c>
      <c r="H199" s="409"/>
      <c r="I199" s="411"/>
      <c r="J199" s="412"/>
      <c r="K199" s="412"/>
      <c r="L199" s="413">
        <f t="shared" si="9"/>
        <v>1</v>
      </c>
      <c r="M199" s="414">
        <f t="shared" si="10"/>
        <v>519.76</v>
      </c>
    </row>
    <row r="200" spans="1:13" s="446" customFormat="1" hidden="1" x14ac:dyDescent="0.2">
      <c r="A200" s="415">
        <v>224</v>
      </c>
      <c r="B200" s="410" t="s">
        <v>3007</v>
      </c>
      <c r="C200" s="410"/>
      <c r="D200" s="426">
        <f t="shared" si="8"/>
        <v>445.87</v>
      </c>
      <c r="E200" s="408" t="s">
        <v>3080</v>
      </c>
      <c r="F200" s="408">
        <v>1</v>
      </c>
      <c r="G200" s="426">
        <v>445.87</v>
      </c>
      <c r="H200" s="409"/>
      <c r="I200" s="411"/>
      <c r="J200" s="412"/>
      <c r="K200" s="412"/>
      <c r="L200" s="413">
        <f t="shared" si="9"/>
        <v>1</v>
      </c>
      <c r="M200" s="414">
        <f t="shared" si="10"/>
        <v>445.87</v>
      </c>
    </row>
    <row r="201" spans="1:13" s="446" customFormat="1" hidden="1" x14ac:dyDescent="0.2">
      <c r="A201" s="415">
        <v>225</v>
      </c>
      <c r="B201" s="410" t="s">
        <v>3008</v>
      </c>
      <c r="C201" s="410"/>
      <c r="D201" s="426">
        <f t="shared" si="8"/>
        <v>503.71</v>
      </c>
      <c r="E201" s="408" t="s">
        <v>3080</v>
      </c>
      <c r="F201" s="408">
        <v>2</v>
      </c>
      <c r="G201" s="426">
        <v>1007.42</v>
      </c>
      <c r="H201" s="409"/>
      <c r="I201" s="411"/>
      <c r="J201" s="412"/>
      <c r="K201" s="412"/>
      <c r="L201" s="413">
        <f t="shared" si="9"/>
        <v>2</v>
      </c>
      <c r="M201" s="414">
        <f t="shared" si="10"/>
        <v>1007.42</v>
      </c>
    </row>
    <row r="202" spans="1:13" s="446" customFormat="1" hidden="1" x14ac:dyDescent="0.2">
      <c r="A202" s="415">
        <v>226</v>
      </c>
      <c r="B202" s="410" t="s">
        <v>3009</v>
      </c>
      <c r="C202" s="410"/>
      <c r="D202" s="426">
        <f t="shared" si="8"/>
        <v>530.98</v>
      </c>
      <c r="E202" s="408" t="s">
        <v>3080</v>
      </c>
      <c r="F202" s="408">
        <v>1</v>
      </c>
      <c r="G202" s="426">
        <v>530.98</v>
      </c>
      <c r="H202" s="409"/>
      <c r="I202" s="411"/>
      <c r="J202" s="412"/>
      <c r="K202" s="412"/>
      <c r="L202" s="413">
        <f t="shared" si="9"/>
        <v>1</v>
      </c>
      <c r="M202" s="414">
        <f t="shared" si="10"/>
        <v>530.98</v>
      </c>
    </row>
    <row r="203" spans="1:13" s="446" customFormat="1" hidden="1" x14ac:dyDescent="0.2">
      <c r="A203" s="415">
        <v>227</v>
      </c>
      <c r="B203" s="410" t="s">
        <v>3010</v>
      </c>
      <c r="C203" s="410"/>
      <c r="D203" s="426">
        <f t="shared" ref="D203:D266" si="11">G203/F203</f>
        <v>589.73</v>
      </c>
      <c r="E203" s="408" t="s">
        <v>3080</v>
      </c>
      <c r="F203" s="408">
        <v>1</v>
      </c>
      <c r="G203" s="426">
        <v>589.73</v>
      </c>
      <c r="H203" s="409"/>
      <c r="I203" s="411"/>
      <c r="J203" s="412"/>
      <c r="K203" s="412"/>
      <c r="L203" s="413">
        <f t="shared" si="9"/>
        <v>1</v>
      </c>
      <c r="M203" s="414">
        <f t="shared" si="10"/>
        <v>589.73</v>
      </c>
    </row>
    <row r="204" spans="1:13" s="446" customFormat="1" hidden="1" x14ac:dyDescent="0.2">
      <c r="A204" s="415">
        <v>229</v>
      </c>
      <c r="B204" s="410" t="s">
        <v>3011</v>
      </c>
      <c r="C204" s="410"/>
      <c r="D204" s="426">
        <f t="shared" si="11"/>
        <v>225.45999999999998</v>
      </c>
      <c r="E204" s="408" t="s">
        <v>3080</v>
      </c>
      <c r="F204" s="408">
        <v>2</v>
      </c>
      <c r="G204" s="426">
        <v>450.91999999999996</v>
      </c>
      <c r="H204" s="409"/>
      <c r="I204" s="411"/>
      <c r="J204" s="412"/>
      <c r="K204" s="412"/>
      <c r="L204" s="413">
        <f t="shared" si="9"/>
        <v>2</v>
      </c>
      <c r="M204" s="414">
        <f t="shared" si="10"/>
        <v>450.91999999999996</v>
      </c>
    </row>
    <row r="205" spans="1:13" s="446" customFormat="1" hidden="1" x14ac:dyDescent="0.2">
      <c r="A205" s="415">
        <v>230</v>
      </c>
      <c r="B205" s="410" t="s">
        <v>3012</v>
      </c>
      <c r="C205" s="410"/>
      <c r="D205" s="426">
        <f t="shared" si="11"/>
        <v>0.16</v>
      </c>
      <c r="E205" s="408" t="s">
        <v>3080</v>
      </c>
      <c r="F205" s="408">
        <v>28</v>
      </c>
      <c r="G205" s="426">
        <v>4.4800000000000004</v>
      </c>
      <c r="H205" s="409"/>
      <c r="I205" s="411"/>
      <c r="J205" s="412"/>
      <c r="K205" s="412"/>
      <c r="L205" s="413">
        <f t="shared" si="9"/>
        <v>28</v>
      </c>
      <c r="M205" s="414">
        <f t="shared" si="10"/>
        <v>4.4800000000000004</v>
      </c>
    </row>
    <row r="206" spans="1:13" s="446" customFormat="1" hidden="1" x14ac:dyDescent="0.2">
      <c r="A206" s="415">
        <v>231</v>
      </c>
      <c r="B206" s="410" t="s">
        <v>3013</v>
      </c>
      <c r="C206" s="410"/>
      <c r="D206" s="426">
        <f t="shared" si="11"/>
        <v>238.08999999999997</v>
      </c>
      <c r="E206" s="408" t="s">
        <v>3080</v>
      </c>
      <c r="F206" s="408">
        <v>4</v>
      </c>
      <c r="G206" s="426">
        <v>952.3599999999999</v>
      </c>
      <c r="H206" s="409"/>
      <c r="I206" s="411"/>
      <c r="J206" s="412"/>
      <c r="K206" s="412"/>
      <c r="L206" s="413">
        <f t="shared" si="9"/>
        <v>4</v>
      </c>
      <c r="M206" s="414">
        <f t="shared" si="10"/>
        <v>952.3599999999999</v>
      </c>
    </row>
    <row r="207" spans="1:13" s="446" customFormat="1" hidden="1" x14ac:dyDescent="0.2">
      <c r="A207" s="415">
        <v>232</v>
      </c>
      <c r="B207" s="410" t="s">
        <v>3014</v>
      </c>
      <c r="C207" s="410"/>
      <c r="D207" s="426">
        <f t="shared" si="11"/>
        <v>243.07</v>
      </c>
      <c r="E207" s="408" t="s">
        <v>3080</v>
      </c>
      <c r="F207" s="408">
        <v>1</v>
      </c>
      <c r="G207" s="426">
        <v>243.07</v>
      </c>
      <c r="H207" s="409"/>
      <c r="I207" s="411"/>
      <c r="J207" s="412"/>
      <c r="K207" s="412"/>
      <c r="L207" s="413">
        <f t="shared" si="9"/>
        <v>1</v>
      </c>
      <c r="M207" s="414">
        <f t="shared" si="10"/>
        <v>243.07</v>
      </c>
    </row>
    <row r="208" spans="1:13" s="446" customFormat="1" hidden="1" x14ac:dyDescent="0.2">
      <c r="A208" s="415">
        <v>233</v>
      </c>
      <c r="B208" s="410" t="s">
        <v>3015</v>
      </c>
      <c r="C208" s="410"/>
      <c r="D208" s="426">
        <f t="shared" si="11"/>
        <v>205.59</v>
      </c>
      <c r="E208" s="408" t="s">
        <v>3080</v>
      </c>
      <c r="F208" s="408">
        <v>1</v>
      </c>
      <c r="G208" s="426">
        <v>205.59</v>
      </c>
      <c r="H208" s="409"/>
      <c r="I208" s="411"/>
      <c r="J208" s="412"/>
      <c r="K208" s="412"/>
      <c r="L208" s="413">
        <f t="shared" si="9"/>
        <v>1</v>
      </c>
      <c r="M208" s="414">
        <f t="shared" si="10"/>
        <v>205.59</v>
      </c>
    </row>
    <row r="209" spans="1:13" s="446" customFormat="1" hidden="1" x14ac:dyDescent="0.2">
      <c r="A209" s="415">
        <v>234</v>
      </c>
      <c r="B209" s="410" t="s">
        <v>2963</v>
      </c>
      <c r="C209" s="410"/>
      <c r="D209" s="426">
        <f t="shared" si="11"/>
        <v>6.32</v>
      </c>
      <c r="E209" s="408" t="s">
        <v>3080</v>
      </c>
      <c r="F209" s="408">
        <v>2</v>
      </c>
      <c r="G209" s="426">
        <v>12.64</v>
      </c>
      <c r="H209" s="409"/>
      <c r="I209" s="411"/>
      <c r="J209" s="412"/>
      <c r="K209" s="412"/>
      <c r="L209" s="413">
        <f t="shared" si="9"/>
        <v>2</v>
      </c>
      <c r="M209" s="414">
        <f t="shared" si="10"/>
        <v>12.64</v>
      </c>
    </row>
    <row r="210" spans="1:13" s="446" customFormat="1" hidden="1" x14ac:dyDescent="0.2">
      <c r="A210" s="415">
        <v>235</v>
      </c>
      <c r="B210" s="410" t="s">
        <v>3016</v>
      </c>
      <c r="C210" s="410"/>
      <c r="D210" s="426">
        <f t="shared" si="11"/>
        <v>166.70999999999998</v>
      </c>
      <c r="E210" s="408" t="s">
        <v>3080</v>
      </c>
      <c r="F210" s="408">
        <v>1</v>
      </c>
      <c r="G210" s="426">
        <v>166.70999999999998</v>
      </c>
      <c r="H210" s="409"/>
      <c r="I210" s="411"/>
      <c r="J210" s="412"/>
      <c r="K210" s="412"/>
      <c r="L210" s="413">
        <f t="shared" si="9"/>
        <v>1</v>
      </c>
      <c r="M210" s="414">
        <f t="shared" si="10"/>
        <v>166.70999999999998</v>
      </c>
    </row>
    <row r="211" spans="1:13" s="446" customFormat="1" hidden="1" x14ac:dyDescent="0.2">
      <c r="A211" s="415">
        <v>236</v>
      </c>
      <c r="B211" s="410" t="s">
        <v>3017</v>
      </c>
      <c r="C211" s="410"/>
      <c r="D211" s="426">
        <f t="shared" si="11"/>
        <v>237.01999999999998</v>
      </c>
      <c r="E211" s="408" t="s">
        <v>3080</v>
      </c>
      <c r="F211" s="408">
        <v>1</v>
      </c>
      <c r="G211" s="426">
        <v>237.01999999999998</v>
      </c>
      <c r="H211" s="409"/>
      <c r="I211" s="411"/>
      <c r="J211" s="412"/>
      <c r="K211" s="412"/>
      <c r="L211" s="413">
        <f t="shared" si="9"/>
        <v>1</v>
      </c>
      <c r="M211" s="414">
        <f t="shared" si="10"/>
        <v>237.01999999999998</v>
      </c>
    </row>
    <row r="212" spans="1:13" s="446" customFormat="1" hidden="1" x14ac:dyDescent="0.2">
      <c r="A212" s="415">
        <v>237</v>
      </c>
      <c r="B212" s="410" t="s">
        <v>3018</v>
      </c>
      <c r="C212" s="410"/>
      <c r="D212" s="426">
        <f t="shared" si="11"/>
        <v>168.10999999999999</v>
      </c>
      <c r="E212" s="408" t="s">
        <v>3080</v>
      </c>
      <c r="F212" s="408">
        <v>1</v>
      </c>
      <c r="G212" s="426">
        <v>168.10999999999999</v>
      </c>
      <c r="H212" s="409"/>
      <c r="I212" s="411"/>
      <c r="J212" s="412"/>
      <c r="K212" s="412"/>
      <c r="L212" s="413">
        <f t="shared" si="9"/>
        <v>1</v>
      </c>
      <c r="M212" s="414">
        <f t="shared" si="10"/>
        <v>168.10999999999999</v>
      </c>
    </row>
    <row r="213" spans="1:13" s="446" customFormat="1" hidden="1" x14ac:dyDescent="0.2">
      <c r="A213" s="415">
        <v>238</v>
      </c>
      <c r="B213" s="410" t="s">
        <v>3019</v>
      </c>
      <c r="C213" s="410"/>
      <c r="D213" s="426">
        <f t="shared" si="11"/>
        <v>163.34000000000003</v>
      </c>
      <c r="E213" s="408" t="s">
        <v>3080</v>
      </c>
      <c r="F213" s="408">
        <v>1</v>
      </c>
      <c r="G213" s="426">
        <v>163.34000000000003</v>
      </c>
      <c r="H213" s="409"/>
      <c r="I213" s="411"/>
      <c r="J213" s="412"/>
      <c r="K213" s="412"/>
      <c r="L213" s="413">
        <f t="shared" si="9"/>
        <v>1</v>
      </c>
      <c r="M213" s="414">
        <f t="shared" si="10"/>
        <v>163.34000000000003</v>
      </c>
    </row>
    <row r="214" spans="1:13" s="446" customFormat="1" hidden="1" x14ac:dyDescent="0.2">
      <c r="A214" s="415">
        <v>239</v>
      </c>
      <c r="B214" s="410" t="s">
        <v>3020</v>
      </c>
      <c r="C214" s="410"/>
      <c r="D214" s="426">
        <f t="shared" si="11"/>
        <v>150.68</v>
      </c>
      <c r="E214" s="408" t="s">
        <v>3080</v>
      </c>
      <c r="F214" s="408">
        <v>2</v>
      </c>
      <c r="G214" s="426">
        <v>301.36</v>
      </c>
      <c r="H214" s="409"/>
      <c r="I214" s="411"/>
      <c r="J214" s="412"/>
      <c r="K214" s="412"/>
      <c r="L214" s="413">
        <f t="shared" si="9"/>
        <v>2</v>
      </c>
      <c r="M214" s="414">
        <f t="shared" si="10"/>
        <v>301.36</v>
      </c>
    </row>
    <row r="215" spans="1:13" s="446" customFormat="1" hidden="1" x14ac:dyDescent="0.2">
      <c r="A215" s="415">
        <v>240</v>
      </c>
      <c r="B215" s="410" t="s">
        <v>3021</v>
      </c>
      <c r="C215" s="410"/>
      <c r="D215" s="426">
        <f t="shared" si="11"/>
        <v>151.10000000000002</v>
      </c>
      <c r="E215" s="408" t="s">
        <v>3080</v>
      </c>
      <c r="F215" s="408">
        <v>2</v>
      </c>
      <c r="G215" s="426">
        <v>302.20000000000005</v>
      </c>
      <c r="H215" s="409"/>
      <c r="I215" s="411"/>
      <c r="J215" s="412"/>
      <c r="K215" s="412"/>
      <c r="L215" s="413">
        <f t="shared" si="9"/>
        <v>2</v>
      </c>
      <c r="M215" s="414">
        <f t="shared" si="10"/>
        <v>302.20000000000005</v>
      </c>
    </row>
    <row r="216" spans="1:13" s="446" customFormat="1" hidden="1" x14ac:dyDescent="0.2">
      <c r="A216" s="415">
        <v>241</v>
      </c>
      <c r="B216" s="410" t="s">
        <v>3022</v>
      </c>
      <c r="C216" s="410"/>
      <c r="D216" s="426">
        <f t="shared" si="11"/>
        <v>262.43</v>
      </c>
      <c r="E216" s="408" t="s">
        <v>3080</v>
      </c>
      <c r="F216" s="408">
        <v>1</v>
      </c>
      <c r="G216" s="426">
        <v>262.43</v>
      </c>
      <c r="H216" s="409"/>
      <c r="I216" s="411"/>
      <c r="J216" s="412"/>
      <c r="K216" s="412"/>
      <c r="L216" s="413">
        <f t="shared" si="9"/>
        <v>1</v>
      </c>
      <c r="M216" s="414">
        <f t="shared" si="10"/>
        <v>262.43</v>
      </c>
    </row>
    <row r="217" spans="1:13" s="446" customFormat="1" hidden="1" x14ac:dyDescent="0.2">
      <c r="A217" s="415">
        <v>242</v>
      </c>
      <c r="B217" s="410" t="s">
        <v>3023</v>
      </c>
      <c r="C217" s="410"/>
      <c r="D217" s="426">
        <f t="shared" si="11"/>
        <v>214.07</v>
      </c>
      <c r="E217" s="408" t="s">
        <v>3080</v>
      </c>
      <c r="F217" s="408">
        <v>1</v>
      </c>
      <c r="G217" s="426">
        <v>214.07</v>
      </c>
      <c r="H217" s="409"/>
      <c r="I217" s="411"/>
      <c r="J217" s="412"/>
      <c r="K217" s="412"/>
      <c r="L217" s="413">
        <f t="shared" si="9"/>
        <v>1</v>
      </c>
      <c r="M217" s="414">
        <f t="shared" si="10"/>
        <v>214.07</v>
      </c>
    </row>
    <row r="218" spans="1:13" s="446" customFormat="1" hidden="1" x14ac:dyDescent="0.2">
      <c r="A218" s="415">
        <v>243</v>
      </c>
      <c r="B218" s="410" t="s">
        <v>3024</v>
      </c>
      <c r="C218" s="410"/>
      <c r="D218" s="426">
        <f t="shared" si="11"/>
        <v>222.07000000000002</v>
      </c>
      <c r="E218" s="408" t="s">
        <v>3080</v>
      </c>
      <c r="F218" s="408">
        <v>1</v>
      </c>
      <c r="G218" s="426">
        <v>222.07000000000002</v>
      </c>
      <c r="H218" s="409"/>
      <c r="I218" s="411"/>
      <c r="J218" s="412"/>
      <c r="K218" s="412"/>
      <c r="L218" s="413">
        <f t="shared" si="9"/>
        <v>1</v>
      </c>
      <c r="M218" s="414">
        <f t="shared" si="10"/>
        <v>222.07000000000002</v>
      </c>
    </row>
    <row r="219" spans="1:13" s="446" customFormat="1" hidden="1" x14ac:dyDescent="0.2">
      <c r="A219" s="415">
        <v>244</v>
      </c>
      <c r="B219" s="410" t="s">
        <v>3025</v>
      </c>
      <c r="C219" s="410"/>
      <c r="D219" s="426">
        <f t="shared" si="11"/>
        <v>239.37</v>
      </c>
      <c r="E219" s="408" t="s">
        <v>3080</v>
      </c>
      <c r="F219" s="408">
        <v>1</v>
      </c>
      <c r="G219" s="426">
        <v>239.37</v>
      </c>
      <c r="H219" s="409"/>
      <c r="I219" s="411"/>
      <c r="J219" s="412"/>
      <c r="K219" s="412"/>
      <c r="L219" s="413">
        <f t="shared" si="9"/>
        <v>1</v>
      </c>
      <c r="M219" s="414">
        <f t="shared" si="10"/>
        <v>239.37</v>
      </c>
    </row>
    <row r="220" spans="1:13" s="446" customFormat="1" hidden="1" x14ac:dyDescent="0.2">
      <c r="A220" s="415">
        <v>246</v>
      </c>
      <c r="B220" s="410" t="s">
        <v>2964</v>
      </c>
      <c r="C220" s="410"/>
      <c r="D220" s="426">
        <f t="shared" si="11"/>
        <v>5.9799999999999995</v>
      </c>
      <c r="E220" s="408" t="s">
        <v>3080</v>
      </c>
      <c r="F220" s="408">
        <v>3</v>
      </c>
      <c r="G220" s="426">
        <v>17.939999999999998</v>
      </c>
      <c r="H220" s="409"/>
      <c r="I220" s="411"/>
      <c r="J220" s="412"/>
      <c r="K220" s="412"/>
      <c r="L220" s="413">
        <f t="shared" si="9"/>
        <v>3</v>
      </c>
      <c r="M220" s="414">
        <f t="shared" si="10"/>
        <v>17.939999999999998</v>
      </c>
    </row>
    <row r="221" spans="1:13" s="446" customFormat="1" hidden="1" x14ac:dyDescent="0.2">
      <c r="A221" s="415">
        <v>247</v>
      </c>
      <c r="B221" s="410" t="s">
        <v>3026</v>
      </c>
      <c r="C221" s="410"/>
      <c r="D221" s="426">
        <f t="shared" si="11"/>
        <v>94.12</v>
      </c>
      <c r="E221" s="408" t="s">
        <v>3080</v>
      </c>
      <c r="F221" s="408">
        <v>1</v>
      </c>
      <c r="G221" s="426">
        <v>94.12</v>
      </c>
      <c r="H221" s="409"/>
      <c r="I221" s="411"/>
      <c r="J221" s="412"/>
      <c r="K221" s="412"/>
      <c r="L221" s="413">
        <f t="shared" si="9"/>
        <v>1</v>
      </c>
      <c r="M221" s="414">
        <f t="shared" si="10"/>
        <v>94.12</v>
      </c>
    </row>
    <row r="222" spans="1:13" s="446" customFormat="1" hidden="1" x14ac:dyDescent="0.2">
      <c r="A222" s="415">
        <v>248</v>
      </c>
      <c r="B222" s="410" t="s">
        <v>3027</v>
      </c>
      <c r="C222" s="410"/>
      <c r="D222" s="426">
        <f t="shared" si="11"/>
        <v>121.53</v>
      </c>
      <c r="E222" s="408" t="s">
        <v>3080</v>
      </c>
      <c r="F222" s="408">
        <v>1</v>
      </c>
      <c r="G222" s="426">
        <v>121.53</v>
      </c>
      <c r="H222" s="409"/>
      <c r="I222" s="411"/>
      <c r="J222" s="412"/>
      <c r="K222" s="412"/>
      <c r="L222" s="413">
        <f t="shared" si="9"/>
        <v>1</v>
      </c>
      <c r="M222" s="414">
        <f t="shared" si="10"/>
        <v>121.53</v>
      </c>
    </row>
    <row r="223" spans="1:13" s="446" customFormat="1" hidden="1" x14ac:dyDescent="0.2">
      <c r="A223" s="415">
        <v>249</v>
      </c>
      <c r="B223" s="410" t="s">
        <v>3028</v>
      </c>
      <c r="C223" s="410"/>
      <c r="D223" s="426">
        <f t="shared" si="11"/>
        <v>11.700000000000001</v>
      </c>
      <c r="E223" s="408" t="s">
        <v>3080</v>
      </c>
      <c r="F223" s="408">
        <v>22</v>
      </c>
      <c r="G223" s="426">
        <v>257.40000000000003</v>
      </c>
      <c r="H223" s="409"/>
      <c r="I223" s="411"/>
      <c r="J223" s="412"/>
      <c r="K223" s="412"/>
      <c r="L223" s="413">
        <f t="shared" si="9"/>
        <v>22</v>
      </c>
      <c r="M223" s="414">
        <f t="shared" si="10"/>
        <v>257.40000000000003</v>
      </c>
    </row>
    <row r="224" spans="1:13" s="446" customFormat="1" hidden="1" x14ac:dyDescent="0.2">
      <c r="A224" s="415">
        <v>250</v>
      </c>
      <c r="B224" s="410" t="s">
        <v>3029</v>
      </c>
      <c r="C224" s="410"/>
      <c r="D224" s="426">
        <f t="shared" si="11"/>
        <v>70.19</v>
      </c>
      <c r="E224" s="408" t="s">
        <v>3080</v>
      </c>
      <c r="F224" s="408">
        <v>1</v>
      </c>
      <c r="G224" s="426">
        <v>70.19</v>
      </c>
      <c r="H224" s="409"/>
      <c r="I224" s="411"/>
      <c r="J224" s="412"/>
      <c r="K224" s="412"/>
      <c r="L224" s="413">
        <f t="shared" si="9"/>
        <v>1</v>
      </c>
      <c r="M224" s="414">
        <f t="shared" si="10"/>
        <v>70.19</v>
      </c>
    </row>
    <row r="225" spans="1:13" s="446" customFormat="1" hidden="1" x14ac:dyDescent="0.2">
      <c r="A225" s="415">
        <v>251</v>
      </c>
      <c r="B225" s="410" t="s">
        <v>3030</v>
      </c>
      <c r="C225" s="410"/>
      <c r="D225" s="426">
        <f t="shared" si="11"/>
        <v>38.06</v>
      </c>
      <c r="E225" s="408" t="s">
        <v>3080</v>
      </c>
      <c r="F225" s="408">
        <v>1</v>
      </c>
      <c r="G225" s="426">
        <v>38.06</v>
      </c>
      <c r="H225" s="409"/>
      <c r="I225" s="411"/>
      <c r="J225" s="412"/>
      <c r="K225" s="412"/>
      <c r="L225" s="413">
        <f t="shared" si="9"/>
        <v>1</v>
      </c>
      <c r="M225" s="414">
        <f t="shared" si="10"/>
        <v>38.06</v>
      </c>
    </row>
    <row r="226" spans="1:13" s="446" customFormat="1" hidden="1" x14ac:dyDescent="0.2">
      <c r="A226" s="415">
        <v>253</v>
      </c>
      <c r="B226" s="410" t="s">
        <v>3031</v>
      </c>
      <c r="C226" s="410"/>
      <c r="D226" s="426">
        <f t="shared" si="11"/>
        <v>38.06</v>
      </c>
      <c r="E226" s="408" t="s">
        <v>3080</v>
      </c>
      <c r="F226" s="408">
        <v>1</v>
      </c>
      <c r="G226" s="426">
        <v>38.06</v>
      </c>
      <c r="H226" s="409"/>
      <c r="I226" s="411"/>
      <c r="J226" s="412"/>
      <c r="K226" s="412"/>
      <c r="L226" s="413">
        <f t="shared" si="9"/>
        <v>1</v>
      </c>
      <c r="M226" s="414">
        <f t="shared" si="10"/>
        <v>38.06</v>
      </c>
    </row>
    <row r="227" spans="1:13" s="446" customFormat="1" hidden="1" x14ac:dyDescent="0.2">
      <c r="A227" s="415">
        <v>255</v>
      </c>
      <c r="B227" s="410" t="s">
        <v>3032</v>
      </c>
      <c r="C227" s="410"/>
      <c r="D227" s="426">
        <f t="shared" si="11"/>
        <v>91.67</v>
      </c>
      <c r="E227" s="408" t="s">
        <v>3080</v>
      </c>
      <c r="F227" s="408">
        <v>1</v>
      </c>
      <c r="G227" s="426">
        <v>91.67</v>
      </c>
      <c r="H227" s="409"/>
      <c r="I227" s="411"/>
      <c r="J227" s="412"/>
      <c r="K227" s="412"/>
      <c r="L227" s="413">
        <f t="shared" si="9"/>
        <v>1</v>
      </c>
      <c r="M227" s="414">
        <f t="shared" si="10"/>
        <v>91.67</v>
      </c>
    </row>
    <row r="228" spans="1:13" s="446" customFormat="1" hidden="1" x14ac:dyDescent="0.2">
      <c r="A228" s="415">
        <v>256</v>
      </c>
      <c r="B228" s="410" t="s">
        <v>3033</v>
      </c>
      <c r="C228" s="410"/>
      <c r="D228" s="426">
        <f t="shared" si="11"/>
        <v>17.239999999999998</v>
      </c>
      <c r="E228" s="408" t="s">
        <v>3080</v>
      </c>
      <c r="F228" s="408">
        <v>1</v>
      </c>
      <c r="G228" s="426">
        <v>17.239999999999998</v>
      </c>
      <c r="H228" s="409"/>
      <c r="I228" s="411"/>
      <c r="J228" s="412"/>
      <c r="K228" s="412"/>
      <c r="L228" s="413">
        <f t="shared" si="9"/>
        <v>1</v>
      </c>
      <c r="M228" s="414">
        <f t="shared" si="10"/>
        <v>17.239999999999998</v>
      </c>
    </row>
    <row r="229" spans="1:13" s="446" customFormat="1" hidden="1" x14ac:dyDescent="0.2">
      <c r="A229" s="415">
        <v>257</v>
      </c>
      <c r="B229" s="410" t="s">
        <v>3034</v>
      </c>
      <c r="C229" s="410"/>
      <c r="D229" s="426">
        <f t="shared" si="11"/>
        <v>4.0199999999999996</v>
      </c>
      <c r="E229" s="408" t="s">
        <v>3080</v>
      </c>
      <c r="F229" s="408">
        <v>6</v>
      </c>
      <c r="G229" s="426">
        <v>24.119999999999997</v>
      </c>
      <c r="H229" s="409"/>
      <c r="I229" s="411"/>
      <c r="J229" s="412"/>
      <c r="K229" s="412"/>
      <c r="L229" s="413">
        <f t="shared" si="9"/>
        <v>6</v>
      </c>
      <c r="M229" s="414">
        <f t="shared" si="10"/>
        <v>24.119999999999997</v>
      </c>
    </row>
    <row r="230" spans="1:13" s="446" customFormat="1" hidden="1" x14ac:dyDescent="0.2">
      <c r="A230" s="415">
        <v>258</v>
      </c>
      <c r="B230" s="410" t="s">
        <v>3035</v>
      </c>
      <c r="C230" s="410"/>
      <c r="D230" s="426">
        <f t="shared" si="11"/>
        <v>2.17</v>
      </c>
      <c r="E230" s="408" t="s">
        <v>3080</v>
      </c>
      <c r="F230" s="408">
        <v>9</v>
      </c>
      <c r="G230" s="426">
        <v>19.53</v>
      </c>
      <c r="H230" s="409"/>
      <c r="I230" s="411"/>
      <c r="J230" s="412"/>
      <c r="K230" s="412"/>
      <c r="L230" s="413">
        <f t="shared" ref="L230:L291" si="12">F230-K230</f>
        <v>9</v>
      </c>
      <c r="M230" s="414">
        <f t="shared" ref="M230:M291" si="13">L230*D230</f>
        <v>19.53</v>
      </c>
    </row>
    <row r="231" spans="1:13" s="446" customFormat="1" hidden="1" x14ac:dyDescent="0.2">
      <c r="A231" s="415">
        <v>259</v>
      </c>
      <c r="B231" s="410" t="s">
        <v>2965</v>
      </c>
      <c r="C231" s="410"/>
      <c r="D231" s="426">
        <f t="shared" si="11"/>
        <v>6</v>
      </c>
      <c r="E231" s="408" t="s">
        <v>3080</v>
      </c>
      <c r="F231" s="408">
        <v>1</v>
      </c>
      <c r="G231" s="426">
        <v>6</v>
      </c>
      <c r="H231" s="409"/>
      <c r="I231" s="411"/>
      <c r="J231" s="412"/>
      <c r="K231" s="412"/>
      <c r="L231" s="413">
        <f t="shared" si="12"/>
        <v>1</v>
      </c>
      <c r="M231" s="414">
        <f t="shared" si="13"/>
        <v>6</v>
      </c>
    </row>
    <row r="232" spans="1:13" s="446" customFormat="1" hidden="1" x14ac:dyDescent="0.2">
      <c r="A232" s="415">
        <v>260</v>
      </c>
      <c r="B232" s="410" t="s">
        <v>3036</v>
      </c>
      <c r="C232" s="410"/>
      <c r="D232" s="426">
        <f t="shared" si="11"/>
        <v>4.71</v>
      </c>
      <c r="E232" s="408" t="s">
        <v>3080</v>
      </c>
      <c r="F232" s="408">
        <v>1</v>
      </c>
      <c r="G232" s="426">
        <v>4.71</v>
      </c>
      <c r="H232" s="409"/>
      <c r="I232" s="411"/>
      <c r="J232" s="412"/>
      <c r="K232" s="412"/>
      <c r="L232" s="413">
        <f t="shared" si="12"/>
        <v>1</v>
      </c>
      <c r="M232" s="414">
        <f t="shared" si="13"/>
        <v>4.71</v>
      </c>
    </row>
    <row r="233" spans="1:13" s="446" customFormat="1" hidden="1" x14ac:dyDescent="0.2">
      <c r="A233" s="415">
        <v>261</v>
      </c>
      <c r="B233" s="410" t="s">
        <v>3037</v>
      </c>
      <c r="C233" s="410"/>
      <c r="D233" s="426">
        <f t="shared" si="11"/>
        <v>3.62</v>
      </c>
      <c r="E233" s="408" t="s">
        <v>3080</v>
      </c>
      <c r="F233" s="408">
        <v>1</v>
      </c>
      <c r="G233" s="426">
        <v>3.62</v>
      </c>
      <c r="H233" s="409"/>
      <c r="I233" s="411"/>
      <c r="J233" s="412"/>
      <c r="K233" s="412"/>
      <c r="L233" s="413">
        <f t="shared" si="12"/>
        <v>1</v>
      </c>
      <c r="M233" s="414">
        <f t="shared" si="13"/>
        <v>3.62</v>
      </c>
    </row>
    <row r="234" spans="1:13" s="446" customFormat="1" hidden="1" x14ac:dyDescent="0.2">
      <c r="A234" s="415">
        <v>262</v>
      </c>
      <c r="B234" s="410" t="s">
        <v>3038</v>
      </c>
      <c r="C234" s="410"/>
      <c r="D234" s="426">
        <f t="shared" si="11"/>
        <v>4.37</v>
      </c>
      <c r="E234" s="408" t="s">
        <v>3080</v>
      </c>
      <c r="F234" s="408">
        <v>2</v>
      </c>
      <c r="G234" s="426">
        <v>8.74</v>
      </c>
      <c r="H234" s="409"/>
      <c r="I234" s="411"/>
      <c r="J234" s="412"/>
      <c r="K234" s="412"/>
      <c r="L234" s="413">
        <f t="shared" si="12"/>
        <v>2</v>
      </c>
      <c r="M234" s="414">
        <f t="shared" si="13"/>
        <v>8.74</v>
      </c>
    </row>
    <row r="235" spans="1:13" s="446" customFormat="1" hidden="1" x14ac:dyDescent="0.2">
      <c r="A235" s="415">
        <v>263</v>
      </c>
      <c r="B235" s="410" t="s">
        <v>3039</v>
      </c>
      <c r="C235" s="410"/>
      <c r="D235" s="426">
        <f t="shared" si="11"/>
        <v>22.990000000000002</v>
      </c>
      <c r="E235" s="408" t="s">
        <v>3080</v>
      </c>
      <c r="F235" s="408">
        <v>1</v>
      </c>
      <c r="G235" s="426">
        <v>22.990000000000002</v>
      </c>
      <c r="H235" s="409"/>
      <c r="I235" s="411"/>
      <c r="J235" s="412"/>
      <c r="K235" s="412"/>
      <c r="L235" s="413">
        <f t="shared" si="12"/>
        <v>1</v>
      </c>
      <c r="M235" s="414">
        <f t="shared" si="13"/>
        <v>22.990000000000002</v>
      </c>
    </row>
    <row r="236" spans="1:13" s="446" customFormat="1" hidden="1" x14ac:dyDescent="0.2">
      <c r="A236" s="415">
        <v>264</v>
      </c>
      <c r="B236" s="410" t="s">
        <v>3040</v>
      </c>
      <c r="C236" s="410"/>
      <c r="D236" s="426">
        <f t="shared" si="11"/>
        <v>1.56</v>
      </c>
      <c r="E236" s="408" t="s">
        <v>3080</v>
      </c>
      <c r="F236" s="408">
        <v>1</v>
      </c>
      <c r="G236" s="426">
        <v>1.56</v>
      </c>
      <c r="H236" s="409"/>
      <c r="I236" s="411"/>
      <c r="J236" s="412"/>
      <c r="K236" s="412"/>
      <c r="L236" s="413">
        <f t="shared" si="12"/>
        <v>1</v>
      </c>
      <c r="M236" s="414">
        <f t="shared" si="13"/>
        <v>1.56</v>
      </c>
    </row>
    <row r="237" spans="1:13" s="446" customFormat="1" hidden="1" x14ac:dyDescent="0.2">
      <c r="A237" s="415">
        <v>265</v>
      </c>
      <c r="B237" s="410" t="s">
        <v>3041</v>
      </c>
      <c r="C237" s="410"/>
      <c r="D237" s="426">
        <f t="shared" si="11"/>
        <v>22.94</v>
      </c>
      <c r="E237" s="408" t="s">
        <v>3080</v>
      </c>
      <c r="F237" s="408">
        <v>1</v>
      </c>
      <c r="G237" s="426">
        <v>22.94</v>
      </c>
      <c r="H237" s="409"/>
      <c r="I237" s="411"/>
      <c r="J237" s="412"/>
      <c r="K237" s="412"/>
      <c r="L237" s="413">
        <f t="shared" si="12"/>
        <v>1</v>
      </c>
      <c r="M237" s="414">
        <f t="shared" si="13"/>
        <v>22.94</v>
      </c>
    </row>
    <row r="238" spans="1:13" s="446" customFormat="1" hidden="1" x14ac:dyDescent="0.2">
      <c r="A238" s="415">
        <v>266</v>
      </c>
      <c r="B238" s="410" t="s">
        <v>3042</v>
      </c>
      <c r="C238" s="410"/>
      <c r="D238" s="426">
        <f t="shared" si="11"/>
        <v>8.6</v>
      </c>
      <c r="E238" s="408" t="s">
        <v>3080</v>
      </c>
      <c r="F238" s="408">
        <v>1</v>
      </c>
      <c r="G238" s="426">
        <v>8.6</v>
      </c>
      <c r="H238" s="409"/>
      <c r="I238" s="411"/>
      <c r="J238" s="412"/>
      <c r="K238" s="412"/>
      <c r="L238" s="413">
        <f t="shared" si="12"/>
        <v>1</v>
      </c>
      <c r="M238" s="414">
        <f t="shared" si="13"/>
        <v>8.6</v>
      </c>
    </row>
    <row r="239" spans="1:13" s="446" customFormat="1" hidden="1" x14ac:dyDescent="0.2">
      <c r="A239" s="415">
        <v>267</v>
      </c>
      <c r="B239" s="410" t="s">
        <v>3043</v>
      </c>
      <c r="C239" s="410"/>
      <c r="D239" s="426">
        <f t="shared" si="11"/>
        <v>5.48</v>
      </c>
      <c r="E239" s="408" t="s">
        <v>3080</v>
      </c>
      <c r="F239" s="408">
        <v>1</v>
      </c>
      <c r="G239" s="426">
        <v>5.48</v>
      </c>
      <c r="H239" s="409"/>
      <c r="I239" s="411"/>
      <c r="J239" s="412"/>
      <c r="K239" s="412"/>
      <c r="L239" s="413">
        <f t="shared" si="12"/>
        <v>1</v>
      </c>
      <c r="M239" s="414">
        <f t="shared" si="13"/>
        <v>5.48</v>
      </c>
    </row>
    <row r="240" spans="1:13" s="446" customFormat="1" hidden="1" x14ac:dyDescent="0.2">
      <c r="A240" s="415">
        <v>268</v>
      </c>
      <c r="B240" s="410" t="s">
        <v>3044</v>
      </c>
      <c r="C240" s="410"/>
      <c r="D240" s="426">
        <f t="shared" si="11"/>
        <v>44.3</v>
      </c>
      <c r="E240" s="408" t="s">
        <v>3080</v>
      </c>
      <c r="F240" s="408">
        <v>4</v>
      </c>
      <c r="G240" s="426">
        <v>177.2</v>
      </c>
      <c r="H240" s="409"/>
      <c r="I240" s="411"/>
      <c r="J240" s="412"/>
      <c r="K240" s="412"/>
      <c r="L240" s="413">
        <f t="shared" si="12"/>
        <v>4</v>
      </c>
      <c r="M240" s="414">
        <f t="shared" si="13"/>
        <v>177.2</v>
      </c>
    </row>
    <row r="241" spans="1:13" s="446" customFormat="1" hidden="1" x14ac:dyDescent="0.2">
      <c r="A241" s="415">
        <v>269</v>
      </c>
      <c r="B241" s="410" t="s">
        <v>3045</v>
      </c>
      <c r="C241" s="410"/>
      <c r="D241" s="426">
        <f t="shared" si="11"/>
        <v>48.819999999999993</v>
      </c>
      <c r="E241" s="408" t="s">
        <v>3080</v>
      </c>
      <c r="F241" s="408">
        <v>2</v>
      </c>
      <c r="G241" s="426">
        <v>97.639999999999986</v>
      </c>
      <c r="H241" s="409"/>
      <c r="I241" s="411"/>
      <c r="J241" s="412"/>
      <c r="K241" s="412"/>
      <c r="L241" s="413">
        <f t="shared" si="12"/>
        <v>2</v>
      </c>
      <c r="M241" s="414">
        <f t="shared" si="13"/>
        <v>97.639999999999986</v>
      </c>
    </row>
    <row r="242" spans="1:13" s="446" customFormat="1" hidden="1" x14ac:dyDescent="0.2">
      <c r="A242" s="415">
        <v>270</v>
      </c>
      <c r="B242" s="410" t="s">
        <v>2966</v>
      </c>
      <c r="C242" s="410"/>
      <c r="D242" s="426">
        <f t="shared" si="11"/>
        <v>5.99</v>
      </c>
      <c r="E242" s="408" t="s">
        <v>3080</v>
      </c>
      <c r="F242" s="408">
        <v>1</v>
      </c>
      <c r="G242" s="426">
        <v>5.99</v>
      </c>
      <c r="H242" s="409"/>
      <c r="I242" s="411"/>
      <c r="J242" s="412"/>
      <c r="K242" s="412"/>
      <c r="L242" s="413">
        <f t="shared" si="12"/>
        <v>1</v>
      </c>
      <c r="M242" s="414">
        <f t="shared" si="13"/>
        <v>5.99</v>
      </c>
    </row>
    <row r="243" spans="1:13" s="446" customFormat="1" hidden="1" x14ac:dyDescent="0.2">
      <c r="A243" s="415">
        <v>271</v>
      </c>
      <c r="B243" s="410" t="s">
        <v>3046</v>
      </c>
      <c r="C243" s="410"/>
      <c r="D243" s="426">
        <f t="shared" si="11"/>
        <v>41.760000000000005</v>
      </c>
      <c r="E243" s="408" t="s">
        <v>3080</v>
      </c>
      <c r="F243" s="408">
        <v>2</v>
      </c>
      <c r="G243" s="426">
        <v>83.52000000000001</v>
      </c>
      <c r="H243" s="409"/>
      <c r="I243" s="411"/>
      <c r="J243" s="412"/>
      <c r="K243" s="412"/>
      <c r="L243" s="413">
        <f t="shared" si="12"/>
        <v>2</v>
      </c>
      <c r="M243" s="414">
        <f t="shared" si="13"/>
        <v>83.52000000000001</v>
      </c>
    </row>
    <row r="244" spans="1:13" s="446" customFormat="1" hidden="1" x14ac:dyDescent="0.2">
      <c r="A244" s="415">
        <v>272</v>
      </c>
      <c r="B244" s="410" t="s">
        <v>3047</v>
      </c>
      <c r="C244" s="410"/>
      <c r="D244" s="426">
        <f t="shared" si="11"/>
        <v>5.33</v>
      </c>
      <c r="E244" s="408" t="s">
        <v>3080</v>
      </c>
      <c r="F244" s="408">
        <v>1</v>
      </c>
      <c r="G244" s="426">
        <v>5.33</v>
      </c>
      <c r="H244" s="409"/>
      <c r="I244" s="411"/>
      <c r="J244" s="412"/>
      <c r="K244" s="412"/>
      <c r="L244" s="413">
        <f t="shared" si="12"/>
        <v>1</v>
      </c>
      <c r="M244" s="414">
        <f t="shared" si="13"/>
        <v>5.33</v>
      </c>
    </row>
    <row r="245" spans="1:13" s="446" customFormat="1" hidden="1" x14ac:dyDescent="0.2">
      <c r="A245" s="415">
        <v>273</v>
      </c>
      <c r="B245" s="410" t="s">
        <v>3048</v>
      </c>
      <c r="C245" s="410"/>
      <c r="D245" s="426">
        <f t="shared" si="11"/>
        <v>17.809999999999999</v>
      </c>
      <c r="E245" s="408" t="s">
        <v>3080</v>
      </c>
      <c r="F245" s="408">
        <v>1</v>
      </c>
      <c r="G245" s="426">
        <v>17.809999999999999</v>
      </c>
      <c r="H245" s="409"/>
      <c r="I245" s="411"/>
      <c r="J245" s="412"/>
      <c r="K245" s="412"/>
      <c r="L245" s="413">
        <f t="shared" si="12"/>
        <v>1</v>
      </c>
      <c r="M245" s="414">
        <f t="shared" si="13"/>
        <v>17.809999999999999</v>
      </c>
    </row>
    <row r="246" spans="1:13" s="446" customFormat="1" hidden="1" x14ac:dyDescent="0.2">
      <c r="A246" s="415">
        <v>274</v>
      </c>
      <c r="B246" s="410" t="s">
        <v>3049</v>
      </c>
      <c r="C246" s="410"/>
      <c r="D246" s="426">
        <f t="shared" si="11"/>
        <v>4.7300000000000004</v>
      </c>
      <c r="E246" s="408" t="s">
        <v>3080</v>
      </c>
      <c r="F246" s="408">
        <v>1</v>
      </c>
      <c r="G246" s="426">
        <v>4.7300000000000004</v>
      </c>
      <c r="H246" s="409"/>
      <c r="I246" s="411"/>
      <c r="J246" s="412"/>
      <c r="K246" s="412"/>
      <c r="L246" s="413">
        <f t="shared" si="12"/>
        <v>1</v>
      </c>
      <c r="M246" s="414">
        <f t="shared" si="13"/>
        <v>4.7300000000000004</v>
      </c>
    </row>
    <row r="247" spans="1:13" s="446" customFormat="1" hidden="1" x14ac:dyDescent="0.2">
      <c r="A247" s="415">
        <v>275</v>
      </c>
      <c r="B247" s="410" t="s">
        <v>3050</v>
      </c>
      <c r="C247" s="410"/>
      <c r="D247" s="426">
        <f t="shared" si="11"/>
        <v>32.980000000000004</v>
      </c>
      <c r="E247" s="408" t="s">
        <v>3080</v>
      </c>
      <c r="F247" s="408">
        <v>21</v>
      </c>
      <c r="G247" s="426">
        <v>692.58</v>
      </c>
      <c r="H247" s="409"/>
      <c r="I247" s="411"/>
      <c r="J247" s="412"/>
      <c r="K247" s="412"/>
      <c r="L247" s="413">
        <f t="shared" si="12"/>
        <v>21</v>
      </c>
      <c r="M247" s="414">
        <f t="shared" si="13"/>
        <v>692.58</v>
      </c>
    </row>
    <row r="248" spans="1:13" s="446" customFormat="1" hidden="1" x14ac:dyDescent="0.2">
      <c r="A248" s="415">
        <v>277</v>
      </c>
      <c r="B248" s="410" t="s">
        <v>3051</v>
      </c>
      <c r="C248" s="410"/>
      <c r="D248" s="426">
        <f t="shared" si="11"/>
        <v>31.36</v>
      </c>
      <c r="E248" s="408" t="s">
        <v>3080</v>
      </c>
      <c r="F248" s="408">
        <v>24</v>
      </c>
      <c r="G248" s="426">
        <v>752.64</v>
      </c>
      <c r="H248" s="409"/>
      <c r="I248" s="411"/>
      <c r="J248" s="412"/>
      <c r="K248" s="412"/>
      <c r="L248" s="413">
        <f t="shared" si="12"/>
        <v>24</v>
      </c>
      <c r="M248" s="414">
        <f t="shared" si="13"/>
        <v>752.64</v>
      </c>
    </row>
    <row r="249" spans="1:13" s="446" customFormat="1" hidden="1" x14ac:dyDescent="0.2">
      <c r="A249" s="415">
        <v>279</v>
      </c>
      <c r="B249" s="410" t="s">
        <v>3052</v>
      </c>
      <c r="C249" s="410"/>
      <c r="D249" s="426">
        <f t="shared" si="11"/>
        <v>4.6100000000000003</v>
      </c>
      <c r="E249" s="408" t="s">
        <v>3080</v>
      </c>
      <c r="F249" s="408">
        <v>1</v>
      </c>
      <c r="G249" s="426">
        <v>4.6100000000000003</v>
      </c>
      <c r="H249" s="409"/>
      <c r="I249" s="411"/>
      <c r="J249" s="412"/>
      <c r="K249" s="412"/>
      <c r="L249" s="413">
        <f t="shared" si="12"/>
        <v>1</v>
      </c>
      <c r="M249" s="414">
        <f t="shared" si="13"/>
        <v>4.6100000000000003</v>
      </c>
    </row>
    <row r="250" spans="1:13" s="446" customFormat="1" hidden="1" x14ac:dyDescent="0.2">
      <c r="A250" s="415">
        <v>280</v>
      </c>
      <c r="B250" s="410" t="s">
        <v>3053</v>
      </c>
      <c r="C250" s="410"/>
      <c r="D250" s="426">
        <f t="shared" si="11"/>
        <v>5.87</v>
      </c>
      <c r="E250" s="408" t="s">
        <v>3080</v>
      </c>
      <c r="F250" s="408">
        <v>2</v>
      </c>
      <c r="G250" s="426">
        <v>11.74</v>
      </c>
      <c r="H250" s="409"/>
      <c r="I250" s="411"/>
      <c r="J250" s="412"/>
      <c r="K250" s="412"/>
      <c r="L250" s="413">
        <f t="shared" si="12"/>
        <v>2</v>
      </c>
      <c r="M250" s="414">
        <f t="shared" si="13"/>
        <v>11.74</v>
      </c>
    </row>
    <row r="251" spans="1:13" s="446" customFormat="1" hidden="1" x14ac:dyDescent="0.2">
      <c r="A251" s="415">
        <v>281</v>
      </c>
      <c r="B251" s="410" t="s">
        <v>3054</v>
      </c>
      <c r="C251" s="410"/>
      <c r="D251" s="426">
        <f t="shared" si="11"/>
        <v>4.54</v>
      </c>
      <c r="E251" s="408" t="s">
        <v>3080</v>
      </c>
      <c r="F251" s="408">
        <v>2</v>
      </c>
      <c r="G251" s="426">
        <v>9.08</v>
      </c>
      <c r="H251" s="409"/>
      <c r="I251" s="411"/>
      <c r="J251" s="412"/>
      <c r="K251" s="412"/>
      <c r="L251" s="413">
        <f t="shared" si="12"/>
        <v>2</v>
      </c>
      <c r="M251" s="414">
        <f t="shared" si="13"/>
        <v>9.08</v>
      </c>
    </row>
    <row r="252" spans="1:13" s="446" customFormat="1" hidden="1" x14ac:dyDescent="0.2">
      <c r="A252" s="415">
        <v>282</v>
      </c>
      <c r="B252" s="410" t="s">
        <v>3055</v>
      </c>
      <c r="C252" s="410"/>
      <c r="D252" s="426">
        <f t="shared" si="11"/>
        <v>4.54</v>
      </c>
      <c r="E252" s="408" t="s">
        <v>3080</v>
      </c>
      <c r="F252" s="408">
        <v>2</v>
      </c>
      <c r="G252" s="426">
        <v>9.08</v>
      </c>
      <c r="H252" s="409"/>
      <c r="I252" s="411"/>
      <c r="J252" s="412"/>
      <c r="K252" s="412"/>
      <c r="L252" s="413">
        <f t="shared" si="12"/>
        <v>2</v>
      </c>
      <c r="M252" s="414">
        <f t="shared" si="13"/>
        <v>9.08</v>
      </c>
    </row>
    <row r="253" spans="1:13" s="446" customFormat="1" x14ac:dyDescent="0.2">
      <c r="A253" s="415">
        <v>283</v>
      </c>
      <c r="B253" s="410" t="s">
        <v>1433</v>
      </c>
      <c r="C253" s="410"/>
      <c r="D253" s="426">
        <f t="shared" si="11"/>
        <v>13.9</v>
      </c>
      <c r="E253" s="408" t="s">
        <v>1543</v>
      </c>
      <c r="F253" s="408">
        <v>12</v>
      </c>
      <c r="G253" s="426">
        <v>166.8</v>
      </c>
      <c r="H253" s="409">
        <v>44013</v>
      </c>
      <c r="I253" s="411" t="s">
        <v>3600</v>
      </c>
      <c r="J253" s="732">
        <f>G253</f>
        <v>166.8</v>
      </c>
      <c r="K253" s="412">
        <v>12</v>
      </c>
      <c r="L253" s="413">
        <f t="shared" si="12"/>
        <v>0</v>
      </c>
      <c r="M253" s="414">
        <f t="shared" si="13"/>
        <v>0</v>
      </c>
    </row>
    <row r="254" spans="1:13" s="446" customFormat="1" x14ac:dyDescent="0.2">
      <c r="A254" s="415">
        <v>284</v>
      </c>
      <c r="B254" s="410" t="s">
        <v>1439</v>
      </c>
      <c r="C254" s="410"/>
      <c r="D254" s="426">
        <f t="shared" si="11"/>
        <v>34.480000000000004</v>
      </c>
      <c r="E254" s="408" t="s">
        <v>1543</v>
      </c>
      <c r="F254" s="408">
        <v>4</v>
      </c>
      <c r="G254" s="426">
        <v>137.92000000000002</v>
      </c>
      <c r="H254" s="409">
        <v>44013</v>
      </c>
      <c r="I254" s="411"/>
      <c r="J254" s="412"/>
      <c r="K254" s="412"/>
      <c r="L254" s="413">
        <f t="shared" si="12"/>
        <v>4</v>
      </c>
      <c r="M254" s="414">
        <f t="shared" si="13"/>
        <v>137.92000000000002</v>
      </c>
    </row>
    <row r="255" spans="1:13" s="446" customFormat="1" x14ac:dyDescent="0.2">
      <c r="A255" s="415">
        <v>285</v>
      </c>
      <c r="B255" s="410" t="s">
        <v>1440</v>
      </c>
      <c r="C255" s="410"/>
      <c r="D255" s="426">
        <f t="shared" si="11"/>
        <v>0.19</v>
      </c>
      <c r="E255" s="408" t="s">
        <v>1543</v>
      </c>
      <c r="F255" s="408">
        <v>60</v>
      </c>
      <c r="G255" s="426">
        <v>11.4</v>
      </c>
      <c r="H255" s="409">
        <v>44013</v>
      </c>
      <c r="I255" s="411"/>
      <c r="J255" s="412"/>
      <c r="K255" s="412"/>
      <c r="L255" s="413">
        <f t="shared" si="12"/>
        <v>60</v>
      </c>
      <c r="M255" s="414">
        <f t="shared" si="13"/>
        <v>11.4</v>
      </c>
    </row>
    <row r="256" spans="1:13" s="446" customFormat="1" x14ac:dyDescent="0.2">
      <c r="A256" s="415">
        <v>286</v>
      </c>
      <c r="B256" s="410" t="s">
        <v>1441</v>
      </c>
      <c r="C256" s="410"/>
      <c r="D256" s="426">
        <f t="shared" si="11"/>
        <v>35.67</v>
      </c>
      <c r="E256" s="408" t="s">
        <v>1543</v>
      </c>
      <c r="F256" s="408">
        <v>16</v>
      </c>
      <c r="G256" s="426">
        <v>570.72</v>
      </c>
      <c r="H256" s="409">
        <v>44013</v>
      </c>
      <c r="I256" s="411"/>
      <c r="J256" s="412"/>
      <c r="K256" s="412"/>
      <c r="L256" s="413">
        <f t="shared" si="12"/>
        <v>16</v>
      </c>
      <c r="M256" s="414">
        <f t="shared" si="13"/>
        <v>570.72</v>
      </c>
    </row>
    <row r="257" spans="1:13" s="446" customFormat="1" x14ac:dyDescent="0.2">
      <c r="A257" s="415">
        <v>287</v>
      </c>
      <c r="B257" s="410" t="s">
        <v>1442</v>
      </c>
      <c r="C257" s="410"/>
      <c r="D257" s="426">
        <f t="shared" si="11"/>
        <v>13.910000000000002</v>
      </c>
      <c r="E257" s="408" t="s">
        <v>1543</v>
      </c>
      <c r="F257" s="408">
        <v>6</v>
      </c>
      <c r="G257" s="426">
        <v>83.460000000000008</v>
      </c>
      <c r="H257" s="409">
        <v>44013</v>
      </c>
      <c r="I257" s="411" t="s">
        <v>3600</v>
      </c>
      <c r="J257" s="732">
        <f>G257</f>
        <v>83.460000000000008</v>
      </c>
      <c r="K257" s="412">
        <v>6</v>
      </c>
      <c r="L257" s="413">
        <f t="shared" si="12"/>
        <v>0</v>
      </c>
      <c r="M257" s="414">
        <f t="shared" si="13"/>
        <v>0</v>
      </c>
    </row>
    <row r="258" spans="1:13" s="446" customFormat="1" x14ac:dyDescent="0.2">
      <c r="A258" s="415">
        <v>288</v>
      </c>
      <c r="B258" s="410" t="s">
        <v>1443</v>
      </c>
      <c r="C258" s="410"/>
      <c r="D258" s="426">
        <f t="shared" si="11"/>
        <v>13.91</v>
      </c>
      <c r="E258" s="408" t="s">
        <v>1543</v>
      </c>
      <c r="F258" s="408">
        <v>2</v>
      </c>
      <c r="G258" s="426">
        <v>27.82</v>
      </c>
      <c r="H258" s="409">
        <v>44013</v>
      </c>
      <c r="I258" s="411" t="s">
        <v>3600</v>
      </c>
      <c r="J258" s="732">
        <f>G258</f>
        <v>27.82</v>
      </c>
      <c r="K258" s="412">
        <v>2</v>
      </c>
      <c r="L258" s="413">
        <f t="shared" si="12"/>
        <v>0</v>
      </c>
      <c r="M258" s="414">
        <f t="shared" si="13"/>
        <v>0</v>
      </c>
    </row>
    <row r="259" spans="1:13" s="446" customFormat="1" x14ac:dyDescent="0.2">
      <c r="A259" s="415">
        <v>289</v>
      </c>
      <c r="B259" s="410" t="s">
        <v>1444</v>
      </c>
      <c r="C259" s="410"/>
      <c r="D259" s="426">
        <f t="shared" si="11"/>
        <v>14.26</v>
      </c>
      <c r="E259" s="408" t="s">
        <v>1543</v>
      </c>
      <c r="F259" s="408">
        <v>4</v>
      </c>
      <c r="G259" s="426">
        <v>57.04</v>
      </c>
      <c r="H259" s="409">
        <v>44013</v>
      </c>
      <c r="I259" s="411" t="s">
        <v>3600</v>
      </c>
      <c r="J259" s="732">
        <f>G259</f>
        <v>57.04</v>
      </c>
      <c r="K259" s="412">
        <v>4</v>
      </c>
      <c r="L259" s="413">
        <f t="shared" si="12"/>
        <v>0</v>
      </c>
      <c r="M259" s="414">
        <f t="shared" si="13"/>
        <v>0</v>
      </c>
    </row>
    <row r="260" spans="1:13" s="446" customFormat="1" x14ac:dyDescent="0.2">
      <c r="A260" s="415">
        <v>290</v>
      </c>
      <c r="B260" s="410" t="s">
        <v>1445</v>
      </c>
      <c r="C260" s="410"/>
      <c r="D260" s="426">
        <f t="shared" si="11"/>
        <v>60.489999999999988</v>
      </c>
      <c r="E260" s="408" t="s">
        <v>1543</v>
      </c>
      <c r="F260" s="408">
        <v>6</v>
      </c>
      <c r="G260" s="426">
        <v>362.93999999999994</v>
      </c>
      <c r="H260" s="409">
        <v>44013</v>
      </c>
      <c r="I260" s="411"/>
      <c r="J260" s="412"/>
      <c r="K260" s="412"/>
      <c r="L260" s="413">
        <f t="shared" si="12"/>
        <v>6</v>
      </c>
      <c r="M260" s="414">
        <f t="shared" si="13"/>
        <v>362.93999999999994</v>
      </c>
    </row>
    <row r="261" spans="1:13" s="446" customFormat="1" x14ac:dyDescent="0.2">
      <c r="A261" s="415">
        <v>291</v>
      </c>
      <c r="B261" s="410" t="s">
        <v>1446</v>
      </c>
      <c r="C261" s="410"/>
      <c r="D261" s="426">
        <f t="shared" si="11"/>
        <v>30.35</v>
      </c>
      <c r="E261" s="408" t="s">
        <v>1543</v>
      </c>
      <c r="F261" s="408">
        <v>2</v>
      </c>
      <c r="G261" s="426">
        <v>60.7</v>
      </c>
      <c r="H261" s="409">
        <v>44013</v>
      </c>
      <c r="I261" s="411"/>
      <c r="J261" s="412"/>
      <c r="K261" s="412"/>
      <c r="L261" s="413">
        <f t="shared" si="12"/>
        <v>2</v>
      </c>
      <c r="M261" s="414">
        <f t="shared" si="13"/>
        <v>60.7</v>
      </c>
    </row>
    <row r="262" spans="1:13" s="446" customFormat="1" x14ac:dyDescent="0.2">
      <c r="A262" s="415">
        <v>292</v>
      </c>
      <c r="B262" s="410" t="s">
        <v>1447</v>
      </c>
      <c r="C262" s="410"/>
      <c r="D262" s="426">
        <f t="shared" si="11"/>
        <v>5.18</v>
      </c>
      <c r="E262" s="408" t="s">
        <v>1543</v>
      </c>
      <c r="F262" s="408">
        <v>6</v>
      </c>
      <c r="G262" s="426">
        <v>31.08</v>
      </c>
      <c r="H262" s="409">
        <v>44013</v>
      </c>
      <c r="I262" s="411"/>
      <c r="J262" s="412"/>
      <c r="K262" s="412"/>
      <c r="L262" s="413">
        <f t="shared" si="12"/>
        <v>6</v>
      </c>
      <c r="M262" s="414">
        <f t="shared" si="13"/>
        <v>31.08</v>
      </c>
    </row>
    <row r="263" spans="1:13" s="446" customFormat="1" x14ac:dyDescent="0.2">
      <c r="A263" s="415">
        <v>293</v>
      </c>
      <c r="B263" s="410" t="s">
        <v>1448</v>
      </c>
      <c r="C263" s="410"/>
      <c r="D263" s="426">
        <f t="shared" si="11"/>
        <v>13.91</v>
      </c>
      <c r="E263" s="408" t="s">
        <v>1543</v>
      </c>
      <c r="F263" s="408">
        <v>2</v>
      </c>
      <c r="G263" s="426">
        <v>27.82</v>
      </c>
      <c r="H263" s="409">
        <v>44013</v>
      </c>
      <c r="I263" s="411" t="s">
        <v>3600</v>
      </c>
      <c r="J263" s="732">
        <f>G263</f>
        <v>27.82</v>
      </c>
      <c r="K263" s="412">
        <v>2</v>
      </c>
      <c r="L263" s="413">
        <f t="shared" si="12"/>
        <v>0</v>
      </c>
      <c r="M263" s="414">
        <f t="shared" si="13"/>
        <v>0</v>
      </c>
    </row>
    <row r="264" spans="1:13" s="446" customFormat="1" x14ac:dyDescent="0.2">
      <c r="A264" s="415">
        <v>294</v>
      </c>
      <c r="B264" s="410" t="s">
        <v>1449</v>
      </c>
      <c r="C264" s="410"/>
      <c r="D264" s="426">
        <f t="shared" si="11"/>
        <v>13.909999999999998</v>
      </c>
      <c r="E264" s="408" t="s">
        <v>1543</v>
      </c>
      <c r="F264" s="408">
        <v>3</v>
      </c>
      <c r="G264" s="426">
        <v>41.73</v>
      </c>
      <c r="H264" s="409">
        <v>44013</v>
      </c>
      <c r="I264" s="411" t="s">
        <v>3600</v>
      </c>
      <c r="J264" s="732">
        <f>G264</f>
        <v>41.73</v>
      </c>
      <c r="K264" s="412">
        <v>3</v>
      </c>
      <c r="L264" s="413">
        <f t="shared" si="12"/>
        <v>0</v>
      </c>
      <c r="M264" s="414">
        <f t="shared" si="13"/>
        <v>0</v>
      </c>
    </row>
    <row r="265" spans="1:13" s="446" customFormat="1" x14ac:dyDescent="0.2">
      <c r="A265" s="415">
        <v>295</v>
      </c>
      <c r="B265" s="410" t="s">
        <v>1450</v>
      </c>
      <c r="C265" s="410"/>
      <c r="D265" s="426">
        <f t="shared" si="11"/>
        <v>32.119999999999997</v>
      </c>
      <c r="E265" s="408" t="s">
        <v>1543</v>
      </c>
      <c r="F265" s="408">
        <v>12</v>
      </c>
      <c r="G265" s="426">
        <v>385.44</v>
      </c>
      <c r="H265" s="409">
        <v>44013</v>
      </c>
      <c r="I265" s="411"/>
      <c r="J265" s="732"/>
      <c r="K265" s="412">
        <v>0</v>
      </c>
      <c r="L265" s="413">
        <f t="shared" si="12"/>
        <v>12</v>
      </c>
      <c r="M265" s="414">
        <f t="shared" si="13"/>
        <v>385.43999999999994</v>
      </c>
    </row>
    <row r="266" spans="1:13" s="446" customFormat="1" x14ac:dyDescent="0.2">
      <c r="A266" s="415">
        <v>296</v>
      </c>
      <c r="B266" s="410" t="s">
        <v>1451</v>
      </c>
      <c r="C266" s="410"/>
      <c r="D266" s="426">
        <f t="shared" si="11"/>
        <v>13.910000000000002</v>
      </c>
      <c r="E266" s="408" t="s">
        <v>1543</v>
      </c>
      <c r="F266" s="408">
        <v>6</v>
      </c>
      <c r="G266" s="426">
        <v>83.460000000000008</v>
      </c>
      <c r="H266" s="409">
        <v>44013</v>
      </c>
      <c r="I266" s="411" t="s">
        <v>3600</v>
      </c>
      <c r="J266" s="732">
        <f t="shared" ref="J266:J268" si="14">G266</f>
        <v>83.460000000000008</v>
      </c>
      <c r="K266" s="412">
        <v>6</v>
      </c>
      <c r="L266" s="413">
        <f t="shared" si="12"/>
        <v>0</v>
      </c>
      <c r="M266" s="414">
        <f t="shared" si="13"/>
        <v>0</v>
      </c>
    </row>
    <row r="267" spans="1:13" s="446" customFormat="1" x14ac:dyDescent="0.2">
      <c r="A267" s="415">
        <v>297</v>
      </c>
      <c r="B267" s="410" t="s">
        <v>1452</v>
      </c>
      <c r="C267" s="410"/>
      <c r="D267" s="426">
        <f t="shared" ref="D267:D330" si="15">G267/F267</f>
        <v>13.91</v>
      </c>
      <c r="E267" s="408" t="s">
        <v>1543</v>
      </c>
      <c r="F267" s="408">
        <v>18</v>
      </c>
      <c r="G267" s="426">
        <v>250.38</v>
      </c>
      <c r="H267" s="409">
        <v>44013</v>
      </c>
      <c r="I267" s="411" t="s">
        <v>3600</v>
      </c>
      <c r="J267" s="732">
        <f t="shared" si="14"/>
        <v>250.38</v>
      </c>
      <c r="K267" s="412">
        <v>18</v>
      </c>
      <c r="L267" s="413">
        <f t="shared" si="12"/>
        <v>0</v>
      </c>
      <c r="M267" s="414">
        <f t="shared" si="13"/>
        <v>0</v>
      </c>
    </row>
    <row r="268" spans="1:13" s="446" customFormat="1" x14ac:dyDescent="0.2">
      <c r="A268" s="415">
        <v>298</v>
      </c>
      <c r="B268" s="410" t="s">
        <v>1453</v>
      </c>
      <c r="C268" s="410"/>
      <c r="D268" s="426">
        <f t="shared" si="15"/>
        <v>13.909999999999998</v>
      </c>
      <c r="E268" s="408" t="s">
        <v>1543</v>
      </c>
      <c r="F268" s="408">
        <v>3</v>
      </c>
      <c r="G268" s="426">
        <v>41.73</v>
      </c>
      <c r="H268" s="409">
        <v>44013</v>
      </c>
      <c r="I268" s="411" t="s">
        <v>3600</v>
      </c>
      <c r="J268" s="732">
        <f t="shared" si="14"/>
        <v>41.73</v>
      </c>
      <c r="K268" s="412">
        <v>3</v>
      </c>
      <c r="L268" s="413">
        <f t="shared" si="12"/>
        <v>0</v>
      </c>
      <c r="M268" s="414">
        <f t="shared" si="13"/>
        <v>0</v>
      </c>
    </row>
    <row r="269" spans="1:13" s="446" customFormat="1" x14ac:dyDescent="0.2">
      <c r="A269" s="415">
        <v>299</v>
      </c>
      <c r="B269" s="410" t="s">
        <v>1454</v>
      </c>
      <c r="C269" s="410"/>
      <c r="D269" s="426">
        <f t="shared" si="15"/>
        <v>75.530000000000015</v>
      </c>
      <c r="E269" s="408" t="s">
        <v>1543</v>
      </c>
      <c r="F269" s="408">
        <v>18</v>
      </c>
      <c r="G269" s="426">
        <v>1359.5400000000002</v>
      </c>
      <c r="H269" s="409">
        <v>44013</v>
      </c>
      <c r="I269" s="411"/>
      <c r="J269" s="412"/>
      <c r="K269" s="412"/>
      <c r="L269" s="413">
        <f t="shared" si="12"/>
        <v>18</v>
      </c>
      <c r="M269" s="414">
        <f t="shared" si="13"/>
        <v>1359.5400000000002</v>
      </c>
    </row>
    <row r="270" spans="1:13" s="446" customFormat="1" x14ac:dyDescent="0.2">
      <c r="A270" s="415">
        <v>300</v>
      </c>
      <c r="B270" s="410" t="s">
        <v>1434</v>
      </c>
      <c r="C270" s="410"/>
      <c r="D270" s="426">
        <f t="shared" si="15"/>
        <v>0.16</v>
      </c>
      <c r="E270" s="408" t="s">
        <v>1543</v>
      </c>
      <c r="F270" s="408">
        <v>552</v>
      </c>
      <c r="G270" s="426">
        <v>88.320000000000007</v>
      </c>
      <c r="H270" s="409">
        <v>44013</v>
      </c>
      <c r="I270" s="411"/>
      <c r="J270" s="412"/>
      <c r="K270" s="412"/>
      <c r="L270" s="413">
        <f t="shared" si="12"/>
        <v>552</v>
      </c>
      <c r="M270" s="414">
        <f t="shared" si="13"/>
        <v>88.320000000000007</v>
      </c>
    </row>
    <row r="271" spans="1:13" s="446" customFormat="1" x14ac:dyDescent="0.2">
      <c r="A271" s="415">
        <v>301</v>
      </c>
      <c r="B271" s="410" t="s">
        <v>1455</v>
      </c>
      <c r="C271" s="410"/>
      <c r="D271" s="426">
        <f t="shared" si="15"/>
        <v>13.91</v>
      </c>
      <c r="E271" s="408" t="s">
        <v>1543</v>
      </c>
      <c r="F271" s="408">
        <v>4</v>
      </c>
      <c r="G271" s="426">
        <v>55.64</v>
      </c>
      <c r="H271" s="409">
        <v>44013</v>
      </c>
      <c r="I271" s="411" t="s">
        <v>3600</v>
      </c>
      <c r="J271" s="732">
        <f t="shared" ref="J271:J272" si="16">G271</f>
        <v>55.64</v>
      </c>
      <c r="K271" s="412">
        <v>4</v>
      </c>
      <c r="L271" s="413">
        <f t="shared" si="12"/>
        <v>0</v>
      </c>
      <c r="M271" s="414">
        <f t="shared" si="13"/>
        <v>0</v>
      </c>
    </row>
    <row r="272" spans="1:13" s="446" customFormat="1" x14ac:dyDescent="0.2">
      <c r="A272" s="415">
        <v>302</v>
      </c>
      <c r="B272" s="410" t="s">
        <v>1456</v>
      </c>
      <c r="C272" s="410"/>
      <c r="D272" s="426">
        <f t="shared" si="15"/>
        <v>13.91</v>
      </c>
      <c r="E272" s="408" t="s">
        <v>1543</v>
      </c>
      <c r="F272" s="408">
        <v>4</v>
      </c>
      <c r="G272" s="426">
        <v>55.64</v>
      </c>
      <c r="H272" s="409">
        <v>44013</v>
      </c>
      <c r="I272" s="411" t="s">
        <v>3600</v>
      </c>
      <c r="J272" s="732">
        <f t="shared" si="16"/>
        <v>55.64</v>
      </c>
      <c r="K272" s="412">
        <v>4</v>
      </c>
      <c r="L272" s="413">
        <f t="shared" si="12"/>
        <v>0</v>
      </c>
      <c r="M272" s="414">
        <f t="shared" si="13"/>
        <v>0</v>
      </c>
    </row>
    <row r="273" spans="1:13" s="446" customFormat="1" x14ac:dyDescent="0.2">
      <c r="A273" s="415">
        <v>303</v>
      </c>
      <c r="B273" s="410" t="s">
        <v>1457</v>
      </c>
      <c r="C273" s="410"/>
      <c r="D273" s="426">
        <f t="shared" si="15"/>
        <v>28.95</v>
      </c>
      <c r="E273" s="408" t="s">
        <v>1543</v>
      </c>
      <c r="F273" s="408">
        <v>4</v>
      </c>
      <c r="G273" s="426">
        <v>115.8</v>
      </c>
      <c r="H273" s="409">
        <v>44013</v>
      </c>
      <c r="I273" s="411"/>
      <c r="J273" s="412"/>
      <c r="K273" s="412"/>
      <c r="L273" s="413">
        <f t="shared" si="12"/>
        <v>4</v>
      </c>
      <c r="M273" s="414">
        <f t="shared" si="13"/>
        <v>115.8</v>
      </c>
    </row>
    <row r="274" spans="1:13" s="446" customFormat="1" x14ac:dyDescent="0.2">
      <c r="A274" s="415">
        <v>304</v>
      </c>
      <c r="B274" s="410" t="s">
        <v>1458</v>
      </c>
      <c r="C274" s="410"/>
      <c r="D274" s="426">
        <f t="shared" si="15"/>
        <v>34.130000000000003</v>
      </c>
      <c r="E274" s="408" t="s">
        <v>1543</v>
      </c>
      <c r="F274" s="408">
        <v>8</v>
      </c>
      <c r="G274" s="426">
        <v>273.04000000000002</v>
      </c>
      <c r="H274" s="409">
        <v>44013</v>
      </c>
      <c r="I274" s="411"/>
      <c r="J274" s="412"/>
      <c r="K274" s="412"/>
      <c r="L274" s="413">
        <f t="shared" si="12"/>
        <v>8</v>
      </c>
      <c r="M274" s="414">
        <f t="shared" si="13"/>
        <v>273.04000000000002</v>
      </c>
    </row>
    <row r="275" spans="1:13" s="446" customFormat="1" x14ac:dyDescent="0.2">
      <c r="A275" s="415">
        <v>305</v>
      </c>
      <c r="B275" s="410" t="s">
        <v>1459</v>
      </c>
      <c r="C275" s="410"/>
      <c r="D275" s="426">
        <f t="shared" si="15"/>
        <v>18.459999999999997</v>
      </c>
      <c r="E275" s="408" t="s">
        <v>1543</v>
      </c>
      <c r="F275" s="408">
        <v>30</v>
      </c>
      <c r="G275" s="426">
        <v>553.79999999999995</v>
      </c>
      <c r="H275" s="409">
        <v>44013</v>
      </c>
      <c r="I275" s="411"/>
      <c r="J275" s="412"/>
      <c r="K275" s="412"/>
      <c r="L275" s="413">
        <f t="shared" si="12"/>
        <v>30</v>
      </c>
      <c r="M275" s="414">
        <f t="shared" si="13"/>
        <v>553.79999999999995</v>
      </c>
    </row>
    <row r="276" spans="1:13" s="446" customFormat="1" x14ac:dyDescent="0.2">
      <c r="A276" s="415">
        <v>306</v>
      </c>
      <c r="B276" s="410" t="s">
        <v>1460</v>
      </c>
      <c r="C276" s="410"/>
      <c r="D276" s="426">
        <f t="shared" si="15"/>
        <v>17.98</v>
      </c>
      <c r="E276" s="408" t="s">
        <v>1543</v>
      </c>
      <c r="F276" s="408">
        <v>6</v>
      </c>
      <c r="G276" s="426">
        <v>107.88</v>
      </c>
      <c r="H276" s="409">
        <v>44013</v>
      </c>
      <c r="I276" s="411"/>
      <c r="J276" s="412"/>
      <c r="K276" s="412"/>
      <c r="L276" s="413">
        <f t="shared" si="12"/>
        <v>6</v>
      </c>
      <c r="M276" s="414">
        <f t="shared" si="13"/>
        <v>107.88</v>
      </c>
    </row>
    <row r="277" spans="1:13" s="446" customFormat="1" x14ac:dyDescent="0.2">
      <c r="A277" s="415">
        <v>307</v>
      </c>
      <c r="B277" s="410" t="s">
        <v>1461</v>
      </c>
      <c r="C277" s="410"/>
      <c r="D277" s="426">
        <f t="shared" si="15"/>
        <v>18.399999999999999</v>
      </c>
      <c r="E277" s="408" t="s">
        <v>1543</v>
      </c>
      <c r="F277" s="408">
        <v>6</v>
      </c>
      <c r="G277" s="426">
        <v>110.39999999999999</v>
      </c>
      <c r="H277" s="409">
        <v>44013</v>
      </c>
      <c r="I277" s="411"/>
      <c r="J277" s="412"/>
      <c r="K277" s="412"/>
      <c r="L277" s="413">
        <f t="shared" si="12"/>
        <v>6</v>
      </c>
      <c r="M277" s="414">
        <f t="shared" si="13"/>
        <v>110.39999999999999</v>
      </c>
    </row>
    <row r="278" spans="1:13" s="446" customFormat="1" x14ac:dyDescent="0.2">
      <c r="A278" s="415">
        <v>308</v>
      </c>
      <c r="B278" s="410" t="s">
        <v>1462</v>
      </c>
      <c r="C278" s="410"/>
      <c r="D278" s="426">
        <f t="shared" si="15"/>
        <v>13.909999999999998</v>
      </c>
      <c r="E278" s="408" t="s">
        <v>1543</v>
      </c>
      <c r="F278" s="408">
        <v>12</v>
      </c>
      <c r="G278" s="426">
        <v>166.92</v>
      </c>
      <c r="H278" s="409">
        <v>44013</v>
      </c>
      <c r="I278" s="411" t="s">
        <v>3600</v>
      </c>
      <c r="J278" s="732">
        <f t="shared" ref="J278:J282" si="17">G278</f>
        <v>166.92</v>
      </c>
      <c r="K278" s="412">
        <v>12</v>
      </c>
      <c r="L278" s="413">
        <f t="shared" si="12"/>
        <v>0</v>
      </c>
      <c r="M278" s="414">
        <f t="shared" si="13"/>
        <v>0</v>
      </c>
    </row>
    <row r="279" spans="1:13" s="446" customFormat="1" x14ac:dyDescent="0.2">
      <c r="A279" s="415">
        <v>309</v>
      </c>
      <c r="B279" s="410" t="s">
        <v>1463</v>
      </c>
      <c r="C279" s="410"/>
      <c r="D279" s="426">
        <f t="shared" si="15"/>
        <v>14.26</v>
      </c>
      <c r="E279" s="408" t="s">
        <v>1543</v>
      </c>
      <c r="F279" s="408">
        <v>12</v>
      </c>
      <c r="G279" s="426">
        <v>171.12</v>
      </c>
      <c r="H279" s="409">
        <v>44013</v>
      </c>
      <c r="I279" s="411" t="s">
        <v>3600</v>
      </c>
      <c r="J279" s="732">
        <f t="shared" si="17"/>
        <v>171.12</v>
      </c>
      <c r="K279" s="412">
        <v>12</v>
      </c>
      <c r="L279" s="413">
        <f t="shared" si="12"/>
        <v>0</v>
      </c>
      <c r="M279" s="414">
        <f t="shared" si="13"/>
        <v>0</v>
      </c>
    </row>
    <row r="280" spans="1:13" s="446" customFormat="1" x14ac:dyDescent="0.2">
      <c r="A280" s="415">
        <v>310</v>
      </c>
      <c r="B280" s="410" t="s">
        <v>1464</v>
      </c>
      <c r="C280" s="410"/>
      <c r="D280" s="426">
        <f t="shared" si="15"/>
        <v>34.69</v>
      </c>
      <c r="E280" s="408" t="s">
        <v>1543</v>
      </c>
      <c r="F280" s="408">
        <v>4</v>
      </c>
      <c r="G280" s="426">
        <v>138.76</v>
      </c>
      <c r="H280" s="409">
        <v>44013</v>
      </c>
      <c r="I280" s="411"/>
      <c r="J280" s="412"/>
      <c r="K280" s="412"/>
      <c r="L280" s="413">
        <f t="shared" si="12"/>
        <v>4</v>
      </c>
      <c r="M280" s="414">
        <f t="shared" si="13"/>
        <v>138.76</v>
      </c>
    </row>
    <row r="281" spans="1:13" s="446" customFormat="1" x14ac:dyDescent="0.2">
      <c r="A281" s="415">
        <v>311</v>
      </c>
      <c r="B281" s="410" t="s">
        <v>1435</v>
      </c>
      <c r="C281" s="410"/>
      <c r="D281" s="426">
        <f t="shared" si="15"/>
        <v>14.270000000000001</v>
      </c>
      <c r="E281" s="408" t="s">
        <v>1543</v>
      </c>
      <c r="F281" s="408">
        <v>3</v>
      </c>
      <c r="G281" s="426">
        <v>42.81</v>
      </c>
      <c r="H281" s="409">
        <v>44013</v>
      </c>
      <c r="I281" s="411" t="s">
        <v>3600</v>
      </c>
      <c r="J281" s="732">
        <f t="shared" si="17"/>
        <v>42.81</v>
      </c>
      <c r="K281" s="412">
        <v>3</v>
      </c>
      <c r="L281" s="413">
        <f t="shared" si="12"/>
        <v>0</v>
      </c>
      <c r="M281" s="414">
        <f t="shared" si="13"/>
        <v>0</v>
      </c>
    </row>
    <row r="282" spans="1:13" s="446" customFormat="1" x14ac:dyDescent="0.2">
      <c r="A282" s="415">
        <v>312</v>
      </c>
      <c r="B282" s="410" t="s">
        <v>1465</v>
      </c>
      <c r="C282" s="410"/>
      <c r="D282" s="426">
        <f t="shared" si="15"/>
        <v>14.26</v>
      </c>
      <c r="E282" s="408" t="s">
        <v>1543</v>
      </c>
      <c r="F282" s="408">
        <v>12</v>
      </c>
      <c r="G282" s="426">
        <v>171.12</v>
      </c>
      <c r="H282" s="409">
        <v>44013</v>
      </c>
      <c r="I282" s="411" t="s">
        <v>3600</v>
      </c>
      <c r="J282" s="732">
        <f t="shared" si="17"/>
        <v>171.12</v>
      </c>
      <c r="K282" s="412">
        <v>12</v>
      </c>
      <c r="L282" s="413">
        <f t="shared" si="12"/>
        <v>0</v>
      </c>
      <c r="M282" s="414">
        <f t="shared" si="13"/>
        <v>0</v>
      </c>
    </row>
    <row r="283" spans="1:13" s="446" customFormat="1" x14ac:dyDescent="0.2">
      <c r="A283" s="415">
        <v>313</v>
      </c>
      <c r="B283" s="410" t="s">
        <v>1466</v>
      </c>
      <c r="C283" s="410"/>
      <c r="D283" s="426">
        <f t="shared" si="15"/>
        <v>1.38</v>
      </c>
      <c r="E283" s="408" t="s">
        <v>1543</v>
      </c>
      <c r="F283" s="408">
        <v>52</v>
      </c>
      <c r="G283" s="426">
        <v>71.759999999999991</v>
      </c>
      <c r="H283" s="409">
        <v>44013</v>
      </c>
      <c r="I283" s="411" t="s">
        <v>3600</v>
      </c>
      <c r="J283" s="732">
        <f>G283</f>
        <v>71.759999999999991</v>
      </c>
      <c r="K283" s="412">
        <v>52</v>
      </c>
      <c r="L283" s="413">
        <f t="shared" si="12"/>
        <v>0</v>
      </c>
      <c r="M283" s="414">
        <f t="shared" si="13"/>
        <v>0</v>
      </c>
    </row>
    <row r="284" spans="1:13" s="446" customFormat="1" x14ac:dyDescent="0.2">
      <c r="A284" s="415">
        <v>314</v>
      </c>
      <c r="B284" s="410" t="s">
        <v>1467</v>
      </c>
      <c r="C284" s="410"/>
      <c r="D284" s="426">
        <f t="shared" si="15"/>
        <v>29.039999999999996</v>
      </c>
      <c r="E284" s="408" t="s">
        <v>1543</v>
      </c>
      <c r="F284" s="408">
        <v>6</v>
      </c>
      <c r="G284" s="426">
        <v>174.23999999999998</v>
      </c>
      <c r="H284" s="409">
        <v>44013</v>
      </c>
      <c r="I284" s="411"/>
      <c r="J284" s="412"/>
      <c r="K284" s="412"/>
      <c r="L284" s="413">
        <f t="shared" si="12"/>
        <v>6</v>
      </c>
      <c r="M284" s="414">
        <f t="shared" si="13"/>
        <v>174.23999999999998</v>
      </c>
    </row>
    <row r="285" spans="1:13" s="446" customFormat="1" x14ac:dyDescent="0.2">
      <c r="A285" s="415">
        <v>315</v>
      </c>
      <c r="B285" s="410" t="s">
        <v>1468</v>
      </c>
      <c r="C285" s="410"/>
      <c r="D285" s="426">
        <f t="shared" si="15"/>
        <v>31.24</v>
      </c>
      <c r="E285" s="408" t="s">
        <v>1543</v>
      </c>
      <c r="F285" s="408">
        <v>12</v>
      </c>
      <c r="G285" s="426">
        <v>374.88</v>
      </c>
      <c r="H285" s="409">
        <v>44013</v>
      </c>
      <c r="I285" s="411"/>
      <c r="J285" s="412"/>
      <c r="K285" s="412"/>
      <c r="L285" s="413">
        <f t="shared" si="12"/>
        <v>12</v>
      </c>
      <c r="M285" s="414">
        <f t="shared" si="13"/>
        <v>374.88</v>
      </c>
    </row>
    <row r="286" spans="1:13" s="446" customFormat="1" x14ac:dyDescent="0.2">
      <c r="A286" s="415">
        <v>316</v>
      </c>
      <c r="B286" s="410" t="s">
        <v>1469</v>
      </c>
      <c r="C286" s="410"/>
      <c r="D286" s="426">
        <f t="shared" si="15"/>
        <v>1.0900000000000001</v>
      </c>
      <c r="E286" s="408" t="s">
        <v>1543</v>
      </c>
      <c r="F286" s="408">
        <v>100</v>
      </c>
      <c r="G286" s="426">
        <v>109.00000000000001</v>
      </c>
      <c r="H286" s="409">
        <v>44013</v>
      </c>
      <c r="I286" s="411" t="s">
        <v>3601</v>
      </c>
      <c r="J286" s="732">
        <f>G286</f>
        <v>109.00000000000001</v>
      </c>
      <c r="K286" s="412">
        <v>100</v>
      </c>
      <c r="L286" s="413">
        <f t="shared" si="12"/>
        <v>0</v>
      </c>
      <c r="M286" s="414">
        <f t="shared" si="13"/>
        <v>0</v>
      </c>
    </row>
    <row r="287" spans="1:13" s="446" customFormat="1" x14ac:dyDescent="0.2">
      <c r="A287" s="415">
        <v>317</v>
      </c>
      <c r="B287" s="410" t="s">
        <v>1470</v>
      </c>
      <c r="C287" s="410"/>
      <c r="D287" s="426">
        <f t="shared" si="15"/>
        <v>34.5</v>
      </c>
      <c r="E287" s="408" t="s">
        <v>1543</v>
      </c>
      <c r="F287" s="408">
        <v>12</v>
      </c>
      <c r="G287" s="426">
        <v>414</v>
      </c>
      <c r="H287" s="409">
        <v>44013</v>
      </c>
      <c r="I287" s="411"/>
      <c r="J287" s="412"/>
      <c r="K287" s="412"/>
      <c r="L287" s="413">
        <f t="shared" si="12"/>
        <v>12</v>
      </c>
      <c r="M287" s="414">
        <f t="shared" si="13"/>
        <v>414</v>
      </c>
    </row>
    <row r="288" spans="1:13" s="446" customFormat="1" x14ac:dyDescent="0.2">
      <c r="A288" s="415">
        <v>318</v>
      </c>
      <c r="B288" s="410" t="s">
        <v>1471</v>
      </c>
      <c r="C288" s="410"/>
      <c r="D288" s="426">
        <f t="shared" si="15"/>
        <v>13.909999999999998</v>
      </c>
      <c r="E288" s="408" t="s">
        <v>1543</v>
      </c>
      <c r="F288" s="408">
        <v>6</v>
      </c>
      <c r="G288" s="426">
        <v>83.46</v>
      </c>
      <c r="H288" s="409">
        <v>44013</v>
      </c>
      <c r="I288" s="411" t="s">
        <v>3600</v>
      </c>
      <c r="J288" s="732">
        <f t="shared" ref="J288" si="18">G288</f>
        <v>83.46</v>
      </c>
      <c r="K288" s="412">
        <v>6</v>
      </c>
      <c r="L288" s="413">
        <f t="shared" si="12"/>
        <v>0</v>
      </c>
      <c r="M288" s="414">
        <f t="shared" si="13"/>
        <v>0</v>
      </c>
    </row>
    <row r="289" spans="1:13" s="446" customFormat="1" x14ac:dyDescent="0.2">
      <c r="A289" s="415">
        <v>319</v>
      </c>
      <c r="B289" s="410" t="s">
        <v>1472</v>
      </c>
      <c r="C289" s="410"/>
      <c r="D289" s="426">
        <f t="shared" si="15"/>
        <v>36.15</v>
      </c>
      <c r="E289" s="408" t="s">
        <v>1543</v>
      </c>
      <c r="F289" s="408">
        <v>8</v>
      </c>
      <c r="G289" s="426">
        <v>289.2</v>
      </c>
      <c r="H289" s="409">
        <v>44013</v>
      </c>
      <c r="I289" s="411"/>
      <c r="J289" s="412"/>
      <c r="K289" s="412"/>
      <c r="L289" s="413">
        <f t="shared" si="12"/>
        <v>8</v>
      </c>
      <c r="M289" s="414">
        <f t="shared" si="13"/>
        <v>289.2</v>
      </c>
    </row>
    <row r="290" spans="1:13" s="446" customFormat="1" x14ac:dyDescent="0.2">
      <c r="A290" s="415">
        <v>320</v>
      </c>
      <c r="B290" s="410" t="s">
        <v>1473</v>
      </c>
      <c r="C290" s="410"/>
      <c r="D290" s="426">
        <f t="shared" si="15"/>
        <v>29</v>
      </c>
      <c r="E290" s="408" t="s">
        <v>1543</v>
      </c>
      <c r="F290" s="408">
        <v>12</v>
      </c>
      <c r="G290" s="426">
        <v>348</v>
      </c>
      <c r="H290" s="409">
        <v>44013</v>
      </c>
      <c r="I290" s="411"/>
      <c r="J290" s="412"/>
      <c r="K290" s="412"/>
      <c r="L290" s="413">
        <f t="shared" si="12"/>
        <v>12</v>
      </c>
      <c r="M290" s="414">
        <f t="shared" si="13"/>
        <v>348</v>
      </c>
    </row>
    <row r="291" spans="1:13" s="446" customFormat="1" x14ac:dyDescent="0.2">
      <c r="A291" s="415">
        <v>321</v>
      </c>
      <c r="B291" s="410" t="s">
        <v>1436</v>
      </c>
      <c r="C291" s="410"/>
      <c r="D291" s="426">
        <f t="shared" si="15"/>
        <v>1.46</v>
      </c>
      <c r="E291" s="408" t="s">
        <v>1543</v>
      </c>
      <c r="F291" s="408">
        <v>104</v>
      </c>
      <c r="G291" s="426">
        <v>151.84</v>
      </c>
      <c r="H291" s="409">
        <v>44013</v>
      </c>
      <c r="I291" s="411" t="s">
        <v>3600</v>
      </c>
      <c r="J291" s="732">
        <f>G291</f>
        <v>151.84</v>
      </c>
      <c r="K291" s="412">
        <v>104</v>
      </c>
      <c r="L291" s="413">
        <f t="shared" si="12"/>
        <v>0</v>
      </c>
      <c r="M291" s="414">
        <f t="shared" si="13"/>
        <v>0</v>
      </c>
    </row>
    <row r="292" spans="1:13" s="446" customFormat="1" x14ac:dyDescent="0.2">
      <c r="A292" s="415">
        <v>322</v>
      </c>
      <c r="B292" s="410" t="s">
        <v>1474</v>
      </c>
      <c r="C292" s="410"/>
      <c r="D292" s="426">
        <f t="shared" si="15"/>
        <v>13.910000000000002</v>
      </c>
      <c r="E292" s="408" t="s">
        <v>1543</v>
      </c>
      <c r="F292" s="408">
        <v>6</v>
      </c>
      <c r="G292" s="426">
        <v>83.460000000000008</v>
      </c>
      <c r="H292" s="409">
        <v>44013</v>
      </c>
      <c r="I292" s="411" t="s">
        <v>3600</v>
      </c>
      <c r="J292" s="732">
        <f>G292</f>
        <v>83.460000000000008</v>
      </c>
      <c r="K292" s="412">
        <v>6</v>
      </c>
      <c r="L292" s="413">
        <f t="shared" ref="L292:L348" si="19">F292-K292</f>
        <v>0</v>
      </c>
      <c r="M292" s="414">
        <f t="shared" ref="M292:M348" si="20">L292*D292</f>
        <v>0</v>
      </c>
    </row>
    <row r="293" spans="1:13" s="446" customFormat="1" x14ac:dyDescent="0.2">
      <c r="A293" s="415">
        <v>323</v>
      </c>
      <c r="B293" s="410" t="s">
        <v>1475</v>
      </c>
      <c r="C293" s="410"/>
      <c r="D293" s="426">
        <f t="shared" si="15"/>
        <v>35.980000000000004</v>
      </c>
      <c r="E293" s="408" t="s">
        <v>1543</v>
      </c>
      <c r="F293" s="408">
        <v>9</v>
      </c>
      <c r="G293" s="426">
        <v>323.82000000000005</v>
      </c>
      <c r="H293" s="409">
        <v>44013</v>
      </c>
      <c r="I293" s="411"/>
      <c r="J293" s="412"/>
      <c r="K293" s="412"/>
      <c r="L293" s="413">
        <f t="shared" si="19"/>
        <v>9</v>
      </c>
      <c r="M293" s="414">
        <f t="shared" si="20"/>
        <v>323.82000000000005</v>
      </c>
    </row>
    <row r="294" spans="1:13" s="446" customFormat="1" x14ac:dyDescent="0.2">
      <c r="A294" s="415">
        <v>324</v>
      </c>
      <c r="B294" s="410" t="s">
        <v>1476</v>
      </c>
      <c r="C294" s="410"/>
      <c r="D294" s="426">
        <f t="shared" si="15"/>
        <v>35.979999999999997</v>
      </c>
      <c r="E294" s="408" t="s">
        <v>1543</v>
      </c>
      <c r="F294" s="408">
        <v>12</v>
      </c>
      <c r="G294" s="426">
        <v>431.76</v>
      </c>
      <c r="H294" s="409">
        <v>44013</v>
      </c>
      <c r="I294" s="411"/>
      <c r="J294" s="412"/>
      <c r="K294" s="412"/>
      <c r="L294" s="413">
        <f t="shared" si="19"/>
        <v>12</v>
      </c>
      <c r="M294" s="414">
        <f t="shared" si="20"/>
        <v>431.76</v>
      </c>
    </row>
    <row r="295" spans="1:13" s="446" customFormat="1" x14ac:dyDescent="0.2">
      <c r="A295" s="415">
        <v>325</v>
      </c>
      <c r="B295" s="410" t="s">
        <v>1437</v>
      </c>
      <c r="C295" s="410"/>
      <c r="D295" s="426">
        <f t="shared" si="15"/>
        <v>1.1599999999999999</v>
      </c>
      <c r="E295" s="408" t="s">
        <v>1543</v>
      </c>
      <c r="F295" s="408">
        <v>48</v>
      </c>
      <c r="G295" s="426">
        <v>55.679999999999993</v>
      </c>
      <c r="H295" s="409">
        <v>44013</v>
      </c>
      <c r="I295" s="411" t="s">
        <v>3600</v>
      </c>
      <c r="J295" s="732">
        <f>G295</f>
        <v>55.679999999999993</v>
      </c>
      <c r="K295" s="412">
        <v>48</v>
      </c>
      <c r="L295" s="413">
        <f t="shared" si="19"/>
        <v>0</v>
      </c>
      <c r="M295" s="414">
        <f t="shared" si="20"/>
        <v>0</v>
      </c>
    </row>
    <row r="296" spans="1:13" s="446" customFormat="1" x14ac:dyDescent="0.2">
      <c r="A296" s="415">
        <v>326</v>
      </c>
      <c r="B296" s="410" t="s">
        <v>1477</v>
      </c>
      <c r="C296" s="410"/>
      <c r="D296" s="426">
        <f t="shared" si="15"/>
        <v>14.26</v>
      </c>
      <c r="E296" s="408" t="s">
        <v>1543</v>
      </c>
      <c r="F296" s="408">
        <v>8</v>
      </c>
      <c r="G296" s="426">
        <v>114.08</v>
      </c>
      <c r="H296" s="409">
        <v>44013</v>
      </c>
      <c r="I296" s="411" t="s">
        <v>3600</v>
      </c>
      <c r="J296" s="732">
        <f t="shared" ref="J296" si="21">G296</f>
        <v>114.08</v>
      </c>
      <c r="K296" s="412">
        <v>8</v>
      </c>
      <c r="L296" s="413">
        <f t="shared" si="19"/>
        <v>0</v>
      </c>
      <c r="M296" s="414">
        <f t="shared" si="20"/>
        <v>0</v>
      </c>
    </row>
    <row r="297" spans="1:13" s="446" customFormat="1" x14ac:dyDescent="0.2">
      <c r="A297" s="415">
        <v>327</v>
      </c>
      <c r="B297" s="410" t="s">
        <v>1478</v>
      </c>
      <c r="C297" s="410"/>
      <c r="D297" s="426">
        <f t="shared" si="15"/>
        <v>77.199999999999989</v>
      </c>
      <c r="E297" s="408" t="s">
        <v>1543</v>
      </c>
      <c r="F297" s="408">
        <v>6</v>
      </c>
      <c r="G297" s="426">
        <v>463.19999999999993</v>
      </c>
      <c r="H297" s="409">
        <v>44013</v>
      </c>
      <c r="I297" s="411"/>
      <c r="J297" s="412"/>
      <c r="K297" s="412"/>
      <c r="L297" s="413">
        <f t="shared" si="19"/>
        <v>6</v>
      </c>
      <c r="M297" s="414">
        <f t="shared" si="20"/>
        <v>463.19999999999993</v>
      </c>
    </row>
    <row r="298" spans="1:13" s="446" customFormat="1" x14ac:dyDescent="0.2">
      <c r="A298" s="415">
        <v>328</v>
      </c>
      <c r="B298" s="410" t="s">
        <v>1479</v>
      </c>
      <c r="C298" s="410"/>
      <c r="D298" s="426">
        <f t="shared" si="15"/>
        <v>75.409999999999982</v>
      </c>
      <c r="E298" s="408" t="s">
        <v>1543</v>
      </c>
      <c r="F298" s="408">
        <v>12</v>
      </c>
      <c r="G298" s="426">
        <v>904.91999999999985</v>
      </c>
      <c r="H298" s="409">
        <v>44013</v>
      </c>
      <c r="I298" s="411"/>
      <c r="J298" s="412"/>
      <c r="K298" s="412"/>
      <c r="L298" s="413">
        <f t="shared" si="19"/>
        <v>12</v>
      </c>
      <c r="M298" s="414">
        <f t="shared" si="20"/>
        <v>904.91999999999985</v>
      </c>
    </row>
    <row r="299" spans="1:13" s="446" customFormat="1" x14ac:dyDescent="0.2">
      <c r="A299" s="415">
        <v>329</v>
      </c>
      <c r="B299" s="410" t="s">
        <v>1480</v>
      </c>
      <c r="C299" s="410"/>
      <c r="D299" s="426">
        <f t="shared" si="15"/>
        <v>35.950000000000003</v>
      </c>
      <c r="E299" s="408" t="s">
        <v>1543</v>
      </c>
      <c r="F299" s="408">
        <v>8</v>
      </c>
      <c r="G299" s="426">
        <v>287.60000000000002</v>
      </c>
      <c r="H299" s="409">
        <v>44013</v>
      </c>
      <c r="I299" s="411"/>
      <c r="J299" s="412"/>
      <c r="K299" s="412"/>
      <c r="L299" s="413">
        <f t="shared" si="19"/>
        <v>8</v>
      </c>
      <c r="M299" s="414">
        <f t="shared" si="20"/>
        <v>287.60000000000002</v>
      </c>
    </row>
    <row r="300" spans="1:13" s="446" customFormat="1" x14ac:dyDescent="0.2">
      <c r="A300" s="415">
        <v>330</v>
      </c>
      <c r="B300" s="410" t="s">
        <v>1481</v>
      </c>
      <c r="C300" s="410"/>
      <c r="D300" s="426">
        <f t="shared" si="15"/>
        <v>35.97</v>
      </c>
      <c r="E300" s="408" t="s">
        <v>1543</v>
      </c>
      <c r="F300" s="408">
        <v>3</v>
      </c>
      <c r="G300" s="426">
        <v>107.91</v>
      </c>
      <c r="H300" s="409">
        <v>44013</v>
      </c>
      <c r="I300" s="411"/>
      <c r="J300" s="412"/>
      <c r="K300" s="412"/>
      <c r="L300" s="413">
        <f t="shared" si="19"/>
        <v>3</v>
      </c>
      <c r="M300" s="414">
        <f t="shared" si="20"/>
        <v>107.91</v>
      </c>
    </row>
    <row r="301" spans="1:13" s="446" customFormat="1" x14ac:dyDescent="0.2">
      <c r="A301" s="415">
        <v>331</v>
      </c>
      <c r="B301" s="410" t="s">
        <v>1482</v>
      </c>
      <c r="C301" s="410"/>
      <c r="D301" s="426">
        <f t="shared" si="15"/>
        <v>14.270000000000001</v>
      </c>
      <c r="E301" s="408" t="s">
        <v>1543</v>
      </c>
      <c r="F301" s="408">
        <v>9</v>
      </c>
      <c r="G301" s="426">
        <v>128.43</v>
      </c>
      <c r="H301" s="409">
        <v>44013</v>
      </c>
      <c r="I301" s="411" t="s">
        <v>3600</v>
      </c>
      <c r="J301" s="732">
        <f t="shared" ref="J301" si="22">G301</f>
        <v>128.43</v>
      </c>
      <c r="K301" s="412">
        <v>9</v>
      </c>
      <c r="L301" s="413">
        <f t="shared" si="19"/>
        <v>0</v>
      </c>
      <c r="M301" s="414">
        <f t="shared" si="20"/>
        <v>0</v>
      </c>
    </row>
    <row r="302" spans="1:13" s="446" customFormat="1" x14ac:dyDescent="0.2">
      <c r="A302" s="415">
        <v>332</v>
      </c>
      <c r="B302" s="410" t="s">
        <v>1483</v>
      </c>
      <c r="C302" s="410"/>
      <c r="D302" s="426">
        <f t="shared" si="15"/>
        <v>17.55</v>
      </c>
      <c r="E302" s="408" t="s">
        <v>1543</v>
      </c>
      <c r="F302" s="408">
        <v>6</v>
      </c>
      <c r="G302" s="426">
        <v>105.3</v>
      </c>
      <c r="H302" s="409">
        <v>44013</v>
      </c>
      <c r="I302" s="411"/>
      <c r="J302" s="412"/>
      <c r="K302" s="412"/>
      <c r="L302" s="413">
        <f t="shared" si="19"/>
        <v>6</v>
      </c>
      <c r="M302" s="414">
        <f t="shared" si="20"/>
        <v>105.30000000000001</v>
      </c>
    </row>
    <row r="303" spans="1:13" s="446" customFormat="1" x14ac:dyDescent="0.2">
      <c r="A303" s="415">
        <v>333</v>
      </c>
      <c r="B303" s="410" t="s">
        <v>1438</v>
      </c>
      <c r="C303" s="410"/>
      <c r="D303" s="426">
        <f t="shared" si="15"/>
        <v>0.36</v>
      </c>
      <c r="E303" s="408" t="s">
        <v>1543</v>
      </c>
      <c r="F303" s="408">
        <v>72</v>
      </c>
      <c r="G303" s="426">
        <v>25.919999999999998</v>
      </c>
      <c r="H303" s="409">
        <v>44013</v>
      </c>
      <c r="I303" s="411"/>
      <c r="J303" s="412"/>
      <c r="K303" s="412"/>
      <c r="L303" s="413">
        <f t="shared" si="19"/>
        <v>72</v>
      </c>
      <c r="M303" s="414">
        <f t="shared" si="20"/>
        <v>25.919999999999998</v>
      </c>
    </row>
    <row r="304" spans="1:13" s="446" customFormat="1" hidden="1" x14ac:dyDescent="0.2">
      <c r="A304" s="415">
        <v>334</v>
      </c>
      <c r="B304" s="410" t="s">
        <v>2957</v>
      </c>
      <c r="C304" s="410"/>
      <c r="D304" s="426">
        <f t="shared" si="15"/>
        <v>225.34000000000015</v>
      </c>
      <c r="E304" s="408" t="s">
        <v>2949</v>
      </c>
      <c r="F304" s="408">
        <v>1</v>
      </c>
      <c r="G304" s="426">
        <v>225.34000000000015</v>
      </c>
      <c r="H304" s="409"/>
      <c r="I304" s="411"/>
      <c r="J304" s="412"/>
      <c r="K304" s="412"/>
      <c r="L304" s="413">
        <f t="shared" si="19"/>
        <v>1</v>
      </c>
      <c r="M304" s="414">
        <f t="shared" si="20"/>
        <v>225.34000000000015</v>
      </c>
    </row>
    <row r="305" spans="1:13" s="446" customFormat="1" hidden="1" x14ac:dyDescent="0.2">
      <c r="A305" s="415">
        <v>335</v>
      </c>
      <c r="B305" s="410" t="s">
        <v>3419</v>
      </c>
      <c r="C305" s="410"/>
      <c r="D305" s="426">
        <f t="shared" si="15"/>
        <v>37.340000000000146</v>
      </c>
      <c r="E305" s="408" t="s">
        <v>3418</v>
      </c>
      <c r="F305" s="408">
        <v>1</v>
      </c>
      <c r="G305" s="426">
        <v>37.340000000000146</v>
      </c>
      <c r="H305" s="409"/>
      <c r="I305" s="411"/>
      <c r="J305" s="412"/>
      <c r="K305" s="412"/>
      <c r="L305" s="413">
        <f t="shared" si="19"/>
        <v>1</v>
      </c>
      <c r="M305" s="414">
        <f t="shared" si="20"/>
        <v>37.340000000000146</v>
      </c>
    </row>
    <row r="306" spans="1:13" s="446" customFormat="1" hidden="1" x14ac:dyDescent="0.2">
      <c r="A306" s="415">
        <v>336</v>
      </c>
      <c r="B306" s="410" t="s">
        <v>3397</v>
      </c>
      <c r="C306" s="410"/>
      <c r="D306" s="426">
        <f t="shared" si="15"/>
        <v>988.63999999999942</v>
      </c>
      <c r="E306" s="408" t="s">
        <v>3080</v>
      </c>
      <c r="F306" s="408">
        <v>1</v>
      </c>
      <c r="G306" s="426">
        <v>988.63999999999942</v>
      </c>
      <c r="H306" s="409"/>
      <c r="I306" s="411"/>
      <c r="J306" s="412"/>
      <c r="K306" s="412"/>
      <c r="L306" s="413">
        <f t="shared" si="19"/>
        <v>1</v>
      </c>
      <c r="M306" s="414">
        <f t="shared" si="20"/>
        <v>988.63999999999942</v>
      </c>
    </row>
    <row r="307" spans="1:13" s="446" customFormat="1" x14ac:dyDescent="0.2">
      <c r="A307" s="415">
        <v>337</v>
      </c>
      <c r="B307" s="410" t="s">
        <v>1539</v>
      </c>
      <c r="C307" s="410"/>
      <c r="D307" s="426">
        <f t="shared" si="15"/>
        <v>320.35999999999876</v>
      </c>
      <c r="E307" s="408" t="s">
        <v>1543</v>
      </c>
      <c r="F307" s="408">
        <v>1</v>
      </c>
      <c r="G307" s="426">
        <v>320.35999999999876</v>
      </c>
      <c r="H307" s="409">
        <v>44013</v>
      </c>
      <c r="I307" s="411"/>
      <c r="J307" s="412"/>
      <c r="K307" s="412"/>
      <c r="L307" s="413">
        <f t="shared" si="19"/>
        <v>1</v>
      </c>
      <c r="M307" s="414">
        <f t="shared" si="20"/>
        <v>320.35999999999876</v>
      </c>
    </row>
    <row r="308" spans="1:13" s="446" customFormat="1" hidden="1" x14ac:dyDescent="0.2">
      <c r="A308" s="415">
        <v>338</v>
      </c>
      <c r="B308" s="410" t="s">
        <v>2014</v>
      </c>
      <c r="C308" s="410"/>
      <c r="D308" s="426">
        <f t="shared" si="15"/>
        <v>16.149999999999977</v>
      </c>
      <c r="E308" s="408" t="s">
        <v>1990</v>
      </c>
      <c r="F308" s="408">
        <v>1</v>
      </c>
      <c r="G308" s="426">
        <v>16.149999999999977</v>
      </c>
      <c r="H308" s="409"/>
      <c r="I308" s="411"/>
      <c r="J308" s="412"/>
      <c r="K308" s="412"/>
      <c r="L308" s="413">
        <f t="shared" si="19"/>
        <v>1</v>
      </c>
      <c r="M308" s="414">
        <f t="shared" si="20"/>
        <v>16.149999999999977</v>
      </c>
    </row>
    <row r="309" spans="1:13" s="446" customFormat="1" hidden="1" x14ac:dyDescent="0.2">
      <c r="A309" s="415">
        <v>339</v>
      </c>
      <c r="B309" s="410" t="s">
        <v>1921</v>
      </c>
      <c r="C309" s="410"/>
      <c r="D309" s="426">
        <f t="shared" si="15"/>
        <v>956.98999999999796</v>
      </c>
      <c r="E309" s="408" t="s">
        <v>1678</v>
      </c>
      <c r="F309" s="408">
        <v>1</v>
      </c>
      <c r="G309" s="426">
        <v>956.98999999999796</v>
      </c>
      <c r="H309" s="409">
        <v>44110</v>
      </c>
      <c r="I309" s="411"/>
      <c r="J309" s="412"/>
      <c r="K309" s="412"/>
      <c r="L309" s="413">
        <f t="shared" si="19"/>
        <v>1</v>
      </c>
      <c r="M309" s="414">
        <f t="shared" si="20"/>
        <v>956.98999999999796</v>
      </c>
    </row>
    <row r="310" spans="1:13" s="446" customFormat="1" hidden="1" x14ac:dyDescent="0.2">
      <c r="A310" s="415">
        <v>340</v>
      </c>
      <c r="B310" s="410" t="s">
        <v>1981</v>
      </c>
      <c r="C310" s="410"/>
      <c r="D310" s="426">
        <f t="shared" si="15"/>
        <v>77.5</v>
      </c>
      <c r="E310" s="408" t="s">
        <v>1941</v>
      </c>
      <c r="F310" s="408">
        <v>1</v>
      </c>
      <c r="G310" s="426">
        <v>77.5</v>
      </c>
      <c r="H310" s="409"/>
      <c r="I310" s="411"/>
      <c r="J310" s="412"/>
      <c r="K310" s="412"/>
      <c r="L310" s="413">
        <f t="shared" si="19"/>
        <v>1</v>
      </c>
      <c r="M310" s="414">
        <f t="shared" si="20"/>
        <v>77.5</v>
      </c>
    </row>
    <row r="311" spans="1:13" s="446" customFormat="1" hidden="1" x14ac:dyDescent="0.2">
      <c r="A311" s="415">
        <v>341</v>
      </c>
      <c r="B311" s="410" t="s">
        <v>2646</v>
      </c>
      <c r="C311" s="410"/>
      <c r="D311" s="426">
        <f t="shared" si="15"/>
        <v>148.39000000000033</v>
      </c>
      <c r="E311" s="408" t="s">
        <v>2584</v>
      </c>
      <c r="F311" s="408">
        <v>1</v>
      </c>
      <c r="G311" s="426">
        <v>148.39000000000033</v>
      </c>
      <c r="H311" s="409"/>
      <c r="I311" s="411"/>
      <c r="J311" s="412"/>
      <c r="K311" s="412"/>
      <c r="L311" s="413">
        <f t="shared" si="19"/>
        <v>1</v>
      </c>
      <c r="M311" s="414">
        <f t="shared" si="20"/>
        <v>148.39000000000033</v>
      </c>
    </row>
    <row r="312" spans="1:13" s="446" customFormat="1" hidden="1" x14ac:dyDescent="0.2">
      <c r="A312" s="415">
        <v>342</v>
      </c>
      <c r="B312" s="410" t="s">
        <v>2583</v>
      </c>
      <c r="C312" s="410"/>
      <c r="D312" s="426">
        <f t="shared" si="15"/>
        <v>74.110000000000127</v>
      </c>
      <c r="E312" s="408" t="s">
        <v>2582</v>
      </c>
      <c r="F312" s="408">
        <v>1</v>
      </c>
      <c r="G312" s="426">
        <v>74.110000000000127</v>
      </c>
      <c r="H312" s="409"/>
      <c r="I312" s="411"/>
      <c r="J312" s="412"/>
      <c r="K312" s="412"/>
      <c r="L312" s="413">
        <f t="shared" si="19"/>
        <v>1</v>
      </c>
      <c r="M312" s="414">
        <f t="shared" si="20"/>
        <v>74.110000000000127</v>
      </c>
    </row>
    <row r="313" spans="1:13" s="446" customFormat="1" hidden="1" x14ac:dyDescent="0.2">
      <c r="A313" s="415">
        <v>343</v>
      </c>
      <c r="B313" s="410" t="s">
        <v>2102</v>
      </c>
      <c r="C313" s="410"/>
      <c r="D313" s="426">
        <f t="shared" si="15"/>
        <v>71.730000000000018</v>
      </c>
      <c r="E313" s="408" t="s">
        <v>2041</v>
      </c>
      <c r="F313" s="408">
        <v>1</v>
      </c>
      <c r="G313" s="426">
        <v>71.730000000000018</v>
      </c>
      <c r="H313" s="409"/>
      <c r="I313" s="411"/>
      <c r="J313" s="412"/>
      <c r="K313" s="412"/>
      <c r="L313" s="413">
        <f t="shared" si="19"/>
        <v>1</v>
      </c>
      <c r="M313" s="414">
        <f t="shared" si="20"/>
        <v>71.730000000000018</v>
      </c>
    </row>
    <row r="314" spans="1:13" s="446" customFormat="1" hidden="1" x14ac:dyDescent="0.2">
      <c r="A314" s="415">
        <v>344</v>
      </c>
      <c r="B314" s="410" t="s">
        <v>2182</v>
      </c>
      <c r="C314" s="410"/>
      <c r="D314" s="426">
        <f t="shared" si="15"/>
        <v>38.349999999999909</v>
      </c>
      <c r="E314" s="408" t="s">
        <v>2123</v>
      </c>
      <c r="F314" s="408">
        <v>1</v>
      </c>
      <c r="G314" s="426">
        <v>38.349999999999909</v>
      </c>
      <c r="H314" s="409"/>
      <c r="I314" s="411"/>
      <c r="J314" s="412"/>
      <c r="K314" s="412"/>
      <c r="L314" s="413">
        <f t="shared" si="19"/>
        <v>1</v>
      </c>
      <c r="M314" s="414">
        <f t="shared" si="20"/>
        <v>38.349999999999909</v>
      </c>
    </row>
    <row r="315" spans="1:13" s="446" customFormat="1" hidden="1" x14ac:dyDescent="0.2">
      <c r="A315" s="415">
        <v>345</v>
      </c>
      <c r="B315" s="410" t="s">
        <v>2334</v>
      </c>
      <c r="C315" s="410"/>
      <c r="D315" s="426">
        <f t="shared" si="15"/>
        <v>54.6400000000001</v>
      </c>
      <c r="E315" s="408" t="s">
        <v>2210</v>
      </c>
      <c r="F315" s="408">
        <v>1</v>
      </c>
      <c r="G315" s="426">
        <v>54.6400000000001</v>
      </c>
      <c r="H315" s="409"/>
      <c r="I315" s="411"/>
      <c r="J315" s="412"/>
      <c r="K315" s="412"/>
      <c r="L315" s="413">
        <f t="shared" si="19"/>
        <v>1</v>
      </c>
      <c r="M315" s="414">
        <f t="shared" si="20"/>
        <v>54.6400000000001</v>
      </c>
    </row>
    <row r="316" spans="1:13" s="446" customFormat="1" hidden="1" x14ac:dyDescent="0.2">
      <c r="A316" s="415">
        <v>346</v>
      </c>
      <c r="B316" s="410" t="s">
        <v>1982</v>
      </c>
      <c r="C316" s="410"/>
      <c r="D316" s="426">
        <f t="shared" si="15"/>
        <v>0.02</v>
      </c>
      <c r="E316" s="408" t="s">
        <v>1990</v>
      </c>
      <c r="F316" s="408">
        <v>14</v>
      </c>
      <c r="G316" s="426">
        <v>0.28000000000000003</v>
      </c>
      <c r="H316" s="409"/>
      <c r="I316" s="411"/>
      <c r="J316" s="412"/>
      <c r="K316" s="412"/>
      <c r="L316" s="413">
        <f t="shared" si="19"/>
        <v>14</v>
      </c>
      <c r="M316" s="414">
        <f t="shared" si="20"/>
        <v>0.28000000000000003</v>
      </c>
    </row>
    <row r="317" spans="1:13" s="446" customFormat="1" hidden="1" x14ac:dyDescent="0.2">
      <c r="A317" s="415">
        <v>347</v>
      </c>
      <c r="B317" s="410" t="s">
        <v>1983</v>
      </c>
      <c r="C317" s="410"/>
      <c r="D317" s="426">
        <f t="shared" si="15"/>
        <v>63.28</v>
      </c>
      <c r="E317" s="408" t="s">
        <v>1990</v>
      </c>
      <c r="F317" s="408">
        <v>1</v>
      </c>
      <c r="G317" s="426">
        <v>63.28</v>
      </c>
      <c r="H317" s="409"/>
      <c r="I317" s="411"/>
      <c r="J317" s="412"/>
      <c r="K317" s="412"/>
      <c r="L317" s="413">
        <f t="shared" si="19"/>
        <v>1</v>
      </c>
      <c r="M317" s="414">
        <f t="shared" si="20"/>
        <v>63.28</v>
      </c>
    </row>
    <row r="318" spans="1:13" s="446" customFormat="1" hidden="1" x14ac:dyDescent="0.2">
      <c r="A318" s="415">
        <v>349</v>
      </c>
      <c r="B318" s="410" t="s">
        <v>1984</v>
      </c>
      <c r="C318" s="410"/>
      <c r="D318" s="426">
        <f t="shared" si="15"/>
        <v>123.98</v>
      </c>
      <c r="E318" s="408" t="s">
        <v>1990</v>
      </c>
      <c r="F318" s="408">
        <v>1</v>
      </c>
      <c r="G318" s="426">
        <v>123.98</v>
      </c>
      <c r="H318" s="409"/>
      <c r="I318" s="411"/>
      <c r="J318" s="412"/>
      <c r="K318" s="412"/>
      <c r="L318" s="413">
        <f t="shared" si="19"/>
        <v>1</v>
      </c>
      <c r="M318" s="414">
        <f t="shared" si="20"/>
        <v>123.98</v>
      </c>
    </row>
    <row r="319" spans="1:13" s="446" customFormat="1" hidden="1" x14ac:dyDescent="0.2">
      <c r="A319" s="415">
        <v>351</v>
      </c>
      <c r="B319" s="410" t="s">
        <v>1985</v>
      </c>
      <c r="C319" s="410"/>
      <c r="D319" s="426">
        <f t="shared" si="15"/>
        <v>62.8</v>
      </c>
      <c r="E319" s="408" t="s">
        <v>1990</v>
      </c>
      <c r="F319" s="408">
        <v>1</v>
      </c>
      <c r="G319" s="426">
        <v>62.8</v>
      </c>
      <c r="H319" s="409"/>
      <c r="I319" s="411"/>
      <c r="J319" s="412"/>
      <c r="K319" s="412"/>
      <c r="L319" s="413">
        <f t="shared" si="19"/>
        <v>1</v>
      </c>
      <c r="M319" s="414">
        <f t="shared" si="20"/>
        <v>62.8</v>
      </c>
    </row>
    <row r="320" spans="1:13" s="446" customFormat="1" hidden="1" x14ac:dyDescent="0.2">
      <c r="A320" s="415">
        <v>353</v>
      </c>
      <c r="B320" s="410" t="s">
        <v>1986</v>
      </c>
      <c r="C320" s="410"/>
      <c r="D320" s="426">
        <f t="shared" si="15"/>
        <v>62.8</v>
      </c>
      <c r="E320" s="408" t="s">
        <v>1990</v>
      </c>
      <c r="F320" s="408">
        <v>1</v>
      </c>
      <c r="G320" s="426">
        <v>62.8</v>
      </c>
      <c r="H320" s="409"/>
      <c r="I320" s="411"/>
      <c r="J320" s="412"/>
      <c r="K320" s="412"/>
      <c r="L320" s="413">
        <f t="shared" si="19"/>
        <v>1</v>
      </c>
      <c r="M320" s="414">
        <f t="shared" si="20"/>
        <v>62.8</v>
      </c>
    </row>
    <row r="321" spans="1:13" s="446" customFormat="1" hidden="1" x14ac:dyDescent="0.2">
      <c r="A321" s="415">
        <v>355</v>
      </c>
      <c r="B321" s="410" t="s">
        <v>1987</v>
      </c>
      <c r="C321" s="410"/>
      <c r="D321" s="426">
        <f t="shared" si="15"/>
        <v>62.8</v>
      </c>
      <c r="E321" s="408" t="s">
        <v>1990</v>
      </c>
      <c r="F321" s="408">
        <v>1</v>
      </c>
      <c r="G321" s="426">
        <v>62.8</v>
      </c>
      <c r="H321" s="409"/>
      <c r="I321" s="411"/>
      <c r="J321" s="412"/>
      <c r="K321" s="412"/>
      <c r="L321" s="413">
        <f t="shared" si="19"/>
        <v>1</v>
      </c>
      <c r="M321" s="414">
        <f t="shared" si="20"/>
        <v>62.8</v>
      </c>
    </row>
    <row r="322" spans="1:13" s="446" customFormat="1" hidden="1" x14ac:dyDescent="0.2">
      <c r="A322" s="415">
        <v>357</v>
      </c>
      <c r="B322" s="410" t="s">
        <v>1988</v>
      </c>
      <c r="C322" s="410"/>
      <c r="D322" s="426">
        <f t="shared" si="15"/>
        <v>62.8</v>
      </c>
      <c r="E322" s="408" t="s">
        <v>1990</v>
      </c>
      <c r="F322" s="408">
        <v>1</v>
      </c>
      <c r="G322" s="426">
        <v>62.8</v>
      </c>
      <c r="H322" s="409"/>
      <c r="I322" s="411"/>
      <c r="J322" s="412"/>
      <c r="K322" s="412"/>
      <c r="L322" s="413">
        <f t="shared" si="19"/>
        <v>1</v>
      </c>
      <c r="M322" s="414">
        <f t="shared" si="20"/>
        <v>62.8</v>
      </c>
    </row>
    <row r="323" spans="1:13" s="446" customFormat="1" hidden="1" x14ac:dyDescent="0.2">
      <c r="A323" s="415">
        <v>359</v>
      </c>
      <c r="B323" s="410" t="s">
        <v>1989</v>
      </c>
      <c r="C323" s="410"/>
      <c r="D323" s="426">
        <f t="shared" si="15"/>
        <v>106.28</v>
      </c>
      <c r="E323" s="408" t="s">
        <v>1990</v>
      </c>
      <c r="F323" s="408">
        <v>1</v>
      </c>
      <c r="G323" s="426">
        <v>106.28</v>
      </c>
      <c r="H323" s="409"/>
      <c r="I323" s="411"/>
      <c r="J323" s="412"/>
      <c r="K323" s="412"/>
      <c r="L323" s="413">
        <f t="shared" si="19"/>
        <v>1</v>
      </c>
      <c r="M323" s="414">
        <f t="shared" si="20"/>
        <v>106.28</v>
      </c>
    </row>
    <row r="324" spans="1:13" s="446" customFormat="1" hidden="1" x14ac:dyDescent="0.2">
      <c r="A324" s="415">
        <v>361</v>
      </c>
      <c r="B324" s="410" t="s">
        <v>1544</v>
      </c>
      <c r="C324" s="410"/>
      <c r="D324" s="426">
        <f t="shared" si="15"/>
        <v>0.19</v>
      </c>
      <c r="E324" s="408" t="s">
        <v>1678</v>
      </c>
      <c r="F324" s="408">
        <v>46</v>
      </c>
      <c r="G324" s="426">
        <v>8.74</v>
      </c>
      <c r="H324" s="409">
        <v>44110</v>
      </c>
      <c r="I324" s="411"/>
      <c r="J324" s="412"/>
      <c r="K324" s="412"/>
      <c r="L324" s="413">
        <f t="shared" si="19"/>
        <v>46</v>
      </c>
      <c r="M324" s="414">
        <f t="shared" si="20"/>
        <v>8.74</v>
      </c>
    </row>
    <row r="325" spans="1:13" s="446" customFormat="1" hidden="1" x14ac:dyDescent="0.2">
      <c r="A325" s="415">
        <v>362</v>
      </c>
      <c r="B325" s="410" t="s">
        <v>1553</v>
      </c>
      <c r="C325" s="410"/>
      <c r="D325" s="426">
        <f t="shared" si="15"/>
        <v>99.46</v>
      </c>
      <c r="E325" s="408" t="s">
        <v>1678</v>
      </c>
      <c r="F325" s="408">
        <v>1</v>
      </c>
      <c r="G325" s="426">
        <v>99.46</v>
      </c>
      <c r="H325" s="409">
        <v>44110</v>
      </c>
      <c r="I325" s="411"/>
      <c r="J325" s="412"/>
      <c r="K325" s="412"/>
      <c r="L325" s="413">
        <f t="shared" si="19"/>
        <v>1</v>
      </c>
      <c r="M325" s="414">
        <f t="shared" si="20"/>
        <v>99.46</v>
      </c>
    </row>
    <row r="326" spans="1:13" s="446" customFormat="1" hidden="1" x14ac:dyDescent="0.2">
      <c r="A326" s="415">
        <v>363</v>
      </c>
      <c r="B326" s="410" t="s">
        <v>1631</v>
      </c>
      <c r="C326" s="410"/>
      <c r="D326" s="426">
        <f t="shared" si="15"/>
        <v>7.64</v>
      </c>
      <c r="E326" s="408" t="s">
        <v>1678</v>
      </c>
      <c r="F326" s="408">
        <v>34</v>
      </c>
      <c r="G326" s="426">
        <v>259.76</v>
      </c>
      <c r="H326" s="409">
        <v>44110</v>
      </c>
      <c r="I326" s="411"/>
      <c r="J326" s="412"/>
      <c r="K326" s="412"/>
      <c r="L326" s="413">
        <f t="shared" si="19"/>
        <v>34</v>
      </c>
      <c r="M326" s="414">
        <f t="shared" si="20"/>
        <v>259.76</v>
      </c>
    </row>
    <row r="327" spans="1:13" s="446" customFormat="1" hidden="1" x14ac:dyDescent="0.2">
      <c r="A327" s="415">
        <v>364</v>
      </c>
      <c r="B327" s="410" t="s">
        <v>1632</v>
      </c>
      <c r="C327" s="410"/>
      <c r="D327" s="426">
        <f t="shared" si="15"/>
        <v>107.92</v>
      </c>
      <c r="E327" s="408" t="s">
        <v>1678</v>
      </c>
      <c r="F327" s="408">
        <v>1</v>
      </c>
      <c r="G327" s="426">
        <v>107.92</v>
      </c>
      <c r="H327" s="409">
        <v>44110</v>
      </c>
      <c r="I327" s="411"/>
      <c r="J327" s="412"/>
      <c r="K327" s="412"/>
      <c r="L327" s="413">
        <f t="shared" si="19"/>
        <v>1</v>
      </c>
      <c r="M327" s="414">
        <f t="shared" si="20"/>
        <v>107.92</v>
      </c>
    </row>
    <row r="328" spans="1:13" s="446" customFormat="1" hidden="1" x14ac:dyDescent="0.2">
      <c r="A328" s="415">
        <v>365</v>
      </c>
      <c r="B328" s="410" t="s">
        <v>1633</v>
      </c>
      <c r="C328" s="410"/>
      <c r="D328" s="426">
        <f t="shared" si="15"/>
        <v>3.0799999999999996</v>
      </c>
      <c r="E328" s="408" t="s">
        <v>1678</v>
      </c>
      <c r="F328" s="408">
        <v>10</v>
      </c>
      <c r="G328" s="426">
        <v>30.799999999999997</v>
      </c>
      <c r="H328" s="409">
        <v>44110</v>
      </c>
      <c r="I328" s="411"/>
      <c r="J328" s="412"/>
      <c r="K328" s="412"/>
      <c r="L328" s="413">
        <f t="shared" si="19"/>
        <v>10</v>
      </c>
      <c r="M328" s="414">
        <f t="shared" si="20"/>
        <v>30.799999999999997</v>
      </c>
    </row>
    <row r="329" spans="1:13" s="446" customFormat="1" hidden="1" x14ac:dyDescent="0.2">
      <c r="A329" s="415">
        <v>366</v>
      </c>
      <c r="B329" s="410" t="s">
        <v>1634</v>
      </c>
      <c r="C329" s="410"/>
      <c r="D329" s="426">
        <f t="shared" si="15"/>
        <v>86.259999999999991</v>
      </c>
      <c r="E329" s="408" t="s">
        <v>1678</v>
      </c>
      <c r="F329" s="408">
        <v>3</v>
      </c>
      <c r="G329" s="426">
        <v>258.77999999999997</v>
      </c>
      <c r="H329" s="409">
        <v>44110</v>
      </c>
      <c r="I329" s="411"/>
      <c r="J329" s="412"/>
      <c r="K329" s="412"/>
      <c r="L329" s="413">
        <f t="shared" si="19"/>
        <v>3</v>
      </c>
      <c r="M329" s="414">
        <f t="shared" si="20"/>
        <v>258.77999999999997</v>
      </c>
    </row>
    <row r="330" spans="1:13" s="446" customFormat="1" hidden="1" x14ac:dyDescent="0.2">
      <c r="A330" s="415">
        <v>367</v>
      </c>
      <c r="B330" s="410" t="s">
        <v>1635</v>
      </c>
      <c r="C330" s="410"/>
      <c r="D330" s="426">
        <f t="shared" si="15"/>
        <v>0.57999999999999996</v>
      </c>
      <c r="E330" s="408" t="s">
        <v>1678</v>
      </c>
      <c r="F330" s="408">
        <v>11</v>
      </c>
      <c r="G330" s="426">
        <v>6.38</v>
      </c>
      <c r="H330" s="409">
        <v>44110</v>
      </c>
      <c r="I330" s="411"/>
      <c r="J330" s="412"/>
      <c r="K330" s="412"/>
      <c r="L330" s="413">
        <f t="shared" si="19"/>
        <v>11</v>
      </c>
      <c r="M330" s="414">
        <f t="shared" si="20"/>
        <v>6.38</v>
      </c>
    </row>
    <row r="331" spans="1:13" s="446" customFormat="1" hidden="1" x14ac:dyDescent="0.2">
      <c r="A331" s="415">
        <v>368</v>
      </c>
      <c r="B331" s="410" t="s">
        <v>1636</v>
      </c>
      <c r="C331" s="410"/>
      <c r="D331" s="426">
        <f t="shared" ref="D331:D394" si="23">G331/F331</f>
        <v>24.939999999999998</v>
      </c>
      <c r="E331" s="408" t="s">
        <v>1678</v>
      </c>
      <c r="F331" s="408">
        <v>2</v>
      </c>
      <c r="G331" s="426">
        <v>49.879999999999995</v>
      </c>
      <c r="H331" s="409">
        <v>44110</v>
      </c>
      <c r="I331" s="411"/>
      <c r="J331" s="412"/>
      <c r="K331" s="412"/>
      <c r="L331" s="413">
        <f t="shared" si="19"/>
        <v>2</v>
      </c>
      <c r="M331" s="414">
        <f t="shared" si="20"/>
        <v>49.879999999999995</v>
      </c>
    </row>
    <row r="332" spans="1:13" s="446" customFormat="1" hidden="1" x14ac:dyDescent="0.2">
      <c r="A332" s="415">
        <v>369</v>
      </c>
      <c r="B332" s="410" t="s">
        <v>1637</v>
      </c>
      <c r="C332" s="410"/>
      <c r="D332" s="426">
        <f t="shared" si="23"/>
        <v>24.94</v>
      </c>
      <c r="E332" s="408" t="s">
        <v>1678</v>
      </c>
      <c r="F332" s="408">
        <v>5</v>
      </c>
      <c r="G332" s="426">
        <v>124.7</v>
      </c>
      <c r="H332" s="409">
        <v>44110</v>
      </c>
      <c r="I332" s="411"/>
      <c r="J332" s="412"/>
      <c r="K332" s="412"/>
      <c r="L332" s="413">
        <f t="shared" si="19"/>
        <v>5</v>
      </c>
      <c r="M332" s="414">
        <f t="shared" si="20"/>
        <v>124.7</v>
      </c>
    </row>
    <row r="333" spans="1:13" s="446" customFormat="1" hidden="1" x14ac:dyDescent="0.2">
      <c r="A333" s="415">
        <v>370</v>
      </c>
      <c r="B333" s="410" t="s">
        <v>1554</v>
      </c>
      <c r="C333" s="410"/>
      <c r="D333" s="426">
        <f t="shared" si="23"/>
        <v>124.32</v>
      </c>
      <c r="E333" s="408" t="s">
        <v>1678</v>
      </c>
      <c r="F333" s="408">
        <v>2</v>
      </c>
      <c r="G333" s="426">
        <v>248.64</v>
      </c>
      <c r="H333" s="409">
        <v>44110</v>
      </c>
      <c r="I333" s="411"/>
      <c r="J333" s="412"/>
      <c r="K333" s="412"/>
      <c r="L333" s="413">
        <f t="shared" si="19"/>
        <v>2</v>
      </c>
      <c r="M333" s="414">
        <f t="shared" si="20"/>
        <v>248.64</v>
      </c>
    </row>
    <row r="334" spans="1:13" s="446" customFormat="1" hidden="1" x14ac:dyDescent="0.2">
      <c r="A334" s="415">
        <v>371</v>
      </c>
      <c r="B334" s="410" t="s">
        <v>1638</v>
      </c>
      <c r="C334" s="410"/>
      <c r="D334" s="426">
        <f t="shared" si="23"/>
        <v>0.16</v>
      </c>
      <c r="E334" s="408" t="s">
        <v>1678</v>
      </c>
      <c r="F334" s="408">
        <v>8</v>
      </c>
      <c r="G334" s="426">
        <v>1.28</v>
      </c>
      <c r="H334" s="409">
        <v>44110</v>
      </c>
      <c r="I334" s="411"/>
      <c r="J334" s="412"/>
      <c r="K334" s="412"/>
      <c r="L334" s="413">
        <f t="shared" si="19"/>
        <v>8</v>
      </c>
      <c r="M334" s="414">
        <f t="shared" si="20"/>
        <v>1.28</v>
      </c>
    </row>
    <row r="335" spans="1:13" s="446" customFormat="1" hidden="1" x14ac:dyDescent="0.2">
      <c r="A335" s="415">
        <v>372</v>
      </c>
      <c r="B335" s="410" t="s">
        <v>1639</v>
      </c>
      <c r="C335" s="410"/>
      <c r="D335" s="426">
        <f t="shared" si="23"/>
        <v>56.01</v>
      </c>
      <c r="E335" s="408" t="s">
        <v>1678</v>
      </c>
      <c r="F335" s="408">
        <v>1</v>
      </c>
      <c r="G335" s="426">
        <v>56.01</v>
      </c>
      <c r="H335" s="409">
        <v>44110</v>
      </c>
      <c r="I335" s="411"/>
      <c r="J335" s="412"/>
      <c r="K335" s="412"/>
      <c r="L335" s="413">
        <f t="shared" si="19"/>
        <v>1</v>
      </c>
      <c r="M335" s="414">
        <f t="shared" si="20"/>
        <v>56.01</v>
      </c>
    </row>
    <row r="336" spans="1:13" s="446" customFormat="1" hidden="1" x14ac:dyDescent="0.2">
      <c r="A336" s="415">
        <v>373</v>
      </c>
      <c r="B336" s="410" t="s">
        <v>1640</v>
      </c>
      <c r="C336" s="410"/>
      <c r="D336" s="426">
        <f t="shared" si="23"/>
        <v>84.100000000000009</v>
      </c>
      <c r="E336" s="408" t="s">
        <v>1678</v>
      </c>
      <c r="F336" s="408">
        <v>1</v>
      </c>
      <c r="G336" s="426">
        <v>84.100000000000009</v>
      </c>
      <c r="H336" s="409">
        <v>44110</v>
      </c>
      <c r="I336" s="411"/>
      <c r="J336" s="412"/>
      <c r="K336" s="412"/>
      <c r="L336" s="413">
        <f t="shared" si="19"/>
        <v>1</v>
      </c>
      <c r="M336" s="414">
        <f t="shared" si="20"/>
        <v>84.100000000000009</v>
      </c>
    </row>
    <row r="337" spans="1:13" s="446" customFormat="1" hidden="1" x14ac:dyDescent="0.2">
      <c r="A337" s="415">
        <v>374</v>
      </c>
      <c r="B337" s="410" t="s">
        <v>1641</v>
      </c>
      <c r="C337" s="410"/>
      <c r="D337" s="426">
        <f t="shared" si="23"/>
        <v>91.600000000000009</v>
      </c>
      <c r="E337" s="408" t="s">
        <v>1678</v>
      </c>
      <c r="F337" s="408">
        <v>1</v>
      </c>
      <c r="G337" s="426">
        <v>91.600000000000009</v>
      </c>
      <c r="H337" s="409">
        <v>44110</v>
      </c>
      <c r="I337" s="411"/>
      <c r="J337" s="412"/>
      <c r="K337" s="412"/>
      <c r="L337" s="413">
        <f t="shared" si="19"/>
        <v>1</v>
      </c>
      <c r="M337" s="414">
        <f t="shared" si="20"/>
        <v>91.600000000000009</v>
      </c>
    </row>
    <row r="338" spans="1:13" s="446" customFormat="1" hidden="1" x14ac:dyDescent="0.2">
      <c r="A338" s="415">
        <v>375</v>
      </c>
      <c r="B338" s="410" t="s">
        <v>1642</v>
      </c>
      <c r="C338" s="410"/>
      <c r="D338" s="426">
        <f t="shared" si="23"/>
        <v>84.820000000000007</v>
      </c>
      <c r="E338" s="408" t="s">
        <v>1678</v>
      </c>
      <c r="F338" s="408">
        <v>1</v>
      </c>
      <c r="G338" s="426">
        <v>84.820000000000007</v>
      </c>
      <c r="H338" s="409">
        <v>44110</v>
      </c>
      <c r="I338" s="411"/>
      <c r="J338" s="412"/>
      <c r="K338" s="412"/>
      <c r="L338" s="413">
        <f t="shared" si="19"/>
        <v>1</v>
      </c>
      <c r="M338" s="414">
        <f t="shared" si="20"/>
        <v>84.820000000000007</v>
      </c>
    </row>
    <row r="339" spans="1:13" s="446" customFormat="1" hidden="1" x14ac:dyDescent="0.2">
      <c r="A339" s="415">
        <v>376</v>
      </c>
      <c r="B339" s="410" t="s">
        <v>1643</v>
      </c>
      <c r="C339" s="410"/>
      <c r="D339" s="426">
        <f t="shared" si="23"/>
        <v>69.540000000000006</v>
      </c>
      <c r="E339" s="408" t="s">
        <v>1678</v>
      </c>
      <c r="F339" s="408">
        <v>1</v>
      </c>
      <c r="G339" s="426">
        <v>69.540000000000006</v>
      </c>
      <c r="H339" s="409">
        <v>44110</v>
      </c>
      <c r="I339" s="411"/>
      <c r="J339" s="412"/>
      <c r="K339" s="412"/>
      <c r="L339" s="413">
        <f t="shared" si="19"/>
        <v>1</v>
      </c>
      <c r="M339" s="414">
        <f t="shared" si="20"/>
        <v>69.540000000000006</v>
      </c>
    </row>
    <row r="340" spans="1:13" s="446" customFormat="1" hidden="1" x14ac:dyDescent="0.2">
      <c r="A340" s="415">
        <v>377</v>
      </c>
      <c r="B340" s="410" t="s">
        <v>1644</v>
      </c>
      <c r="C340" s="410"/>
      <c r="D340" s="426">
        <f t="shared" si="23"/>
        <v>86.06</v>
      </c>
      <c r="E340" s="408" t="s">
        <v>1678</v>
      </c>
      <c r="F340" s="408">
        <v>1</v>
      </c>
      <c r="G340" s="426">
        <v>86.06</v>
      </c>
      <c r="H340" s="409">
        <v>44110</v>
      </c>
      <c r="I340" s="411"/>
      <c r="J340" s="412"/>
      <c r="K340" s="412"/>
      <c r="L340" s="413">
        <f t="shared" si="19"/>
        <v>1</v>
      </c>
      <c r="M340" s="414">
        <f t="shared" si="20"/>
        <v>86.06</v>
      </c>
    </row>
    <row r="341" spans="1:13" s="446" customFormat="1" hidden="1" x14ac:dyDescent="0.2">
      <c r="A341" s="415">
        <v>378</v>
      </c>
      <c r="B341" s="410" t="s">
        <v>1645</v>
      </c>
      <c r="C341" s="410"/>
      <c r="D341" s="426">
        <f t="shared" si="23"/>
        <v>1.46</v>
      </c>
      <c r="E341" s="408" t="s">
        <v>1678</v>
      </c>
      <c r="F341" s="408">
        <v>20</v>
      </c>
      <c r="G341" s="426">
        <v>29.2</v>
      </c>
      <c r="H341" s="409">
        <v>44110</v>
      </c>
      <c r="I341" s="411"/>
      <c r="J341" s="412"/>
      <c r="K341" s="412"/>
      <c r="L341" s="413">
        <f t="shared" si="19"/>
        <v>20</v>
      </c>
      <c r="M341" s="414">
        <f t="shared" si="20"/>
        <v>29.2</v>
      </c>
    </row>
    <row r="342" spans="1:13" s="446" customFormat="1" hidden="1" x14ac:dyDescent="0.2">
      <c r="A342" s="415">
        <v>379</v>
      </c>
      <c r="B342" s="410" t="s">
        <v>1555</v>
      </c>
      <c r="C342" s="410"/>
      <c r="D342" s="426">
        <f t="shared" si="23"/>
        <v>41.97</v>
      </c>
      <c r="E342" s="408" t="s">
        <v>1678</v>
      </c>
      <c r="F342" s="408">
        <v>4</v>
      </c>
      <c r="G342" s="426">
        <v>167.88</v>
      </c>
      <c r="H342" s="409">
        <v>44110</v>
      </c>
      <c r="I342" s="411"/>
      <c r="J342" s="412"/>
      <c r="K342" s="412"/>
      <c r="L342" s="413">
        <f t="shared" si="19"/>
        <v>4</v>
      </c>
      <c r="M342" s="414">
        <f t="shared" si="20"/>
        <v>167.88</v>
      </c>
    </row>
    <row r="343" spans="1:13" s="446" customFormat="1" hidden="1" x14ac:dyDescent="0.2">
      <c r="A343" s="415">
        <v>380</v>
      </c>
      <c r="B343" s="410" t="s">
        <v>1646</v>
      </c>
      <c r="C343" s="410"/>
      <c r="D343" s="426">
        <f t="shared" si="23"/>
        <v>1.26</v>
      </c>
      <c r="E343" s="408" t="s">
        <v>1678</v>
      </c>
      <c r="F343" s="408">
        <v>1</v>
      </c>
      <c r="G343" s="426">
        <v>1.26</v>
      </c>
      <c r="H343" s="409">
        <v>44110</v>
      </c>
      <c r="I343" s="411"/>
      <c r="J343" s="412"/>
      <c r="K343" s="412"/>
      <c r="L343" s="413">
        <f t="shared" si="19"/>
        <v>1</v>
      </c>
      <c r="M343" s="414">
        <f t="shared" si="20"/>
        <v>1.26</v>
      </c>
    </row>
    <row r="344" spans="1:13" s="446" customFormat="1" hidden="1" x14ac:dyDescent="0.2">
      <c r="A344" s="415">
        <v>381</v>
      </c>
      <c r="B344" s="410" t="s">
        <v>1647</v>
      </c>
      <c r="C344" s="410"/>
      <c r="D344" s="426">
        <f t="shared" si="23"/>
        <v>5.26</v>
      </c>
      <c r="E344" s="408" t="s">
        <v>1678</v>
      </c>
      <c r="F344" s="408">
        <v>2</v>
      </c>
      <c r="G344" s="426">
        <v>10.52</v>
      </c>
      <c r="H344" s="409">
        <v>44110</v>
      </c>
      <c r="I344" s="411"/>
      <c r="J344" s="412"/>
      <c r="K344" s="412"/>
      <c r="L344" s="413">
        <f t="shared" si="19"/>
        <v>2</v>
      </c>
      <c r="M344" s="414">
        <f t="shared" si="20"/>
        <v>10.52</v>
      </c>
    </row>
    <row r="345" spans="1:13" s="446" customFormat="1" hidden="1" x14ac:dyDescent="0.2">
      <c r="A345" s="415">
        <v>382</v>
      </c>
      <c r="B345" s="410" t="s">
        <v>1648</v>
      </c>
      <c r="C345" s="410"/>
      <c r="D345" s="426">
        <f t="shared" si="23"/>
        <v>5.19</v>
      </c>
      <c r="E345" s="408" t="s">
        <v>1678</v>
      </c>
      <c r="F345" s="408">
        <v>3</v>
      </c>
      <c r="G345" s="426">
        <v>15.57</v>
      </c>
      <c r="H345" s="409">
        <v>44110</v>
      </c>
      <c r="I345" s="411"/>
      <c r="J345" s="412"/>
      <c r="K345" s="412"/>
      <c r="L345" s="413">
        <f t="shared" si="19"/>
        <v>3</v>
      </c>
      <c r="M345" s="414">
        <f t="shared" si="20"/>
        <v>15.57</v>
      </c>
    </row>
    <row r="346" spans="1:13" s="446" customFormat="1" hidden="1" x14ac:dyDescent="0.2">
      <c r="A346" s="415">
        <v>383</v>
      </c>
      <c r="B346" s="410" t="s">
        <v>1649</v>
      </c>
      <c r="C346" s="410"/>
      <c r="D346" s="426">
        <f t="shared" si="23"/>
        <v>5.19</v>
      </c>
      <c r="E346" s="408" t="s">
        <v>1678</v>
      </c>
      <c r="F346" s="408">
        <v>1</v>
      </c>
      <c r="G346" s="426">
        <v>5.19</v>
      </c>
      <c r="H346" s="409">
        <v>44110</v>
      </c>
      <c r="I346" s="411"/>
      <c r="J346" s="412"/>
      <c r="K346" s="412"/>
      <c r="L346" s="413">
        <f t="shared" si="19"/>
        <v>1</v>
      </c>
      <c r="M346" s="414">
        <f t="shared" si="20"/>
        <v>5.19</v>
      </c>
    </row>
    <row r="347" spans="1:13" s="446" customFormat="1" hidden="1" x14ac:dyDescent="0.2">
      <c r="A347" s="415">
        <v>384</v>
      </c>
      <c r="B347" s="410" t="s">
        <v>1650</v>
      </c>
      <c r="C347" s="410"/>
      <c r="D347" s="426">
        <f t="shared" si="23"/>
        <v>5.18</v>
      </c>
      <c r="E347" s="408" t="s">
        <v>1678</v>
      </c>
      <c r="F347" s="408">
        <v>1</v>
      </c>
      <c r="G347" s="426">
        <v>5.18</v>
      </c>
      <c r="H347" s="409">
        <v>44110</v>
      </c>
      <c r="I347" s="411"/>
      <c r="J347" s="412"/>
      <c r="K347" s="412"/>
      <c r="L347" s="413">
        <f t="shared" si="19"/>
        <v>1</v>
      </c>
      <c r="M347" s="414">
        <f t="shared" si="20"/>
        <v>5.18</v>
      </c>
    </row>
    <row r="348" spans="1:13" s="446" customFormat="1" hidden="1" x14ac:dyDescent="0.2">
      <c r="A348" s="415">
        <v>385</v>
      </c>
      <c r="B348" s="410" t="s">
        <v>1651</v>
      </c>
      <c r="C348" s="410"/>
      <c r="D348" s="426">
        <f t="shared" si="23"/>
        <v>90.06</v>
      </c>
      <c r="E348" s="408" t="s">
        <v>1678</v>
      </c>
      <c r="F348" s="408">
        <v>1</v>
      </c>
      <c r="G348" s="426">
        <v>90.06</v>
      </c>
      <c r="H348" s="409">
        <v>44110</v>
      </c>
      <c r="I348" s="411"/>
      <c r="J348" s="412"/>
      <c r="K348" s="412"/>
      <c r="L348" s="413">
        <f t="shared" si="19"/>
        <v>1</v>
      </c>
      <c r="M348" s="414">
        <f t="shared" si="20"/>
        <v>90.06</v>
      </c>
    </row>
    <row r="349" spans="1:13" s="446" customFormat="1" hidden="1" x14ac:dyDescent="0.2">
      <c r="A349" s="415">
        <v>386</v>
      </c>
      <c r="B349" s="410" t="s">
        <v>1652</v>
      </c>
      <c r="C349" s="410"/>
      <c r="D349" s="426">
        <f t="shared" si="23"/>
        <v>71.36999999999999</v>
      </c>
      <c r="E349" s="408" t="s">
        <v>1678</v>
      </c>
      <c r="F349" s="408">
        <v>4</v>
      </c>
      <c r="G349" s="426">
        <v>285.47999999999996</v>
      </c>
      <c r="H349" s="409">
        <v>44110</v>
      </c>
      <c r="I349" s="411"/>
      <c r="J349" s="412"/>
      <c r="K349" s="412"/>
      <c r="L349" s="413">
        <f t="shared" ref="L349:L409" si="24">F349-K349</f>
        <v>4</v>
      </c>
      <c r="M349" s="414">
        <f t="shared" ref="M349:M409" si="25">L349*D349</f>
        <v>285.47999999999996</v>
      </c>
    </row>
    <row r="350" spans="1:13" s="446" customFormat="1" hidden="1" x14ac:dyDescent="0.2">
      <c r="A350" s="415">
        <v>387</v>
      </c>
      <c r="B350" s="410" t="s">
        <v>1556</v>
      </c>
      <c r="C350" s="410"/>
      <c r="D350" s="426">
        <f t="shared" si="23"/>
        <v>29.540000000000003</v>
      </c>
      <c r="E350" s="408" t="s">
        <v>1678</v>
      </c>
      <c r="F350" s="408">
        <v>9</v>
      </c>
      <c r="G350" s="426">
        <v>265.86</v>
      </c>
      <c r="H350" s="409">
        <v>44110</v>
      </c>
      <c r="I350" s="411"/>
      <c r="J350" s="412"/>
      <c r="K350" s="412"/>
      <c r="L350" s="413">
        <f t="shared" si="24"/>
        <v>9</v>
      </c>
      <c r="M350" s="414">
        <f t="shared" si="25"/>
        <v>265.86</v>
      </c>
    </row>
    <row r="351" spans="1:13" s="446" customFormat="1" hidden="1" x14ac:dyDescent="0.2">
      <c r="A351" s="415">
        <v>388</v>
      </c>
      <c r="B351" s="410" t="s">
        <v>1653</v>
      </c>
      <c r="C351" s="410"/>
      <c r="D351" s="426">
        <f t="shared" si="23"/>
        <v>106.78000000000002</v>
      </c>
      <c r="E351" s="408" t="s">
        <v>1678</v>
      </c>
      <c r="F351" s="408">
        <v>1</v>
      </c>
      <c r="G351" s="426">
        <v>106.78000000000002</v>
      </c>
      <c r="H351" s="409">
        <v>44110</v>
      </c>
      <c r="I351" s="411"/>
      <c r="J351" s="412"/>
      <c r="K351" s="412"/>
      <c r="L351" s="413">
        <f t="shared" si="24"/>
        <v>1</v>
      </c>
      <c r="M351" s="414">
        <f t="shared" si="25"/>
        <v>106.78000000000002</v>
      </c>
    </row>
    <row r="352" spans="1:13" s="446" customFormat="1" hidden="1" x14ac:dyDescent="0.2">
      <c r="A352" s="415">
        <v>389</v>
      </c>
      <c r="B352" s="410" t="s">
        <v>1654</v>
      </c>
      <c r="C352" s="410"/>
      <c r="D352" s="426">
        <f t="shared" si="23"/>
        <v>5.5</v>
      </c>
      <c r="E352" s="408" t="s">
        <v>1678</v>
      </c>
      <c r="F352" s="408">
        <v>5</v>
      </c>
      <c r="G352" s="426">
        <v>27.5</v>
      </c>
      <c r="H352" s="409">
        <v>44110</v>
      </c>
      <c r="I352" s="411"/>
      <c r="J352" s="412"/>
      <c r="K352" s="412"/>
      <c r="L352" s="413">
        <f t="shared" si="24"/>
        <v>5</v>
      </c>
      <c r="M352" s="414">
        <f t="shared" si="25"/>
        <v>27.5</v>
      </c>
    </row>
    <row r="353" spans="1:13" s="446" customFormat="1" hidden="1" x14ac:dyDescent="0.2">
      <c r="A353" s="415">
        <v>390</v>
      </c>
      <c r="B353" s="410" t="s">
        <v>1655</v>
      </c>
      <c r="C353" s="410"/>
      <c r="D353" s="426">
        <f t="shared" si="23"/>
        <v>5.5</v>
      </c>
      <c r="E353" s="408" t="s">
        <v>1678</v>
      </c>
      <c r="F353" s="408">
        <v>1</v>
      </c>
      <c r="G353" s="426">
        <v>5.5</v>
      </c>
      <c r="H353" s="409">
        <v>44110</v>
      </c>
      <c r="I353" s="411"/>
      <c r="J353" s="412"/>
      <c r="K353" s="412"/>
      <c r="L353" s="413">
        <f t="shared" si="24"/>
        <v>1</v>
      </c>
      <c r="M353" s="414">
        <f t="shared" si="25"/>
        <v>5.5</v>
      </c>
    </row>
    <row r="354" spans="1:13" s="446" customFormat="1" hidden="1" x14ac:dyDescent="0.2">
      <c r="A354" s="415">
        <v>391</v>
      </c>
      <c r="B354" s="410" t="s">
        <v>1656</v>
      </c>
      <c r="C354" s="410"/>
      <c r="D354" s="426">
        <f t="shared" si="23"/>
        <v>5.53</v>
      </c>
      <c r="E354" s="408" t="s">
        <v>1678</v>
      </c>
      <c r="F354" s="408">
        <v>4</v>
      </c>
      <c r="G354" s="426">
        <v>22.12</v>
      </c>
      <c r="H354" s="409">
        <v>44110</v>
      </c>
      <c r="I354" s="411"/>
      <c r="J354" s="412"/>
      <c r="K354" s="412"/>
      <c r="L354" s="413">
        <f t="shared" si="24"/>
        <v>4</v>
      </c>
      <c r="M354" s="414">
        <f t="shared" si="25"/>
        <v>22.12</v>
      </c>
    </row>
    <row r="355" spans="1:13" s="446" customFormat="1" hidden="1" x14ac:dyDescent="0.2">
      <c r="A355" s="415">
        <v>392</v>
      </c>
      <c r="B355" s="410" t="s">
        <v>1657</v>
      </c>
      <c r="C355" s="410"/>
      <c r="D355" s="426">
        <f t="shared" si="23"/>
        <v>83.13000000000001</v>
      </c>
      <c r="E355" s="408" t="s">
        <v>1678</v>
      </c>
      <c r="F355" s="408">
        <v>1</v>
      </c>
      <c r="G355" s="426">
        <v>83.13000000000001</v>
      </c>
      <c r="H355" s="409">
        <v>44110</v>
      </c>
      <c r="I355" s="411"/>
      <c r="J355" s="412"/>
      <c r="K355" s="412"/>
      <c r="L355" s="413">
        <f t="shared" si="24"/>
        <v>1</v>
      </c>
      <c r="M355" s="414">
        <f t="shared" si="25"/>
        <v>83.13000000000001</v>
      </c>
    </row>
    <row r="356" spans="1:13" s="446" customFormat="1" hidden="1" x14ac:dyDescent="0.2">
      <c r="A356" s="415">
        <v>393</v>
      </c>
      <c r="B356" s="410" t="s">
        <v>1658</v>
      </c>
      <c r="C356" s="410"/>
      <c r="D356" s="426">
        <f t="shared" si="23"/>
        <v>109.38000000000001</v>
      </c>
      <c r="E356" s="408" t="s">
        <v>1678</v>
      </c>
      <c r="F356" s="408">
        <v>1</v>
      </c>
      <c r="G356" s="426">
        <v>109.38000000000001</v>
      </c>
      <c r="H356" s="409">
        <v>44110</v>
      </c>
      <c r="I356" s="411"/>
      <c r="J356" s="412"/>
      <c r="K356" s="412"/>
      <c r="L356" s="413">
        <f t="shared" si="24"/>
        <v>1</v>
      </c>
      <c r="M356" s="414">
        <f t="shared" si="25"/>
        <v>109.38000000000001</v>
      </c>
    </row>
    <row r="357" spans="1:13" s="446" customFormat="1" hidden="1" x14ac:dyDescent="0.2">
      <c r="A357" s="415">
        <v>394</v>
      </c>
      <c r="B357" s="410" t="s">
        <v>1659</v>
      </c>
      <c r="C357" s="410"/>
      <c r="D357" s="426">
        <f t="shared" si="23"/>
        <v>246.98999999999998</v>
      </c>
      <c r="E357" s="408" t="s">
        <v>1678</v>
      </c>
      <c r="F357" s="408">
        <v>1</v>
      </c>
      <c r="G357" s="426">
        <v>246.98999999999998</v>
      </c>
      <c r="H357" s="409">
        <v>44110</v>
      </c>
      <c r="I357" s="411"/>
      <c r="J357" s="412"/>
      <c r="K357" s="412"/>
      <c r="L357" s="413">
        <f t="shared" si="24"/>
        <v>1</v>
      </c>
      <c r="M357" s="414">
        <f t="shared" si="25"/>
        <v>246.98999999999998</v>
      </c>
    </row>
    <row r="358" spans="1:13" s="446" customFormat="1" hidden="1" x14ac:dyDescent="0.2">
      <c r="A358" s="415">
        <v>395</v>
      </c>
      <c r="B358" s="410" t="s">
        <v>1557</v>
      </c>
      <c r="C358" s="410"/>
      <c r="D358" s="426">
        <f t="shared" si="23"/>
        <v>122.39</v>
      </c>
      <c r="E358" s="408" t="s">
        <v>1678</v>
      </c>
      <c r="F358" s="408">
        <v>1</v>
      </c>
      <c r="G358" s="426">
        <v>122.39</v>
      </c>
      <c r="H358" s="409">
        <v>44110</v>
      </c>
      <c r="I358" s="411"/>
      <c r="J358" s="412"/>
      <c r="K358" s="412"/>
      <c r="L358" s="413">
        <f t="shared" si="24"/>
        <v>1</v>
      </c>
      <c r="M358" s="414">
        <f t="shared" si="25"/>
        <v>122.39</v>
      </c>
    </row>
    <row r="359" spans="1:13" s="446" customFormat="1" hidden="1" x14ac:dyDescent="0.2">
      <c r="A359" s="415">
        <v>396</v>
      </c>
      <c r="B359" s="410" t="s">
        <v>1660</v>
      </c>
      <c r="C359" s="410"/>
      <c r="D359" s="426">
        <f t="shared" si="23"/>
        <v>264.45</v>
      </c>
      <c r="E359" s="408" t="s">
        <v>1678</v>
      </c>
      <c r="F359" s="408">
        <v>1</v>
      </c>
      <c r="G359" s="426">
        <v>264.45</v>
      </c>
      <c r="H359" s="409">
        <v>44110</v>
      </c>
      <c r="I359" s="411"/>
      <c r="J359" s="412"/>
      <c r="K359" s="412"/>
      <c r="L359" s="413">
        <f t="shared" si="24"/>
        <v>1</v>
      </c>
      <c r="M359" s="414">
        <f t="shared" si="25"/>
        <v>264.45</v>
      </c>
    </row>
    <row r="360" spans="1:13" s="446" customFormat="1" hidden="1" x14ac:dyDescent="0.2">
      <c r="A360" s="415">
        <v>397</v>
      </c>
      <c r="B360" s="410" t="s">
        <v>1661</v>
      </c>
      <c r="C360" s="410"/>
      <c r="D360" s="426">
        <f t="shared" si="23"/>
        <v>505.84000000000009</v>
      </c>
      <c r="E360" s="408" t="s">
        <v>1678</v>
      </c>
      <c r="F360" s="408">
        <v>1</v>
      </c>
      <c r="G360" s="426">
        <v>505.84000000000009</v>
      </c>
      <c r="H360" s="409">
        <v>44110</v>
      </c>
      <c r="I360" s="411"/>
      <c r="J360" s="412"/>
      <c r="K360" s="412"/>
      <c r="L360" s="413">
        <f t="shared" si="24"/>
        <v>1</v>
      </c>
      <c r="M360" s="414">
        <f t="shared" si="25"/>
        <v>505.84000000000009</v>
      </c>
    </row>
    <row r="361" spans="1:13" s="446" customFormat="1" hidden="1" x14ac:dyDescent="0.2">
      <c r="A361" s="415">
        <v>398</v>
      </c>
      <c r="B361" s="410" t="s">
        <v>1662</v>
      </c>
      <c r="C361" s="410"/>
      <c r="D361" s="426">
        <f t="shared" si="23"/>
        <v>500.29000000000008</v>
      </c>
      <c r="E361" s="408" t="s">
        <v>1678</v>
      </c>
      <c r="F361" s="408">
        <v>1</v>
      </c>
      <c r="G361" s="426">
        <v>500.29000000000008</v>
      </c>
      <c r="H361" s="409">
        <v>44110</v>
      </c>
      <c r="I361" s="411"/>
      <c r="J361" s="412"/>
      <c r="K361" s="412"/>
      <c r="L361" s="413">
        <f t="shared" si="24"/>
        <v>1</v>
      </c>
      <c r="M361" s="414">
        <f t="shared" si="25"/>
        <v>500.29000000000008</v>
      </c>
    </row>
    <row r="362" spans="1:13" s="446" customFormat="1" hidden="1" x14ac:dyDescent="0.2">
      <c r="A362" s="415">
        <v>399</v>
      </c>
      <c r="B362" s="410" t="s">
        <v>1663</v>
      </c>
      <c r="C362" s="410"/>
      <c r="D362" s="426">
        <f t="shared" si="23"/>
        <v>20.85</v>
      </c>
      <c r="E362" s="408" t="s">
        <v>1678</v>
      </c>
      <c r="F362" s="408">
        <v>2</v>
      </c>
      <c r="G362" s="426">
        <v>41.7</v>
      </c>
      <c r="H362" s="409">
        <v>44110</v>
      </c>
      <c r="I362" s="411"/>
      <c r="J362" s="412"/>
      <c r="K362" s="412"/>
      <c r="L362" s="413">
        <f t="shared" si="24"/>
        <v>2</v>
      </c>
      <c r="M362" s="414">
        <f t="shared" si="25"/>
        <v>41.7</v>
      </c>
    </row>
    <row r="363" spans="1:13" s="446" customFormat="1" hidden="1" x14ac:dyDescent="0.2">
      <c r="A363" s="415">
        <v>400</v>
      </c>
      <c r="B363" s="410" t="s">
        <v>1664</v>
      </c>
      <c r="C363" s="410"/>
      <c r="D363" s="426">
        <f t="shared" si="23"/>
        <v>11.28</v>
      </c>
      <c r="E363" s="408" t="s">
        <v>1678</v>
      </c>
      <c r="F363" s="408">
        <v>1</v>
      </c>
      <c r="G363" s="426">
        <v>11.28</v>
      </c>
      <c r="H363" s="409">
        <v>44110</v>
      </c>
      <c r="I363" s="411"/>
      <c r="J363" s="412"/>
      <c r="K363" s="412"/>
      <c r="L363" s="413">
        <f t="shared" si="24"/>
        <v>1</v>
      </c>
      <c r="M363" s="414">
        <f t="shared" si="25"/>
        <v>11.28</v>
      </c>
    </row>
    <row r="364" spans="1:13" s="446" customFormat="1" hidden="1" x14ac:dyDescent="0.2">
      <c r="A364" s="415">
        <v>401</v>
      </c>
      <c r="B364" s="410" t="s">
        <v>1665</v>
      </c>
      <c r="C364" s="410"/>
      <c r="D364" s="426">
        <f t="shared" si="23"/>
        <v>5.91</v>
      </c>
      <c r="E364" s="408" t="s">
        <v>1678</v>
      </c>
      <c r="F364" s="408">
        <v>1</v>
      </c>
      <c r="G364" s="426">
        <v>5.91</v>
      </c>
      <c r="H364" s="409">
        <v>44110</v>
      </c>
      <c r="I364" s="411"/>
      <c r="J364" s="412"/>
      <c r="K364" s="412"/>
      <c r="L364" s="413">
        <f t="shared" si="24"/>
        <v>1</v>
      </c>
      <c r="M364" s="414">
        <f t="shared" si="25"/>
        <v>5.91</v>
      </c>
    </row>
    <row r="365" spans="1:13" s="446" customFormat="1" hidden="1" x14ac:dyDescent="0.2">
      <c r="A365" s="415">
        <v>402</v>
      </c>
      <c r="B365" s="410" t="s">
        <v>1666</v>
      </c>
      <c r="C365" s="410"/>
      <c r="D365" s="426">
        <f t="shared" si="23"/>
        <v>11.43</v>
      </c>
      <c r="E365" s="408" t="s">
        <v>1678</v>
      </c>
      <c r="F365" s="408">
        <v>2</v>
      </c>
      <c r="G365" s="426">
        <v>22.86</v>
      </c>
      <c r="H365" s="409">
        <v>44110</v>
      </c>
      <c r="I365" s="411"/>
      <c r="J365" s="412"/>
      <c r="K365" s="412"/>
      <c r="L365" s="413">
        <f t="shared" si="24"/>
        <v>2</v>
      </c>
      <c r="M365" s="414">
        <f t="shared" si="25"/>
        <v>22.86</v>
      </c>
    </row>
    <row r="366" spans="1:13" s="446" customFormat="1" hidden="1" x14ac:dyDescent="0.2">
      <c r="A366" s="415">
        <v>403</v>
      </c>
      <c r="B366" s="410" t="s">
        <v>1667</v>
      </c>
      <c r="C366" s="410"/>
      <c r="D366" s="426">
        <f t="shared" si="23"/>
        <v>227.13</v>
      </c>
      <c r="E366" s="408" t="s">
        <v>1678</v>
      </c>
      <c r="F366" s="408">
        <v>1</v>
      </c>
      <c r="G366" s="426">
        <v>227.13</v>
      </c>
      <c r="H366" s="409">
        <v>44110</v>
      </c>
      <c r="I366" s="411"/>
      <c r="J366" s="412"/>
      <c r="K366" s="412"/>
      <c r="L366" s="413">
        <f t="shared" si="24"/>
        <v>1</v>
      </c>
      <c r="M366" s="414">
        <f t="shared" si="25"/>
        <v>227.13</v>
      </c>
    </row>
    <row r="367" spans="1:13" s="446" customFormat="1" hidden="1" x14ac:dyDescent="0.2">
      <c r="A367" s="415">
        <v>405</v>
      </c>
      <c r="B367" s="410" t="s">
        <v>1668</v>
      </c>
      <c r="C367" s="410"/>
      <c r="D367" s="426">
        <f t="shared" si="23"/>
        <v>177.45000000000002</v>
      </c>
      <c r="E367" s="408" t="s">
        <v>1678</v>
      </c>
      <c r="F367" s="408">
        <v>3</v>
      </c>
      <c r="G367" s="426">
        <v>532.35</v>
      </c>
      <c r="H367" s="409">
        <v>44110</v>
      </c>
      <c r="I367" s="411"/>
      <c r="J367" s="412"/>
      <c r="K367" s="412"/>
      <c r="L367" s="413">
        <f t="shared" si="24"/>
        <v>3</v>
      </c>
      <c r="M367" s="414">
        <f t="shared" si="25"/>
        <v>532.35</v>
      </c>
    </row>
    <row r="368" spans="1:13" s="446" customFormat="1" hidden="1" x14ac:dyDescent="0.2">
      <c r="A368" s="415">
        <v>407</v>
      </c>
      <c r="B368" s="410" t="s">
        <v>1558</v>
      </c>
      <c r="C368" s="410"/>
      <c r="D368" s="426">
        <f t="shared" si="23"/>
        <v>105.43</v>
      </c>
      <c r="E368" s="408" t="s">
        <v>1678</v>
      </c>
      <c r="F368" s="408">
        <v>1</v>
      </c>
      <c r="G368" s="426">
        <v>105.43</v>
      </c>
      <c r="H368" s="409">
        <v>44110</v>
      </c>
      <c r="I368" s="411"/>
      <c r="J368" s="412"/>
      <c r="K368" s="412"/>
      <c r="L368" s="413">
        <f t="shared" si="24"/>
        <v>1</v>
      </c>
      <c r="M368" s="414">
        <f t="shared" si="25"/>
        <v>105.43</v>
      </c>
    </row>
    <row r="369" spans="1:13" s="446" customFormat="1" hidden="1" x14ac:dyDescent="0.2">
      <c r="A369" s="415">
        <v>408</v>
      </c>
      <c r="B369" s="410" t="s">
        <v>1669</v>
      </c>
      <c r="C369" s="410"/>
      <c r="D369" s="426">
        <f t="shared" si="23"/>
        <v>180.73</v>
      </c>
      <c r="E369" s="408" t="s">
        <v>1678</v>
      </c>
      <c r="F369" s="408">
        <v>1</v>
      </c>
      <c r="G369" s="426">
        <v>180.73</v>
      </c>
      <c r="H369" s="409">
        <v>44110</v>
      </c>
      <c r="I369" s="411"/>
      <c r="J369" s="412"/>
      <c r="K369" s="412"/>
      <c r="L369" s="413">
        <f t="shared" si="24"/>
        <v>1</v>
      </c>
      <c r="M369" s="414">
        <f t="shared" si="25"/>
        <v>180.73</v>
      </c>
    </row>
    <row r="370" spans="1:13" s="446" customFormat="1" hidden="1" x14ac:dyDescent="0.2">
      <c r="A370" s="415">
        <v>410</v>
      </c>
      <c r="B370" s="410" t="s">
        <v>1670</v>
      </c>
      <c r="C370" s="410"/>
      <c r="D370" s="426">
        <f t="shared" si="23"/>
        <v>1129.5999999999999</v>
      </c>
      <c r="E370" s="408" t="s">
        <v>1678</v>
      </c>
      <c r="F370" s="408">
        <v>1</v>
      </c>
      <c r="G370" s="426">
        <v>1129.5999999999999</v>
      </c>
      <c r="H370" s="409">
        <v>44110</v>
      </c>
      <c r="I370" s="411"/>
      <c r="J370" s="412"/>
      <c r="K370" s="412"/>
      <c r="L370" s="413">
        <f t="shared" si="24"/>
        <v>1</v>
      </c>
      <c r="M370" s="414">
        <f t="shared" si="25"/>
        <v>1129.5999999999999</v>
      </c>
    </row>
    <row r="371" spans="1:13" s="446" customFormat="1" hidden="1" x14ac:dyDescent="0.2">
      <c r="A371" s="415">
        <v>411</v>
      </c>
      <c r="B371" s="410" t="s">
        <v>1671</v>
      </c>
      <c r="C371" s="410"/>
      <c r="D371" s="426">
        <f t="shared" si="23"/>
        <v>1002.3100000000001</v>
      </c>
      <c r="E371" s="408" t="s">
        <v>1678</v>
      </c>
      <c r="F371" s="408">
        <v>1</v>
      </c>
      <c r="G371" s="426">
        <v>1002.3100000000001</v>
      </c>
      <c r="H371" s="409">
        <v>44110</v>
      </c>
      <c r="I371" s="411"/>
      <c r="J371" s="412"/>
      <c r="K371" s="412"/>
      <c r="L371" s="413">
        <f t="shared" si="24"/>
        <v>1</v>
      </c>
      <c r="M371" s="414">
        <f t="shared" si="25"/>
        <v>1002.3100000000001</v>
      </c>
    </row>
    <row r="372" spans="1:13" s="446" customFormat="1" hidden="1" x14ac:dyDescent="0.2">
      <c r="A372" s="415">
        <v>412</v>
      </c>
      <c r="B372" s="410" t="s">
        <v>1672</v>
      </c>
      <c r="C372" s="410"/>
      <c r="D372" s="426">
        <f t="shared" si="23"/>
        <v>11.08</v>
      </c>
      <c r="E372" s="408" t="s">
        <v>1678</v>
      </c>
      <c r="F372" s="408">
        <v>1</v>
      </c>
      <c r="G372" s="426">
        <v>11.08</v>
      </c>
      <c r="H372" s="409">
        <v>44110</v>
      </c>
      <c r="I372" s="411"/>
      <c r="J372" s="412"/>
      <c r="K372" s="412"/>
      <c r="L372" s="413">
        <f t="shared" si="24"/>
        <v>1</v>
      </c>
      <c r="M372" s="414">
        <f t="shared" si="25"/>
        <v>11.08</v>
      </c>
    </row>
    <row r="373" spans="1:13" s="446" customFormat="1" hidden="1" x14ac:dyDescent="0.2">
      <c r="A373" s="415">
        <v>413</v>
      </c>
      <c r="B373" s="410" t="s">
        <v>1673</v>
      </c>
      <c r="C373" s="410"/>
      <c r="D373" s="426">
        <f t="shared" si="23"/>
        <v>5.71</v>
      </c>
      <c r="E373" s="408" t="s">
        <v>1678</v>
      </c>
      <c r="F373" s="408">
        <v>1</v>
      </c>
      <c r="G373" s="426">
        <v>5.71</v>
      </c>
      <c r="H373" s="409">
        <v>44110</v>
      </c>
      <c r="I373" s="411"/>
      <c r="J373" s="412"/>
      <c r="K373" s="412"/>
      <c r="L373" s="413">
        <f t="shared" si="24"/>
        <v>1</v>
      </c>
      <c r="M373" s="414">
        <f t="shared" si="25"/>
        <v>5.71</v>
      </c>
    </row>
    <row r="374" spans="1:13" s="446" customFormat="1" hidden="1" x14ac:dyDescent="0.2">
      <c r="A374" s="415">
        <v>414</v>
      </c>
      <c r="B374" s="410" t="s">
        <v>1674</v>
      </c>
      <c r="C374" s="410"/>
      <c r="D374" s="426">
        <f t="shared" si="23"/>
        <v>64.08</v>
      </c>
      <c r="E374" s="408" t="s">
        <v>1678</v>
      </c>
      <c r="F374" s="408">
        <v>1</v>
      </c>
      <c r="G374" s="426">
        <v>64.08</v>
      </c>
      <c r="H374" s="409">
        <v>44110</v>
      </c>
      <c r="I374" s="411"/>
      <c r="J374" s="412"/>
      <c r="K374" s="412"/>
      <c r="L374" s="413">
        <f t="shared" si="24"/>
        <v>1</v>
      </c>
      <c r="M374" s="414">
        <f t="shared" si="25"/>
        <v>64.08</v>
      </c>
    </row>
    <row r="375" spans="1:13" s="446" customFormat="1" hidden="1" x14ac:dyDescent="0.2">
      <c r="A375" s="415">
        <v>415</v>
      </c>
      <c r="B375" s="410" t="s">
        <v>1675</v>
      </c>
      <c r="C375" s="410"/>
      <c r="D375" s="426">
        <f t="shared" si="23"/>
        <v>61.379999999999995</v>
      </c>
      <c r="E375" s="408" t="s">
        <v>1678</v>
      </c>
      <c r="F375" s="408">
        <v>1</v>
      </c>
      <c r="G375" s="426">
        <v>61.379999999999995</v>
      </c>
      <c r="H375" s="409">
        <v>44110</v>
      </c>
      <c r="I375" s="411"/>
      <c r="J375" s="412"/>
      <c r="K375" s="412"/>
      <c r="L375" s="413">
        <f t="shared" si="24"/>
        <v>1</v>
      </c>
      <c r="M375" s="414">
        <f t="shared" si="25"/>
        <v>61.379999999999995</v>
      </c>
    </row>
    <row r="376" spans="1:13" s="446" customFormat="1" hidden="1" x14ac:dyDescent="0.2">
      <c r="A376" s="415">
        <v>416</v>
      </c>
      <c r="B376" s="410" t="s">
        <v>1676</v>
      </c>
      <c r="C376" s="410"/>
      <c r="D376" s="426">
        <f t="shared" si="23"/>
        <v>85.45</v>
      </c>
      <c r="E376" s="408" t="s">
        <v>1678</v>
      </c>
      <c r="F376" s="408">
        <v>1</v>
      </c>
      <c r="G376" s="426">
        <v>85.45</v>
      </c>
      <c r="H376" s="409">
        <v>44110</v>
      </c>
      <c r="I376" s="411"/>
      <c r="J376" s="412"/>
      <c r="K376" s="412"/>
      <c r="L376" s="413">
        <f t="shared" si="24"/>
        <v>1</v>
      </c>
      <c r="M376" s="414">
        <f t="shared" si="25"/>
        <v>85.45</v>
      </c>
    </row>
    <row r="377" spans="1:13" s="446" customFormat="1" hidden="1" x14ac:dyDescent="0.2">
      <c r="A377" s="415">
        <v>417</v>
      </c>
      <c r="B377" s="410" t="s">
        <v>1559</v>
      </c>
      <c r="C377" s="410"/>
      <c r="D377" s="426">
        <f t="shared" si="23"/>
        <v>26.459999999999997</v>
      </c>
      <c r="E377" s="408" t="s">
        <v>1678</v>
      </c>
      <c r="F377" s="408">
        <v>3</v>
      </c>
      <c r="G377" s="426">
        <v>79.38</v>
      </c>
      <c r="H377" s="409">
        <v>44110</v>
      </c>
      <c r="I377" s="411"/>
      <c r="J377" s="412"/>
      <c r="K377" s="412"/>
      <c r="L377" s="413">
        <f t="shared" si="24"/>
        <v>3</v>
      </c>
      <c r="M377" s="414">
        <f t="shared" si="25"/>
        <v>79.38</v>
      </c>
    </row>
    <row r="378" spans="1:13" s="446" customFormat="1" hidden="1" x14ac:dyDescent="0.2">
      <c r="A378" s="415">
        <v>418</v>
      </c>
      <c r="B378" s="410" t="s">
        <v>1677</v>
      </c>
      <c r="C378" s="410"/>
      <c r="D378" s="426">
        <f t="shared" si="23"/>
        <v>92.570000000000007</v>
      </c>
      <c r="E378" s="408" t="s">
        <v>1678</v>
      </c>
      <c r="F378" s="408">
        <v>1</v>
      </c>
      <c r="G378" s="426">
        <v>92.570000000000007</v>
      </c>
      <c r="H378" s="409">
        <v>44110</v>
      </c>
      <c r="I378" s="411"/>
      <c r="J378" s="412"/>
      <c r="K378" s="412"/>
      <c r="L378" s="413">
        <f t="shared" si="24"/>
        <v>1</v>
      </c>
      <c r="M378" s="414">
        <f t="shared" si="25"/>
        <v>92.570000000000007</v>
      </c>
    </row>
    <row r="379" spans="1:13" s="446" customFormat="1" hidden="1" x14ac:dyDescent="0.2">
      <c r="A379" s="415">
        <v>419</v>
      </c>
      <c r="B379" s="410" t="s">
        <v>1560</v>
      </c>
      <c r="C379" s="410"/>
      <c r="D379" s="426">
        <f t="shared" si="23"/>
        <v>5.65</v>
      </c>
      <c r="E379" s="408" t="s">
        <v>1678</v>
      </c>
      <c r="F379" s="408">
        <v>1</v>
      </c>
      <c r="G379" s="426">
        <v>5.65</v>
      </c>
      <c r="H379" s="409">
        <v>44110</v>
      </c>
      <c r="I379" s="411"/>
      <c r="J379" s="412"/>
      <c r="K379" s="412"/>
      <c r="L379" s="413">
        <f t="shared" si="24"/>
        <v>1</v>
      </c>
      <c r="M379" s="414">
        <f t="shared" si="25"/>
        <v>5.65</v>
      </c>
    </row>
    <row r="380" spans="1:13" s="446" customFormat="1" hidden="1" x14ac:dyDescent="0.2">
      <c r="A380" s="415">
        <v>420</v>
      </c>
      <c r="B380" s="410" t="s">
        <v>1561</v>
      </c>
      <c r="C380" s="410"/>
      <c r="D380" s="426">
        <f t="shared" si="23"/>
        <v>178.43</v>
      </c>
      <c r="E380" s="408" t="s">
        <v>1678</v>
      </c>
      <c r="F380" s="408">
        <v>1</v>
      </c>
      <c r="G380" s="426">
        <v>178.43</v>
      </c>
      <c r="H380" s="409">
        <v>44110</v>
      </c>
      <c r="I380" s="411"/>
      <c r="J380" s="412"/>
      <c r="K380" s="412"/>
      <c r="L380" s="413">
        <f t="shared" si="24"/>
        <v>1</v>
      </c>
      <c r="M380" s="414">
        <f t="shared" si="25"/>
        <v>178.43</v>
      </c>
    </row>
    <row r="381" spans="1:13" s="446" customFormat="1" hidden="1" x14ac:dyDescent="0.2">
      <c r="A381" s="415">
        <v>421</v>
      </c>
      <c r="B381" s="410" t="s">
        <v>1562</v>
      </c>
      <c r="C381" s="410"/>
      <c r="D381" s="426">
        <f t="shared" si="23"/>
        <v>4.59</v>
      </c>
      <c r="E381" s="408" t="s">
        <v>1678</v>
      </c>
      <c r="F381" s="408">
        <v>2</v>
      </c>
      <c r="G381" s="426">
        <v>9.18</v>
      </c>
      <c r="H381" s="409">
        <v>44110</v>
      </c>
      <c r="I381" s="411"/>
      <c r="J381" s="412"/>
      <c r="K381" s="412"/>
      <c r="L381" s="413">
        <f t="shared" si="24"/>
        <v>2</v>
      </c>
      <c r="M381" s="414">
        <f t="shared" si="25"/>
        <v>9.18</v>
      </c>
    </row>
    <row r="382" spans="1:13" s="446" customFormat="1" hidden="1" x14ac:dyDescent="0.2">
      <c r="A382" s="415">
        <v>422</v>
      </c>
      <c r="B382" s="410" t="s">
        <v>1545</v>
      </c>
      <c r="C382" s="410"/>
      <c r="D382" s="426">
        <f t="shared" si="23"/>
        <v>21.85</v>
      </c>
      <c r="E382" s="408" t="s">
        <v>1678</v>
      </c>
      <c r="F382" s="408">
        <v>1</v>
      </c>
      <c r="G382" s="426">
        <v>21.85</v>
      </c>
      <c r="H382" s="409">
        <v>44110</v>
      </c>
      <c r="I382" s="411"/>
      <c r="J382" s="412"/>
      <c r="K382" s="412"/>
      <c r="L382" s="413">
        <f t="shared" si="24"/>
        <v>1</v>
      </c>
      <c r="M382" s="414">
        <f t="shared" si="25"/>
        <v>21.85</v>
      </c>
    </row>
    <row r="383" spans="1:13" s="446" customFormat="1" hidden="1" x14ac:dyDescent="0.2">
      <c r="A383" s="415">
        <v>423</v>
      </c>
      <c r="B383" s="410" t="s">
        <v>1563</v>
      </c>
      <c r="C383" s="410"/>
      <c r="D383" s="426">
        <f t="shared" si="23"/>
        <v>0.38</v>
      </c>
      <c r="E383" s="408" t="s">
        <v>1678</v>
      </c>
      <c r="F383" s="408">
        <v>2</v>
      </c>
      <c r="G383" s="426">
        <v>0.76</v>
      </c>
      <c r="H383" s="409">
        <v>44110</v>
      </c>
      <c r="I383" s="411"/>
      <c r="J383" s="412"/>
      <c r="K383" s="412"/>
      <c r="L383" s="413">
        <f t="shared" si="24"/>
        <v>2</v>
      </c>
      <c r="M383" s="414">
        <f t="shared" si="25"/>
        <v>0.76</v>
      </c>
    </row>
    <row r="384" spans="1:13" s="446" customFormat="1" hidden="1" x14ac:dyDescent="0.2">
      <c r="A384" s="415">
        <v>424</v>
      </c>
      <c r="B384" s="410" t="s">
        <v>1564</v>
      </c>
      <c r="C384" s="410"/>
      <c r="D384" s="426">
        <f t="shared" si="23"/>
        <v>433.48999999999995</v>
      </c>
      <c r="E384" s="408" t="s">
        <v>1678</v>
      </c>
      <c r="F384" s="408">
        <v>1</v>
      </c>
      <c r="G384" s="426">
        <v>433.48999999999995</v>
      </c>
      <c r="H384" s="409">
        <v>44110</v>
      </c>
      <c r="I384" s="411"/>
      <c r="J384" s="412"/>
      <c r="K384" s="412"/>
      <c r="L384" s="413">
        <f t="shared" si="24"/>
        <v>1</v>
      </c>
      <c r="M384" s="414">
        <f t="shared" si="25"/>
        <v>433.48999999999995</v>
      </c>
    </row>
    <row r="385" spans="1:13" s="446" customFormat="1" hidden="1" x14ac:dyDescent="0.2">
      <c r="A385" s="415">
        <v>425</v>
      </c>
      <c r="B385" s="410" t="s">
        <v>1565</v>
      </c>
      <c r="C385" s="410"/>
      <c r="D385" s="426">
        <f t="shared" si="23"/>
        <v>161.97999999999996</v>
      </c>
      <c r="E385" s="408" t="s">
        <v>1678</v>
      </c>
      <c r="F385" s="408">
        <v>1</v>
      </c>
      <c r="G385" s="426">
        <v>161.97999999999996</v>
      </c>
      <c r="H385" s="409">
        <v>44110</v>
      </c>
      <c r="I385" s="411"/>
      <c r="J385" s="412"/>
      <c r="K385" s="412"/>
      <c r="L385" s="413">
        <f t="shared" si="24"/>
        <v>1</v>
      </c>
      <c r="M385" s="414">
        <f t="shared" si="25"/>
        <v>161.97999999999996</v>
      </c>
    </row>
    <row r="386" spans="1:13" s="446" customFormat="1" hidden="1" x14ac:dyDescent="0.2">
      <c r="A386" s="415">
        <v>426</v>
      </c>
      <c r="B386" s="410" t="s">
        <v>1566</v>
      </c>
      <c r="C386" s="410"/>
      <c r="D386" s="426">
        <f t="shared" si="23"/>
        <v>502.13000000000005</v>
      </c>
      <c r="E386" s="408" t="s">
        <v>1678</v>
      </c>
      <c r="F386" s="408">
        <v>1</v>
      </c>
      <c r="G386" s="426">
        <v>502.13000000000005</v>
      </c>
      <c r="H386" s="409">
        <v>44110</v>
      </c>
      <c r="I386" s="411"/>
      <c r="J386" s="412"/>
      <c r="K386" s="412"/>
      <c r="L386" s="413">
        <f t="shared" si="24"/>
        <v>1</v>
      </c>
      <c r="M386" s="414">
        <f t="shared" si="25"/>
        <v>502.13000000000005</v>
      </c>
    </row>
    <row r="387" spans="1:13" s="446" customFormat="1" hidden="1" x14ac:dyDescent="0.2">
      <c r="A387" s="415">
        <v>427</v>
      </c>
      <c r="B387" s="410" t="s">
        <v>1567</v>
      </c>
      <c r="C387" s="410"/>
      <c r="D387" s="426">
        <f t="shared" si="23"/>
        <v>10.96</v>
      </c>
      <c r="E387" s="408" t="s">
        <v>1678</v>
      </c>
      <c r="F387" s="408">
        <v>1</v>
      </c>
      <c r="G387" s="426">
        <v>10.96</v>
      </c>
      <c r="H387" s="409">
        <v>44110</v>
      </c>
      <c r="I387" s="411"/>
      <c r="J387" s="412"/>
      <c r="K387" s="412"/>
      <c r="L387" s="413">
        <f t="shared" si="24"/>
        <v>1</v>
      </c>
      <c r="M387" s="414">
        <f t="shared" si="25"/>
        <v>10.96</v>
      </c>
    </row>
    <row r="388" spans="1:13" s="446" customFormat="1" hidden="1" x14ac:dyDescent="0.2">
      <c r="A388" s="415">
        <v>428</v>
      </c>
      <c r="B388" s="410" t="s">
        <v>1568</v>
      </c>
      <c r="C388" s="410"/>
      <c r="D388" s="426">
        <f t="shared" si="23"/>
        <v>17.029999999999998</v>
      </c>
      <c r="E388" s="408" t="s">
        <v>1678</v>
      </c>
      <c r="F388" s="408">
        <v>6</v>
      </c>
      <c r="G388" s="426">
        <v>102.17999999999999</v>
      </c>
      <c r="H388" s="409">
        <v>44110</v>
      </c>
      <c r="I388" s="411"/>
      <c r="J388" s="412"/>
      <c r="K388" s="412"/>
      <c r="L388" s="413">
        <f t="shared" si="24"/>
        <v>6</v>
      </c>
      <c r="M388" s="414">
        <f t="shared" si="25"/>
        <v>102.17999999999998</v>
      </c>
    </row>
    <row r="389" spans="1:13" s="446" customFormat="1" hidden="1" x14ac:dyDescent="0.2">
      <c r="A389" s="415">
        <v>429</v>
      </c>
      <c r="B389" s="410" t="s">
        <v>1569</v>
      </c>
      <c r="C389" s="410"/>
      <c r="D389" s="426">
        <f t="shared" si="23"/>
        <v>6.43</v>
      </c>
      <c r="E389" s="408" t="s">
        <v>1678</v>
      </c>
      <c r="F389" s="408">
        <v>8</v>
      </c>
      <c r="G389" s="426">
        <v>51.44</v>
      </c>
      <c r="H389" s="409">
        <v>44110</v>
      </c>
      <c r="I389" s="411"/>
      <c r="J389" s="412"/>
      <c r="K389" s="412"/>
      <c r="L389" s="413">
        <f t="shared" si="24"/>
        <v>8</v>
      </c>
      <c r="M389" s="414">
        <f t="shared" si="25"/>
        <v>51.44</v>
      </c>
    </row>
    <row r="390" spans="1:13" s="446" customFormat="1" hidden="1" x14ac:dyDescent="0.2">
      <c r="A390" s="415">
        <v>430</v>
      </c>
      <c r="B390" s="410" t="s">
        <v>1570</v>
      </c>
      <c r="C390" s="410"/>
      <c r="D390" s="426">
        <f t="shared" si="23"/>
        <v>46.3</v>
      </c>
      <c r="E390" s="408" t="s">
        <v>1678</v>
      </c>
      <c r="F390" s="408">
        <v>1</v>
      </c>
      <c r="G390" s="426">
        <v>46.3</v>
      </c>
      <c r="H390" s="409">
        <v>44110</v>
      </c>
      <c r="I390" s="411"/>
      <c r="J390" s="412"/>
      <c r="K390" s="412"/>
      <c r="L390" s="413">
        <f t="shared" si="24"/>
        <v>1</v>
      </c>
      <c r="M390" s="414">
        <f t="shared" si="25"/>
        <v>46.3</v>
      </c>
    </row>
    <row r="391" spans="1:13" s="446" customFormat="1" hidden="1" x14ac:dyDescent="0.2">
      <c r="A391" s="415">
        <v>431</v>
      </c>
      <c r="B391" s="410" t="s">
        <v>1571</v>
      </c>
      <c r="C391" s="410"/>
      <c r="D391" s="426">
        <f t="shared" si="23"/>
        <v>24.939999999999998</v>
      </c>
      <c r="E391" s="408" t="s">
        <v>1678</v>
      </c>
      <c r="F391" s="408">
        <v>3</v>
      </c>
      <c r="G391" s="426">
        <v>74.819999999999993</v>
      </c>
      <c r="H391" s="409">
        <v>44110</v>
      </c>
      <c r="I391" s="411"/>
      <c r="J391" s="412"/>
      <c r="K391" s="412"/>
      <c r="L391" s="413">
        <f t="shared" si="24"/>
        <v>3</v>
      </c>
      <c r="M391" s="414">
        <f t="shared" si="25"/>
        <v>74.819999999999993</v>
      </c>
    </row>
    <row r="392" spans="1:13" s="446" customFormat="1" hidden="1" x14ac:dyDescent="0.2">
      <c r="A392" s="415">
        <v>432</v>
      </c>
      <c r="B392" s="410" t="s">
        <v>1572</v>
      </c>
      <c r="C392" s="410"/>
      <c r="D392" s="426">
        <f t="shared" si="23"/>
        <v>24.36</v>
      </c>
      <c r="E392" s="408" t="s">
        <v>1678</v>
      </c>
      <c r="F392" s="408">
        <v>1</v>
      </c>
      <c r="G392" s="426">
        <v>24.36</v>
      </c>
      <c r="H392" s="409">
        <v>44110</v>
      </c>
      <c r="I392" s="411"/>
      <c r="J392" s="412"/>
      <c r="K392" s="412"/>
      <c r="L392" s="413">
        <f t="shared" si="24"/>
        <v>1</v>
      </c>
      <c r="M392" s="414">
        <f t="shared" si="25"/>
        <v>24.36</v>
      </c>
    </row>
    <row r="393" spans="1:13" s="446" customFormat="1" hidden="1" x14ac:dyDescent="0.2">
      <c r="A393" s="415">
        <v>433</v>
      </c>
      <c r="B393" s="410" t="s">
        <v>1546</v>
      </c>
      <c r="C393" s="410"/>
      <c r="D393" s="426">
        <f t="shared" si="23"/>
        <v>0.16</v>
      </c>
      <c r="E393" s="408" t="s">
        <v>1678</v>
      </c>
      <c r="F393" s="408">
        <v>144</v>
      </c>
      <c r="G393" s="426">
        <v>23.04</v>
      </c>
      <c r="H393" s="409">
        <v>44110</v>
      </c>
      <c r="I393" s="411"/>
      <c r="J393" s="412"/>
      <c r="K393" s="412"/>
      <c r="L393" s="413">
        <f t="shared" si="24"/>
        <v>144</v>
      </c>
      <c r="M393" s="414">
        <f t="shared" si="25"/>
        <v>23.04</v>
      </c>
    </row>
    <row r="394" spans="1:13" s="446" customFormat="1" hidden="1" x14ac:dyDescent="0.2">
      <c r="A394" s="415">
        <v>434</v>
      </c>
      <c r="B394" s="410" t="s">
        <v>1573</v>
      </c>
      <c r="C394" s="410"/>
      <c r="D394" s="426">
        <f t="shared" si="23"/>
        <v>26.01</v>
      </c>
      <c r="E394" s="408" t="s">
        <v>1678</v>
      </c>
      <c r="F394" s="408">
        <v>8</v>
      </c>
      <c r="G394" s="426">
        <v>208.08</v>
      </c>
      <c r="H394" s="409">
        <v>44110</v>
      </c>
      <c r="I394" s="411"/>
      <c r="J394" s="412"/>
      <c r="K394" s="412"/>
      <c r="L394" s="413">
        <f t="shared" si="24"/>
        <v>8</v>
      </c>
      <c r="M394" s="414">
        <f t="shared" si="25"/>
        <v>208.08</v>
      </c>
    </row>
    <row r="395" spans="1:13" s="446" customFormat="1" hidden="1" x14ac:dyDescent="0.2">
      <c r="A395" s="415">
        <v>435</v>
      </c>
      <c r="B395" s="410" t="s">
        <v>1574</v>
      </c>
      <c r="C395" s="410"/>
      <c r="D395" s="426">
        <f t="shared" ref="D395:D458" si="26">G395/F395</f>
        <v>28.67</v>
      </c>
      <c r="E395" s="408" t="s">
        <v>1678</v>
      </c>
      <c r="F395" s="408">
        <v>6</v>
      </c>
      <c r="G395" s="426">
        <v>172.02</v>
      </c>
      <c r="H395" s="409">
        <v>44110</v>
      </c>
      <c r="I395" s="411"/>
      <c r="J395" s="412"/>
      <c r="K395" s="412"/>
      <c r="L395" s="413">
        <f t="shared" si="24"/>
        <v>6</v>
      </c>
      <c r="M395" s="414">
        <f t="shared" si="25"/>
        <v>172.02</v>
      </c>
    </row>
    <row r="396" spans="1:13" s="446" customFormat="1" hidden="1" x14ac:dyDescent="0.2">
      <c r="A396" s="415">
        <v>436</v>
      </c>
      <c r="B396" s="410" t="s">
        <v>1575</v>
      </c>
      <c r="C396" s="410"/>
      <c r="D396" s="426">
        <f t="shared" si="26"/>
        <v>33.07</v>
      </c>
      <c r="E396" s="408" t="s">
        <v>1678</v>
      </c>
      <c r="F396" s="408">
        <v>12</v>
      </c>
      <c r="G396" s="426">
        <v>396.84000000000003</v>
      </c>
      <c r="H396" s="409">
        <v>44110</v>
      </c>
      <c r="I396" s="411"/>
      <c r="J396" s="412"/>
      <c r="K396" s="412"/>
      <c r="L396" s="413">
        <f t="shared" si="24"/>
        <v>12</v>
      </c>
      <c r="M396" s="414">
        <f t="shared" si="25"/>
        <v>396.84000000000003</v>
      </c>
    </row>
    <row r="397" spans="1:13" s="446" customFormat="1" hidden="1" x14ac:dyDescent="0.2">
      <c r="A397" s="415">
        <v>437</v>
      </c>
      <c r="B397" s="410" t="s">
        <v>1576</v>
      </c>
      <c r="C397" s="410"/>
      <c r="D397" s="426">
        <f t="shared" si="26"/>
        <v>35.69</v>
      </c>
      <c r="E397" s="408" t="s">
        <v>1678</v>
      </c>
      <c r="F397" s="408">
        <v>12</v>
      </c>
      <c r="G397" s="426">
        <v>428.28</v>
      </c>
      <c r="H397" s="409">
        <v>44110</v>
      </c>
      <c r="I397" s="411"/>
      <c r="J397" s="412"/>
      <c r="K397" s="412"/>
      <c r="L397" s="413">
        <f t="shared" si="24"/>
        <v>12</v>
      </c>
      <c r="M397" s="414">
        <f t="shared" si="25"/>
        <v>428.28</v>
      </c>
    </row>
    <row r="398" spans="1:13" s="446" customFormat="1" hidden="1" x14ac:dyDescent="0.2">
      <c r="A398" s="415">
        <v>438</v>
      </c>
      <c r="B398" s="410" t="s">
        <v>1577</v>
      </c>
      <c r="C398" s="410"/>
      <c r="D398" s="426">
        <f t="shared" si="26"/>
        <v>24.939999999999998</v>
      </c>
      <c r="E398" s="408" t="s">
        <v>1678</v>
      </c>
      <c r="F398" s="408">
        <v>4</v>
      </c>
      <c r="G398" s="426">
        <v>99.759999999999991</v>
      </c>
      <c r="H398" s="409">
        <v>44110</v>
      </c>
      <c r="I398" s="411"/>
      <c r="J398" s="412"/>
      <c r="K398" s="412"/>
      <c r="L398" s="413">
        <f t="shared" si="24"/>
        <v>4</v>
      </c>
      <c r="M398" s="414">
        <f t="shared" si="25"/>
        <v>99.759999999999991</v>
      </c>
    </row>
    <row r="399" spans="1:13" s="446" customFormat="1" hidden="1" x14ac:dyDescent="0.2">
      <c r="A399" s="415">
        <v>439</v>
      </c>
      <c r="B399" s="410" t="s">
        <v>1578</v>
      </c>
      <c r="C399" s="410"/>
      <c r="D399" s="426">
        <f t="shared" si="26"/>
        <v>259.58</v>
      </c>
      <c r="E399" s="408" t="s">
        <v>1678</v>
      </c>
      <c r="F399" s="408">
        <v>1</v>
      </c>
      <c r="G399" s="426">
        <v>259.58</v>
      </c>
      <c r="H399" s="409">
        <v>44110</v>
      </c>
      <c r="I399" s="411"/>
      <c r="J399" s="412"/>
      <c r="K399" s="412"/>
      <c r="L399" s="413">
        <f t="shared" si="24"/>
        <v>1</v>
      </c>
      <c r="M399" s="414">
        <f t="shared" si="25"/>
        <v>259.58</v>
      </c>
    </row>
    <row r="400" spans="1:13" s="446" customFormat="1" hidden="1" x14ac:dyDescent="0.2">
      <c r="A400" s="415">
        <v>440</v>
      </c>
      <c r="B400" s="410" t="s">
        <v>1579</v>
      </c>
      <c r="C400" s="410"/>
      <c r="D400" s="426">
        <f t="shared" si="26"/>
        <v>1104.8999999999999</v>
      </c>
      <c r="E400" s="408" t="s">
        <v>1678</v>
      </c>
      <c r="F400" s="408">
        <v>1</v>
      </c>
      <c r="G400" s="426">
        <v>1104.8999999999999</v>
      </c>
      <c r="H400" s="409">
        <v>44110</v>
      </c>
      <c r="I400" s="411"/>
      <c r="J400" s="412"/>
      <c r="K400" s="412"/>
      <c r="L400" s="413">
        <f t="shared" si="24"/>
        <v>1</v>
      </c>
      <c r="M400" s="414">
        <f t="shared" si="25"/>
        <v>1104.8999999999999</v>
      </c>
    </row>
    <row r="401" spans="1:13" s="446" customFormat="1" hidden="1" x14ac:dyDescent="0.2">
      <c r="A401" s="415">
        <v>441</v>
      </c>
      <c r="B401" s="410" t="s">
        <v>1580</v>
      </c>
      <c r="C401" s="410"/>
      <c r="D401" s="426">
        <f t="shared" si="26"/>
        <v>0.4</v>
      </c>
      <c r="E401" s="408" t="s">
        <v>1678</v>
      </c>
      <c r="F401" s="408">
        <v>4</v>
      </c>
      <c r="G401" s="426">
        <v>1.6</v>
      </c>
      <c r="H401" s="409">
        <v>44110</v>
      </c>
      <c r="I401" s="411"/>
      <c r="J401" s="412"/>
      <c r="K401" s="412"/>
      <c r="L401" s="413">
        <f t="shared" si="24"/>
        <v>4</v>
      </c>
      <c r="M401" s="414">
        <f t="shared" si="25"/>
        <v>1.6</v>
      </c>
    </row>
    <row r="402" spans="1:13" s="446" customFormat="1" hidden="1" x14ac:dyDescent="0.2">
      <c r="A402" s="415">
        <v>442</v>
      </c>
      <c r="B402" s="410" t="s">
        <v>1581</v>
      </c>
      <c r="C402" s="410"/>
      <c r="D402" s="426">
        <f t="shared" si="26"/>
        <v>5</v>
      </c>
      <c r="E402" s="408" t="s">
        <v>1678</v>
      </c>
      <c r="F402" s="408">
        <v>2</v>
      </c>
      <c r="G402" s="426">
        <v>10</v>
      </c>
      <c r="H402" s="409">
        <v>44110</v>
      </c>
      <c r="I402" s="411"/>
      <c r="J402" s="412"/>
      <c r="K402" s="412"/>
      <c r="L402" s="413">
        <f t="shared" si="24"/>
        <v>2</v>
      </c>
      <c r="M402" s="414">
        <f t="shared" si="25"/>
        <v>10</v>
      </c>
    </row>
    <row r="403" spans="1:13" s="446" customFormat="1" hidden="1" x14ac:dyDescent="0.2">
      <c r="A403" s="415">
        <v>443</v>
      </c>
      <c r="B403" s="410" t="s">
        <v>1547</v>
      </c>
      <c r="C403" s="410"/>
      <c r="D403" s="426">
        <f t="shared" si="26"/>
        <v>76.3</v>
      </c>
      <c r="E403" s="408" t="s">
        <v>1678</v>
      </c>
      <c r="F403" s="408">
        <v>1</v>
      </c>
      <c r="G403" s="426">
        <v>76.3</v>
      </c>
      <c r="H403" s="409">
        <v>44110</v>
      </c>
      <c r="I403" s="411"/>
      <c r="J403" s="412"/>
      <c r="K403" s="412"/>
      <c r="L403" s="413">
        <f t="shared" si="24"/>
        <v>1</v>
      </c>
      <c r="M403" s="414">
        <f t="shared" si="25"/>
        <v>76.3</v>
      </c>
    </row>
    <row r="404" spans="1:13" s="446" customFormat="1" hidden="1" x14ac:dyDescent="0.2">
      <c r="A404" s="415">
        <v>444</v>
      </c>
      <c r="B404" s="410" t="s">
        <v>1582</v>
      </c>
      <c r="C404" s="410"/>
      <c r="D404" s="426">
        <f t="shared" si="26"/>
        <v>1112.32</v>
      </c>
      <c r="E404" s="408" t="s">
        <v>1678</v>
      </c>
      <c r="F404" s="408">
        <v>4</v>
      </c>
      <c r="G404" s="426">
        <v>4449.28</v>
      </c>
      <c r="H404" s="409">
        <v>44110</v>
      </c>
      <c r="I404" s="411"/>
      <c r="J404" s="412"/>
      <c r="K404" s="412"/>
      <c r="L404" s="413">
        <f t="shared" si="24"/>
        <v>4</v>
      </c>
      <c r="M404" s="414">
        <f t="shared" si="25"/>
        <v>4449.28</v>
      </c>
    </row>
    <row r="405" spans="1:13" s="446" customFormat="1" hidden="1" x14ac:dyDescent="0.2">
      <c r="A405" s="415">
        <v>445</v>
      </c>
      <c r="B405" s="410" t="s">
        <v>1583</v>
      </c>
      <c r="C405" s="410"/>
      <c r="D405" s="426">
        <f t="shared" si="26"/>
        <v>0.1</v>
      </c>
      <c r="E405" s="408" t="s">
        <v>1678</v>
      </c>
      <c r="F405" s="408">
        <v>10</v>
      </c>
      <c r="G405" s="426">
        <v>1</v>
      </c>
      <c r="H405" s="409">
        <v>44110</v>
      </c>
      <c r="I405" s="411"/>
      <c r="J405" s="412"/>
      <c r="K405" s="412"/>
      <c r="L405" s="413">
        <f t="shared" si="24"/>
        <v>10</v>
      </c>
      <c r="M405" s="414">
        <f t="shared" si="25"/>
        <v>1</v>
      </c>
    </row>
    <row r="406" spans="1:13" s="446" customFormat="1" hidden="1" x14ac:dyDescent="0.2">
      <c r="A406" s="415">
        <v>446</v>
      </c>
      <c r="B406" s="410" t="s">
        <v>1584</v>
      </c>
      <c r="C406" s="410"/>
      <c r="D406" s="426">
        <f t="shared" si="26"/>
        <v>1118.8200000000002</v>
      </c>
      <c r="E406" s="408" t="s">
        <v>1678</v>
      </c>
      <c r="F406" s="408">
        <v>3</v>
      </c>
      <c r="G406" s="426">
        <v>3356.4600000000005</v>
      </c>
      <c r="H406" s="409">
        <v>44110</v>
      </c>
      <c r="I406" s="411"/>
      <c r="J406" s="412"/>
      <c r="K406" s="412"/>
      <c r="L406" s="413">
        <f t="shared" si="24"/>
        <v>3</v>
      </c>
      <c r="M406" s="414">
        <f t="shared" si="25"/>
        <v>3356.4600000000005</v>
      </c>
    </row>
    <row r="407" spans="1:13" s="446" customFormat="1" hidden="1" x14ac:dyDescent="0.2">
      <c r="A407" s="415">
        <v>447</v>
      </c>
      <c r="B407" s="410" t="s">
        <v>1585</v>
      </c>
      <c r="C407" s="410"/>
      <c r="D407" s="426">
        <f t="shared" si="26"/>
        <v>0.1</v>
      </c>
      <c r="E407" s="408" t="s">
        <v>1678</v>
      </c>
      <c r="F407" s="408">
        <v>62</v>
      </c>
      <c r="G407" s="426">
        <v>6.2</v>
      </c>
      <c r="H407" s="409">
        <v>44110</v>
      </c>
      <c r="I407" s="411"/>
      <c r="J407" s="412"/>
      <c r="K407" s="412"/>
      <c r="L407" s="413">
        <f t="shared" si="24"/>
        <v>62</v>
      </c>
      <c r="M407" s="414">
        <f t="shared" si="25"/>
        <v>6.2</v>
      </c>
    </row>
    <row r="408" spans="1:13" s="446" customFormat="1" hidden="1" x14ac:dyDescent="0.2">
      <c r="A408" s="415">
        <v>448</v>
      </c>
      <c r="B408" s="410" t="s">
        <v>1586</v>
      </c>
      <c r="C408" s="410"/>
      <c r="D408" s="426">
        <f t="shared" si="26"/>
        <v>209</v>
      </c>
      <c r="E408" s="408" t="s">
        <v>1678</v>
      </c>
      <c r="F408" s="408">
        <v>1</v>
      </c>
      <c r="G408" s="426">
        <v>209</v>
      </c>
      <c r="H408" s="409">
        <v>44110</v>
      </c>
      <c r="I408" s="411"/>
      <c r="J408" s="412"/>
      <c r="K408" s="412"/>
      <c r="L408" s="413">
        <f t="shared" si="24"/>
        <v>1</v>
      </c>
      <c r="M408" s="414">
        <f t="shared" si="25"/>
        <v>209</v>
      </c>
    </row>
    <row r="409" spans="1:13" s="446" customFormat="1" hidden="1" x14ac:dyDescent="0.2">
      <c r="A409" s="415">
        <v>449</v>
      </c>
      <c r="B409" s="410" t="s">
        <v>1548</v>
      </c>
      <c r="C409" s="410"/>
      <c r="D409" s="426">
        <f t="shared" si="26"/>
        <v>86.33</v>
      </c>
      <c r="E409" s="408" t="s">
        <v>1678</v>
      </c>
      <c r="F409" s="408">
        <v>6</v>
      </c>
      <c r="G409" s="426">
        <v>517.98</v>
      </c>
      <c r="H409" s="409">
        <v>44110</v>
      </c>
      <c r="I409" s="411"/>
      <c r="J409" s="412"/>
      <c r="K409" s="412"/>
      <c r="L409" s="413">
        <f t="shared" si="24"/>
        <v>6</v>
      </c>
      <c r="M409" s="414">
        <f t="shared" si="25"/>
        <v>517.98</v>
      </c>
    </row>
    <row r="410" spans="1:13" s="446" customFormat="1" hidden="1" x14ac:dyDescent="0.2">
      <c r="A410" s="415">
        <v>450</v>
      </c>
      <c r="B410" s="410" t="s">
        <v>1587</v>
      </c>
      <c r="C410" s="410"/>
      <c r="D410" s="426">
        <f t="shared" si="26"/>
        <v>210.29999999999998</v>
      </c>
      <c r="E410" s="408" t="s">
        <v>1678</v>
      </c>
      <c r="F410" s="408">
        <v>1</v>
      </c>
      <c r="G410" s="426">
        <v>210.29999999999998</v>
      </c>
      <c r="H410" s="409">
        <v>44110</v>
      </c>
      <c r="I410" s="411"/>
      <c r="J410" s="412"/>
      <c r="K410" s="412"/>
      <c r="L410" s="413">
        <f t="shared" ref="L410:L467" si="27">F410-K410</f>
        <v>1</v>
      </c>
      <c r="M410" s="414">
        <f t="shared" ref="M410:M467" si="28">L410*D410</f>
        <v>210.29999999999998</v>
      </c>
    </row>
    <row r="411" spans="1:13" s="446" customFormat="1" hidden="1" x14ac:dyDescent="0.2">
      <c r="A411" s="415">
        <v>451</v>
      </c>
      <c r="B411" s="410" t="s">
        <v>1588</v>
      </c>
      <c r="C411" s="410"/>
      <c r="D411" s="426">
        <f t="shared" si="26"/>
        <v>918.55000000000007</v>
      </c>
      <c r="E411" s="408" t="s">
        <v>1678</v>
      </c>
      <c r="F411" s="408">
        <v>1</v>
      </c>
      <c r="G411" s="426">
        <v>918.55000000000007</v>
      </c>
      <c r="H411" s="409">
        <v>44110</v>
      </c>
      <c r="I411" s="411"/>
      <c r="J411" s="412"/>
      <c r="K411" s="412"/>
      <c r="L411" s="413">
        <f t="shared" si="27"/>
        <v>1</v>
      </c>
      <c r="M411" s="414">
        <f t="shared" si="28"/>
        <v>918.55000000000007</v>
      </c>
    </row>
    <row r="412" spans="1:13" s="446" customFormat="1" hidden="1" x14ac:dyDescent="0.2">
      <c r="A412" s="415">
        <v>452</v>
      </c>
      <c r="B412" s="410" t="s">
        <v>1589</v>
      </c>
      <c r="C412" s="410"/>
      <c r="D412" s="426">
        <f t="shared" si="26"/>
        <v>987.03000000000009</v>
      </c>
      <c r="E412" s="408" t="s">
        <v>1678</v>
      </c>
      <c r="F412" s="408">
        <v>1</v>
      </c>
      <c r="G412" s="426">
        <v>987.03000000000009</v>
      </c>
      <c r="H412" s="409">
        <v>44110</v>
      </c>
      <c r="I412" s="411"/>
      <c r="J412" s="412"/>
      <c r="K412" s="412"/>
      <c r="L412" s="413">
        <f t="shared" si="27"/>
        <v>1</v>
      </c>
      <c r="M412" s="414">
        <f t="shared" si="28"/>
        <v>987.03000000000009</v>
      </c>
    </row>
    <row r="413" spans="1:13" s="446" customFormat="1" hidden="1" x14ac:dyDescent="0.2">
      <c r="A413" s="415">
        <v>453</v>
      </c>
      <c r="B413" s="410" t="s">
        <v>1590</v>
      </c>
      <c r="C413" s="410"/>
      <c r="D413" s="426">
        <f t="shared" si="26"/>
        <v>990.60000000000014</v>
      </c>
      <c r="E413" s="408" t="s">
        <v>1678</v>
      </c>
      <c r="F413" s="408">
        <v>1</v>
      </c>
      <c r="G413" s="426">
        <v>990.60000000000014</v>
      </c>
      <c r="H413" s="409">
        <v>44110</v>
      </c>
      <c r="I413" s="411"/>
      <c r="J413" s="412"/>
      <c r="K413" s="412"/>
      <c r="L413" s="413">
        <f t="shared" si="27"/>
        <v>1</v>
      </c>
      <c r="M413" s="414">
        <f t="shared" si="28"/>
        <v>990.60000000000014</v>
      </c>
    </row>
    <row r="414" spans="1:13" s="446" customFormat="1" hidden="1" x14ac:dyDescent="0.2">
      <c r="A414" s="415">
        <v>454</v>
      </c>
      <c r="B414" s="410" t="s">
        <v>1591</v>
      </c>
      <c r="C414" s="410"/>
      <c r="D414" s="426">
        <f t="shared" si="26"/>
        <v>0.78</v>
      </c>
      <c r="E414" s="408" t="s">
        <v>1678</v>
      </c>
      <c r="F414" s="408">
        <v>38</v>
      </c>
      <c r="G414" s="426">
        <v>29.64</v>
      </c>
      <c r="H414" s="409">
        <v>44110</v>
      </c>
      <c r="I414" s="411"/>
      <c r="J414" s="412"/>
      <c r="K414" s="412"/>
      <c r="L414" s="413">
        <f t="shared" si="27"/>
        <v>38</v>
      </c>
      <c r="M414" s="414">
        <f t="shared" si="28"/>
        <v>29.64</v>
      </c>
    </row>
    <row r="415" spans="1:13" s="446" customFormat="1" hidden="1" x14ac:dyDescent="0.2">
      <c r="A415" s="415">
        <v>455</v>
      </c>
      <c r="B415" s="410" t="s">
        <v>1592</v>
      </c>
      <c r="C415" s="410"/>
      <c r="D415" s="426">
        <f t="shared" si="26"/>
        <v>263.27999999999992</v>
      </c>
      <c r="E415" s="408" t="s">
        <v>1678</v>
      </c>
      <c r="F415" s="408">
        <v>7</v>
      </c>
      <c r="G415" s="426">
        <v>1842.9599999999996</v>
      </c>
      <c r="H415" s="409">
        <v>44110</v>
      </c>
      <c r="I415" s="411"/>
      <c r="J415" s="412"/>
      <c r="K415" s="412"/>
      <c r="L415" s="413">
        <f t="shared" si="27"/>
        <v>7</v>
      </c>
      <c r="M415" s="414">
        <f t="shared" si="28"/>
        <v>1842.9599999999994</v>
      </c>
    </row>
    <row r="416" spans="1:13" s="446" customFormat="1" hidden="1" x14ac:dyDescent="0.2">
      <c r="A416" s="415">
        <v>456</v>
      </c>
      <c r="B416" s="410" t="s">
        <v>1593</v>
      </c>
      <c r="C416" s="410"/>
      <c r="D416" s="426">
        <f t="shared" si="26"/>
        <v>3.39</v>
      </c>
      <c r="E416" s="408" t="s">
        <v>1678</v>
      </c>
      <c r="F416" s="408">
        <v>1</v>
      </c>
      <c r="G416" s="426">
        <v>3.39</v>
      </c>
      <c r="H416" s="409">
        <v>44110</v>
      </c>
      <c r="I416" s="411"/>
      <c r="J416" s="412"/>
      <c r="K416" s="412"/>
      <c r="L416" s="413">
        <f t="shared" si="27"/>
        <v>1</v>
      </c>
      <c r="M416" s="414">
        <f t="shared" si="28"/>
        <v>3.39</v>
      </c>
    </row>
    <row r="417" spans="1:13" s="446" customFormat="1" hidden="1" x14ac:dyDescent="0.2">
      <c r="A417" s="415">
        <v>457</v>
      </c>
      <c r="B417" s="410" t="s">
        <v>1549</v>
      </c>
      <c r="C417" s="410"/>
      <c r="D417" s="426">
        <f t="shared" si="26"/>
        <v>4.1399999999999997</v>
      </c>
      <c r="E417" s="408" t="s">
        <v>1678</v>
      </c>
      <c r="F417" s="408">
        <v>19</v>
      </c>
      <c r="G417" s="426">
        <v>78.66</v>
      </c>
      <c r="H417" s="409">
        <v>44110</v>
      </c>
      <c r="I417" s="411"/>
      <c r="J417" s="412"/>
      <c r="K417" s="412"/>
      <c r="L417" s="413">
        <f t="shared" si="27"/>
        <v>19</v>
      </c>
      <c r="M417" s="414">
        <f t="shared" si="28"/>
        <v>78.66</v>
      </c>
    </row>
    <row r="418" spans="1:13" s="446" customFormat="1" hidden="1" x14ac:dyDescent="0.2">
      <c r="A418" s="415">
        <v>458</v>
      </c>
      <c r="B418" s="410" t="s">
        <v>1594</v>
      </c>
      <c r="C418" s="410"/>
      <c r="D418" s="426">
        <f t="shared" si="26"/>
        <v>88.09</v>
      </c>
      <c r="E418" s="408" t="s">
        <v>1678</v>
      </c>
      <c r="F418" s="408">
        <v>1</v>
      </c>
      <c r="G418" s="426">
        <v>88.09</v>
      </c>
      <c r="H418" s="409">
        <v>44110</v>
      </c>
      <c r="I418" s="411"/>
      <c r="J418" s="412"/>
      <c r="K418" s="412"/>
      <c r="L418" s="413">
        <f t="shared" si="27"/>
        <v>1</v>
      </c>
      <c r="M418" s="414">
        <f t="shared" si="28"/>
        <v>88.09</v>
      </c>
    </row>
    <row r="419" spans="1:13" s="446" customFormat="1" hidden="1" x14ac:dyDescent="0.2">
      <c r="A419" s="415">
        <v>459</v>
      </c>
      <c r="B419" s="410" t="s">
        <v>1595</v>
      </c>
      <c r="C419" s="410"/>
      <c r="D419" s="426">
        <f t="shared" si="26"/>
        <v>88.09</v>
      </c>
      <c r="E419" s="408" t="s">
        <v>1678</v>
      </c>
      <c r="F419" s="408">
        <v>1</v>
      </c>
      <c r="G419" s="426">
        <v>88.09</v>
      </c>
      <c r="H419" s="409">
        <v>44110</v>
      </c>
      <c r="I419" s="411"/>
      <c r="J419" s="412"/>
      <c r="K419" s="412"/>
      <c r="L419" s="413">
        <f t="shared" si="27"/>
        <v>1</v>
      </c>
      <c r="M419" s="414">
        <f t="shared" si="28"/>
        <v>88.09</v>
      </c>
    </row>
    <row r="420" spans="1:13" s="446" customFormat="1" hidden="1" x14ac:dyDescent="0.2">
      <c r="A420" s="415">
        <v>460</v>
      </c>
      <c r="B420" s="410" t="s">
        <v>1596</v>
      </c>
      <c r="C420" s="410"/>
      <c r="D420" s="426">
        <f t="shared" si="26"/>
        <v>25.07</v>
      </c>
      <c r="E420" s="408" t="s">
        <v>1678</v>
      </c>
      <c r="F420" s="408">
        <v>1</v>
      </c>
      <c r="G420" s="426">
        <v>25.07</v>
      </c>
      <c r="H420" s="409">
        <v>44110</v>
      </c>
      <c r="I420" s="411"/>
      <c r="J420" s="412"/>
      <c r="K420" s="412"/>
      <c r="L420" s="413">
        <f t="shared" si="27"/>
        <v>1</v>
      </c>
      <c r="M420" s="414">
        <f t="shared" si="28"/>
        <v>25.07</v>
      </c>
    </row>
    <row r="421" spans="1:13" s="446" customFormat="1" hidden="1" x14ac:dyDescent="0.2">
      <c r="A421" s="415">
        <v>461</v>
      </c>
      <c r="B421" s="410" t="s">
        <v>1597</v>
      </c>
      <c r="C421" s="410"/>
      <c r="D421" s="426">
        <f t="shared" si="26"/>
        <v>73.73</v>
      </c>
      <c r="E421" s="408" t="s">
        <v>1678</v>
      </c>
      <c r="F421" s="408">
        <v>1</v>
      </c>
      <c r="G421" s="426">
        <v>73.73</v>
      </c>
      <c r="H421" s="409">
        <v>44110</v>
      </c>
      <c r="I421" s="411"/>
      <c r="J421" s="412"/>
      <c r="K421" s="412"/>
      <c r="L421" s="413">
        <f t="shared" si="27"/>
        <v>1</v>
      </c>
      <c r="M421" s="414">
        <f t="shared" si="28"/>
        <v>73.73</v>
      </c>
    </row>
    <row r="422" spans="1:13" s="446" customFormat="1" hidden="1" x14ac:dyDescent="0.2">
      <c r="A422" s="415">
        <v>462</v>
      </c>
      <c r="B422" s="410" t="s">
        <v>1598</v>
      </c>
      <c r="C422" s="410"/>
      <c r="D422" s="426">
        <f t="shared" si="26"/>
        <v>9.9600000000000009</v>
      </c>
      <c r="E422" s="408" t="s">
        <v>1678</v>
      </c>
      <c r="F422" s="408">
        <v>1</v>
      </c>
      <c r="G422" s="426">
        <v>9.9600000000000009</v>
      </c>
      <c r="H422" s="409">
        <v>44110</v>
      </c>
      <c r="I422" s="411"/>
      <c r="J422" s="412"/>
      <c r="K422" s="412"/>
      <c r="L422" s="413">
        <f t="shared" si="27"/>
        <v>1</v>
      </c>
      <c r="M422" s="414">
        <f t="shared" si="28"/>
        <v>9.9600000000000009</v>
      </c>
    </row>
    <row r="423" spans="1:13" s="446" customFormat="1" hidden="1" x14ac:dyDescent="0.2">
      <c r="A423" s="415">
        <v>463</v>
      </c>
      <c r="B423" s="410" t="s">
        <v>1599</v>
      </c>
      <c r="C423" s="410"/>
      <c r="D423" s="426">
        <f t="shared" si="26"/>
        <v>90.449999999999989</v>
      </c>
      <c r="E423" s="408" t="s">
        <v>1678</v>
      </c>
      <c r="F423" s="408">
        <v>3</v>
      </c>
      <c r="G423" s="426">
        <v>271.34999999999997</v>
      </c>
      <c r="H423" s="409">
        <v>44110</v>
      </c>
      <c r="I423" s="411"/>
      <c r="J423" s="412"/>
      <c r="K423" s="412"/>
      <c r="L423" s="413">
        <f t="shared" si="27"/>
        <v>3</v>
      </c>
      <c r="M423" s="414">
        <f t="shared" si="28"/>
        <v>271.34999999999997</v>
      </c>
    </row>
    <row r="424" spans="1:13" s="446" customFormat="1" hidden="1" x14ac:dyDescent="0.2">
      <c r="A424" s="415">
        <v>464</v>
      </c>
      <c r="B424" s="410" t="s">
        <v>1600</v>
      </c>
      <c r="C424" s="410"/>
      <c r="D424" s="426">
        <f t="shared" si="26"/>
        <v>7.89</v>
      </c>
      <c r="E424" s="408" t="s">
        <v>1678</v>
      </c>
      <c r="F424" s="408">
        <v>6</v>
      </c>
      <c r="G424" s="426">
        <v>47.339999999999996</v>
      </c>
      <c r="H424" s="409">
        <v>44110</v>
      </c>
      <c r="I424" s="411"/>
      <c r="J424" s="412"/>
      <c r="K424" s="412"/>
      <c r="L424" s="413">
        <f t="shared" si="27"/>
        <v>6</v>
      </c>
      <c r="M424" s="414">
        <f t="shared" si="28"/>
        <v>47.339999999999996</v>
      </c>
    </row>
    <row r="425" spans="1:13" s="446" customFormat="1" hidden="1" x14ac:dyDescent="0.2">
      <c r="A425" s="415">
        <v>465</v>
      </c>
      <c r="B425" s="410" t="s">
        <v>1601</v>
      </c>
      <c r="C425" s="410"/>
      <c r="D425" s="426">
        <f t="shared" si="26"/>
        <v>7.59</v>
      </c>
      <c r="E425" s="408" t="s">
        <v>1678</v>
      </c>
      <c r="F425" s="408">
        <v>2</v>
      </c>
      <c r="G425" s="426">
        <v>15.18</v>
      </c>
      <c r="H425" s="409">
        <v>44110</v>
      </c>
      <c r="I425" s="411"/>
      <c r="J425" s="412"/>
      <c r="K425" s="412"/>
      <c r="L425" s="413">
        <f t="shared" si="27"/>
        <v>2</v>
      </c>
      <c r="M425" s="414">
        <f t="shared" si="28"/>
        <v>15.18</v>
      </c>
    </row>
    <row r="426" spans="1:13" s="446" customFormat="1" hidden="1" x14ac:dyDescent="0.2">
      <c r="A426" s="415">
        <v>466</v>
      </c>
      <c r="B426" s="410" t="s">
        <v>1602</v>
      </c>
      <c r="C426" s="410"/>
      <c r="D426" s="426">
        <f t="shared" si="26"/>
        <v>5.03</v>
      </c>
      <c r="E426" s="408" t="s">
        <v>1678</v>
      </c>
      <c r="F426" s="408">
        <v>1</v>
      </c>
      <c r="G426" s="426">
        <v>5.03</v>
      </c>
      <c r="H426" s="409">
        <v>44110</v>
      </c>
      <c r="I426" s="411"/>
      <c r="J426" s="412"/>
      <c r="K426" s="412"/>
      <c r="L426" s="413">
        <f t="shared" si="27"/>
        <v>1</v>
      </c>
      <c r="M426" s="414">
        <f t="shared" si="28"/>
        <v>5.03</v>
      </c>
    </row>
    <row r="427" spans="1:13" s="446" customFormat="1" hidden="1" x14ac:dyDescent="0.2">
      <c r="A427" s="415">
        <v>467</v>
      </c>
      <c r="B427" s="410" t="s">
        <v>1550</v>
      </c>
      <c r="C427" s="410"/>
      <c r="D427" s="426">
        <f t="shared" si="26"/>
        <v>0.75</v>
      </c>
      <c r="E427" s="408" t="s">
        <v>1678</v>
      </c>
      <c r="F427" s="408">
        <v>9</v>
      </c>
      <c r="G427" s="426">
        <v>6.75</v>
      </c>
      <c r="H427" s="409">
        <v>44110</v>
      </c>
      <c r="I427" s="411"/>
      <c r="J427" s="412"/>
      <c r="K427" s="412"/>
      <c r="L427" s="413">
        <f t="shared" si="27"/>
        <v>9</v>
      </c>
      <c r="M427" s="414">
        <f t="shared" si="28"/>
        <v>6.75</v>
      </c>
    </row>
    <row r="428" spans="1:13" s="446" customFormat="1" hidden="1" x14ac:dyDescent="0.2">
      <c r="A428" s="415">
        <v>468</v>
      </c>
      <c r="B428" s="410" t="s">
        <v>1603</v>
      </c>
      <c r="C428" s="410"/>
      <c r="D428" s="426">
        <f t="shared" si="26"/>
        <v>11.17</v>
      </c>
      <c r="E428" s="408" t="s">
        <v>1678</v>
      </c>
      <c r="F428" s="408">
        <v>1</v>
      </c>
      <c r="G428" s="426">
        <v>11.17</v>
      </c>
      <c r="H428" s="409">
        <v>44110</v>
      </c>
      <c r="I428" s="411"/>
      <c r="J428" s="412"/>
      <c r="K428" s="412"/>
      <c r="L428" s="413">
        <f t="shared" si="27"/>
        <v>1</v>
      </c>
      <c r="M428" s="414">
        <f t="shared" si="28"/>
        <v>11.17</v>
      </c>
    </row>
    <row r="429" spans="1:13" s="446" customFormat="1" hidden="1" x14ac:dyDescent="0.2">
      <c r="A429" s="415">
        <v>469</v>
      </c>
      <c r="B429" s="410" t="s">
        <v>1604</v>
      </c>
      <c r="C429" s="410"/>
      <c r="D429" s="426">
        <f t="shared" si="26"/>
        <v>6.18</v>
      </c>
      <c r="E429" s="408" t="s">
        <v>1678</v>
      </c>
      <c r="F429" s="408">
        <v>2</v>
      </c>
      <c r="G429" s="426">
        <v>12.36</v>
      </c>
      <c r="H429" s="409">
        <v>44110</v>
      </c>
      <c r="I429" s="411"/>
      <c r="J429" s="412"/>
      <c r="K429" s="412"/>
      <c r="L429" s="413">
        <f t="shared" si="27"/>
        <v>2</v>
      </c>
      <c r="M429" s="414">
        <f t="shared" si="28"/>
        <v>12.36</v>
      </c>
    </row>
    <row r="430" spans="1:13" s="446" customFormat="1" hidden="1" x14ac:dyDescent="0.2">
      <c r="A430" s="415">
        <v>470</v>
      </c>
      <c r="B430" s="410" t="s">
        <v>1605</v>
      </c>
      <c r="C430" s="410"/>
      <c r="D430" s="426">
        <f t="shared" si="26"/>
        <v>14.6</v>
      </c>
      <c r="E430" s="408" t="s">
        <v>1678</v>
      </c>
      <c r="F430" s="408">
        <v>2</v>
      </c>
      <c r="G430" s="426">
        <v>29.2</v>
      </c>
      <c r="H430" s="409">
        <v>44110</v>
      </c>
      <c r="I430" s="411"/>
      <c r="J430" s="412"/>
      <c r="K430" s="412"/>
      <c r="L430" s="413">
        <f t="shared" si="27"/>
        <v>2</v>
      </c>
      <c r="M430" s="414">
        <f t="shared" si="28"/>
        <v>29.2</v>
      </c>
    </row>
    <row r="431" spans="1:13" s="446" customFormat="1" hidden="1" x14ac:dyDescent="0.2">
      <c r="A431" s="415">
        <v>471</v>
      </c>
      <c r="B431" s="410" t="s">
        <v>1606</v>
      </c>
      <c r="C431" s="410"/>
      <c r="D431" s="426">
        <f t="shared" si="26"/>
        <v>1.42</v>
      </c>
      <c r="E431" s="408" t="s">
        <v>1678</v>
      </c>
      <c r="F431" s="408">
        <v>3</v>
      </c>
      <c r="G431" s="426">
        <v>4.26</v>
      </c>
      <c r="H431" s="409">
        <v>44110</v>
      </c>
      <c r="I431" s="411"/>
      <c r="J431" s="412"/>
      <c r="K431" s="412"/>
      <c r="L431" s="413">
        <f t="shared" si="27"/>
        <v>3</v>
      </c>
      <c r="M431" s="414">
        <f t="shared" si="28"/>
        <v>4.26</v>
      </c>
    </row>
    <row r="432" spans="1:13" s="446" customFormat="1" hidden="1" x14ac:dyDescent="0.2">
      <c r="A432" s="415">
        <v>472</v>
      </c>
      <c r="B432" s="410" t="s">
        <v>1607</v>
      </c>
      <c r="C432" s="410"/>
      <c r="D432" s="426">
        <f t="shared" si="26"/>
        <v>6.9899999999999993</v>
      </c>
      <c r="E432" s="408" t="s">
        <v>1678</v>
      </c>
      <c r="F432" s="408">
        <v>3</v>
      </c>
      <c r="G432" s="426">
        <v>20.97</v>
      </c>
      <c r="H432" s="409">
        <v>44110</v>
      </c>
      <c r="I432" s="411"/>
      <c r="J432" s="412"/>
      <c r="K432" s="412"/>
      <c r="L432" s="413">
        <f t="shared" si="27"/>
        <v>3</v>
      </c>
      <c r="M432" s="414">
        <f t="shared" si="28"/>
        <v>20.97</v>
      </c>
    </row>
    <row r="433" spans="1:13" s="446" customFormat="1" hidden="1" x14ac:dyDescent="0.2">
      <c r="A433" s="415">
        <v>473</v>
      </c>
      <c r="B433" s="410" t="s">
        <v>1608</v>
      </c>
      <c r="C433" s="410"/>
      <c r="D433" s="426">
        <f t="shared" si="26"/>
        <v>7.37</v>
      </c>
      <c r="E433" s="408" t="s">
        <v>1678</v>
      </c>
      <c r="F433" s="408">
        <v>3</v>
      </c>
      <c r="G433" s="426">
        <v>22.11</v>
      </c>
      <c r="H433" s="409">
        <v>44110</v>
      </c>
      <c r="I433" s="411"/>
      <c r="J433" s="412"/>
      <c r="K433" s="412"/>
      <c r="L433" s="413">
        <f t="shared" si="27"/>
        <v>3</v>
      </c>
      <c r="M433" s="414">
        <f t="shared" si="28"/>
        <v>22.11</v>
      </c>
    </row>
    <row r="434" spans="1:13" s="446" customFormat="1" hidden="1" x14ac:dyDescent="0.2">
      <c r="A434" s="415">
        <v>474</v>
      </c>
      <c r="B434" s="410" t="s">
        <v>1609</v>
      </c>
      <c r="C434" s="410"/>
      <c r="D434" s="426">
        <f t="shared" si="26"/>
        <v>1.46</v>
      </c>
      <c r="E434" s="408" t="s">
        <v>1678</v>
      </c>
      <c r="F434" s="408">
        <v>23</v>
      </c>
      <c r="G434" s="426">
        <v>33.58</v>
      </c>
      <c r="H434" s="409">
        <v>44110</v>
      </c>
      <c r="I434" s="411"/>
      <c r="J434" s="412"/>
      <c r="K434" s="412"/>
      <c r="L434" s="413">
        <f t="shared" si="27"/>
        <v>23</v>
      </c>
      <c r="M434" s="414">
        <f t="shared" si="28"/>
        <v>33.58</v>
      </c>
    </row>
    <row r="435" spans="1:13" s="446" customFormat="1" hidden="1" x14ac:dyDescent="0.2">
      <c r="A435" s="415">
        <v>475</v>
      </c>
      <c r="B435" s="410" t="s">
        <v>1610</v>
      </c>
      <c r="C435" s="410"/>
      <c r="D435" s="426">
        <f t="shared" si="26"/>
        <v>1.37</v>
      </c>
      <c r="E435" s="408" t="s">
        <v>1678</v>
      </c>
      <c r="F435" s="408">
        <v>11</v>
      </c>
      <c r="G435" s="426">
        <v>15.07</v>
      </c>
      <c r="H435" s="409">
        <v>44110</v>
      </c>
      <c r="I435" s="411"/>
      <c r="J435" s="412"/>
      <c r="K435" s="412"/>
      <c r="L435" s="413">
        <f t="shared" si="27"/>
        <v>11</v>
      </c>
      <c r="M435" s="414">
        <f t="shared" si="28"/>
        <v>15.07</v>
      </c>
    </row>
    <row r="436" spans="1:13" s="446" customFormat="1" hidden="1" x14ac:dyDescent="0.2">
      <c r="A436" s="415">
        <v>476</v>
      </c>
      <c r="B436" s="410" t="s">
        <v>1611</v>
      </c>
      <c r="C436" s="410"/>
      <c r="D436" s="426">
        <f t="shared" si="26"/>
        <v>35.270000000000003</v>
      </c>
      <c r="E436" s="408" t="s">
        <v>1678</v>
      </c>
      <c r="F436" s="408">
        <v>2</v>
      </c>
      <c r="G436" s="426">
        <v>70.540000000000006</v>
      </c>
      <c r="H436" s="409">
        <v>44110</v>
      </c>
      <c r="I436" s="411"/>
      <c r="J436" s="412"/>
      <c r="K436" s="412"/>
      <c r="L436" s="413">
        <f t="shared" si="27"/>
        <v>2</v>
      </c>
      <c r="M436" s="414">
        <f t="shared" si="28"/>
        <v>70.540000000000006</v>
      </c>
    </row>
    <row r="437" spans="1:13" s="446" customFormat="1" hidden="1" x14ac:dyDescent="0.2">
      <c r="A437" s="415">
        <v>477</v>
      </c>
      <c r="B437" s="410" t="s">
        <v>1551</v>
      </c>
      <c r="C437" s="410"/>
      <c r="D437" s="426">
        <f t="shared" si="26"/>
        <v>184.48999999999998</v>
      </c>
      <c r="E437" s="408" t="s">
        <v>1678</v>
      </c>
      <c r="F437" s="408">
        <v>1</v>
      </c>
      <c r="G437" s="426">
        <v>184.48999999999998</v>
      </c>
      <c r="H437" s="409">
        <v>44110</v>
      </c>
      <c r="I437" s="411"/>
      <c r="J437" s="412"/>
      <c r="K437" s="412"/>
      <c r="L437" s="413">
        <f t="shared" si="27"/>
        <v>1</v>
      </c>
      <c r="M437" s="414">
        <f t="shared" si="28"/>
        <v>184.48999999999998</v>
      </c>
    </row>
    <row r="438" spans="1:13" s="446" customFormat="1" hidden="1" x14ac:dyDescent="0.2">
      <c r="A438" s="415">
        <v>478</v>
      </c>
      <c r="B438" s="410" t="s">
        <v>1612</v>
      </c>
      <c r="C438" s="410"/>
      <c r="D438" s="426">
        <f t="shared" si="26"/>
        <v>17.41</v>
      </c>
      <c r="E438" s="408" t="s">
        <v>1678</v>
      </c>
      <c r="F438" s="408">
        <v>35</v>
      </c>
      <c r="G438" s="426">
        <v>609.35</v>
      </c>
      <c r="H438" s="409">
        <v>44110</v>
      </c>
      <c r="I438" s="411"/>
      <c r="J438" s="412"/>
      <c r="K438" s="412"/>
      <c r="L438" s="413">
        <f t="shared" si="27"/>
        <v>35</v>
      </c>
      <c r="M438" s="414">
        <f t="shared" si="28"/>
        <v>609.35</v>
      </c>
    </row>
    <row r="439" spans="1:13" s="446" customFormat="1" hidden="1" x14ac:dyDescent="0.2">
      <c r="A439" s="415">
        <v>479</v>
      </c>
      <c r="B439" s="410" t="s">
        <v>1613</v>
      </c>
      <c r="C439" s="410"/>
      <c r="D439" s="426">
        <f t="shared" si="26"/>
        <v>227.58</v>
      </c>
      <c r="E439" s="408" t="s">
        <v>1678</v>
      </c>
      <c r="F439" s="408">
        <v>1</v>
      </c>
      <c r="G439" s="426">
        <v>227.58</v>
      </c>
      <c r="H439" s="409">
        <v>44110</v>
      </c>
      <c r="I439" s="411"/>
      <c r="J439" s="412"/>
      <c r="K439" s="412"/>
      <c r="L439" s="413">
        <f t="shared" si="27"/>
        <v>1</v>
      </c>
      <c r="M439" s="414">
        <f t="shared" si="28"/>
        <v>227.58</v>
      </c>
    </row>
    <row r="440" spans="1:13" s="446" customFormat="1" hidden="1" x14ac:dyDescent="0.2">
      <c r="A440" s="415">
        <v>481</v>
      </c>
      <c r="B440" s="410" t="s">
        <v>1614</v>
      </c>
      <c r="C440" s="410"/>
      <c r="D440" s="426">
        <f t="shared" si="26"/>
        <v>177.45000000000002</v>
      </c>
      <c r="E440" s="408" t="s">
        <v>1678</v>
      </c>
      <c r="F440" s="408">
        <v>3</v>
      </c>
      <c r="G440" s="426">
        <v>532.35</v>
      </c>
      <c r="H440" s="409">
        <v>44110</v>
      </c>
      <c r="I440" s="411"/>
      <c r="J440" s="412"/>
      <c r="K440" s="412"/>
      <c r="L440" s="413">
        <f t="shared" si="27"/>
        <v>3</v>
      </c>
      <c r="M440" s="414">
        <f t="shared" si="28"/>
        <v>532.35</v>
      </c>
    </row>
    <row r="441" spans="1:13" s="446" customFormat="1" hidden="1" x14ac:dyDescent="0.2">
      <c r="A441" s="415">
        <v>483</v>
      </c>
      <c r="B441" s="410" t="s">
        <v>1615</v>
      </c>
      <c r="C441" s="410"/>
      <c r="D441" s="426">
        <f t="shared" si="26"/>
        <v>177.45</v>
      </c>
      <c r="E441" s="408" t="s">
        <v>1678</v>
      </c>
      <c r="F441" s="408">
        <v>1</v>
      </c>
      <c r="G441" s="426">
        <v>177.45</v>
      </c>
      <c r="H441" s="409">
        <v>44110</v>
      </c>
      <c r="I441" s="411"/>
      <c r="J441" s="412"/>
      <c r="K441" s="412"/>
      <c r="L441" s="413">
        <f t="shared" si="27"/>
        <v>1</v>
      </c>
      <c r="M441" s="414">
        <f t="shared" si="28"/>
        <v>177.45</v>
      </c>
    </row>
    <row r="442" spans="1:13" s="446" customFormat="1" hidden="1" x14ac:dyDescent="0.2">
      <c r="A442" s="415">
        <v>485</v>
      </c>
      <c r="B442" s="410" t="s">
        <v>1616</v>
      </c>
      <c r="C442" s="410"/>
      <c r="D442" s="426">
        <f t="shared" si="26"/>
        <v>177.02</v>
      </c>
      <c r="E442" s="408" t="s">
        <v>1678</v>
      </c>
      <c r="F442" s="408">
        <v>1</v>
      </c>
      <c r="G442" s="426">
        <v>177.02</v>
      </c>
      <c r="H442" s="409">
        <v>44110</v>
      </c>
      <c r="I442" s="411"/>
      <c r="J442" s="412"/>
      <c r="K442" s="412"/>
      <c r="L442" s="413">
        <f t="shared" si="27"/>
        <v>1</v>
      </c>
      <c r="M442" s="414">
        <f t="shared" si="28"/>
        <v>177.02</v>
      </c>
    </row>
    <row r="443" spans="1:13" s="446" customFormat="1" hidden="1" x14ac:dyDescent="0.2">
      <c r="A443" s="415">
        <v>487</v>
      </c>
      <c r="B443" s="410" t="s">
        <v>1617</v>
      </c>
      <c r="C443" s="410"/>
      <c r="D443" s="426">
        <f t="shared" si="26"/>
        <v>31.01</v>
      </c>
      <c r="E443" s="408" t="s">
        <v>1678</v>
      </c>
      <c r="F443" s="408">
        <v>4</v>
      </c>
      <c r="G443" s="426">
        <v>124.04</v>
      </c>
      <c r="H443" s="409">
        <v>44110</v>
      </c>
      <c r="I443" s="411"/>
      <c r="J443" s="412"/>
      <c r="K443" s="412"/>
      <c r="L443" s="413">
        <f t="shared" si="27"/>
        <v>4</v>
      </c>
      <c r="M443" s="414">
        <f t="shared" si="28"/>
        <v>124.04</v>
      </c>
    </row>
    <row r="444" spans="1:13" s="446" customFormat="1" hidden="1" x14ac:dyDescent="0.2">
      <c r="A444" s="415">
        <v>488</v>
      </c>
      <c r="B444" s="410" t="s">
        <v>1618</v>
      </c>
      <c r="C444" s="410"/>
      <c r="D444" s="426">
        <f t="shared" si="26"/>
        <v>487.43</v>
      </c>
      <c r="E444" s="408" t="s">
        <v>1678</v>
      </c>
      <c r="F444" s="408">
        <v>1</v>
      </c>
      <c r="G444" s="426">
        <v>487.43</v>
      </c>
      <c r="H444" s="409">
        <v>44110</v>
      </c>
      <c r="I444" s="411"/>
      <c r="J444" s="412"/>
      <c r="K444" s="412"/>
      <c r="L444" s="413">
        <f t="shared" si="27"/>
        <v>1</v>
      </c>
      <c r="M444" s="414">
        <f t="shared" si="28"/>
        <v>487.43</v>
      </c>
    </row>
    <row r="445" spans="1:13" s="446" customFormat="1" hidden="1" x14ac:dyDescent="0.2">
      <c r="A445" s="415">
        <v>489</v>
      </c>
      <c r="B445" s="410" t="s">
        <v>1619</v>
      </c>
      <c r="C445" s="410"/>
      <c r="D445" s="426">
        <f t="shared" si="26"/>
        <v>990.60000000000014</v>
      </c>
      <c r="E445" s="408" t="s">
        <v>1678</v>
      </c>
      <c r="F445" s="408">
        <v>1</v>
      </c>
      <c r="G445" s="426">
        <v>990.60000000000014</v>
      </c>
      <c r="H445" s="409">
        <v>44110</v>
      </c>
      <c r="I445" s="411"/>
      <c r="J445" s="412"/>
      <c r="K445" s="412"/>
      <c r="L445" s="413">
        <f t="shared" si="27"/>
        <v>1</v>
      </c>
      <c r="M445" s="414">
        <f t="shared" si="28"/>
        <v>990.60000000000014</v>
      </c>
    </row>
    <row r="446" spans="1:13" s="446" customFormat="1" hidden="1" x14ac:dyDescent="0.2">
      <c r="A446" s="415">
        <v>490</v>
      </c>
      <c r="B446" s="410" t="s">
        <v>1620</v>
      </c>
      <c r="C446" s="410"/>
      <c r="D446" s="426">
        <f t="shared" si="26"/>
        <v>181.73999999999998</v>
      </c>
      <c r="E446" s="408" t="s">
        <v>1678</v>
      </c>
      <c r="F446" s="408">
        <v>1</v>
      </c>
      <c r="G446" s="426">
        <v>181.73999999999998</v>
      </c>
      <c r="H446" s="409">
        <v>44110</v>
      </c>
      <c r="I446" s="411"/>
      <c r="J446" s="412"/>
      <c r="K446" s="412"/>
      <c r="L446" s="413">
        <f t="shared" si="27"/>
        <v>1</v>
      </c>
      <c r="M446" s="414">
        <f t="shared" si="28"/>
        <v>181.73999999999998</v>
      </c>
    </row>
    <row r="447" spans="1:13" s="446" customFormat="1" hidden="1" x14ac:dyDescent="0.2">
      <c r="A447" s="415">
        <v>491</v>
      </c>
      <c r="B447" s="410" t="s">
        <v>1552</v>
      </c>
      <c r="C447" s="410"/>
      <c r="D447" s="426">
        <f t="shared" si="26"/>
        <v>4.0199999999999996</v>
      </c>
      <c r="E447" s="408" t="s">
        <v>1678</v>
      </c>
      <c r="F447" s="408">
        <v>1</v>
      </c>
      <c r="G447" s="426">
        <v>4.0199999999999996</v>
      </c>
      <c r="H447" s="409">
        <v>44110</v>
      </c>
      <c r="I447" s="411"/>
      <c r="J447" s="412"/>
      <c r="K447" s="412"/>
      <c r="L447" s="413">
        <f t="shared" si="27"/>
        <v>1</v>
      </c>
      <c r="M447" s="414">
        <f t="shared" si="28"/>
        <v>4.0199999999999996</v>
      </c>
    </row>
    <row r="448" spans="1:13" s="446" customFormat="1" hidden="1" x14ac:dyDescent="0.2">
      <c r="A448" s="415">
        <v>492</v>
      </c>
      <c r="B448" s="410" t="s">
        <v>1621</v>
      </c>
      <c r="C448" s="410"/>
      <c r="D448" s="426">
        <f t="shared" si="26"/>
        <v>952.79000000000008</v>
      </c>
      <c r="E448" s="408" t="s">
        <v>1678</v>
      </c>
      <c r="F448" s="408">
        <v>1</v>
      </c>
      <c r="G448" s="426">
        <v>952.79000000000008</v>
      </c>
      <c r="H448" s="409">
        <v>44110</v>
      </c>
      <c r="I448" s="411"/>
      <c r="J448" s="412"/>
      <c r="K448" s="412"/>
      <c r="L448" s="413">
        <f t="shared" si="27"/>
        <v>1</v>
      </c>
      <c r="M448" s="414">
        <f t="shared" si="28"/>
        <v>952.79000000000008</v>
      </c>
    </row>
    <row r="449" spans="1:13" s="446" customFormat="1" hidden="1" x14ac:dyDescent="0.2">
      <c r="A449" s="415">
        <v>493</v>
      </c>
      <c r="B449" s="410" t="s">
        <v>1622</v>
      </c>
      <c r="C449" s="410"/>
      <c r="D449" s="426">
        <f t="shared" si="26"/>
        <v>161.97999999999996</v>
      </c>
      <c r="E449" s="408" t="s">
        <v>1678</v>
      </c>
      <c r="F449" s="408">
        <v>1</v>
      </c>
      <c r="G449" s="426">
        <v>161.97999999999996</v>
      </c>
      <c r="H449" s="409">
        <v>44110</v>
      </c>
      <c r="I449" s="411"/>
      <c r="J449" s="412"/>
      <c r="K449" s="412"/>
      <c r="L449" s="413">
        <f t="shared" si="27"/>
        <v>1</v>
      </c>
      <c r="M449" s="414">
        <f t="shared" si="28"/>
        <v>161.97999999999996</v>
      </c>
    </row>
    <row r="450" spans="1:13" s="446" customFormat="1" hidden="1" x14ac:dyDescent="0.2">
      <c r="A450" s="415">
        <v>494</v>
      </c>
      <c r="B450" s="410" t="s">
        <v>1623</v>
      </c>
      <c r="C450" s="410"/>
      <c r="D450" s="426">
        <f t="shared" si="26"/>
        <v>4.0599999999999996</v>
      </c>
      <c r="E450" s="408" t="s">
        <v>1678</v>
      </c>
      <c r="F450" s="408">
        <v>1</v>
      </c>
      <c r="G450" s="426">
        <v>4.0599999999999996</v>
      </c>
      <c r="H450" s="409">
        <v>44110</v>
      </c>
      <c r="I450" s="411"/>
      <c r="J450" s="412"/>
      <c r="K450" s="412"/>
      <c r="L450" s="413">
        <f t="shared" si="27"/>
        <v>1</v>
      </c>
      <c r="M450" s="414">
        <f t="shared" si="28"/>
        <v>4.0599999999999996</v>
      </c>
    </row>
    <row r="451" spans="1:13" s="446" customFormat="1" hidden="1" x14ac:dyDescent="0.2">
      <c r="A451" s="415">
        <v>495</v>
      </c>
      <c r="B451" s="410" t="s">
        <v>1624</v>
      </c>
      <c r="C451" s="410"/>
      <c r="D451" s="426">
        <f t="shared" si="26"/>
        <v>17.45</v>
      </c>
      <c r="E451" s="408" t="s">
        <v>1678</v>
      </c>
      <c r="F451" s="408">
        <v>1</v>
      </c>
      <c r="G451" s="426">
        <v>17.45</v>
      </c>
      <c r="H451" s="409">
        <v>44110</v>
      </c>
      <c r="I451" s="411"/>
      <c r="J451" s="412"/>
      <c r="K451" s="412"/>
      <c r="L451" s="413">
        <f t="shared" si="27"/>
        <v>1</v>
      </c>
      <c r="M451" s="414">
        <f t="shared" si="28"/>
        <v>17.45</v>
      </c>
    </row>
    <row r="452" spans="1:13" s="446" customFormat="1" hidden="1" x14ac:dyDescent="0.2">
      <c r="A452" s="415">
        <v>496</v>
      </c>
      <c r="B452" s="410" t="s">
        <v>1625</v>
      </c>
      <c r="C452" s="410"/>
      <c r="D452" s="426">
        <f t="shared" si="26"/>
        <v>4.49</v>
      </c>
      <c r="E452" s="408" t="s">
        <v>1678</v>
      </c>
      <c r="F452" s="408">
        <v>1</v>
      </c>
      <c r="G452" s="426">
        <v>4.49</v>
      </c>
      <c r="H452" s="409">
        <v>44110</v>
      </c>
      <c r="I452" s="411"/>
      <c r="J452" s="412"/>
      <c r="K452" s="412"/>
      <c r="L452" s="413">
        <f t="shared" si="27"/>
        <v>1</v>
      </c>
      <c r="M452" s="414">
        <f t="shared" si="28"/>
        <v>4.49</v>
      </c>
    </row>
    <row r="453" spans="1:13" s="446" customFormat="1" hidden="1" x14ac:dyDescent="0.2">
      <c r="A453" s="415">
        <v>497</v>
      </c>
      <c r="B453" s="410" t="s">
        <v>1626</v>
      </c>
      <c r="C453" s="410"/>
      <c r="D453" s="426">
        <f t="shared" si="26"/>
        <v>3.15</v>
      </c>
      <c r="E453" s="408" t="s">
        <v>1678</v>
      </c>
      <c r="F453" s="408">
        <v>1</v>
      </c>
      <c r="G453" s="426">
        <v>3.15</v>
      </c>
      <c r="H453" s="409">
        <v>44110</v>
      </c>
      <c r="I453" s="411"/>
      <c r="J453" s="412"/>
      <c r="K453" s="412"/>
      <c r="L453" s="413">
        <f t="shared" si="27"/>
        <v>1</v>
      </c>
      <c r="M453" s="414">
        <f t="shared" si="28"/>
        <v>3.15</v>
      </c>
    </row>
    <row r="454" spans="1:13" s="446" customFormat="1" hidden="1" x14ac:dyDescent="0.2">
      <c r="A454" s="415">
        <v>498</v>
      </c>
      <c r="B454" s="410" t="s">
        <v>1627</v>
      </c>
      <c r="C454" s="410"/>
      <c r="D454" s="426">
        <f t="shared" si="26"/>
        <v>4.25</v>
      </c>
      <c r="E454" s="408" t="s">
        <v>1678</v>
      </c>
      <c r="F454" s="408">
        <v>1</v>
      </c>
      <c r="G454" s="426">
        <v>4.25</v>
      </c>
      <c r="H454" s="409">
        <v>44110</v>
      </c>
      <c r="I454" s="411"/>
      <c r="J454" s="412"/>
      <c r="K454" s="412"/>
      <c r="L454" s="413">
        <f t="shared" si="27"/>
        <v>1</v>
      </c>
      <c r="M454" s="414">
        <f t="shared" si="28"/>
        <v>4.25</v>
      </c>
    </row>
    <row r="455" spans="1:13" s="446" customFormat="1" hidden="1" x14ac:dyDescent="0.2">
      <c r="A455" s="415">
        <v>499</v>
      </c>
      <c r="B455" s="410" t="s">
        <v>1628</v>
      </c>
      <c r="C455" s="410"/>
      <c r="D455" s="426">
        <f t="shared" si="26"/>
        <v>10.75</v>
      </c>
      <c r="E455" s="408" t="s">
        <v>1678</v>
      </c>
      <c r="F455" s="408">
        <v>1</v>
      </c>
      <c r="G455" s="426">
        <v>10.75</v>
      </c>
      <c r="H455" s="409">
        <v>44110</v>
      </c>
      <c r="I455" s="411"/>
      <c r="J455" s="412"/>
      <c r="K455" s="412"/>
      <c r="L455" s="413">
        <f t="shared" si="27"/>
        <v>1</v>
      </c>
      <c r="M455" s="414">
        <f t="shared" si="28"/>
        <v>10.75</v>
      </c>
    </row>
    <row r="456" spans="1:13" s="446" customFormat="1" hidden="1" x14ac:dyDescent="0.2">
      <c r="A456" s="415">
        <v>500</v>
      </c>
      <c r="B456" s="410" t="s">
        <v>1629</v>
      </c>
      <c r="C456" s="410"/>
      <c r="D456" s="426">
        <f t="shared" si="26"/>
        <v>9.5500000000000007</v>
      </c>
      <c r="E456" s="408" t="s">
        <v>1678</v>
      </c>
      <c r="F456" s="408">
        <v>1</v>
      </c>
      <c r="G456" s="426">
        <v>9.5500000000000007</v>
      </c>
      <c r="H456" s="409">
        <v>44110</v>
      </c>
      <c r="I456" s="411"/>
      <c r="J456" s="412"/>
      <c r="K456" s="412"/>
      <c r="L456" s="413">
        <f t="shared" si="27"/>
        <v>1</v>
      </c>
      <c r="M456" s="414">
        <f t="shared" si="28"/>
        <v>9.5500000000000007</v>
      </c>
    </row>
    <row r="457" spans="1:13" s="446" customFormat="1" hidden="1" x14ac:dyDescent="0.2">
      <c r="A457" s="415">
        <v>501</v>
      </c>
      <c r="B457" s="410" t="s">
        <v>1630</v>
      </c>
      <c r="C457" s="410"/>
      <c r="D457" s="426">
        <f t="shared" si="26"/>
        <v>4.82</v>
      </c>
      <c r="E457" s="408" t="s">
        <v>1678</v>
      </c>
      <c r="F457" s="408">
        <v>1</v>
      </c>
      <c r="G457" s="426">
        <v>4.82</v>
      </c>
      <c r="H457" s="409">
        <v>44110</v>
      </c>
      <c r="I457" s="411"/>
      <c r="J457" s="412"/>
      <c r="K457" s="412"/>
      <c r="L457" s="413">
        <f t="shared" si="27"/>
        <v>1</v>
      </c>
      <c r="M457" s="414">
        <f t="shared" si="28"/>
        <v>4.82</v>
      </c>
    </row>
    <row r="458" spans="1:13" s="446" customFormat="1" hidden="1" x14ac:dyDescent="0.2">
      <c r="A458" s="415">
        <v>502</v>
      </c>
      <c r="B458" s="410" t="s">
        <v>2015</v>
      </c>
      <c r="C458" s="410"/>
      <c r="D458" s="426">
        <f t="shared" si="26"/>
        <v>197.82</v>
      </c>
      <c r="E458" s="408" t="s">
        <v>2041</v>
      </c>
      <c r="F458" s="408">
        <v>5</v>
      </c>
      <c r="G458" s="426">
        <v>989.09999999999991</v>
      </c>
      <c r="H458" s="409"/>
      <c r="I458" s="411"/>
      <c r="J458" s="412"/>
      <c r="K458" s="412"/>
      <c r="L458" s="413">
        <f t="shared" si="27"/>
        <v>5</v>
      </c>
      <c r="M458" s="414">
        <f t="shared" si="28"/>
        <v>989.09999999999991</v>
      </c>
    </row>
    <row r="459" spans="1:13" s="446" customFormat="1" hidden="1" x14ac:dyDescent="0.2">
      <c r="A459" s="415">
        <v>503</v>
      </c>
      <c r="B459" s="410" t="s">
        <v>2024</v>
      </c>
      <c r="C459" s="410"/>
      <c r="D459" s="426">
        <f t="shared" ref="D459:D522" si="29">G459/F459</f>
        <v>50.81</v>
      </c>
      <c r="E459" s="408" t="s">
        <v>2041</v>
      </c>
      <c r="F459" s="408">
        <v>1</v>
      </c>
      <c r="G459" s="426">
        <v>50.81</v>
      </c>
      <c r="H459" s="409"/>
      <c r="I459" s="411"/>
      <c r="J459" s="412"/>
      <c r="K459" s="412"/>
      <c r="L459" s="413">
        <f t="shared" si="27"/>
        <v>1</v>
      </c>
      <c r="M459" s="414">
        <f t="shared" si="28"/>
        <v>50.81</v>
      </c>
    </row>
    <row r="460" spans="1:13" s="446" customFormat="1" hidden="1" x14ac:dyDescent="0.2">
      <c r="A460" s="415">
        <v>505</v>
      </c>
      <c r="B460" s="410" t="s">
        <v>2025</v>
      </c>
      <c r="C460" s="410"/>
      <c r="D460" s="426">
        <f t="shared" si="29"/>
        <v>52.39</v>
      </c>
      <c r="E460" s="408" t="s">
        <v>2041</v>
      </c>
      <c r="F460" s="408">
        <v>1</v>
      </c>
      <c r="G460" s="426">
        <v>52.39</v>
      </c>
      <c r="H460" s="409"/>
      <c r="I460" s="411"/>
      <c r="J460" s="412"/>
      <c r="K460" s="412"/>
      <c r="L460" s="413">
        <f t="shared" si="27"/>
        <v>1</v>
      </c>
      <c r="M460" s="414">
        <f t="shared" si="28"/>
        <v>52.39</v>
      </c>
    </row>
    <row r="461" spans="1:13" s="446" customFormat="1" hidden="1" x14ac:dyDescent="0.2">
      <c r="A461" s="415">
        <v>507</v>
      </c>
      <c r="B461" s="410" t="s">
        <v>2026</v>
      </c>
      <c r="C461" s="410"/>
      <c r="D461" s="426">
        <f t="shared" si="29"/>
        <v>5.27</v>
      </c>
      <c r="E461" s="408" t="s">
        <v>2041</v>
      </c>
      <c r="F461" s="408">
        <v>4</v>
      </c>
      <c r="G461" s="426">
        <v>21.08</v>
      </c>
      <c r="H461" s="409"/>
      <c r="I461" s="411"/>
      <c r="J461" s="412"/>
      <c r="K461" s="412"/>
      <c r="L461" s="413">
        <f t="shared" si="27"/>
        <v>4</v>
      </c>
      <c r="M461" s="414">
        <f t="shared" si="28"/>
        <v>21.08</v>
      </c>
    </row>
    <row r="462" spans="1:13" s="446" customFormat="1" hidden="1" x14ac:dyDescent="0.2">
      <c r="A462" s="415">
        <v>508</v>
      </c>
      <c r="B462" s="410" t="s">
        <v>2027</v>
      </c>
      <c r="C462" s="410"/>
      <c r="D462" s="426">
        <f t="shared" si="29"/>
        <v>5.2899999999999991</v>
      </c>
      <c r="E462" s="408" t="s">
        <v>2041</v>
      </c>
      <c r="F462" s="408">
        <v>4</v>
      </c>
      <c r="G462" s="426">
        <v>21.159999999999997</v>
      </c>
      <c r="H462" s="409"/>
      <c r="I462" s="411"/>
      <c r="J462" s="412"/>
      <c r="K462" s="412"/>
      <c r="L462" s="413">
        <f t="shared" si="27"/>
        <v>4</v>
      </c>
      <c r="M462" s="414">
        <f t="shared" si="28"/>
        <v>21.159999999999997</v>
      </c>
    </row>
    <row r="463" spans="1:13" s="446" customFormat="1" hidden="1" x14ac:dyDescent="0.2">
      <c r="A463" s="415">
        <v>509</v>
      </c>
      <c r="B463" s="410" t="s">
        <v>2028</v>
      </c>
      <c r="C463" s="410"/>
      <c r="D463" s="426">
        <f t="shared" si="29"/>
        <v>15.309999999999999</v>
      </c>
      <c r="E463" s="408" t="s">
        <v>2041</v>
      </c>
      <c r="F463" s="408">
        <v>4</v>
      </c>
      <c r="G463" s="426">
        <v>61.239999999999995</v>
      </c>
      <c r="H463" s="409"/>
      <c r="I463" s="411"/>
      <c r="J463" s="412"/>
      <c r="K463" s="412"/>
      <c r="L463" s="413">
        <f t="shared" si="27"/>
        <v>4</v>
      </c>
      <c r="M463" s="414">
        <f t="shared" si="28"/>
        <v>61.239999999999995</v>
      </c>
    </row>
    <row r="464" spans="1:13" s="446" customFormat="1" hidden="1" x14ac:dyDescent="0.2">
      <c r="A464" s="415">
        <v>510</v>
      </c>
      <c r="B464" s="410" t="s">
        <v>2029</v>
      </c>
      <c r="C464" s="410"/>
      <c r="D464" s="426">
        <f t="shared" si="29"/>
        <v>15.66</v>
      </c>
      <c r="E464" s="408" t="s">
        <v>2041</v>
      </c>
      <c r="F464" s="408">
        <v>1</v>
      </c>
      <c r="G464" s="426">
        <v>15.66</v>
      </c>
      <c r="H464" s="409"/>
      <c r="I464" s="411"/>
      <c r="J464" s="412"/>
      <c r="K464" s="412"/>
      <c r="L464" s="413">
        <f t="shared" si="27"/>
        <v>1</v>
      </c>
      <c r="M464" s="414">
        <f t="shared" si="28"/>
        <v>15.66</v>
      </c>
    </row>
    <row r="465" spans="1:13" s="446" customFormat="1" hidden="1" x14ac:dyDescent="0.2">
      <c r="A465" s="415">
        <v>511</v>
      </c>
      <c r="B465" s="410" t="s">
        <v>2030</v>
      </c>
      <c r="C465" s="410"/>
      <c r="D465" s="426">
        <f t="shared" si="29"/>
        <v>14.98</v>
      </c>
      <c r="E465" s="408" t="s">
        <v>2041</v>
      </c>
      <c r="F465" s="408">
        <v>4</v>
      </c>
      <c r="G465" s="426">
        <v>59.92</v>
      </c>
      <c r="H465" s="409"/>
      <c r="I465" s="411"/>
      <c r="J465" s="412"/>
      <c r="K465" s="412"/>
      <c r="L465" s="413">
        <f t="shared" si="27"/>
        <v>4</v>
      </c>
      <c r="M465" s="414">
        <f t="shared" si="28"/>
        <v>59.92</v>
      </c>
    </row>
    <row r="466" spans="1:13" s="446" customFormat="1" hidden="1" x14ac:dyDescent="0.2">
      <c r="A466" s="415">
        <v>512</v>
      </c>
      <c r="B466" s="410" t="s">
        <v>2031</v>
      </c>
      <c r="C466" s="410"/>
      <c r="D466" s="426">
        <f t="shared" si="29"/>
        <v>62.88</v>
      </c>
      <c r="E466" s="408" t="s">
        <v>2041</v>
      </c>
      <c r="F466" s="408">
        <v>4</v>
      </c>
      <c r="G466" s="426">
        <v>251.52</v>
      </c>
      <c r="H466" s="409"/>
      <c r="I466" s="411"/>
      <c r="J466" s="412"/>
      <c r="K466" s="412"/>
      <c r="L466" s="413">
        <f t="shared" si="27"/>
        <v>4</v>
      </c>
      <c r="M466" s="414">
        <f t="shared" si="28"/>
        <v>251.52</v>
      </c>
    </row>
    <row r="467" spans="1:13" s="446" customFormat="1" hidden="1" x14ac:dyDescent="0.2">
      <c r="A467" s="415">
        <v>513</v>
      </c>
      <c r="B467" s="410" t="s">
        <v>2032</v>
      </c>
      <c r="C467" s="410"/>
      <c r="D467" s="426">
        <f t="shared" si="29"/>
        <v>61.530000000000008</v>
      </c>
      <c r="E467" s="408" t="s">
        <v>2041</v>
      </c>
      <c r="F467" s="408">
        <v>1</v>
      </c>
      <c r="G467" s="426">
        <v>61.530000000000008</v>
      </c>
      <c r="H467" s="409"/>
      <c r="I467" s="411"/>
      <c r="J467" s="412"/>
      <c r="K467" s="412"/>
      <c r="L467" s="413">
        <f t="shared" si="27"/>
        <v>1</v>
      </c>
      <c r="M467" s="414">
        <f t="shared" si="28"/>
        <v>61.530000000000008</v>
      </c>
    </row>
    <row r="468" spans="1:13" s="446" customFormat="1" hidden="1" x14ac:dyDescent="0.2">
      <c r="A468" s="415">
        <v>514</v>
      </c>
      <c r="B468" s="410" t="s">
        <v>2033</v>
      </c>
      <c r="C468" s="410"/>
      <c r="D468" s="426">
        <f t="shared" si="29"/>
        <v>61.530000000000008</v>
      </c>
      <c r="E468" s="408" t="s">
        <v>2041</v>
      </c>
      <c r="F468" s="408">
        <v>1</v>
      </c>
      <c r="G468" s="426">
        <v>61.530000000000008</v>
      </c>
      <c r="H468" s="409"/>
      <c r="I468" s="411"/>
      <c r="J468" s="412"/>
      <c r="K468" s="412"/>
      <c r="L468" s="413">
        <f t="shared" ref="L468:L528" si="30">F468-K468</f>
        <v>1</v>
      </c>
      <c r="M468" s="414">
        <f t="shared" ref="M468:M528" si="31">L468*D468</f>
        <v>61.530000000000008</v>
      </c>
    </row>
    <row r="469" spans="1:13" s="446" customFormat="1" hidden="1" x14ac:dyDescent="0.2">
      <c r="A469" s="415">
        <v>515</v>
      </c>
      <c r="B469" s="410" t="s">
        <v>2016</v>
      </c>
      <c r="C469" s="410"/>
      <c r="D469" s="426">
        <f t="shared" si="29"/>
        <v>32</v>
      </c>
      <c r="E469" s="408" t="s">
        <v>2041</v>
      </c>
      <c r="F469" s="408">
        <v>1</v>
      </c>
      <c r="G469" s="426">
        <v>32</v>
      </c>
      <c r="H469" s="409"/>
      <c r="I469" s="411"/>
      <c r="J469" s="412"/>
      <c r="K469" s="412"/>
      <c r="L469" s="413">
        <f t="shared" si="30"/>
        <v>1</v>
      </c>
      <c r="M469" s="414">
        <f t="shared" si="31"/>
        <v>32</v>
      </c>
    </row>
    <row r="470" spans="1:13" s="446" customFormat="1" hidden="1" x14ac:dyDescent="0.2">
      <c r="A470" s="415">
        <v>516</v>
      </c>
      <c r="B470" s="410" t="s">
        <v>2034</v>
      </c>
      <c r="C470" s="410"/>
      <c r="D470" s="426">
        <f t="shared" si="29"/>
        <v>61.530000000000008</v>
      </c>
      <c r="E470" s="408" t="s">
        <v>2041</v>
      </c>
      <c r="F470" s="408">
        <v>1</v>
      </c>
      <c r="G470" s="426">
        <v>61.530000000000008</v>
      </c>
      <c r="H470" s="409"/>
      <c r="I470" s="411"/>
      <c r="J470" s="412"/>
      <c r="K470" s="412"/>
      <c r="L470" s="413">
        <f t="shared" si="30"/>
        <v>1</v>
      </c>
      <c r="M470" s="414">
        <f t="shared" si="31"/>
        <v>61.530000000000008</v>
      </c>
    </row>
    <row r="471" spans="1:13" s="446" customFormat="1" hidden="1" x14ac:dyDescent="0.2">
      <c r="A471" s="415">
        <v>517</v>
      </c>
      <c r="B471" s="410" t="s">
        <v>2035</v>
      </c>
      <c r="C471" s="410"/>
      <c r="D471" s="426">
        <f t="shared" si="29"/>
        <v>61.850000000000009</v>
      </c>
      <c r="E471" s="408" t="s">
        <v>2041</v>
      </c>
      <c r="F471" s="408">
        <v>1</v>
      </c>
      <c r="G471" s="426">
        <v>61.850000000000009</v>
      </c>
      <c r="H471" s="409"/>
      <c r="I471" s="411"/>
      <c r="J471" s="412"/>
      <c r="K471" s="412"/>
      <c r="L471" s="413">
        <f t="shared" si="30"/>
        <v>1</v>
      </c>
      <c r="M471" s="414">
        <f t="shared" si="31"/>
        <v>61.850000000000009</v>
      </c>
    </row>
    <row r="472" spans="1:13" s="446" customFormat="1" hidden="1" x14ac:dyDescent="0.2">
      <c r="A472" s="415">
        <v>518</v>
      </c>
      <c r="B472" s="410" t="s">
        <v>2036</v>
      </c>
      <c r="C472" s="410"/>
      <c r="D472" s="426">
        <f t="shared" si="29"/>
        <v>0</v>
      </c>
      <c r="E472" s="408" t="s">
        <v>2041</v>
      </c>
      <c r="F472" s="408">
        <v>2</v>
      </c>
      <c r="G472" s="426">
        <v>0</v>
      </c>
      <c r="H472" s="409"/>
      <c r="I472" s="411"/>
      <c r="J472" s="412"/>
      <c r="K472" s="412"/>
      <c r="L472" s="413">
        <f t="shared" si="30"/>
        <v>2</v>
      </c>
      <c r="M472" s="414">
        <f t="shared" si="31"/>
        <v>0</v>
      </c>
    </row>
    <row r="473" spans="1:13" s="446" customFormat="1" hidden="1" x14ac:dyDescent="0.2">
      <c r="A473" s="415">
        <v>519</v>
      </c>
      <c r="B473" s="410" t="s">
        <v>2037</v>
      </c>
      <c r="C473" s="410"/>
      <c r="D473" s="426">
        <f t="shared" si="29"/>
        <v>0</v>
      </c>
      <c r="E473" s="408" t="s">
        <v>2041</v>
      </c>
      <c r="F473" s="408">
        <v>13</v>
      </c>
      <c r="G473" s="426">
        <v>0</v>
      </c>
      <c r="H473" s="409"/>
      <c r="I473" s="411"/>
      <c r="J473" s="412"/>
      <c r="K473" s="412"/>
      <c r="L473" s="413">
        <f t="shared" si="30"/>
        <v>13</v>
      </c>
      <c r="M473" s="414">
        <f t="shared" si="31"/>
        <v>0</v>
      </c>
    </row>
    <row r="474" spans="1:13" s="446" customFormat="1" hidden="1" x14ac:dyDescent="0.2">
      <c r="A474" s="415">
        <v>520</v>
      </c>
      <c r="B474" s="410" t="s">
        <v>2038</v>
      </c>
      <c r="C474" s="410"/>
      <c r="D474" s="426">
        <f t="shared" si="29"/>
        <v>35.660000000000004</v>
      </c>
      <c r="E474" s="408" t="s">
        <v>2041</v>
      </c>
      <c r="F474" s="408">
        <v>1</v>
      </c>
      <c r="G474" s="426">
        <v>35.660000000000004</v>
      </c>
      <c r="H474" s="409"/>
      <c r="I474" s="411"/>
      <c r="J474" s="412"/>
      <c r="K474" s="412"/>
      <c r="L474" s="413">
        <f t="shared" si="30"/>
        <v>1</v>
      </c>
      <c r="M474" s="414">
        <f t="shared" si="31"/>
        <v>35.660000000000004</v>
      </c>
    </row>
    <row r="475" spans="1:13" s="446" customFormat="1" hidden="1" x14ac:dyDescent="0.2">
      <c r="A475" s="415">
        <v>521</v>
      </c>
      <c r="B475" s="410" t="s">
        <v>2039</v>
      </c>
      <c r="C475" s="410"/>
      <c r="D475" s="426">
        <f t="shared" si="29"/>
        <v>34.29</v>
      </c>
      <c r="E475" s="408" t="s">
        <v>2041</v>
      </c>
      <c r="F475" s="408">
        <v>1</v>
      </c>
      <c r="G475" s="426">
        <v>34.29</v>
      </c>
      <c r="H475" s="409"/>
      <c r="I475" s="411"/>
      <c r="J475" s="412"/>
      <c r="K475" s="412"/>
      <c r="L475" s="413">
        <f t="shared" si="30"/>
        <v>1</v>
      </c>
      <c r="M475" s="414">
        <f t="shared" si="31"/>
        <v>34.29</v>
      </c>
    </row>
    <row r="476" spans="1:13" s="446" customFormat="1" hidden="1" x14ac:dyDescent="0.2">
      <c r="A476" s="415">
        <v>522</v>
      </c>
      <c r="B476" s="410" t="s">
        <v>2040</v>
      </c>
      <c r="C476" s="410"/>
      <c r="D476" s="426">
        <f t="shared" si="29"/>
        <v>235.9</v>
      </c>
      <c r="E476" s="408" t="s">
        <v>2041</v>
      </c>
      <c r="F476" s="408">
        <v>1</v>
      </c>
      <c r="G476" s="426">
        <v>235.9</v>
      </c>
      <c r="H476" s="409"/>
      <c r="I476" s="411"/>
      <c r="J476" s="412"/>
      <c r="K476" s="412"/>
      <c r="L476" s="413">
        <f t="shared" si="30"/>
        <v>1</v>
      </c>
      <c r="M476" s="414">
        <f t="shared" si="31"/>
        <v>235.9</v>
      </c>
    </row>
    <row r="477" spans="1:13" s="446" customFormat="1" hidden="1" x14ac:dyDescent="0.2">
      <c r="A477" s="415">
        <v>523</v>
      </c>
      <c r="B477" s="410" t="s">
        <v>2017</v>
      </c>
      <c r="C477" s="410"/>
      <c r="D477" s="426">
        <f t="shared" si="29"/>
        <v>32</v>
      </c>
      <c r="E477" s="408" t="s">
        <v>2041</v>
      </c>
      <c r="F477" s="408">
        <v>2</v>
      </c>
      <c r="G477" s="426">
        <v>64</v>
      </c>
      <c r="H477" s="409"/>
      <c r="I477" s="411"/>
      <c r="J477" s="412"/>
      <c r="K477" s="412"/>
      <c r="L477" s="413">
        <f t="shared" si="30"/>
        <v>2</v>
      </c>
      <c r="M477" s="414">
        <f t="shared" si="31"/>
        <v>64</v>
      </c>
    </row>
    <row r="478" spans="1:13" s="446" customFormat="1" hidden="1" x14ac:dyDescent="0.2">
      <c r="A478" s="415">
        <v>524</v>
      </c>
      <c r="B478" s="410" t="s">
        <v>2018</v>
      </c>
      <c r="C478" s="410"/>
      <c r="D478" s="426">
        <f t="shared" si="29"/>
        <v>32</v>
      </c>
      <c r="E478" s="408" t="s">
        <v>2041</v>
      </c>
      <c r="F478" s="408">
        <v>1</v>
      </c>
      <c r="G478" s="426">
        <v>32</v>
      </c>
      <c r="H478" s="409"/>
      <c r="I478" s="411"/>
      <c r="J478" s="412"/>
      <c r="K478" s="412"/>
      <c r="L478" s="413">
        <f t="shared" si="30"/>
        <v>1</v>
      </c>
      <c r="M478" s="414">
        <f t="shared" si="31"/>
        <v>32</v>
      </c>
    </row>
    <row r="479" spans="1:13" s="446" customFormat="1" hidden="1" x14ac:dyDescent="0.2">
      <c r="A479" s="415">
        <v>525</v>
      </c>
      <c r="B479" s="410" t="s">
        <v>2019</v>
      </c>
      <c r="C479" s="410"/>
      <c r="D479" s="426">
        <f t="shared" si="29"/>
        <v>32.019999999999996</v>
      </c>
      <c r="E479" s="408" t="s">
        <v>2041</v>
      </c>
      <c r="F479" s="408">
        <v>1</v>
      </c>
      <c r="G479" s="426">
        <v>32.019999999999996</v>
      </c>
      <c r="H479" s="409"/>
      <c r="I479" s="411"/>
      <c r="J479" s="412"/>
      <c r="K479" s="412"/>
      <c r="L479" s="413">
        <f t="shared" si="30"/>
        <v>1</v>
      </c>
      <c r="M479" s="414">
        <f t="shared" si="31"/>
        <v>32.019999999999996</v>
      </c>
    </row>
    <row r="480" spans="1:13" s="446" customFormat="1" hidden="1" x14ac:dyDescent="0.2">
      <c r="A480" s="415">
        <v>526</v>
      </c>
      <c r="B480" s="410" t="s">
        <v>2020</v>
      </c>
      <c r="C480" s="410"/>
      <c r="D480" s="426">
        <f t="shared" si="29"/>
        <v>32</v>
      </c>
      <c r="E480" s="408" t="s">
        <v>2041</v>
      </c>
      <c r="F480" s="408">
        <v>1</v>
      </c>
      <c r="G480" s="426">
        <v>32</v>
      </c>
      <c r="H480" s="409"/>
      <c r="I480" s="411"/>
      <c r="J480" s="412"/>
      <c r="K480" s="412"/>
      <c r="L480" s="413">
        <f t="shared" si="30"/>
        <v>1</v>
      </c>
      <c r="M480" s="414">
        <f t="shared" si="31"/>
        <v>32</v>
      </c>
    </row>
    <row r="481" spans="1:13" s="446" customFormat="1" hidden="1" x14ac:dyDescent="0.2">
      <c r="A481" s="415">
        <v>527</v>
      </c>
      <c r="B481" s="410" t="s">
        <v>2021</v>
      </c>
      <c r="C481" s="410"/>
      <c r="D481" s="426">
        <f t="shared" si="29"/>
        <v>32</v>
      </c>
      <c r="E481" s="408" t="s">
        <v>2041</v>
      </c>
      <c r="F481" s="408">
        <v>2</v>
      </c>
      <c r="G481" s="426">
        <v>64</v>
      </c>
      <c r="H481" s="409"/>
      <c r="I481" s="411"/>
      <c r="J481" s="412"/>
      <c r="K481" s="412"/>
      <c r="L481" s="413">
        <f t="shared" si="30"/>
        <v>2</v>
      </c>
      <c r="M481" s="414">
        <f t="shared" si="31"/>
        <v>64</v>
      </c>
    </row>
    <row r="482" spans="1:13" s="446" customFormat="1" hidden="1" x14ac:dyDescent="0.2">
      <c r="A482" s="415">
        <v>528</v>
      </c>
      <c r="B482" s="410" t="s">
        <v>2022</v>
      </c>
      <c r="C482" s="410"/>
      <c r="D482" s="426">
        <f t="shared" si="29"/>
        <v>32</v>
      </c>
      <c r="E482" s="408" t="s">
        <v>2041</v>
      </c>
      <c r="F482" s="408">
        <v>1</v>
      </c>
      <c r="G482" s="426">
        <v>32</v>
      </c>
      <c r="H482" s="409"/>
      <c r="I482" s="411"/>
      <c r="J482" s="412"/>
      <c r="K482" s="412"/>
      <c r="L482" s="413">
        <f t="shared" si="30"/>
        <v>1</v>
      </c>
      <c r="M482" s="414">
        <f t="shared" si="31"/>
        <v>32</v>
      </c>
    </row>
    <row r="483" spans="1:13" s="446" customFormat="1" hidden="1" x14ac:dyDescent="0.2">
      <c r="A483" s="415">
        <v>529</v>
      </c>
      <c r="B483" s="410" t="s">
        <v>2023</v>
      </c>
      <c r="C483" s="410"/>
      <c r="D483" s="426">
        <f t="shared" si="29"/>
        <v>32.019999999999996</v>
      </c>
      <c r="E483" s="408" t="s">
        <v>2041</v>
      </c>
      <c r="F483" s="408">
        <v>1</v>
      </c>
      <c r="G483" s="426">
        <v>32.019999999999996</v>
      </c>
      <c r="H483" s="409"/>
      <c r="I483" s="411"/>
      <c r="J483" s="412"/>
      <c r="K483" s="412"/>
      <c r="L483" s="413">
        <f t="shared" si="30"/>
        <v>1</v>
      </c>
      <c r="M483" s="414">
        <f t="shared" si="31"/>
        <v>32.019999999999996</v>
      </c>
    </row>
    <row r="484" spans="1:13" s="446" customFormat="1" hidden="1" x14ac:dyDescent="0.2">
      <c r="A484" s="415">
        <v>530</v>
      </c>
      <c r="B484" s="410" t="s">
        <v>2103</v>
      </c>
      <c r="C484" s="410"/>
      <c r="D484" s="426">
        <f t="shared" si="29"/>
        <v>163.53</v>
      </c>
      <c r="E484" s="408" t="s">
        <v>2123</v>
      </c>
      <c r="F484" s="408">
        <v>5</v>
      </c>
      <c r="G484" s="426">
        <v>817.65</v>
      </c>
      <c r="H484" s="409"/>
      <c r="I484" s="411"/>
      <c r="J484" s="412"/>
      <c r="K484" s="412"/>
      <c r="L484" s="413">
        <f t="shared" si="30"/>
        <v>5</v>
      </c>
      <c r="M484" s="414">
        <f t="shared" si="31"/>
        <v>817.65</v>
      </c>
    </row>
    <row r="485" spans="1:13" s="446" customFormat="1" hidden="1" x14ac:dyDescent="0.2">
      <c r="A485" s="415">
        <v>531</v>
      </c>
      <c r="B485" s="410" t="s">
        <v>2112</v>
      </c>
      <c r="C485" s="410"/>
      <c r="D485" s="426">
        <f t="shared" si="29"/>
        <v>9.26</v>
      </c>
      <c r="E485" s="408" t="s">
        <v>2123</v>
      </c>
      <c r="F485" s="408">
        <v>1</v>
      </c>
      <c r="G485" s="426">
        <v>9.26</v>
      </c>
      <c r="H485" s="409"/>
      <c r="I485" s="411"/>
      <c r="J485" s="412"/>
      <c r="K485" s="412"/>
      <c r="L485" s="413">
        <f t="shared" si="30"/>
        <v>1</v>
      </c>
      <c r="M485" s="414">
        <f t="shared" si="31"/>
        <v>9.26</v>
      </c>
    </row>
    <row r="486" spans="1:13" s="446" customFormat="1" hidden="1" x14ac:dyDescent="0.2">
      <c r="A486" s="415">
        <v>532</v>
      </c>
      <c r="B486" s="410" t="s">
        <v>2113</v>
      </c>
      <c r="C486" s="410"/>
      <c r="D486" s="426">
        <f t="shared" si="29"/>
        <v>12.46</v>
      </c>
      <c r="E486" s="408" t="s">
        <v>2123</v>
      </c>
      <c r="F486" s="408">
        <v>1</v>
      </c>
      <c r="G486" s="426">
        <v>12.46</v>
      </c>
      <c r="H486" s="409"/>
      <c r="I486" s="411"/>
      <c r="J486" s="412"/>
      <c r="K486" s="412"/>
      <c r="L486" s="413">
        <f t="shared" si="30"/>
        <v>1</v>
      </c>
      <c r="M486" s="414">
        <f t="shared" si="31"/>
        <v>12.46</v>
      </c>
    </row>
    <row r="487" spans="1:13" s="446" customFormat="1" hidden="1" x14ac:dyDescent="0.2">
      <c r="A487" s="415">
        <v>533</v>
      </c>
      <c r="B487" s="410" t="s">
        <v>2114</v>
      </c>
      <c r="C487" s="410"/>
      <c r="D487" s="426">
        <f t="shared" si="29"/>
        <v>13.14</v>
      </c>
      <c r="E487" s="408" t="s">
        <v>2123</v>
      </c>
      <c r="F487" s="408">
        <v>1</v>
      </c>
      <c r="G487" s="426">
        <v>13.14</v>
      </c>
      <c r="H487" s="409"/>
      <c r="I487" s="411"/>
      <c r="J487" s="412"/>
      <c r="K487" s="412"/>
      <c r="L487" s="413">
        <f t="shared" si="30"/>
        <v>1</v>
      </c>
      <c r="M487" s="414">
        <f t="shared" si="31"/>
        <v>13.14</v>
      </c>
    </row>
    <row r="488" spans="1:13" s="446" customFormat="1" hidden="1" x14ac:dyDescent="0.2">
      <c r="A488" s="415">
        <v>534</v>
      </c>
      <c r="B488" s="410" t="s">
        <v>2115</v>
      </c>
      <c r="C488" s="410"/>
      <c r="D488" s="426">
        <f t="shared" si="29"/>
        <v>38.870000000000005</v>
      </c>
      <c r="E488" s="408" t="s">
        <v>2123</v>
      </c>
      <c r="F488" s="408">
        <v>1</v>
      </c>
      <c r="G488" s="426">
        <v>38.870000000000005</v>
      </c>
      <c r="H488" s="409"/>
      <c r="I488" s="411"/>
      <c r="J488" s="412"/>
      <c r="K488" s="412"/>
      <c r="L488" s="413">
        <f t="shared" si="30"/>
        <v>1</v>
      </c>
      <c r="M488" s="414">
        <f t="shared" si="31"/>
        <v>38.870000000000005</v>
      </c>
    </row>
    <row r="489" spans="1:13" s="446" customFormat="1" hidden="1" x14ac:dyDescent="0.2">
      <c r="A489" s="415">
        <v>535</v>
      </c>
      <c r="B489" s="410" t="s">
        <v>2116</v>
      </c>
      <c r="C489" s="410"/>
      <c r="D489" s="426">
        <f t="shared" si="29"/>
        <v>41.150000000000006</v>
      </c>
      <c r="E489" s="408" t="s">
        <v>2123</v>
      </c>
      <c r="F489" s="408">
        <v>1</v>
      </c>
      <c r="G489" s="426">
        <v>41.150000000000006</v>
      </c>
      <c r="H489" s="409"/>
      <c r="I489" s="411"/>
      <c r="J489" s="412"/>
      <c r="K489" s="412"/>
      <c r="L489" s="413">
        <f t="shared" si="30"/>
        <v>1</v>
      </c>
      <c r="M489" s="414">
        <f t="shared" si="31"/>
        <v>41.150000000000006</v>
      </c>
    </row>
    <row r="490" spans="1:13" s="446" customFormat="1" hidden="1" x14ac:dyDescent="0.2">
      <c r="A490" s="415">
        <v>536</v>
      </c>
      <c r="B490" s="410" t="s">
        <v>2117</v>
      </c>
      <c r="C490" s="410"/>
      <c r="D490" s="426">
        <f t="shared" si="29"/>
        <v>0</v>
      </c>
      <c r="E490" s="408" t="s">
        <v>2123</v>
      </c>
      <c r="F490" s="408">
        <v>1</v>
      </c>
      <c r="G490" s="426">
        <v>0</v>
      </c>
      <c r="H490" s="409"/>
      <c r="I490" s="411"/>
      <c r="J490" s="412"/>
      <c r="K490" s="412"/>
      <c r="L490" s="413">
        <f t="shared" si="30"/>
        <v>1</v>
      </c>
      <c r="M490" s="414">
        <f t="shared" si="31"/>
        <v>0</v>
      </c>
    </row>
    <row r="491" spans="1:13" s="446" customFormat="1" hidden="1" x14ac:dyDescent="0.2">
      <c r="A491" s="415">
        <v>537</v>
      </c>
      <c r="B491" s="410" t="s">
        <v>2118</v>
      </c>
      <c r="C491" s="410"/>
      <c r="D491" s="426">
        <f t="shared" si="29"/>
        <v>0</v>
      </c>
      <c r="E491" s="408" t="s">
        <v>2123</v>
      </c>
      <c r="F491" s="408">
        <v>1</v>
      </c>
      <c r="G491" s="426">
        <v>0</v>
      </c>
      <c r="H491" s="409"/>
      <c r="I491" s="411"/>
      <c r="J491" s="412"/>
      <c r="K491" s="412"/>
      <c r="L491" s="413">
        <f t="shared" si="30"/>
        <v>1</v>
      </c>
      <c r="M491" s="414">
        <f t="shared" si="31"/>
        <v>0</v>
      </c>
    </row>
    <row r="492" spans="1:13" s="446" customFormat="1" hidden="1" x14ac:dyDescent="0.2">
      <c r="A492" s="415">
        <v>538</v>
      </c>
      <c r="B492" s="410" t="s">
        <v>2119</v>
      </c>
      <c r="C492" s="410"/>
      <c r="D492" s="426">
        <f t="shared" si="29"/>
        <v>0</v>
      </c>
      <c r="E492" s="408" t="s">
        <v>2123</v>
      </c>
      <c r="F492" s="408">
        <v>1</v>
      </c>
      <c r="G492" s="426">
        <v>0</v>
      </c>
      <c r="H492" s="409"/>
      <c r="I492" s="411"/>
      <c r="J492" s="412"/>
      <c r="K492" s="412"/>
      <c r="L492" s="413">
        <f t="shared" si="30"/>
        <v>1</v>
      </c>
      <c r="M492" s="414">
        <f t="shared" si="31"/>
        <v>0</v>
      </c>
    </row>
    <row r="493" spans="1:13" s="446" customFormat="1" hidden="1" x14ac:dyDescent="0.2">
      <c r="A493" s="415">
        <v>539</v>
      </c>
      <c r="B493" s="410" t="s">
        <v>2120</v>
      </c>
      <c r="C493" s="410"/>
      <c r="D493" s="426">
        <f t="shared" si="29"/>
        <v>37.32</v>
      </c>
      <c r="E493" s="408" t="s">
        <v>2123</v>
      </c>
      <c r="F493" s="408">
        <v>1</v>
      </c>
      <c r="G493" s="426">
        <v>37.32</v>
      </c>
      <c r="H493" s="409"/>
      <c r="I493" s="411"/>
      <c r="J493" s="412"/>
      <c r="K493" s="412"/>
      <c r="L493" s="413">
        <f t="shared" si="30"/>
        <v>1</v>
      </c>
      <c r="M493" s="414">
        <f t="shared" si="31"/>
        <v>37.32</v>
      </c>
    </row>
    <row r="494" spans="1:13" s="446" customFormat="1" hidden="1" x14ac:dyDescent="0.2">
      <c r="A494" s="415">
        <v>540</v>
      </c>
      <c r="B494" s="410" t="s">
        <v>2121</v>
      </c>
      <c r="C494" s="410"/>
      <c r="D494" s="426">
        <f t="shared" si="29"/>
        <v>31.490000000000002</v>
      </c>
      <c r="E494" s="408" t="s">
        <v>2123</v>
      </c>
      <c r="F494" s="408">
        <v>1</v>
      </c>
      <c r="G494" s="426">
        <v>31.490000000000002</v>
      </c>
      <c r="H494" s="409"/>
      <c r="I494" s="411"/>
      <c r="J494" s="412"/>
      <c r="K494" s="412"/>
      <c r="L494" s="413">
        <f t="shared" si="30"/>
        <v>1</v>
      </c>
      <c r="M494" s="414">
        <f t="shared" si="31"/>
        <v>31.490000000000002</v>
      </c>
    </row>
    <row r="495" spans="1:13" s="446" customFormat="1" hidden="1" x14ac:dyDescent="0.2">
      <c r="A495" s="415">
        <v>541</v>
      </c>
      <c r="B495" s="410" t="s">
        <v>2104</v>
      </c>
      <c r="C495" s="410"/>
      <c r="D495" s="426">
        <f t="shared" si="29"/>
        <v>32.019999999999996</v>
      </c>
      <c r="E495" s="408" t="s">
        <v>2123</v>
      </c>
      <c r="F495" s="408">
        <v>1</v>
      </c>
      <c r="G495" s="426">
        <v>32.019999999999996</v>
      </c>
      <c r="H495" s="409"/>
      <c r="I495" s="411"/>
      <c r="J495" s="412"/>
      <c r="K495" s="412"/>
      <c r="L495" s="413">
        <f t="shared" si="30"/>
        <v>1</v>
      </c>
      <c r="M495" s="414">
        <f t="shared" si="31"/>
        <v>32.019999999999996</v>
      </c>
    </row>
    <row r="496" spans="1:13" s="446" customFormat="1" hidden="1" x14ac:dyDescent="0.2">
      <c r="A496" s="415">
        <v>542</v>
      </c>
      <c r="B496" s="410" t="s">
        <v>2122</v>
      </c>
      <c r="C496" s="410"/>
      <c r="D496" s="426">
        <f t="shared" si="29"/>
        <v>42.63</v>
      </c>
      <c r="E496" s="408" t="s">
        <v>2123</v>
      </c>
      <c r="F496" s="408">
        <v>1</v>
      </c>
      <c r="G496" s="426">
        <v>42.63</v>
      </c>
      <c r="H496" s="409"/>
      <c r="I496" s="411"/>
      <c r="J496" s="412"/>
      <c r="K496" s="412"/>
      <c r="L496" s="413">
        <f t="shared" si="30"/>
        <v>1</v>
      </c>
      <c r="M496" s="414">
        <f t="shared" si="31"/>
        <v>42.63</v>
      </c>
    </row>
    <row r="497" spans="1:13" s="446" customFormat="1" hidden="1" x14ac:dyDescent="0.2">
      <c r="A497" s="415">
        <v>543</v>
      </c>
      <c r="B497" s="410" t="s">
        <v>2105</v>
      </c>
      <c r="C497" s="410"/>
      <c r="D497" s="426">
        <f t="shared" si="29"/>
        <v>32</v>
      </c>
      <c r="E497" s="408" t="s">
        <v>2123</v>
      </c>
      <c r="F497" s="408">
        <v>1</v>
      </c>
      <c r="G497" s="426">
        <v>32</v>
      </c>
      <c r="H497" s="409"/>
      <c r="I497" s="411"/>
      <c r="J497" s="412"/>
      <c r="K497" s="412"/>
      <c r="L497" s="413">
        <f t="shared" si="30"/>
        <v>1</v>
      </c>
      <c r="M497" s="414">
        <f t="shared" si="31"/>
        <v>32</v>
      </c>
    </row>
    <row r="498" spans="1:13" s="446" customFormat="1" hidden="1" x14ac:dyDescent="0.2">
      <c r="A498" s="415">
        <v>544</v>
      </c>
      <c r="B498" s="410" t="s">
        <v>2106</v>
      </c>
      <c r="C498" s="410"/>
      <c r="D498" s="426">
        <f t="shared" si="29"/>
        <v>32.019999999999996</v>
      </c>
      <c r="E498" s="408" t="s">
        <v>2123</v>
      </c>
      <c r="F498" s="408">
        <v>1</v>
      </c>
      <c r="G498" s="426">
        <v>32.019999999999996</v>
      </c>
      <c r="H498" s="409"/>
      <c r="I498" s="411"/>
      <c r="J498" s="412"/>
      <c r="K498" s="412"/>
      <c r="L498" s="413">
        <f t="shared" si="30"/>
        <v>1</v>
      </c>
      <c r="M498" s="414">
        <f t="shared" si="31"/>
        <v>32.019999999999996</v>
      </c>
    </row>
    <row r="499" spans="1:13" s="446" customFormat="1" hidden="1" x14ac:dyDescent="0.2">
      <c r="A499" s="415">
        <v>545</v>
      </c>
      <c r="B499" s="410" t="s">
        <v>2107</v>
      </c>
      <c r="C499" s="410"/>
      <c r="D499" s="426">
        <f t="shared" si="29"/>
        <v>32</v>
      </c>
      <c r="E499" s="408" t="s">
        <v>2123</v>
      </c>
      <c r="F499" s="408">
        <v>1</v>
      </c>
      <c r="G499" s="426">
        <v>32</v>
      </c>
      <c r="H499" s="409"/>
      <c r="I499" s="411"/>
      <c r="J499" s="412"/>
      <c r="K499" s="412"/>
      <c r="L499" s="413">
        <f t="shared" si="30"/>
        <v>1</v>
      </c>
      <c r="M499" s="414">
        <f t="shared" si="31"/>
        <v>32</v>
      </c>
    </row>
    <row r="500" spans="1:13" s="446" customFormat="1" hidden="1" x14ac:dyDescent="0.2">
      <c r="A500" s="415">
        <v>546</v>
      </c>
      <c r="B500" s="410" t="s">
        <v>2108</v>
      </c>
      <c r="C500" s="410"/>
      <c r="D500" s="426">
        <f t="shared" si="29"/>
        <v>49.76</v>
      </c>
      <c r="E500" s="408" t="s">
        <v>2123</v>
      </c>
      <c r="F500" s="408">
        <v>1</v>
      </c>
      <c r="G500" s="426">
        <v>49.76</v>
      </c>
      <c r="H500" s="409"/>
      <c r="I500" s="411"/>
      <c r="J500" s="412"/>
      <c r="K500" s="412"/>
      <c r="L500" s="413">
        <f t="shared" si="30"/>
        <v>1</v>
      </c>
      <c r="M500" s="414">
        <f t="shared" si="31"/>
        <v>49.76</v>
      </c>
    </row>
    <row r="501" spans="1:13" s="446" customFormat="1" hidden="1" x14ac:dyDescent="0.2">
      <c r="A501" s="415">
        <v>548</v>
      </c>
      <c r="B501" s="410" t="s">
        <v>2109</v>
      </c>
      <c r="C501" s="410"/>
      <c r="D501" s="426">
        <f t="shared" si="29"/>
        <v>51.36</v>
      </c>
      <c r="E501" s="408" t="s">
        <v>2123</v>
      </c>
      <c r="F501" s="408">
        <v>1</v>
      </c>
      <c r="G501" s="426">
        <v>51.36</v>
      </c>
      <c r="H501" s="409"/>
      <c r="I501" s="411"/>
      <c r="J501" s="412"/>
      <c r="K501" s="412"/>
      <c r="L501" s="413">
        <f t="shared" si="30"/>
        <v>1</v>
      </c>
      <c r="M501" s="414">
        <f t="shared" si="31"/>
        <v>51.36</v>
      </c>
    </row>
    <row r="502" spans="1:13" s="446" customFormat="1" hidden="1" x14ac:dyDescent="0.2">
      <c r="A502" s="415">
        <v>550</v>
      </c>
      <c r="B502" s="410" t="s">
        <v>2110</v>
      </c>
      <c r="C502" s="410"/>
      <c r="D502" s="426">
        <f t="shared" si="29"/>
        <v>4.29</v>
      </c>
      <c r="E502" s="408" t="s">
        <v>2123</v>
      </c>
      <c r="F502" s="408">
        <v>1</v>
      </c>
      <c r="G502" s="426">
        <v>4.29</v>
      </c>
      <c r="H502" s="409"/>
      <c r="I502" s="411"/>
      <c r="J502" s="412"/>
      <c r="K502" s="412"/>
      <c r="L502" s="413">
        <f t="shared" si="30"/>
        <v>1</v>
      </c>
      <c r="M502" s="414">
        <f t="shared" si="31"/>
        <v>4.29</v>
      </c>
    </row>
    <row r="503" spans="1:13" s="446" customFormat="1" hidden="1" x14ac:dyDescent="0.2">
      <c r="A503" s="415">
        <v>551</v>
      </c>
      <c r="B503" s="410" t="s">
        <v>2111</v>
      </c>
      <c r="C503" s="410"/>
      <c r="D503" s="426">
        <f t="shared" si="29"/>
        <v>4.32</v>
      </c>
      <c r="E503" s="408" t="s">
        <v>2123</v>
      </c>
      <c r="F503" s="408">
        <v>1</v>
      </c>
      <c r="G503" s="426">
        <v>4.32</v>
      </c>
      <c r="H503" s="409"/>
      <c r="I503" s="411"/>
      <c r="J503" s="412"/>
      <c r="K503" s="412"/>
      <c r="L503" s="413">
        <f t="shared" si="30"/>
        <v>1</v>
      </c>
      <c r="M503" s="414">
        <f t="shared" si="31"/>
        <v>4.32</v>
      </c>
    </row>
    <row r="504" spans="1:13" s="446" customFormat="1" hidden="1" x14ac:dyDescent="0.2">
      <c r="A504" s="415">
        <v>552</v>
      </c>
      <c r="B504" s="410" t="s">
        <v>2585</v>
      </c>
      <c r="C504" s="410"/>
      <c r="D504" s="426">
        <f t="shared" si="29"/>
        <v>54.589999999999996</v>
      </c>
      <c r="E504" s="408" t="s">
        <v>2584</v>
      </c>
      <c r="F504" s="408">
        <v>2</v>
      </c>
      <c r="G504" s="426">
        <v>109.17999999999999</v>
      </c>
      <c r="H504" s="409"/>
      <c r="I504" s="411"/>
      <c r="J504" s="412"/>
      <c r="K504" s="412"/>
      <c r="L504" s="413">
        <f t="shared" si="30"/>
        <v>2</v>
      </c>
      <c r="M504" s="414">
        <f t="shared" si="31"/>
        <v>109.17999999999999</v>
      </c>
    </row>
    <row r="505" spans="1:13" s="446" customFormat="1" hidden="1" x14ac:dyDescent="0.2">
      <c r="A505" s="415">
        <v>553</v>
      </c>
      <c r="B505" s="410" t="s">
        <v>2592</v>
      </c>
      <c r="C505" s="410"/>
      <c r="D505" s="426">
        <f t="shared" si="29"/>
        <v>167.78</v>
      </c>
      <c r="E505" s="408" t="s">
        <v>2584</v>
      </c>
      <c r="F505" s="408">
        <v>1</v>
      </c>
      <c r="G505" s="426">
        <v>167.78</v>
      </c>
      <c r="H505" s="409"/>
      <c r="I505" s="411"/>
      <c r="J505" s="412"/>
      <c r="K505" s="412"/>
      <c r="L505" s="413">
        <f t="shared" si="30"/>
        <v>1</v>
      </c>
      <c r="M505" s="414">
        <f t="shared" si="31"/>
        <v>167.78</v>
      </c>
    </row>
    <row r="506" spans="1:13" s="446" customFormat="1" hidden="1" x14ac:dyDescent="0.2">
      <c r="A506" s="415">
        <v>554</v>
      </c>
      <c r="B506" s="410" t="s">
        <v>2593</v>
      </c>
      <c r="C506" s="410"/>
      <c r="D506" s="426">
        <f t="shared" si="29"/>
        <v>204.45000000000002</v>
      </c>
      <c r="E506" s="408" t="s">
        <v>2584</v>
      </c>
      <c r="F506" s="408">
        <v>6</v>
      </c>
      <c r="G506" s="426">
        <v>1226.7</v>
      </c>
      <c r="H506" s="409"/>
      <c r="I506" s="411"/>
      <c r="J506" s="412"/>
      <c r="K506" s="412"/>
      <c r="L506" s="413">
        <f t="shared" si="30"/>
        <v>6</v>
      </c>
      <c r="M506" s="414">
        <f t="shared" si="31"/>
        <v>1226.7</v>
      </c>
    </row>
    <row r="507" spans="1:13" s="446" customFormat="1" hidden="1" x14ac:dyDescent="0.2">
      <c r="A507" s="415">
        <v>555</v>
      </c>
      <c r="B507" s="410" t="s">
        <v>2594</v>
      </c>
      <c r="C507" s="410"/>
      <c r="D507" s="426">
        <f t="shared" si="29"/>
        <v>86.58</v>
      </c>
      <c r="E507" s="408" t="s">
        <v>2584</v>
      </c>
      <c r="F507" s="408">
        <v>3</v>
      </c>
      <c r="G507" s="426">
        <v>259.74</v>
      </c>
      <c r="H507" s="409"/>
      <c r="I507" s="411"/>
      <c r="J507" s="412"/>
      <c r="K507" s="412"/>
      <c r="L507" s="413">
        <f t="shared" si="30"/>
        <v>3</v>
      </c>
      <c r="M507" s="414">
        <f t="shared" si="31"/>
        <v>259.74</v>
      </c>
    </row>
    <row r="508" spans="1:13" s="446" customFormat="1" hidden="1" x14ac:dyDescent="0.2">
      <c r="A508" s="415">
        <v>556</v>
      </c>
      <c r="B508" s="410" t="s">
        <v>2595</v>
      </c>
      <c r="C508" s="410"/>
      <c r="D508" s="426">
        <f t="shared" si="29"/>
        <v>198.31000000000003</v>
      </c>
      <c r="E508" s="408" t="s">
        <v>2584</v>
      </c>
      <c r="F508" s="408">
        <v>3</v>
      </c>
      <c r="G508" s="426">
        <v>594.93000000000006</v>
      </c>
      <c r="H508" s="409"/>
      <c r="I508" s="411"/>
      <c r="J508" s="412"/>
      <c r="K508" s="412"/>
      <c r="L508" s="413">
        <f t="shared" si="30"/>
        <v>3</v>
      </c>
      <c r="M508" s="414">
        <f t="shared" si="31"/>
        <v>594.93000000000006</v>
      </c>
    </row>
    <row r="509" spans="1:13" s="446" customFormat="1" hidden="1" x14ac:dyDescent="0.2">
      <c r="A509" s="415">
        <v>557</v>
      </c>
      <c r="B509" s="410" t="s">
        <v>2596</v>
      </c>
      <c r="C509" s="410"/>
      <c r="D509" s="426">
        <f t="shared" si="29"/>
        <v>5.5700000000000012</v>
      </c>
      <c r="E509" s="408" t="s">
        <v>2584</v>
      </c>
      <c r="F509" s="408">
        <v>15</v>
      </c>
      <c r="G509" s="426">
        <v>83.550000000000011</v>
      </c>
      <c r="H509" s="409"/>
      <c r="I509" s="411"/>
      <c r="J509" s="412"/>
      <c r="K509" s="412"/>
      <c r="L509" s="413">
        <f t="shared" si="30"/>
        <v>15</v>
      </c>
      <c r="M509" s="414">
        <f t="shared" si="31"/>
        <v>83.550000000000011</v>
      </c>
    </row>
    <row r="510" spans="1:13" s="446" customFormat="1" hidden="1" x14ac:dyDescent="0.2">
      <c r="A510" s="415">
        <v>558</v>
      </c>
      <c r="B510" s="410" t="s">
        <v>2597</v>
      </c>
      <c r="C510" s="410"/>
      <c r="D510" s="426">
        <f t="shared" si="29"/>
        <v>128.15</v>
      </c>
      <c r="E510" s="408" t="s">
        <v>2584</v>
      </c>
      <c r="F510" s="408">
        <v>1</v>
      </c>
      <c r="G510" s="426">
        <v>128.15</v>
      </c>
      <c r="H510" s="409"/>
      <c r="I510" s="411"/>
      <c r="J510" s="412"/>
      <c r="K510" s="412"/>
      <c r="L510" s="413">
        <f t="shared" si="30"/>
        <v>1</v>
      </c>
      <c r="M510" s="414">
        <f t="shared" si="31"/>
        <v>128.15</v>
      </c>
    </row>
    <row r="511" spans="1:13" s="446" customFormat="1" hidden="1" x14ac:dyDescent="0.2">
      <c r="A511" s="415">
        <v>559</v>
      </c>
      <c r="B511" s="410" t="s">
        <v>2598</v>
      </c>
      <c r="C511" s="410"/>
      <c r="D511" s="426">
        <f t="shared" si="29"/>
        <v>198.64</v>
      </c>
      <c r="E511" s="408" t="s">
        <v>2584</v>
      </c>
      <c r="F511" s="408">
        <v>1</v>
      </c>
      <c r="G511" s="426">
        <v>198.64</v>
      </c>
      <c r="H511" s="409"/>
      <c r="I511" s="411"/>
      <c r="J511" s="412"/>
      <c r="K511" s="412"/>
      <c r="L511" s="413">
        <f t="shared" si="30"/>
        <v>1</v>
      </c>
      <c r="M511" s="414">
        <f t="shared" si="31"/>
        <v>198.64</v>
      </c>
    </row>
    <row r="512" spans="1:13" s="446" customFormat="1" hidden="1" x14ac:dyDescent="0.2">
      <c r="A512" s="415">
        <v>561</v>
      </c>
      <c r="B512" s="410" t="s">
        <v>2599</v>
      </c>
      <c r="C512" s="410"/>
      <c r="D512" s="426">
        <f t="shared" si="29"/>
        <v>299.75</v>
      </c>
      <c r="E512" s="408" t="s">
        <v>2584</v>
      </c>
      <c r="F512" s="408">
        <v>1</v>
      </c>
      <c r="G512" s="426">
        <v>299.75</v>
      </c>
      <c r="H512" s="409"/>
      <c r="I512" s="411"/>
      <c r="J512" s="412"/>
      <c r="K512" s="412"/>
      <c r="L512" s="413">
        <f t="shared" si="30"/>
        <v>1</v>
      </c>
      <c r="M512" s="414">
        <f t="shared" si="31"/>
        <v>299.75</v>
      </c>
    </row>
    <row r="513" spans="1:13" s="446" customFormat="1" hidden="1" x14ac:dyDescent="0.2">
      <c r="A513" s="415">
        <v>562</v>
      </c>
      <c r="B513" s="410" t="s">
        <v>2600</v>
      </c>
      <c r="C513" s="410"/>
      <c r="D513" s="426">
        <f t="shared" si="29"/>
        <v>293.56</v>
      </c>
      <c r="E513" s="408" t="s">
        <v>2584</v>
      </c>
      <c r="F513" s="408">
        <v>1</v>
      </c>
      <c r="G513" s="426">
        <v>293.56</v>
      </c>
      <c r="H513" s="409"/>
      <c r="I513" s="411"/>
      <c r="J513" s="412"/>
      <c r="K513" s="412"/>
      <c r="L513" s="413">
        <f t="shared" si="30"/>
        <v>1</v>
      </c>
      <c r="M513" s="414">
        <f t="shared" si="31"/>
        <v>293.56</v>
      </c>
    </row>
    <row r="514" spans="1:13" s="446" customFormat="1" hidden="1" x14ac:dyDescent="0.2">
      <c r="A514" s="415">
        <v>563</v>
      </c>
      <c r="B514" s="410" t="s">
        <v>2601</v>
      </c>
      <c r="C514" s="410"/>
      <c r="D514" s="426">
        <f t="shared" si="29"/>
        <v>4.93</v>
      </c>
      <c r="E514" s="408" t="s">
        <v>2584</v>
      </c>
      <c r="F514" s="408">
        <v>3</v>
      </c>
      <c r="G514" s="426">
        <v>14.79</v>
      </c>
      <c r="H514" s="409"/>
      <c r="I514" s="411"/>
      <c r="J514" s="412"/>
      <c r="K514" s="412"/>
      <c r="L514" s="413">
        <f t="shared" si="30"/>
        <v>3</v>
      </c>
      <c r="M514" s="414">
        <f t="shared" si="31"/>
        <v>14.79</v>
      </c>
    </row>
    <row r="515" spans="1:13" s="446" customFormat="1" hidden="1" x14ac:dyDescent="0.2">
      <c r="A515" s="415">
        <v>564</v>
      </c>
      <c r="B515" s="410" t="s">
        <v>2602</v>
      </c>
      <c r="C515" s="410"/>
      <c r="D515" s="426">
        <f t="shared" si="29"/>
        <v>4.21</v>
      </c>
      <c r="E515" s="408" t="s">
        <v>2584</v>
      </c>
      <c r="F515" s="408">
        <v>3</v>
      </c>
      <c r="G515" s="426">
        <v>12.63</v>
      </c>
      <c r="H515" s="409"/>
      <c r="I515" s="411"/>
      <c r="J515" s="412"/>
      <c r="K515" s="412"/>
      <c r="L515" s="413">
        <f t="shared" si="30"/>
        <v>3</v>
      </c>
      <c r="M515" s="414">
        <f t="shared" si="31"/>
        <v>12.629999999999999</v>
      </c>
    </row>
    <row r="516" spans="1:13" s="446" customFormat="1" hidden="1" x14ac:dyDescent="0.2">
      <c r="A516" s="415">
        <v>565</v>
      </c>
      <c r="B516" s="410" t="s">
        <v>2603</v>
      </c>
      <c r="C516" s="410"/>
      <c r="D516" s="426">
        <f t="shared" si="29"/>
        <v>3.8699999999999997</v>
      </c>
      <c r="E516" s="408" t="s">
        <v>2584</v>
      </c>
      <c r="F516" s="408">
        <v>9</v>
      </c>
      <c r="G516" s="426">
        <v>34.83</v>
      </c>
      <c r="H516" s="409"/>
      <c r="I516" s="411"/>
      <c r="J516" s="412"/>
      <c r="K516" s="412"/>
      <c r="L516" s="413">
        <f t="shared" si="30"/>
        <v>9</v>
      </c>
      <c r="M516" s="414">
        <f t="shared" si="31"/>
        <v>34.83</v>
      </c>
    </row>
    <row r="517" spans="1:13" s="446" customFormat="1" hidden="1" x14ac:dyDescent="0.2">
      <c r="A517" s="415">
        <v>566</v>
      </c>
      <c r="B517" s="410" t="s">
        <v>2586</v>
      </c>
      <c r="C517" s="410"/>
      <c r="D517" s="426">
        <f t="shared" si="29"/>
        <v>289.02999999999997</v>
      </c>
      <c r="E517" s="408" t="s">
        <v>2584</v>
      </c>
      <c r="F517" s="408">
        <v>4</v>
      </c>
      <c r="G517" s="426">
        <v>1156.1199999999999</v>
      </c>
      <c r="H517" s="409"/>
      <c r="I517" s="411"/>
      <c r="J517" s="412"/>
      <c r="K517" s="412"/>
      <c r="L517" s="413">
        <f t="shared" si="30"/>
        <v>4</v>
      </c>
      <c r="M517" s="414">
        <f t="shared" si="31"/>
        <v>1156.1199999999999</v>
      </c>
    </row>
    <row r="518" spans="1:13" s="446" customFormat="1" hidden="1" x14ac:dyDescent="0.2">
      <c r="A518" s="415">
        <v>567</v>
      </c>
      <c r="B518" s="410" t="s">
        <v>2587</v>
      </c>
      <c r="C518" s="410"/>
      <c r="D518" s="426">
        <f t="shared" si="29"/>
        <v>1.0800000000000003</v>
      </c>
      <c r="E518" s="408" t="s">
        <v>2584</v>
      </c>
      <c r="F518" s="408">
        <v>15</v>
      </c>
      <c r="G518" s="426">
        <v>16.200000000000003</v>
      </c>
      <c r="H518" s="409"/>
      <c r="I518" s="411"/>
      <c r="J518" s="412"/>
      <c r="K518" s="412"/>
      <c r="L518" s="413">
        <f t="shared" si="30"/>
        <v>15</v>
      </c>
      <c r="M518" s="414">
        <f t="shared" si="31"/>
        <v>16.200000000000003</v>
      </c>
    </row>
    <row r="519" spans="1:13" s="446" customFormat="1" hidden="1" x14ac:dyDescent="0.2">
      <c r="A519" s="415">
        <v>568</v>
      </c>
      <c r="B519" s="410" t="s">
        <v>2588</v>
      </c>
      <c r="C519" s="410"/>
      <c r="D519" s="426">
        <f t="shared" si="29"/>
        <v>20.09</v>
      </c>
      <c r="E519" s="408" t="s">
        <v>2584</v>
      </c>
      <c r="F519" s="408">
        <v>15</v>
      </c>
      <c r="G519" s="426">
        <v>301.35000000000002</v>
      </c>
      <c r="H519" s="409"/>
      <c r="I519" s="411"/>
      <c r="J519" s="412"/>
      <c r="K519" s="412"/>
      <c r="L519" s="413">
        <f t="shared" si="30"/>
        <v>15</v>
      </c>
      <c r="M519" s="414">
        <f t="shared" si="31"/>
        <v>301.35000000000002</v>
      </c>
    </row>
    <row r="520" spans="1:13" s="446" customFormat="1" hidden="1" x14ac:dyDescent="0.2">
      <c r="A520" s="415">
        <v>569</v>
      </c>
      <c r="B520" s="410" t="s">
        <v>2589</v>
      </c>
      <c r="C520" s="410"/>
      <c r="D520" s="426">
        <f t="shared" si="29"/>
        <v>0.73</v>
      </c>
      <c r="E520" s="408" t="s">
        <v>2584</v>
      </c>
      <c r="F520" s="408">
        <v>30</v>
      </c>
      <c r="G520" s="426">
        <v>21.9</v>
      </c>
      <c r="H520" s="409"/>
      <c r="I520" s="411"/>
      <c r="J520" s="412"/>
      <c r="K520" s="412"/>
      <c r="L520" s="413">
        <f t="shared" si="30"/>
        <v>30</v>
      </c>
      <c r="M520" s="414">
        <f t="shared" si="31"/>
        <v>21.9</v>
      </c>
    </row>
    <row r="521" spans="1:13" s="446" customFormat="1" hidden="1" x14ac:dyDescent="0.2">
      <c r="A521" s="415">
        <v>570</v>
      </c>
      <c r="B521" s="410" t="s">
        <v>2590</v>
      </c>
      <c r="C521" s="410"/>
      <c r="D521" s="426">
        <f t="shared" si="29"/>
        <v>0.16</v>
      </c>
      <c r="E521" s="408" t="s">
        <v>2584</v>
      </c>
      <c r="F521" s="408">
        <v>60</v>
      </c>
      <c r="G521" s="426">
        <v>9.6</v>
      </c>
      <c r="H521" s="409"/>
      <c r="I521" s="411"/>
      <c r="J521" s="412"/>
      <c r="K521" s="412"/>
      <c r="L521" s="413">
        <f t="shared" si="30"/>
        <v>60</v>
      </c>
      <c r="M521" s="414">
        <f t="shared" si="31"/>
        <v>9.6</v>
      </c>
    </row>
    <row r="522" spans="1:13" s="446" customFormat="1" hidden="1" x14ac:dyDescent="0.2">
      <c r="A522" s="415">
        <v>571</v>
      </c>
      <c r="B522" s="410" t="s">
        <v>2591</v>
      </c>
      <c r="C522" s="410"/>
      <c r="D522" s="426">
        <f t="shared" si="29"/>
        <v>4.8900000000000006</v>
      </c>
      <c r="E522" s="408" t="s">
        <v>2584</v>
      </c>
      <c r="F522" s="408">
        <v>6</v>
      </c>
      <c r="G522" s="426">
        <v>29.340000000000003</v>
      </c>
      <c r="H522" s="409"/>
      <c r="I522" s="411"/>
      <c r="J522" s="412"/>
      <c r="K522" s="412"/>
      <c r="L522" s="413">
        <f t="shared" si="30"/>
        <v>6</v>
      </c>
      <c r="M522" s="414">
        <f t="shared" si="31"/>
        <v>29.340000000000003</v>
      </c>
    </row>
    <row r="523" spans="1:13" s="446" customFormat="1" hidden="1" x14ac:dyDescent="0.2">
      <c r="A523" s="415">
        <v>572</v>
      </c>
      <c r="B523" s="410" t="s">
        <v>2335</v>
      </c>
      <c r="C523" s="410"/>
      <c r="D523" s="426">
        <f t="shared" ref="D523:D586" si="32">G523/F523</f>
        <v>107.67999999999999</v>
      </c>
      <c r="E523" s="408" t="s">
        <v>2582</v>
      </c>
      <c r="F523" s="408">
        <v>1</v>
      </c>
      <c r="G523" s="426">
        <v>107.67999999999999</v>
      </c>
      <c r="H523" s="409"/>
      <c r="I523" s="411"/>
      <c r="J523" s="412"/>
      <c r="K523" s="412"/>
      <c r="L523" s="413">
        <f t="shared" si="30"/>
        <v>1</v>
      </c>
      <c r="M523" s="414">
        <f t="shared" si="31"/>
        <v>107.67999999999999</v>
      </c>
    </row>
    <row r="524" spans="1:13" s="446" customFormat="1" hidden="1" x14ac:dyDescent="0.2">
      <c r="A524" s="415">
        <v>573</v>
      </c>
      <c r="B524" s="410" t="s">
        <v>2343</v>
      </c>
      <c r="C524" s="410"/>
      <c r="D524" s="426">
        <f t="shared" si="32"/>
        <v>20.66</v>
      </c>
      <c r="E524" s="408" t="s">
        <v>2582</v>
      </c>
      <c r="F524" s="408">
        <v>1</v>
      </c>
      <c r="G524" s="426">
        <v>20.66</v>
      </c>
      <c r="H524" s="409"/>
      <c r="I524" s="411"/>
      <c r="J524" s="412"/>
      <c r="K524" s="412"/>
      <c r="L524" s="413">
        <f t="shared" si="30"/>
        <v>1</v>
      </c>
      <c r="M524" s="414">
        <f t="shared" si="31"/>
        <v>20.66</v>
      </c>
    </row>
    <row r="525" spans="1:13" s="446" customFormat="1" hidden="1" x14ac:dyDescent="0.2">
      <c r="A525" s="415">
        <v>574</v>
      </c>
      <c r="B525" s="410" t="s">
        <v>2344</v>
      </c>
      <c r="C525" s="410"/>
      <c r="D525" s="426">
        <f t="shared" si="32"/>
        <v>5.28</v>
      </c>
      <c r="E525" s="408" t="s">
        <v>2582</v>
      </c>
      <c r="F525" s="408">
        <v>1</v>
      </c>
      <c r="G525" s="426">
        <v>5.28</v>
      </c>
      <c r="H525" s="409"/>
      <c r="I525" s="411"/>
      <c r="J525" s="412"/>
      <c r="K525" s="412"/>
      <c r="L525" s="413">
        <f t="shared" si="30"/>
        <v>1</v>
      </c>
      <c r="M525" s="414">
        <f t="shared" si="31"/>
        <v>5.28</v>
      </c>
    </row>
    <row r="526" spans="1:13" s="446" customFormat="1" hidden="1" x14ac:dyDescent="0.2">
      <c r="A526" s="415">
        <v>575</v>
      </c>
      <c r="B526" s="410" t="s">
        <v>2345</v>
      </c>
      <c r="C526" s="410"/>
      <c r="D526" s="426">
        <f t="shared" si="32"/>
        <v>15</v>
      </c>
      <c r="E526" s="408" t="s">
        <v>2582</v>
      </c>
      <c r="F526" s="408">
        <v>1</v>
      </c>
      <c r="G526" s="426">
        <v>15</v>
      </c>
      <c r="H526" s="409"/>
      <c r="I526" s="411"/>
      <c r="J526" s="412"/>
      <c r="K526" s="412"/>
      <c r="L526" s="413">
        <f t="shared" si="30"/>
        <v>1</v>
      </c>
      <c r="M526" s="414">
        <f t="shared" si="31"/>
        <v>15</v>
      </c>
    </row>
    <row r="527" spans="1:13" s="446" customFormat="1" hidden="1" x14ac:dyDescent="0.2">
      <c r="A527" s="415">
        <v>576</v>
      </c>
      <c r="B527" s="410" t="s">
        <v>2346</v>
      </c>
      <c r="C527" s="410"/>
      <c r="D527" s="426">
        <f t="shared" si="32"/>
        <v>13.330000000000002</v>
      </c>
      <c r="E527" s="408" t="s">
        <v>2582</v>
      </c>
      <c r="F527" s="408">
        <v>1</v>
      </c>
      <c r="G527" s="426">
        <v>13.330000000000002</v>
      </c>
      <c r="H527" s="409"/>
      <c r="I527" s="411"/>
      <c r="J527" s="412"/>
      <c r="K527" s="412"/>
      <c r="L527" s="413">
        <f t="shared" si="30"/>
        <v>1</v>
      </c>
      <c r="M527" s="414">
        <f t="shared" si="31"/>
        <v>13.330000000000002</v>
      </c>
    </row>
    <row r="528" spans="1:13" s="446" customFormat="1" hidden="1" x14ac:dyDescent="0.2">
      <c r="A528" s="415">
        <v>577</v>
      </c>
      <c r="B528" s="410" t="s">
        <v>2347</v>
      </c>
      <c r="C528" s="410"/>
      <c r="D528" s="426">
        <f t="shared" si="32"/>
        <v>14.530000000000001</v>
      </c>
      <c r="E528" s="408" t="s">
        <v>2582</v>
      </c>
      <c r="F528" s="408">
        <v>1</v>
      </c>
      <c r="G528" s="426">
        <v>14.530000000000001</v>
      </c>
      <c r="H528" s="409"/>
      <c r="I528" s="411"/>
      <c r="J528" s="412"/>
      <c r="K528" s="412"/>
      <c r="L528" s="413">
        <f t="shared" si="30"/>
        <v>1</v>
      </c>
      <c r="M528" s="414">
        <f t="shared" si="31"/>
        <v>14.530000000000001</v>
      </c>
    </row>
    <row r="529" spans="1:13" s="446" customFormat="1" hidden="1" x14ac:dyDescent="0.2">
      <c r="A529" s="415">
        <v>578</v>
      </c>
      <c r="B529" s="410" t="s">
        <v>2348</v>
      </c>
      <c r="C529" s="410"/>
      <c r="D529" s="426">
        <f t="shared" si="32"/>
        <v>3.5300000000000002</v>
      </c>
      <c r="E529" s="408" t="s">
        <v>2582</v>
      </c>
      <c r="F529" s="408">
        <v>1</v>
      </c>
      <c r="G529" s="426">
        <v>3.5300000000000002</v>
      </c>
      <c r="H529" s="409"/>
      <c r="I529" s="411"/>
      <c r="J529" s="412"/>
      <c r="K529" s="412"/>
      <c r="L529" s="413">
        <f t="shared" ref="L529:L584" si="33">F529-K529</f>
        <v>1</v>
      </c>
      <c r="M529" s="414">
        <f t="shared" ref="M529:M584" si="34">L529*D529</f>
        <v>3.5300000000000002</v>
      </c>
    </row>
    <row r="530" spans="1:13" s="446" customFormat="1" hidden="1" x14ac:dyDescent="0.2">
      <c r="A530" s="415">
        <v>579</v>
      </c>
      <c r="B530" s="410" t="s">
        <v>2349</v>
      </c>
      <c r="C530" s="410"/>
      <c r="D530" s="426">
        <f t="shared" si="32"/>
        <v>5.27</v>
      </c>
      <c r="E530" s="408" t="s">
        <v>2582</v>
      </c>
      <c r="F530" s="408">
        <v>1</v>
      </c>
      <c r="G530" s="426">
        <v>5.27</v>
      </c>
      <c r="H530" s="409"/>
      <c r="I530" s="411"/>
      <c r="J530" s="412"/>
      <c r="K530" s="412"/>
      <c r="L530" s="413">
        <f t="shared" si="33"/>
        <v>1</v>
      </c>
      <c r="M530" s="414">
        <f t="shared" si="34"/>
        <v>5.27</v>
      </c>
    </row>
    <row r="531" spans="1:13" s="446" customFormat="1" hidden="1" x14ac:dyDescent="0.2">
      <c r="A531" s="415">
        <v>580</v>
      </c>
      <c r="B531" s="410" t="s">
        <v>2350</v>
      </c>
      <c r="C531" s="410"/>
      <c r="D531" s="426">
        <f t="shared" si="32"/>
        <v>6.05</v>
      </c>
      <c r="E531" s="408" t="s">
        <v>2582</v>
      </c>
      <c r="F531" s="408">
        <v>1</v>
      </c>
      <c r="G531" s="426">
        <v>6.05</v>
      </c>
      <c r="H531" s="409"/>
      <c r="I531" s="411"/>
      <c r="J531" s="412"/>
      <c r="K531" s="412"/>
      <c r="L531" s="413">
        <f t="shared" si="33"/>
        <v>1</v>
      </c>
      <c r="M531" s="414">
        <f t="shared" si="34"/>
        <v>6.05</v>
      </c>
    </row>
    <row r="532" spans="1:13" s="446" customFormat="1" hidden="1" x14ac:dyDescent="0.2">
      <c r="A532" s="415">
        <v>581</v>
      </c>
      <c r="B532" s="410" t="s">
        <v>2351</v>
      </c>
      <c r="C532" s="410"/>
      <c r="D532" s="426">
        <f t="shared" si="32"/>
        <v>6.04</v>
      </c>
      <c r="E532" s="408" t="s">
        <v>2582</v>
      </c>
      <c r="F532" s="408">
        <v>1</v>
      </c>
      <c r="G532" s="426">
        <v>6.04</v>
      </c>
      <c r="H532" s="409"/>
      <c r="I532" s="411"/>
      <c r="J532" s="412"/>
      <c r="K532" s="412"/>
      <c r="L532" s="413">
        <f t="shared" si="33"/>
        <v>1</v>
      </c>
      <c r="M532" s="414">
        <f t="shared" si="34"/>
        <v>6.04</v>
      </c>
    </row>
    <row r="533" spans="1:13" s="446" customFormat="1" hidden="1" x14ac:dyDescent="0.2">
      <c r="A533" s="415">
        <v>582</v>
      </c>
      <c r="B533" s="410" t="s">
        <v>2336</v>
      </c>
      <c r="C533" s="410"/>
      <c r="D533" s="426">
        <f t="shared" si="32"/>
        <v>111.57</v>
      </c>
      <c r="E533" s="408" t="s">
        <v>2582</v>
      </c>
      <c r="F533" s="408">
        <v>1</v>
      </c>
      <c r="G533" s="426">
        <v>111.57</v>
      </c>
      <c r="H533" s="409"/>
      <c r="I533" s="411"/>
      <c r="J533" s="412"/>
      <c r="K533" s="412"/>
      <c r="L533" s="413">
        <f t="shared" si="33"/>
        <v>1</v>
      </c>
      <c r="M533" s="414">
        <f t="shared" si="34"/>
        <v>111.57</v>
      </c>
    </row>
    <row r="534" spans="1:13" s="446" customFormat="1" hidden="1" x14ac:dyDescent="0.2">
      <c r="A534" s="415">
        <v>583</v>
      </c>
      <c r="B534" s="410" t="s">
        <v>2352</v>
      </c>
      <c r="C534" s="410"/>
      <c r="D534" s="426">
        <f t="shared" si="32"/>
        <v>6.86</v>
      </c>
      <c r="E534" s="408" t="s">
        <v>2582</v>
      </c>
      <c r="F534" s="408">
        <v>1</v>
      </c>
      <c r="G534" s="426">
        <v>6.86</v>
      </c>
      <c r="H534" s="409"/>
      <c r="I534" s="411"/>
      <c r="J534" s="412"/>
      <c r="K534" s="412"/>
      <c r="L534" s="413">
        <f t="shared" si="33"/>
        <v>1</v>
      </c>
      <c r="M534" s="414">
        <f t="shared" si="34"/>
        <v>6.86</v>
      </c>
    </row>
    <row r="535" spans="1:13" s="446" customFormat="1" hidden="1" x14ac:dyDescent="0.2">
      <c r="A535" s="415">
        <v>584</v>
      </c>
      <c r="B535" s="410" t="s">
        <v>2353</v>
      </c>
      <c r="C535" s="410"/>
      <c r="D535" s="426">
        <f t="shared" si="32"/>
        <v>6.9</v>
      </c>
      <c r="E535" s="408" t="s">
        <v>2582</v>
      </c>
      <c r="F535" s="408">
        <v>1</v>
      </c>
      <c r="G535" s="426">
        <v>6.9</v>
      </c>
      <c r="H535" s="409"/>
      <c r="I535" s="411"/>
      <c r="J535" s="412"/>
      <c r="K535" s="412"/>
      <c r="L535" s="413">
        <f t="shared" si="33"/>
        <v>1</v>
      </c>
      <c r="M535" s="414">
        <f t="shared" si="34"/>
        <v>6.9</v>
      </c>
    </row>
    <row r="536" spans="1:13" s="446" customFormat="1" hidden="1" x14ac:dyDescent="0.2">
      <c r="A536" s="415">
        <v>585</v>
      </c>
      <c r="B536" s="410" t="s">
        <v>2354</v>
      </c>
      <c r="C536" s="410"/>
      <c r="D536" s="426">
        <f t="shared" si="32"/>
        <v>147</v>
      </c>
      <c r="E536" s="408" t="s">
        <v>2582</v>
      </c>
      <c r="F536" s="408">
        <v>1</v>
      </c>
      <c r="G536" s="426">
        <v>147</v>
      </c>
      <c r="H536" s="409"/>
      <c r="I536" s="411"/>
      <c r="J536" s="412"/>
      <c r="K536" s="412"/>
      <c r="L536" s="413">
        <f t="shared" si="33"/>
        <v>1</v>
      </c>
      <c r="M536" s="414">
        <f t="shared" si="34"/>
        <v>147</v>
      </c>
    </row>
    <row r="537" spans="1:13" s="446" customFormat="1" hidden="1" x14ac:dyDescent="0.2">
      <c r="A537" s="415">
        <v>587</v>
      </c>
      <c r="B537" s="410" t="s">
        <v>2355</v>
      </c>
      <c r="C537" s="410"/>
      <c r="D537" s="426">
        <f t="shared" si="32"/>
        <v>145.59</v>
      </c>
      <c r="E537" s="408" t="s">
        <v>2582</v>
      </c>
      <c r="F537" s="408">
        <v>1</v>
      </c>
      <c r="G537" s="426">
        <v>145.59</v>
      </c>
      <c r="H537" s="409"/>
      <c r="I537" s="411"/>
      <c r="J537" s="412"/>
      <c r="K537" s="412"/>
      <c r="L537" s="413">
        <f t="shared" si="33"/>
        <v>1</v>
      </c>
      <c r="M537" s="414">
        <f t="shared" si="34"/>
        <v>145.59</v>
      </c>
    </row>
    <row r="538" spans="1:13" s="446" customFormat="1" hidden="1" x14ac:dyDescent="0.2">
      <c r="A538" s="415">
        <v>589</v>
      </c>
      <c r="B538" s="410" t="s">
        <v>2356</v>
      </c>
      <c r="C538" s="410"/>
      <c r="D538" s="426">
        <f t="shared" si="32"/>
        <v>3.66</v>
      </c>
      <c r="E538" s="408" t="s">
        <v>2582</v>
      </c>
      <c r="F538" s="408">
        <v>2</v>
      </c>
      <c r="G538" s="426">
        <v>7.32</v>
      </c>
      <c r="H538" s="409"/>
      <c r="I538" s="411"/>
      <c r="J538" s="412"/>
      <c r="K538" s="412"/>
      <c r="L538" s="413">
        <f t="shared" si="33"/>
        <v>2</v>
      </c>
      <c r="M538" s="414">
        <f t="shared" si="34"/>
        <v>7.32</v>
      </c>
    </row>
    <row r="539" spans="1:13" s="446" customFormat="1" hidden="1" x14ac:dyDescent="0.2">
      <c r="A539" s="415">
        <v>590</v>
      </c>
      <c r="B539" s="410" t="s">
        <v>2357</v>
      </c>
      <c r="C539" s="410"/>
      <c r="D539" s="426">
        <f t="shared" si="32"/>
        <v>8.1399999999999988</v>
      </c>
      <c r="E539" s="408" t="s">
        <v>2582</v>
      </c>
      <c r="F539" s="408">
        <v>2</v>
      </c>
      <c r="G539" s="426">
        <v>16.279999999999998</v>
      </c>
      <c r="H539" s="409"/>
      <c r="I539" s="411"/>
      <c r="J539" s="412"/>
      <c r="K539" s="412"/>
      <c r="L539" s="413">
        <f t="shared" si="33"/>
        <v>2</v>
      </c>
      <c r="M539" s="414">
        <f t="shared" si="34"/>
        <v>16.279999999999998</v>
      </c>
    </row>
    <row r="540" spans="1:13" s="446" customFormat="1" hidden="1" x14ac:dyDescent="0.2">
      <c r="A540" s="415">
        <v>591</v>
      </c>
      <c r="B540" s="410" t="s">
        <v>2358</v>
      </c>
      <c r="C540" s="410"/>
      <c r="D540" s="426">
        <f t="shared" si="32"/>
        <v>68.27000000000001</v>
      </c>
      <c r="E540" s="408" t="s">
        <v>2582</v>
      </c>
      <c r="F540" s="408">
        <v>1</v>
      </c>
      <c r="G540" s="426">
        <v>68.27000000000001</v>
      </c>
      <c r="H540" s="409"/>
      <c r="I540" s="411"/>
      <c r="J540" s="412"/>
      <c r="K540" s="412"/>
      <c r="L540" s="413">
        <f t="shared" si="33"/>
        <v>1</v>
      </c>
      <c r="M540" s="414">
        <f t="shared" si="34"/>
        <v>68.27000000000001</v>
      </c>
    </row>
    <row r="541" spans="1:13" s="446" customFormat="1" hidden="1" x14ac:dyDescent="0.2">
      <c r="A541" s="415">
        <v>592</v>
      </c>
      <c r="B541" s="410" t="s">
        <v>2359</v>
      </c>
      <c r="C541" s="410"/>
      <c r="D541" s="426">
        <f t="shared" si="32"/>
        <v>71.72</v>
      </c>
      <c r="E541" s="408" t="s">
        <v>2582</v>
      </c>
      <c r="F541" s="408">
        <v>1</v>
      </c>
      <c r="G541" s="426">
        <v>71.72</v>
      </c>
      <c r="H541" s="409"/>
      <c r="I541" s="411"/>
      <c r="J541" s="412"/>
      <c r="K541" s="412"/>
      <c r="L541" s="413">
        <f t="shared" si="33"/>
        <v>1</v>
      </c>
      <c r="M541" s="414">
        <f t="shared" si="34"/>
        <v>71.72</v>
      </c>
    </row>
    <row r="542" spans="1:13" s="446" customFormat="1" hidden="1" x14ac:dyDescent="0.2">
      <c r="A542" s="415">
        <v>593</v>
      </c>
      <c r="B542" s="410" t="s">
        <v>2360</v>
      </c>
      <c r="C542" s="410"/>
      <c r="D542" s="426">
        <f t="shared" si="32"/>
        <v>41.81</v>
      </c>
      <c r="E542" s="408" t="s">
        <v>2582</v>
      </c>
      <c r="F542" s="408">
        <v>1</v>
      </c>
      <c r="G542" s="426">
        <v>41.81</v>
      </c>
      <c r="H542" s="409"/>
      <c r="I542" s="411"/>
      <c r="J542" s="412"/>
      <c r="K542" s="412"/>
      <c r="L542" s="413">
        <f t="shared" si="33"/>
        <v>1</v>
      </c>
      <c r="M542" s="414">
        <f t="shared" si="34"/>
        <v>41.81</v>
      </c>
    </row>
    <row r="543" spans="1:13" s="446" customFormat="1" hidden="1" x14ac:dyDescent="0.2">
      <c r="A543" s="415">
        <v>594</v>
      </c>
      <c r="B543" s="410" t="s">
        <v>2361</v>
      </c>
      <c r="C543" s="410"/>
      <c r="D543" s="426">
        <f t="shared" si="32"/>
        <v>21.6</v>
      </c>
      <c r="E543" s="408" t="s">
        <v>2582</v>
      </c>
      <c r="F543" s="408">
        <v>1</v>
      </c>
      <c r="G543" s="426">
        <v>21.6</v>
      </c>
      <c r="H543" s="409"/>
      <c r="I543" s="411"/>
      <c r="J543" s="412"/>
      <c r="K543" s="412"/>
      <c r="L543" s="413">
        <f t="shared" si="33"/>
        <v>1</v>
      </c>
      <c r="M543" s="414">
        <f t="shared" si="34"/>
        <v>21.6</v>
      </c>
    </row>
    <row r="544" spans="1:13" s="446" customFormat="1" hidden="1" x14ac:dyDescent="0.2">
      <c r="A544" s="415">
        <v>595</v>
      </c>
      <c r="B544" s="410" t="s">
        <v>2362</v>
      </c>
      <c r="C544" s="410"/>
      <c r="D544" s="426">
        <f t="shared" si="32"/>
        <v>6.02</v>
      </c>
      <c r="E544" s="408" t="s">
        <v>2582</v>
      </c>
      <c r="F544" s="408">
        <v>1</v>
      </c>
      <c r="G544" s="426">
        <v>6.02</v>
      </c>
      <c r="H544" s="409"/>
      <c r="I544" s="411"/>
      <c r="J544" s="412"/>
      <c r="K544" s="412"/>
      <c r="L544" s="413">
        <f t="shared" si="33"/>
        <v>1</v>
      </c>
      <c r="M544" s="414">
        <f t="shared" si="34"/>
        <v>6.02</v>
      </c>
    </row>
    <row r="545" spans="1:13" s="446" customFormat="1" hidden="1" x14ac:dyDescent="0.2">
      <c r="A545" s="415">
        <v>596</v>
      </c>
      <c r="B545" s="410" t="s">
        <v>2363</v>
      </c>
      <c r="C545" s="410"/>
      <c r="D545" s="426">
        <f t="shared" si="32"/>
        <v>180.28000000000003</v>
      </c>
      <c r="E545" s="408" t="s">
        <v>2582</v>
      </c>
      <c r="F545" s="408">
        <v>1</v>
      </c>
      <c r="G545" s="426">
        <v>180.28000000000003</v>
      </c>
      <c r="H545" s="409"/>
      <c r="I545" s="411"/>
      <c r="J545" s="412"/>
      <c r="K545" s="412"/>
      <c r="L545" s="413">
        <f t="shared" si="33"/>
        <v>1</v>
      </c>
      <c r="M545" s="414">
        <f t="shared" si="34"/>
        <v>180.28000000000003</v>
      </c>
    </row>
    <row r="546" spans="1:13" s="446" customFormat="1" hidden="1" x14ac:dyDescent="0.2">
      <c r="A546" s="415">
        <v>597</v>
      </c>
      <c r="B546" s="410" t="s">
        <v>2364</v>
      </c>
      <c r="C546" s="410"/>
      <c r="D546" s="426">
        <f t="shared" si="32"/>
        <v>0</v>
      </c>
      <c r="E546" s="408" t="s">
        <v>2582</v>
      </c>
      <c r="F546" s="408">
        <v>1</v>
      </c>
      <c r="G546" s="426">
        <v>0</v>
      </c>
      <c r="H546" s="409"/>
      <c r="I546" s="411"/>
      <c r="J546" s="412"/>
      <c r="K546" s="412"/>
      <c r="L546" s="413">
        <f t="shared" si="33"/>
        <v>1</v>
      </c>
      <c r="M546" s="414">
        <f t="shared" si="34"/>
        <v>0</v>
      </c>
    </row>
    <row r="547" spans="1:13" s="446" customFormat="1" hidden="1" x14ac:dyDescent="0.2">
      <c r="A547" s="415">
        <v>598</v>
      </c>
      <c r="B547" s="410" t="s">
        <v>2365</v>
      </c>
      <c r="C547" s="410"/>
      <c r="D547" s="426">
        <f t="shared" si="32"/>
        <v>6.03</v>
      </c>
      <c r="E547" s="408" t="s">
        <v>2582</v>
      </c>
      <c r="F547" s="408">
        <v>1</v>
      </c>
      <c r="G547" s="426">
        <v>6.03</v>
      </c>
      <c r="H547" s="409"/>
      <c r="I547" s="411"/>
      <c r="J547" s="412"/>
      <c r="K547" s="412"/>
      <c r="L547" s="413">
        <f t="shared" si="33"/>
        <v>1</v>
      </c>
      <c r="M547" s="414">
        <f t="shared" si="34"/>
        <v>6.03</v>
      </c>
    </row>
    <row r="548" spans="1:13" s="446" customFormat="1" hidden="1" x14ac:dyDescent="0.2">
      <c r="A548" s="415">
        <v>599</v>
      </c>
      <c r="B548" s="410" t="s">
        <v>2366</v>
      </c>
      <c r="C548" s="410"/>
      <c r="D548" s="426">
        <f t="shared" si="32"/>
        <v>7</v>
      </c>
      <c r="E548" s="408" t="s">
        <v>2582</v>
      </c>
      <c r="F548" s="408">
        <v>1</v>
      </c>
      <c r="G548" s="426">
        <v>7</v>
      </c>
      <c r="H548" s="409"/>
      <c r="I548" s="411"/>
      <c r="J548" s="412"/>
      <c r="K548" s="412"/>
      <c r="L548" s="413">
        <f t="shared" si="33"/>
        <v>1</v>
      </c>
      <c r="M548" s="414">
        <f t="shared" si="34"/>
        <v>7</v>
      </c>
    </row>
    <row r="549" spans="1:13" s="446" customFormat="1" hidden="1" x14ac:dyDescent="0.2">
      <c r="A549" s="415">
        <v>600</v>
      </c>
      <c r="B549" s="410" t="s">
        <v>2367</v>
      </c>
      <c r="C549" s="410"/>
      <c r="D549" s="426">
        <f t="shared" si="32"/>
        <v>20.7</v>
      </c>
      <c r="E549" s="408" t="s">
        <v>2582</v>
      </c>
      <c r="F549" s="408">
        <v>1</v>
      </c>
      <c r="G549" s="426">
        <v>20.7</v>
      </c>
      <c r="H549" s="409"/>
      <c r="I549" s="411"/>
      <c r="J549" s="412"/>
      <c r="K549" s="412"/>
      <c r="L549" s="413">
        <f t="shared" si="33"/>
        <v>1</v>
      </c>
      <c r="M549" s="414">
        <f t="shared" si="34"/>
        <v>20.7</v>
      </c>
    </row>
    <row r="550" spans="1:13" s="446" customFormat="1" hidden="1" x14ac:dyDescent="0.2">
      <c r="A550" s="415">
        <v>601</v>
      </c>
      <c r="B550" s="410" t="s">
        <v>2368</v>
      </c>
      <c r="C550" s="410"/>
      <c r="D550" s="426">
        <f t="shared" si="32"/>
        <v>3.5</v>
      </c>
      <c r="E550" s="408" t="s">
        <v>2582</v>
      </c>
      <c r="F550" s="408">
        <v>2</v>
      </c>
      <c r="G550" s="426">
        <v>7</v>
      </c>
      <c r="H550" s="409"/>
      <c r="I550" s="411"/>
      <c r="J550" s="412"/>
      <c r="K550" s="412"/>
      <c r="L550" s="413">
        <f t="shared" si="33"/>
        <v>2</v>
      </c>
      <c r="M550" s="414">
        <f t="shared" si="34"/>
        <v>7</v>
      </c>
    </row>
    <row r="551" spans="1:13" s="446" customFormat="1" hidden="1" x14ac:dyDescent="0.2">
      <c r="A551" s="415">
        <v>602</v>
      </c>
      <c r="B551" s="410" t="s">
        <v>2369</v>
      </c>
      <c r="C551" s="410"/>
      <c r="D551" s="426">
        <f t="shared" si="32"/>
        <v>3.48</v>
      </c>
      <c r="E551" s="408" t="s">
        <v>2582</v>
      </c>
      <c r="F551" s="408">
        <v>2</v>
      </c>
      <c r="G551" s="426">
        <v>6.96</v>
      </c>
      <c r="H551" s="409"/>
      <c r="I551" s="411"/>
      <c r="J551" s="412"/>
      <c r="K551" s="412"/>
      <c r="L551" s="413">
        <f t="shared" si="33"/>
        <v>2</v>
      </c>
      <c r="M551" s="414">
        <f t="shared" si="34"/>
        <v>6.96</v>
      </c>
    </row>
    <row r="552" spans="1:13" s="446" customFormat="1" hidden="1" x14ac:dyDescent="0.2">
      <c r="A552" s="415">
        <v>603</v>
      </c>
      <c r="B552" s="410" t="s">
        <v>2370</v>
      </c>
      <c r="C552" s="410"/>
      <c r="D552" s="426">
        <f t="shared" si="32"/>
        <v>7.75</v>
      </c>
      <c r="E552" s="408" t="s">
        <v>2582</v>
      </c>
      <c r="F552" s="408">
        <v>1</v>
      </c>
      <c r="G552" s="426">
        <v>7.75</v>
      </c>
      <c r="H552" s="409"/>
      <c r="I552" s="411"/>
      <c r="J552" s="412"/>
      <c r="K552" s="412"/>
      <c r="L552" s="413">
        <f t="shared" si="33"/>
        <v>1</v>
      </c>
      <c r="M552" s="414">
        <f t="shared" si="34"/>
        <v>7.75</v>
      </c>
    </row>
    <row r="553" spans="1:13" s="446" customFormat="1" hidden="1" x14ac:dyDescent="0.2">
      <c r="A553" s="415">
        <v>604</v>
      </c>
      <c r="B553" s="410" t="s">
        <v>2337</v>
      </c>
      <c r="C553" s="410"/>
      <c r="D553" s="426">
        <f t="shared" si="32"/>
        <v>192.3</v>
      </c>
      <c r="E553" s="408" t="s">
        <v>2582</v>
      </c>
      <c r="F553" s="408">
        <v>1</v>
      </c>
      <c r="G553" s="426">
        <v>192.3</v>
      </c>
      <c r="H553" s="409"/>
      <c r="I553" s="411"/>
      <c r="J553" s="412"/>
      <c r="K553" s="412"/>
      <c r="L553" s="413">
        <f t="shared" si="33"/>
        <v>1</v>
      </c>
      <c r="M553" s="414">
        <f t="shared" si="34"/>
        <v>192.3</v>
      </c>
    </row>
    <row r="554" spans="1:13" s="446" customFormat="1" hidden="1" x14ac:dyDescent="0.2">
      <c r="A554" s="415">
        <v>605</v>
      </c>
      <c r="B554" s="410" t="s">
        <v>2371</v>
      </c>
      <c r="C554" s="410"/>
      <c r="D554" s="426">
        <f t="shared" si="32"/>
        <v>0</v>
      </c>
      <c r="E554" s="408" t="s">
        <v>2582</v>
      </c>
      <c r="F554" s="408">
        <v>1</v>
      </c>
      <c r="G554" s="426">
        <v>0</v>
      </c>
      <c r="H554" s="409"/>
      <c r="I554" s="411"/>
      <c r="J554" s="412"/>
      <c r="K554" s="412"/>
      <c r="L554" s="413">
        <f t="shared" si="33"/>
        <v>1</v>
      </c>
      <c r="M554" s="414">
        <f t="shared" si="34"/>
        <v>0</v>
      </c>
    </row>
    <row r="555" spans="1:13" s="446" customFormat="1" hidden="1" x14ac:dyDescent="0.2">
      <c r="A555" s="415">
        <v>606</v>
      </c>
      <c r="B555" s="410" t="s">
        <v>2372</v>
      </c>
      <c r="C555" s="410"/>
      <c r="D555" s="426">
        <f t="shared" si="32"/>
        <v>65.570000000000007</v>
      </c>
      <c r="E555" s="408" t="s">
        <v>2582</v>
      </c>
      <c r="F555" s="408">
        <v>1</v>
      </c>
      <c r="G555" s="426">
        <v>65.570000000000007</v>
      </c>
      <c r="H555" s="409"/>
      <c r="I555" s="411"/>
      <c r="J555" s="412"/>
      <c r="K555" s="412"/>
      <c r="L555" s="413">
        <f t="shared" si="33"/>
        <v>1</v>
      </c>
      <c r="M555" s="414">
        <f t="shared" si="34"/>
        <v>65.570000000000007</v>
      </c>
    </row>
    <row r="556" spans="1:13" s="446" customFormat="1" hidden="1" x14ac:dyDescent="0.2">
      <c r="A556" s="415">
        <v>607</v>
      </c>
      <c r="B556" s="410" t="s">
        <v>2373</v>
      </c>
      <c r="C556" s="410"/>
      <c r="D556" s="426">
        <f t="shared" si="32"/>
        <v>27.34</v>
      </c>
      <c r="E556" s="408" t="s">
        <v>2582</v>
      </c>
      <c r="F556" s="408">
        <v>1</v>
      </c>
      <c r="G556" s="426">
        <v>27.34</v>
      </c>
      <c r="H556" s="409"/>
      <c r="I556" s="411"/>
      <c r="J556" s="412"/>
      <c r="K556" s="412"/>
      <c r="L556" s="413">
        <f t="shared" si="33"/>
        <v>1</v>
      </c>
      <c r="M556" s="414">
        <f t="shared" si="34"/>
        <v>27.34</v>
      </c>
    </row>
    <row r="557" spans="1:13" s="446" customFormat="1" hidden="1" x14ac:dyDescent="0.2">
      <c r="A557" s="415">
        <v>608</v>
      </c>
      <c r="B557" s="410" t="s">
        <v>2374</v>
      </c>
      <c r="C557" s="410"/>
      <c r="D557" s="426">
        <f t="shared" si="32"/>
        <v>68.73</v>
      </c>
      <c r="E557" s="408" t="s">
        <v>2582</v>
      </c>
      <c r="F557" s="408">
        <v>1</v>
      </c>
      <c r="G557" s="426">
        <v>68.73</v>
      </c>
      <c r="H557" s="409"/>
      <c r="I557" s="411"/>
      <c r="J557" s="412"/>
      <c r="K557" s="412"/>
      <c r="L557" s="413">
        <f t="shared" si="33"/>
        <v>1</v>
      </c>
      <c r="M557" s="414">
        <f t="shared" si="34"/>
        <v>68.73</v>
      </c>
    </row>
    <row r="558" spans="1:13" s="446" customFormat="1" hidden="1" x14ac:dyDescent="0.2">
      <c r="A558" s="415">
        <v>610</v>
      </c>
      <c r="B558" s="410" t="s">
        <v>2375</v>
      </c>
      <c r="C558" s="410"/>
      <c r="D558" s="426">
        <f t="shared" si="32"/>
        <v>55.19</v>
      </c>
      <c r="E558" s="408" t="s">
        <v>2582</v>
      </c>
      <c r="F558" s="408">
        <v>1</v>
      </c>
      <c r="G558" s="426">
        <v>55.19</v>
      </c>
      <c r="H558" s="409"/>
      <c r="I558" s="411"/>
      <c r="J558" s="412"/>
      <c r="K558" s="412"/>
      <c r="L558" s="413">
        <f t="shared" si="33"/>
        <v>1</v>
      </c>
      <c r="M558" s="414">
        <f t="shared" si="34"/>
        <v>55.19</v>
      </c>
    </row>
    <row r="559" spans="1:13" s="446" customFormat="1" hidden="1" x14ac:dyDescent="0.2">
      <c r="A559" s="415">
        <v>612</v>
      </c>
      <c r="B559" s="410" t="s">
        <v>2376</v>
      </c>
      <c r="C559" s="410"/>
      <c r="D559" s="426">
        <f t="shared" si="32"/>
        <v>54.230000000000004</v>
      </c>
      <c r="E559" s="408" t="s">
        <v>2582</v>
      </c>
      <c r="F559" s="408">
        <v>1</v>
      </c>
      <c r="G559" s="426">
        <v>54.230000000000004</v>
      </c>
      <c r="H559" s="409"/>
      <c r="I559" s="411"/>
      <c r="J559" s="412"/>
      <c r="K559" s="412"/>
      <c r="L559" s="413">
        <f t="shared" si="33"/>
        <v>1</v>
      </c>
      <c r="M559" s="414">
        <f t="shared" si="34"/>
        <v>54.230000000000004</v>
      </c>
    </row>
    <row r="560" spans="1:13" s="446" customFormat="1" hidden="1" x14ac:dyDescent="0.2">
      <c r="A560" s="415">
        <v>613</v>
      </c>
      <c r="B560" s="410" t="s">
        <v>2338</v>
      </c>
      <c r="C560" s="410"/>
      <c r="D560" s="426">
        <f t="shared" si="32"/>
        <v>3.52</v>
      </c>
      <c r="E560" s="408" t="s">
        <v>2582</v>
      </c>
      <c r="F560" s="408">
        <v>1</v>
      </c>
      <c r="G560" s="426">
        <v>3.52</v>
      </c>
      <c r="H560" s="409"/>
      <c r="I560" s="411"/>
      <c r="J560" s="412"/>
      <c r="K560" s="412"/>
      <c r="L560" s="413">
        <f t="shared" si="33"/>
        <v>1</v>
      </c>
      <c r="M560" s="414">
        <f t="shared" si="34"/>
        <v>3.52</v>
      </c>
    </row>
    <row r="561" spans="1:13" s="446" customFormat="1" hidden="1" x14ac:dyDescent="0.2">
      <c r="A561" s="415">
        <v>614</v>
      </c>
      <c r="B561" s="410" t="s">
        <v>2377</v>
      </c>
      <c r="C561" s="410"/>
      <c r="D561" s="426">
        <f t="shared" si="32"/>
        <v>4.92</v>
      </c>
      <c r="E561" s="408" t="s">
        <v>2582</v>
      </c>
      <c r="F561" s="408">
        <v>2</v>
      </c>
      <c r="G561" s="426">
        <v>9.84</v>
      </c>
      <c r="H561" s="409"/>
      <c r="I561" s="411"/>
      <c r="J561" s="412"/>
      <c r="K561" s="412"/>
      <c r="L561" s="413">
        <f t="shared" si="33"/>
        <v>2</v>
      </c>
      <c r="M561" s="414">
        <f t="shared" si="34"/>
        <v>9.84</v>
      </c>
    </row>
    <row r="562" spans="1:13" s="446" customFormat="1" hidden="1" x14ac:dyDescent="0.2">
      <c r="A562" s="415">
        <v>615</v>
      </c>
      <c r="B562" s="410" t="s">
        <v>2378</v>
      </c>
      <c r="C562" s="410"/>
      <c r="D562" s="426">
        <f t="shared" si="32"/>
        <v>66.83</v>
      </c>
      <c r="E562" s="408" t="s">
        <v>2582</v>
      </c>
      <c r="F562" s="408">
        <v>1</v>
      </c>
      <c r="G562" s="426">
        <v>66.83</v>
      </c>
      <c r="H562" s="409"/>
      <c r="I562" s="411"/>
      <c r="J562" s="412"/>
      <c r="K562" s="412"/>
      <c r="L562" s="413">
        <f t="shared" si="33"/>
        <v>1</v>
      </c>
      <c r="M562" s="414">
        <f t="shared" si="34"/>
        <v>66.83</v>
      </c>
    </row>
    <row r="563" spans="1:13" s="446" customFormat="1" hidden="1" x14ac:dyDescent="0.2">
      <c r="A563" s="415">
        <v>616</v>
      </c>
      <c r="B563" s="410" t="s">
        <v>2379</v>
      </c>
      <c r="C563" s="410"/>
      <c r="D563" s="426">
        <f t="shared" si="32"/>
        <v>125.37</v>
      </c>
      <c r="E563" s="408" t="s">
        <v>2582</v>
      </c>
      <c r="F563" s="408">
        <v>1</v>
      </c>
      <c r="G563" s="426">
        <v>125.37</v>
      </c>
      <c r="H563" s="409"/>
      <c r="I563" s="411"/>
      <c r="J563" s="412"/>
      <c r="K563" s="412"/>
      <c r="L563" s="413">
        <f t="shared" si="33"/>
        <v>1</v>
      </c>
      <c r="M563" s="414">
        <f t="shared" si="34"/>
        <v>125.37</v>
      </c>
    </row>
    <row r="564" spans="1:13" s="446" customFormat="1" hidden="1" x14ac:dyDescent="0.2">
      <c r="A564" s="415">
        <v>618</v>
      </c>
      <c r="B564" s="410" t="s">
        <v>2380</v>
      </c>
      <c r="C564" s="410"/>
      <c r="D564" s="426">
        <f t="shared" si="32"/>
        <v>128.13</v>
      </c>
      <c r="E564" s="408" t="s">
        <v>2582</v>
      </c>
      <c r="F564" s="408">
        <v>1</v>
      </c>
      <c r="G564" s="426">
        <v>128.13</v>
      </c>
      <c r="H564" s="409"/>
      <c r="I564" s="411"/>
      <c r="J564" s="412"/>
      <c r="K564" s="412"/>
      <c r="L564" s="413">
        <f t="shared" si="33"/>
        <v>1</v>
      </c>
      <c r="M564" s="414">
        <f t="shared" si="34"/>
        <v>128.13</v>
      </c>
    </row>
    <row r="565" spans="1:13" s="446" customFormat="1" hidden="1" x14ac:dyDescent="0.2">
      <c r="A565" s="415">
        <v>620</v>
      </c>
      <c r="B565" s="410" t="s">
        <v>2381</v>
      </c>
      <c r="C565" s="410"/>
      <c r="D565" s="426">
        <f t="shared" si="32"/>
        <v>58.500000000000007</v>
      </c>
      <c r="E565" s="408" t="s">
        <v>2582</v>
      </c>
      <c r="F565" s="408">
        <v>1</v>
      </c>
      <c r="G565" s="426">
        <v>58.500000000000007</v>
      </c>
      <c r="H565" s="409"/>
      <c r="I565" s="411"/>
      <c r="J565" s="412"/>
      <c r="K565" s="412"/>
      <c r="L565" s="413">
        <f t="shared" si="33"/>
        <v>1</v>
      </c>
      <c r="M565" s="414">
        <f t="shared" si="34"/>
        <v>58.500000000000007</v>
      </c>
    </row>
    <row r="566" spans="1:13" s="446" customFormat="1" hidden="1" x14ac:dyDescent="0.2">
      <c r="A566" s="415">
        <v>621</v>
      </c>
      <c r="B566" s="410" t="s">
        <v>2382</v>
      </c>
      <c r="C566" s="410"/>
      <c r="D566" s="426">
        <f t="shared" si="32"/>
        <v>41.91</v>
      </c>
      <c r="E566" s="408" t="s">
        <v>2582</v>
      </c>
      <c r="F566" s="408">
        <v>1</v>
      </c>
      <c r="G566" s="426">
        <v>41.91</v>
      </c>
      <c r="H566" s="409"/>
      <c r="I566" s="411"/>
      <c r="J566" s="412"/>
      <c r="K566" s="412"/>
      <c r="L566" s="413">
        <f t="shared" si="33"/>
        <v>1</v>
      </c>
      <c r="M566" s="414">
        <f t="shared" si="34"/>
        <v>41.91</v>
      </c>
    </row>
    <row r="567" spans="1:13" s="446" customFormat="1" hidden="1" x14ac:dyDescent="0.2">
      <c r="A567" s="415">
        <v>623</v>
      </c>
      <c r="B567" s="410" t="s">
        <v>2383</v>
      </c>
      <c r="C567" s="410"/>
      <c r="D567" s="426">
        <f t="shared" si="32"/>
        <v>42.29</v>
      </c>
      <c r="E567" s="408" t="s">
        <v>2582</v>
      </c>
      <c r="F567" s="408">
        <v>1</v>
      </c>
      <c r="G567" s="426">
        <v>42.29</v>
      </c>
      <c r="H567" s="409"/>
      <c r="I567" s="411"/>
      <c r="J567" s="412"/>
      <c r="K567" s="412"/>
      <c r="L567" s="413">
        <f t="shared" si="33"/>
        <v>1</v>
      </c>
      <c r="M567" s="414">
        <f t="shared" si="34"/>
        <v>42.29</v>
      </c>
    </row>
    <row r="568" spans="1:13" s="446" customFormat="1" hidden="1" x14ac:dyDescent="0.2">
      <c r="A568" s="415">
        <v>625</v>
      </c>
      <c r="B568" s="410" t="s">
        <v>2384</v>
      </c>
      <c r="C568" s="410"/>
      <c r="D568" s="426">
        <f t="shared" si="32"/>
        <v>24.58</v>
      </c>
      <c r="E568" s="408" t="s">
        <v>2582</v>
      </c>
      <c r="F568" s="408">
        <v>1</v>
      </c>
      <c r="G568" s="426">
        <v>24.58</v>
      </c>
      <c r="H568" s="409"/>
      <c r="I568" s="411"/>
      <c r="J568" s="412"/>
      <c r="K568" s="412"/>
      <c r="L568" s="413">
        <f t="shared" si="33"/>
        <v>1</v>
      </c>
      <c r="M568" s="414">
        <f t="shared" si="34"/>
        <v>24.58</v>
      </c>
    </row>
    <row r="569" spans="1:13" s="446" customFormat="1" hidden="1" x14ac:dyDescent="0.2">
      <c r="A569" s="415">
        <v>626</v>
      </c>
      <c r="B569" s="410" t="s">
        <v>2339</v>
      </c>
      <c r="C569" s="410"/>
      <c r="D569" s="426">
        <f t="shared" si="32"/>
        <v>0</v>
      </c>
      <c r="E569" s="408" t="s">
        <v>2582</v>
      </c>
      <c r="F569" s="408">
        <v>29</v>
      </c>
      <c r="G569" s="426">
        <v>0</v>
      </c>
      <c r="H569" s="409"/>
      <c r="I569" s="411"/>
      <c r="J569" s="412"/>
      <c r="K569" s="412"/>
      <c r="L569" s="413">
        <f t="shared" si="33"/>
        <v>29</v>
      </c>
      <c r="M569" s="414">
        <f t="shared" si="34"/>
        <v>0</v>
      </c>
    </row>
    <row r="570" spans="1:13" s="446" customFormat="1" hidden="1" x14ac:dyDescent="0.2">
      <c r="A570" s="415">
        <v>627</v>
      </c>
      <c r="B570" s="410" t="s">
        <v>2385</v>
      </c>
      <c r="C570" s="410"/>
      <c r="D570" s="426">
        <f t="shared" si="32"/>
        <v>25.380000000000003</v>
      </c>
      <c r="E570" s="408" t="s">
        <v>2582</v>
      </c>
      <c r="F570" s="408">
        <v>1</v>
      </c>
      <c r="G570" s="426">
        <v>25.380000000000003</v>
      </c>
      <c r="H570" s="409"/>
      <c r="I570" s="411"/>
      <c r="J570" s="412"/>
      <c r="K570" s="412"/>
      <c r="L570" s="413">
        <f t="shared" si="33"/>
        <v>1</v>
      </c>
      <c r="M570" s="414">
        <f t="shared" si="34"/>
        <v>25.380000000000003</v>
      </c>
    </row>
    <row r="571" spans="1:13" s="446" customFormat="1" hidden="1" x14ac:dyDescent="0.2">
      <c r="A571" s="415">
        <v>628</v>
      </c>
      <c r="B571" s="410" t="s">
        <v>2386</v>
      </c>
      <c r="C571" s="410"/>
      <c r="D571" s="426">
        <f t="shared" si="32"/>
        <v>24.060000000000002</v>
      </c>
      <c r="E571" s="408" t="s">
        <v>2582</v>
      </c>
      <c r="F571" s="408">
        <v>1</v>
      </c>
      <c r="G571" s="426">
        <v>24.060000000000002</v>
      </c>
      <c r="H571" s="409"/>
      <c r="I571" s="411"/>
      <c r="J571" s="412"/>
      <c r="K571" s="412"/>
      <c r="L571" s="413">
        <f t="shared" si="33"/>
        <v>1</v>
      </c>
      <c r="M571" s="414">
        <f t="shared" si="34"/>
        <v>24.060000000000002</v>
      </c>
    </row>
    <row r="572" spans="1:13" s="446" customFormat="1" hidden="1" x14ac:dyDescent="0.2">
      <c r="A572" s="415">
        <v>629</v>
      </c>
      <c r="B572" s="410" t="s">
        <v>2387</v>
      </c>
      <c r="C572" s="410"/>
      <c r="D572" s="426">
        <f t="shared" si="32"/>
        <v>25.87</v>
      </c>
      <c r="E572" s="408" t="s">
        <v>2582</v>
      </c>
      <c r="F572" s="408">
        <v>1</v>
      </c>
      <c r="G572" s="426">
        <v>25.87</v>
      </c>
      <c r="H572" s="409"/>
      <c r="I572" s="411"/>
      <c r="J572" s="412"/>
      <c r="K572" s="412"/>
      <c r="L572" s="413">
        <f t="shared" si="33"/>
        <v>1</v>
      </c>
      <c r="M572" s="414">
        <f t="shared" si="34"/>
        <v>25.87</v>
      </c>
    </row>
    <row r="573" spans="1:13" s="446" customFormat="1" hidden="1" x14ac:dyDescent="0.2">
      <c r="A573" s="415">
        <v>630</v>
      </c>
      <c r="B573" s="410" t="s">
        <v>2388</v>
      </c>
      <c r="C573" s="410"/>
      <c r="D573" s="426">
        <f t="shared" si="32"/>
        <v>104.92999999999999</v>
      </c>
      <c r="E573" s="408" t="s">
        <v>2582</v>
      </c>
      <c r="F573" s="408">
        <v>1</v>
      </c>
      <c r="G573" s="426">
        <v>104.92999999999999</v>
      </c>
      <c r="H573" s="409"/>
      <c r="I573" s="411"/>
      <c r="J573" s="412"/>
      <c r="K573" s="412"/>
      <c r="L573" s="413">
        <f t="shared" si="33"/>
        <v>1</v>
      </c>
      <c r="M573" s="414">
        <f t="shared" si="34"/>
        <v>104.92999999999999</v>
      </c>
    </row>
    <row r="574" spans="1:13" s="446" customFormat="1" hidden="1" x14ac:dyDescent="0.2">
      <c r="A574" s="415">
        <v>631</v>
      </c>
      <c r="B574" s="410" t="s">
        <v>2389</v>
      </c>
      <c r="C574" s="410"/>
      <c r="D574" s="426">
        <f t="shared" si="32"/>
        <v>66.599999999999994</v>
      </c>
      <c r="E574" s="408" t="s">
        <v>2582</v>
      </c>
      <c r="F574" s="408">
        <v>1</v>
      </c>
      <c r="G574" s="426">
        <v>66.599999999999994</v>
      </c>
      <c r="H574" s="409"/>
      <c r="I574" s="411"/>
      <c r="J574" s="412"/>
      <c r="K574" s="412"/>
      <c r="L574" s="413">
        <f t="shared" si="33"/>
        <v>1</v>
      </c>
      <c r="M574" s="414">
        <f t="shared" si="34"/>
        <v>66.599999999999994</v>
      </c>
    </row>
    <row r="575" spans="1:13" s="446" customFormat="1" hidden="1" x14ac:dyDescent="0.2">
      <c r="A575" s="415">
        <v>632</v>
      </c>
      <c r="B575" s="410" t="s">
        <v>2390</v>
      </c>
      <c r="C575" s="410"/>
      <c r="D575" s="426">
        <f t="shared" si="32"/>
        <v>26.71</v>
      </c>
      <c r="E575" s="408" t="s">
        <v>2582</v>
      </c>
      <c r="F575" s="408">
        <v>1</v>
      </c>
      <c r="G575" s="426">
        <v>26.71</v>
      </c>
      <c r="H575" s="409"/>
      <c r="I575" s="411"/>
      <c r="J575" s="412"/>
      <c r="K575" s="412"/>
      <c r="L575" s="413">
        <f t="shared" si="33"/>
        <v>1</v>
      </c>
      <c r="M575" s="414">
        <f t="shared" si="34"/>
        <v>26.71</v>
      </c>
    </row>
    <row r="576" spans="1:13" s="446" customFormat="1" hidden="1" x14ac:dyDescent="0.2">
      <c r="A576" s="415">
        <v>633</v>
      </c>
      <c r="B576" s="410" t="s">
        <v>2340</v>
      </c>
      <c r="C576" s="410"/>
      <c r="D576" s="426">
        <f t="shared" si="32"/>
        <v>7.8499999999999988</v>
      </c>
      <c r="E576" s="408" t="s">
        <v>2582</v>
      </c>
      <c r="F576" s="408">
        <v>3</v>
      </c>
      <c r="G576" s="426">
        <v>23.549999999999997</v>
      </c>
      <c r="H576" s="409"/>
      <c r="I576" s="411"/>
      <c r="J576" s="412"/>
      <c r="K576" s="412"/>
      <c r="L576" s="413">
        <f t="shared" si="33"/>
        <v>3</v>
      </c>
      <c r="M576" s="414">
        <f t="shared" si="34"/>
        <v>23.549999999999997</v>
      </c>
    </row>
    <row r="577" spans="1:13" s="446" customFormat="1" hidden="1" x14ac:dyDescent="0.2">
      <c r="A577" s="415">
        <v>634</v>
      </c>
      <c r="B577" s="410" t="s">
        <v>2391</v>
      </c>
      <c r="C577" s="410"/>
      <c r="D577" s="426">
        <f t="shared" si="32"/>
        <v>108.84</v>
      </c>
      <c r="E577" s="408" t="s">
        <v>2582</v>
      </c>
      <c r="F577" s="408">
        <v>1</v>
      </c>
      <c r="G577" s="426">
        <v>108.84</v>
      </c>
      <c r="H577" s="409"/>
      <c r="I577" s="411"/>
      <c r="J577" s="412"/>
      <c r="K577" s="412"/>
      <c r="L577" s="413">
        <f t="shared" si="33"/>
        <v>1</v>
      </c>
      <c r="M577" s="414">
        <f t="shared" si="34"/>
        <v>108.84</v>
      </c>
    </row>
    <row r="578" spans="1:13" s="446" customFormat="1" hidden="1" x14ac:dyDescent="0.2">
      <c r="A578" s="415">
        <v>635</v>
      </c>
      <c r="B578" s="410" t="s">
        <v>2341</v>
      </c>
      <c r="C578" s="410"/>
      <c r="D578" s="426">
        <f t="shared" si="32"/>
        <v>15.48</v>
      </c>
      <c r="E578" s="408" t="s">
        <v>2582</v>
      </c>
      <c r="F578" s="408">
        <v>1</v>
      </c>
      <c r="G578" s="426">
        <v>15.48</v>
      </c>
      <c r="H578" s="409"/>
      <c r="I578" s="411"/>
      <c r="J578" s="412"/>
      <c r="K578" s="412"/>
      <c r="L578" s="413">
        <f t="shared" si="33"/>
        <v>1</v>
      </c>
      <c r="M578" s="414">
        <f t="shared" si="34"/>
        <v>15.48</v>
      </c>
    </row>
    <row r="579" spans="1:13" s="446" customFormat="1" hidden="1" x14ac:dyDescent="0.2">
      <c r="A579" s="415">
        <v>636</v>
      </c>
      <c r="B579" s="410" t="s">
        <v>2342</v>
      </c>
      <c r="C579" s="410"/>
      <c r="D579" s="426">
        <f t="shared" si="32"/>
        <v>6.57</v>
      </c>
      <c r="E579" s="408" t="s">
        <v>2582</v>
      </c>
      <c r="F579" s="408">
        <v>1</v>
      </c>
      <c r="G579" s="426">
        <v>6.57</v>
      </c>
      <c r="H579" s="409"/>
      <c r="I579" s="411"/>
      <c r="J579" s="412"/>
      <c r="K579" s="412"/>
      <c r="L579" s="413">
        <f t="shared" si="33"/>
        <v>1</v>
      </c>
      <c r="M579" s="414">
        <f t="shared" si="34"/>
        <v>6.57</v>
      </c>
    </row>
    <row r="580" spans="1:13" s="446" customFormat="1" hidden="1" x14ac:dyDescent="0.2">
      <c r="A580" s="415">
        <v>637</v>
      </c>
      <c r="B580" s="410" t="s">
        <v>2183</v>
      </c>
      <c r="C580" s="410"/>
      <c r="D580" s="426">
        <f t="shared" si="32"/>
        <v>0</v>
      </c>
      <c r="E580" s="408" t="s">
        <v>2210</v>
      </c>
      <c r="F580" s="408">
        <v>23</v>
      </c>
      <c r="G580" s="426">
        <v>0</v>
      </c>
      <c r="H580" s="409"/>
      <c r="I580" s="411"/>
      <c r="J580" s="412"/>
      <c r="K580" s="412"/>
      <c r="L580" s="413">
        <f t="shared" si="33"/>
        <v>23</v>
      </c>
      <c r="M580" s="414">
        <f t="shared" si="34"/>
        <v>0</v>
      </c>
    </row>
    <row r="581" spans="1:13" s="446" customFormat="1" hidden="1" x14ac:dyDescent="0.2">
      <c r="A581" s="415">
        <v>638</v>
      </c>
      <c r="B581" s="410" t="s">
        <v>2192</v>
      </c>
      <c r="C581" s="410"/>
      <c r="D581" s="426">
        <f t="shared" si="32"/>
        <v>7.370000000000001</v>
      </c>
      <c r="E581" s="408" t="s">
        <v>2210</v>
      </c>
      <c r="F581" s="408">
        <v>2</v>
      </c>
      <c r="G581" s="426">
        <v>14.740000000000002</v>
      </c>
      <c r="H581" s="409"/>
      <c r="I581" s="411"/>
      <c r="J581" s="412"/>
      <c r="K581" s="412"/>
      <c r="L581" s="413">
        <f t="shared" si="33"/>
        <v>2</v>
      </c>
      <c r="M581" s="414">
        <f t="shared" si="34"/>
        <v>14.740000000000002</v>
      </c>
    </row>
    <row r="582" spans="1:13" s="446" customFormat="1" hidden="1" x14ac:dyDescent="0.2">
      <c r="A582" s="415">
        <v>639</v>
      </c>
      <c r="B582" s="410" t="s">
        <v>2193</v>
      </c>
      <c r="C582" s="410"/>
      <c r="D582" s="426">
        <f t="shared" si="32"/>
        <v>20.54</v>
      </c>
      <c r="E582" s="408" t="s">
        <v>2210</v>
      </c>
      <c r="F582" s="408">
        <v>1</v>
      </c>
      <c r="G582" s="426">
        <v>20.54</v>
      </c>
      <c r="H582" s="409"/>
      <c r="I582" s="411"/>
      <c r="J582" s="412"/>
      <c r="K582" s="412"/>
      <c r="L582" s="413">
        <f t="shared" si="33"/>
        <v>1</v>
      </c>
      <c r="M582" s="414">
        <f t="shared" si="34"/>
        <v>20.54</v>
      </c>
    </row>
    <row r="583" spans="1:13" s="446" customFormat="1" hidden="1" x14ac:dyDescent="0.2">
      <c r="A583" s="415">
        <v>640</v>
      </c>
      <c r="B583" s="410" t="s">
        <v>2194</v>
      </c>
      <c r="C583" s="410"/>
      <c r="D583" s="426">
        <f t="shared" si="32"/>
        <v>16.37</v>
      </c>
      <c r="E583" s="408" t="s">
        <v>2210</v>
      </c>
      <c r="F583" s="408">
        <v>1</v>
      </c>
      <c r="G583" s="426">
        <v>16.37</v>
      </c>
      <c r="H583" s="409"/>
      <c r="I583" s="411"/>
      <c r="J583" s="412"/>
      <c r="K583" s="412"/>
      <c r="L583" s="413">
        <f t="shared" si="33"/>
        <v>1</v>
      </c>
      <c r="M583" s="414">
        <f t="shared" si="34"/>
        <v>16.37</v>
      </c>
    </row>
    <row r="584" spans="1:13" s="446" customFormat="1" hidden="1" x14ac:dyDescent="0.2">
      <c r="A584" s="415">
        <v>641</v>
      </c>
      <c r="B584" s="410" t="s">
        <v>2195</v>
      </c>
      <c r="C584" s="410"/>
      <c r="D584" s="426">
        <f t="shared" si="32"/>
        <v>2.17</v>
      </c>
      <c r="E584" s="408" t="s">
        <v>2210</v>
      </c>
      <c r="F584" s="408">
        <v>1</v>
      </c>
      <c r="G584" s="426">
        <v>2.17</v>
      </c>
      <c r="H584" s="409"/>
      <c r="I584" s="411"/>
      <c r="J584" s="412"/>
      <c r="K584" s="412"/>
      <c r="L584" s="413">
        <f t="shared" si="33"/>
        <v>1</v>
      </c>
      <c r="M584" s="414">
        <f t="shared" si="34"/>
        <v>2.17</v>
      </c>
    </row>
    <row r="585" spans="1:13" s="446" customFormat="1" hidden="1" x14ac:dyDescent="0.2">
      <c r="A585" s="415">
        <v>642</v>
      </c>
      <c r="B585" s="410" t="s">
        <v>2196</v>
      </c>
      <c r="C585" s="410"/>
      <c r="D585" s="426">
        <f t="shared" si="32"/>
        <v>21.54</v>
      </c>
      <c r="E585" s="408" t="s">
        <v>2210</v>
      </c>
      <c r="F585" s="408">
        <v>1</v>
      </c>
      <c r="G585" s="426">
        <v>21.54</v>
      </c>
      <c r="H585" s="409"/>
      <c r="I585" s="411"/>
      <c r="J585" s="412"/>
      <c r="K585" s="412"/>
      <c r="L585" s="413">
        <f t="shared" ref="L585:L614" si="35">F585-K585</f>
        <v>1</v>
      </c>
      <c r="M585" s="414">
        <f t="shared" ref="M585:M614" si="36">L585*D585</f>
        <v>21.54</v>
      </c>
    </row>
    <row r="586" spans="1:13" s="446" customFormat="1" hidden="1" x14ac:dyDescent="0.2">
      <c r="A586" s="415">
        <v>643</v>
      </c>
      <c r="B586" s="410" t="s">
        <v>2197</v>
      </c>
      <c r="C586" s="410"/>
      <c r="D586" s="426">
        <f t="shared" si="32"/>
        <v>215.9</v>
      </c>
      <c r="E586" s="408" t="s">
        <v>2210</v>
      </c>
      <c r="F586" s="408">
        <v>1</v>
      </c>
      <c r="G586" s="426">
        <v>215.9</v>
      </c>
      <c r="H586" s="409"/>
      <c r="I586" s="411"/>
      <c r="J586" s="412"/>
      <c r="K586" s="412"/>
      <c r="L586" s="413">
        <f t="shared" si="35"/>
        <v>1</v>
      </c>
      <c r="M586" s="414">
        <f t="shared" si="36"/>
        <v>215.9</v>
      </c>
    </row>
    <row r="587" spans="1:13" s="446" customFormat="1" hidden="1" x14ac:dyDescent="0.2">
      <c r="A587" s="415">
        <v>645</v>
      </c>
      <c r="B587" s="410" t="s">
        <v>2198</v>
      </c>
      <c r="C587" s="410"/>
      <c r="D587" s="426">
        <f t="shared" ref="D587:D614" si="37">G587/F587</f>
        <v>198.05</v>
      </c>
      <c r="E587" s="408" t="s">
        <v>2210</v>
      </c>
      <c r="F587" s="408">
        <v>1</v>
      </c>
      <c r="G587" s="426">
        <v>198.05</v>
      </c>
      <c r="H587" s="409"/>
      <c r="I587" s="411"/>
      <c r="J587" s="412"/>
      <c r="K587" s="412"/>
      <c r="L587" s="413">
        <f t="shared" si="35"/>
        <v>1</v>
      </c>
      <c r="M587" s="414">
        <f t="shared" si="36"/>
        <v>198.05</v>
      </c>
    </row>
    <row r="588" spans="1:13" s="446" customFormat="1" hidden="1" x14ac:dyDescent="0.2">
      <c r="A588" s="415">
        <v>647</v>
      </c>
      <c r="B588" s="410" t="s">
        <v>2199</v>
      </c>
      <c r="C588" s="410"/>
      <c r="D588" s="426">
        <f t="shared" si="37"/>
        <v>0</v>
      </c>
      <c r="E588" s="408" t="s">
        <v>2210</v>
      </c>
      <c r="F588" s="408">
        <v>1</v>
      </c>
      <c r="G588" s="426">
        <v>0</v>
      </c>
      <c r="H588" s="409"/>
      <c r="I588" s="411"/>
      <c r="J588" s="412"/>
      <c r="K588" s="412"/>
      <c r="L588" s="413">
        <f t="shared" si="35"/>
        <v>1</v>
      </c>
      <c r="M588" s="414">
        <f t="shared" si="36"/>
        <v>0</v>
      </c>
    </row>
    <row r="589" spans="1:13" s="446" customFormat="1" hidden="1" x14ac:dyDescent="0.2">
      <c r="A589" s="415">
        <v>648</v>
      </c>
      <c r="B589" s="410" t="s">
        <v>2200</v>
      </c>
      <c r="C589" s="410"/>
      <c r="D589" s="426">
        <f t="shared" si="37"/>
        <v>100.53999999999999</v>
      </c>
      <c r="E589" s="408" t="s">
        <v>2210</v>
      </c>
      <c r="F589" s="408">
        <v>1</v>
      </c>
      <c r="G589" s="426">
        <v>100.53999999999999</v>
      </c>
      <c r="H589" s="409"/>
      <c r="I589" s="411"/>
      <c r="J589" s="412"/>
      <c r="K589" s="412"/>
      <c r="L589" s="413">
        <f t="shared" si="35"/>
        <v>1</v>
      </c>
      <c r="M589" s="414">
        <f t="shared" si="36"/>
        <v>100.53999999999999</v>
      </c>
    </row>
    <row r="590" spans="1:13" s="446" customFormat="1" hidden="1" x14ac:dyDescent="0.2">
      <c r="A590" s="415">
        <v>649</v>
      </c>
      <c r="B590" s="410" t="s">
        <v>2201</v>
      </c>
      <c r="C590" s="410"/>
      <c r="D590" s="426">
        <f t="shared" si="37"/>
        <v>150.16</v>
      </c>
      <c r="E590" s="408" t="s">
        <v>2210</v>
      </c>
      <c r="F590" s="408">
        <v>1</v>
      </c>
      <c r="G590" s="426">
        <v>150.16</v>
      </c>
      <c r="H590" s="409"/>
      <c r="I590" s="411"/>
      <c r="J590" s="412"/>
      <c r="K590" s="412"/>
      <c r="L590" s="413">
        <f t="shared" si="35"/>
        <v>1</v>
      </c>
      <c r="M590" s="414">
        <f t="shared" si="36"/>
        <v>150.16</v>
      </c>
    </row>
    <row r="591" spans="1:13" s="446" customFormat="1" hidden="1" x14ac:dyDescent="0.2">
      <c r="A591" s="415">
        <v>651</v>
      </c>
      <c r="B591" s="410" t="s">
        <v>2184</v>
      </c>
      <c r="C591" s="410"/>
      <c r="D591" s="426">
        <f t="shared" si="37"/>
        <v>6.98</v>
      </c>
      <c r="E591" s="408" t="s">
        <v>2210</v>
      </c>
      <c r="F591" s="408">
        <v>1</v>
      </c>
      <c r="G591" s="426">
        <v>6.98</v>
      </c>
      <c r="H591" s="409"/>
      <c r="I591" s="411"/>
      <c r="J591" s="412"/>
      <c r="K591" s="412"/>
      <c r="L591" s="413">
        <f t="shared" si="35"/>
        <v>1</v>
      </c>
      <c r="M591" s="414">
        <f t="shared" si="36"/>
        <v>6.98</v>
      </c>
    </row>
    <row r="592" spans="1:13" s="446" customFormat="1" hidden="1" x14ac:dyDescent="0.2">
      <c r="A592" s="415">
        <v>652</v>
      </c>
      <c r="B592" s="410" t="s">
        <v>2202</v>
      </c>
      <c r="C592" s="410"/>
      <c r="D592" s="426">
        <f t="shared" si="37"/>
        <v>3.53</v>
      </c>
      <c r="E592" s="408" t="s">
        <v>2210</v>
      </c>
      <c r="F592" s="408">
        <v>2</v>
      </c>
      <c r="G592" s="426">
        <v>7.06</v>
      </c>
      <c r="H592" s="409"/>
      <c r="I592" s="411"/>
      <c r="J592" s="412"/>
      <c r="K592" s="412"/>
      <c r="L592" s="413">
        <f t="shared" si="35"/>
        <v>2</v>
      </c>
      <c r="M592" s="414">
        <f t="shared" si="36"/>
        <v>7.06</v>
      </c>
    </row>
    <row r="593" spans="1:13" s="446" customFormat="1" hidden="1" x14ac:dyDescent="0.2">
      <c r="A593" s="415">
        <v>653</v>
      </c>
      <c r="B593" s="410" t="s">
        <v>2203</v>
      </c>
      <c r="C593" s="410"/>
      <c r="D593" s="426">
        <f t="shared" si="37"/>
        <v>3.65</v>
      </c>
      <c r="E593" s="408" t="s">
        <v>2210</v>
      </c>
      <c r="F593" s="408">
        <v>2</v>
      </c>
      <c r="G593" s="426">
        <v>7.3</v>
      </c>
      <c r="H593" s="409"/>
      <c r="I593" s="411"/>
      <c r="J593" s="412"/>
      <c r="K593" s="412"/>
      <c r="L593" s="413">
        <f t="shared" si="35"/>
        <v>2</v>
      </c>
      <c r="M593" s="414">
        <f t="shared" si="36"/>
        <v>7.3</v>
      </c>
    </row>
    <row r="594" spans="1:13" s="446" customFormat="1" hidden="1" x14ac:dyDescent="0.2">
      <c r="A594" s="415">
        <v>654</v>
      </c>
      <c r="B594" s="410" t="s">
        <v>2204</v>
      </c>
      <c r="C594" s="410"/>
      <c r="D594" s="426">
        <f t="shared" si="37"/>
        <v>79.2</v>
      </c>
      <c r="E594" s="408" t="s">
        <v>2210</v>
      </c>
      <c r="F594" s="408">
        <v>1</v>
      </c>
      <c r="G594" s="426">
        <v>79.2</v>
      </c>
      <c r="H594" s="409"/>
      <c r="I594" s="411"/>
      <c r="J594" s="412"/>
      <c r="K594" s="412"/>
      <c r="L594" s="413">
        <f t="shared" si="35"/>
        <v>1</v>
      </c>
      <c r="M594" s="414">
        <f t="shared" si="36"/>
        <v>79.2</v>
      </c>
    </row>
    <row r="595" spans="1:13" s="446" customFormat="1" hidden="1" x14ac:dyDescent="0.2">
      <c r="A595" s="415">
        <v>655</v>
      </c>
      <c r="B595" s="410" t="s">
        <v>2205</v>
      </c>
      <c r="C595" s="410"/>
      <c r="D595" s="426">
        <f t="shared" si="37"/>
        <v>42.300000000000004</v>
      </c>
      <c r="E595" s="408" t="s">
        <v>2210</v>
      </c>
      <c r="F595" s="408">
        <v>1</v>
      </c>
      <c r="G595" s="426">
        <v>42.300000000000004</v>
      </c>
      <c r="H595" s="409"/>
      <c r="I595" s="411"/>
      <c r="J595" s="412"/>
      <c r="K595" s="412"/>
      <c r="L595" s="413">
        <f t="shared" si="35"/>
        <v>1</v>
      </c>
      <c r="M595" s="414">
        <f t="shared" si="36"/>
        <v>42.300000000000004</v>
      </c>
    </row>
    <row r="596" spans="1:13" s="446" customFormat="1" hidden="1" x14ac:dyDescent="0.2">
      <c r="A596" s="415">
        <v>656</v>
      </c>
      <c r="B596" s="410" t="s">
        <v>2206</v>
      </c>
      <c r="C596" s="410"/>
      <c r="D596" s="426">
        <f t="shared" si="37"/>
        <v>42.36</v>
      </c>
      <c r="E596" s="408" t="s">
        <v>2210</v>
      </c>
      <c r="F596" s="408">
        <v>1</v>
      </c>
      <c r="G596" s="426">
        <v>42.36</v>
      </c>
      <c r="H596" s="409"/>
      <c r="I596" s="411"/>
      <c r="J596" s="412"/>
      <c r="K596" s="412"/>
      <c r="L596" s="413">
        <f t="shared" si="35"/>
        <v>1</v>
      </c>
      <c r="M596" s="414">
        <f t="shared" si="36"/>
        <v>42.36</v>
      </c>
    </row>
    <row r="597" spans="1:13" s="446" customFormat="1" hidden="1" x14ac:dyDescent="0.2">
      <c r="A597" s="415">
        <v>657</v>
      </c>
      <c r="B597" s="410" t="s">
        <v>2207</v>
      </c>
      <c r="C597" s="410"/>
      <c r="D597" s="426">
        <f t="shared" si="37"/>
        <v>132.82</v>
      </c>
      <c r="E597" s="408" t="s">
        <v>2210</v>
      </c>
      <c r="F597" s="408">
        <v>1</v>
      </c>
      <c r="G597" s="426">
        <v>132.82</v>
      </c>
      <c r="H597" s="409"/>
      <c r="I597" s="411"/>
      <c r="J597" s="412"/>
      <c r="K597" s="412"/>
      <c r="L597" s="413">
        <f t="shared" si="35"/>
        <v>1</v>
      </c>
      <c r="M597" s="414">
        <f t="shared" si="36"/>
        <v>132.82</v>
      </c>
    </row>
    <row r="598" spans="1:13" s="446" customFormat="1" hidden="1" x14ac:dyDescent="0.2">
      <c r="A598" s="415">
        <v>658</v>
      </c>
      <c r="B598" s="410" t="s">
        <v>2208</v>
      </c>
      <c r="C598" s="410"/>
      <c r="D598" s="426">
        <f t="shared" si="37"/>
        <v>126.42</v>
      </c>
      <c r="E598" s="408" t="s">
        <v>2210</v>
      </c>
      <c r="F598" s="408">
        <v>1</v>
      </c>
      <c r="G598" s="426">
        <v>126.42</v>
      </c>
      <c r="H598" s="409"/>
      <c r="I598" s="411"/>
      <c r="J598" s="412"/>
      <c r="K598" s="412"/>
      <c r="L598" s="413">
        <f t="shared" si="35"/>
        <v>1</v>
      </c>
      <c r="M598" s="414">
        <f t="shared" si="36"/>
        <v>126.42</v>
      </c>
    </row>
    <row r="599" spans="1:13" s="446" customFormat="1" hidden="1" x14ac:dyDescent="0.2">
      <c r="A599" s="415">
        <v>660</v>
      </c>
      <c r="B599" s="410" t="s">
        <v>2209</v>
      </c>
      <c r="C599" s="410"/>
      <c r="D599" s="426">
        <f t="shared" si="37"/>
        <v>106.75</v>
      </c>
      <c r="E599" s="408" t="s">
        <v>2210</v>
      </c>
      <c r="F599" s="408">
        <v>1</v>
      </c>
      <c r="G599" s="426">
        <v>106.75</v>
      </c>
      <c r="H599" s="409"/>
      <c r="I599" s="411"/>
      <c r="J599" s="412"/>
      <c r="K599" s="412"/>
      <c r="L599" s="413">
        <f t="shared" si="35"/>
        <v>1</v>
      </c>
      <c r="M599" s="414">
        <f t="shared" si="36"/>
        <v>106.75</v>
      </c>
    </row>
    <row r="600" spans="1:13" s="446" customFormat="1" hidden="1" x14ac:dyDescent="0.2">
      <c r="A600" s="415">
        <v>661</v>
      </c>
      <c r="B600" s="410" t="s">
        <v>2185</v>
      </c>
      <c r="C600" s="410"/>
      <c r="D600" s="426">
        <f t="shared" si="37"/>
        <v>143.46</v>
      </c>
      <c r="E600" s="408" t="s">
        <v>2210</v>
      </c>
      <c r="F600" s="408">
        <v>1</v>
      </c>
      <c r="G600" s="426">
        <v>143.46</v>
      </c>
      <c r="H600" s="409"/>
      <c r="I600" s="411"/>
      <c r="J600" s="412"/>
      <c r="K600" s="412"/>
      <c r="L600" s="413">
        <f t="shared" si="35"/>
        <v>1</v>
      </c>
      <c r="M600" s="414">
        <f t="shared" si="36"/>
        <v>143.46</v>
      </c>
    </row>
    <row r="601" spans="1:13" s="446" customFormat="1" hidden="1" x14ac:dyDescent="0.2">
      <c r="A601" s="415">
        <v>662</v>
      </c>
      <c r="B601" s="410" t="s">
        <v>2186</v>
      </c>
      <c r="C601" s="410"/>
      <c r="D601" s="426">
        <f t="shared" si="37"/>
        <v>129.97000000000003</v>
      </c>
      <c r="E601" s="408" t="s">
        <v>2210</v>
      </c>
      <c r="F601" s="408">
        <v>1</v>
      </c>
      <c r="G601" s="426">
        <v>129.97000000000003</v>
      </c>
      <c r="H601" s="409"/>
      <c r="I601" s="411"/>
      <c r="J601" s="412"/>
      <c r="K601" s="412"/>
      <c r="L601" s="413">
        <f t="shared" si="35"/>
        <v>1</v>
      </c>
      <c r="M601" s="414">
        <f t="shared" si="36"/>
        <v>129.97000000000003</v>
      </c>
    </row>
    <row r="602" spans="1:13" s="446" customFormat="1" hidden="1" x14ac:dyDescent="0.2">
      <c r="A602" s="415">
        <v>663</v>
      </c>
      <c r="B602" s="410" t="s">
        <v>2187</v>
      </c>
      <c r="C602" s="410"/>
      <c r="D602" s="426">
        <f t="shared" si="37"/>
        <v>4.2799999999999994</v>
      </c>
      <c r="E602" s="408" t="s">
        <v>2210</v>
      </c>
      <c r="F602" s="408">
        <v>1</v>
      </c>
      <c r="G602" s="426">
        <v>4.2799999999999994</v>
      </c>
      <c r="H602" s="409"/>
      <c r="I602" s="411"/>
      <c r="J602" s="412"/>
      <c r="K602" s="412"/>
      <c r="L602" s="413">
        <f t="shared" si="35"/>
        <v>1</v>
      </c>
      <c r="M602" s="414">
        <f t="shared" si="36"/>
        <v>4.2799999999999994</v>
      </c>
    </row>
    <row r="603" spans="1:13" s="446" customFormat="1" hidden="1" x14ac:dyDescent="0.2">
      <c r="A603" s="415">
        <v>664</v>
      </c>
      <c r="B603" s="410" t="s">
        <v>2188</v>
      </c>
      <c r="C603" s="410"/>
      <c r="D603" s="426">
        <f t="shared" si="37"/>
        <v>4.2300000000000004</v>
      </c>
      <c r="E603" s="408" t="s">
        <v>2210</v>
      </c>
      <c r="F603" s="408">
        <v>1</v>
      </c>
      <c r="G603" s="426">
        <v>4.2300000000000004</v>
      </c>
      <c r="H603" s="409"/>
      <c r="I603" s="411"/>
      <c r="J603" s="412"/>
      <c r="K603" s="412"/>
      <c r="L603" s="413">
        <f t="shared" si="35"/>
        <v>1</v>
      </c>
      <c r="M603" s="414">
        <f t="shared" si="36"/>
        <v>4.2300000000000004</v>
      </c>
    </row>
    <row r="604" spans="1:13" s="446" customFormat="1" hidden="1" x14ac:dyDescent="0.2">
      <c r="A604" s="415">
        <v>665</v>
      </c>
      <c r="B604" s="410" t="s">
        <v>2189</v>
      </c>
      <c r="C604" s="410"/>
      <c r="D604" s="426">
        <f t="shared" si="37"/>
        <v>116.77</v>
      </c>
      <c r="E604" s="408" t="s">
        <v>2210</v>
      </c>
      <c r="F604" s="408">
        <v>1</v>
      </c>
      <c r="G604" s="426">
        <v>116.77</v>
      </c>
      <c r="H604" s="409"/>
      <c r="I604" s="411"/>
      <c r="J604" s="412"/>
      <c r="K604" s="412"/>
      <c r="L604" s="413">
        <f t="shared" si="35"/>
        <v>1</v>
      </c>
      <c r="M604" s="414">
        <f t="shared" si="36"/>
        <v>116.77</v>
      </c>
    </row>
    <row r="605" spans="1:13" s="446" customFormat="1" hidden="1" x14ac:dyDescent="0.2">
      <c r="A605" s="415">
        <v>666</v>
      </c>
      <c r="B605" s="410" t="s">
        <v>2190</v>
      </c>
      <c r="C605" s="410"/>
      <c r="D605" s="426">
        <f t="shared" si="37"/>
        <v>67.17</v>
      </c>
      <c r="E605" s="408" t="s">
        <v>2210</v>
      </c>
      <c r="F605" s="408">
        <v>1</v>
      </c>
      <c r="G605" s="426">
        <v>67.17</v>
      </c>
      <c r="H605" s="409"/>
      <c r="I605" s="411"/>
      <c r="J605" s="412"/>
      <c r="K605" s="412"/>
      <c r="L605" s="413">
        <f t="shared" si="35"/>
        <v>1</v>
      </c>
      <c r="M605" s="414">
        <f t="shared" si="36"/>
        <v>67.17</v>
      </c>
    </row>
    <row r="606" spans="1:13" s="446" customFormat="1" hidden="1" x14ac:dyDescent="0.2">
      <c r="A606" s="415">
        <v>667</v>
      </c>
      <c r="B606" s="410" t="s">
        <v>2191</v>
      </c>
      <c r="C606" s="410"/>
      <c r="D606" s="426">
        <f t="shared" si="37"/>
        <v>67.17</v>
      </c>
      <c r="E606" s="408" t="s">
        <v>2210</v>
      </c>
      <c r="F606" s="408">
        <v>1</v>
      </c>
      <c r="G606" s="426">
        <v>67.17</v>
      </c>
      <c r="H606" s="409"/>
      <c r="I606" s="411"/>
      <c r="J606" s="412"/>
      <c r="K606" s="412"/>
      <c r="L606" s="413">
        <f t="shared" si="35"/>
        <v>1</v>
      </c>
      <c r="M606" s="414">
        <f t="shared" si="36"/>
        <v>67.17</v>
      </c>
    </row>
    <row r="607" spans="1:13" s="446" customFormat="1" hidden="1" x14ac:dyDescent="0.2">
      <c r="A607" s="415">
        <v>668</v>
      </c>
      <c r="B607" s="410" t="s">
        <v>3398</v>
      </c>
      <c r="C607" s="410"/>
      <c r="D607" s="426">
        <f t="shared" si="37"/>
        <v>54.589999999999996</v>
      </c>
      <c r="E607" s="408" t="s">
        <v>3418</v>
      </c>
      <c r="F607" s="408">
        <v>8</v>
      </c>
      <c r="G607" s="426">
        <v>436.71999999999997</v>
      </c>
      <c r="H607" s="409"/>
      <c r="I607" s="411"/>
      <c r="J607" s="412"/>
      <c r="K607" s="412"/>
      <c r="L607" s="413">
        <f t="shared" si="35"/>
        <v>8</v>
      </c>
      <c r="M607" s="414">
        <f t="shared" si="36"/>
        <v>436.71999999999997</v>
      </c>
    </row>
    <row r="608" spans="1:13" s="446" customFormat="1" hidden="1" x14ac:dyDescent="0.2">
      <c r="A608" s="415">
        <v>669</v>
      </c>
      <c r="B608" s="410" t="s">
        <v>3399</v>
      </c>
      <c r="C608" s="410"/>
      <c r="D608" s="426">
        <f t="shared" si="37"/>
        <v>98.660000000000011</v>
      </c>
      <c r="E608" s="408" t="s">
        <v>3418</v>
      </c>
      <c r="F608" s="408">
        <v>1</v>
      </c>
      <c r="G608" s="426">
        <v>98.660000000000011</v>
      </c>
      <c r="H608" s="409"/>
      <c r="I608" s="411"/>
      <c r="J608" s="412"/>
      <c r="K608" s="412"/>
      <c r="L608" s="413">
        <f t="shared" si="35"/>
        <v>1</v>
      </c>
      <c r="M608" s="414">
        <f t="shared" si="36"/>
        <v>98.660000000000011</v>
      </c>
    </row>
    <row r="609" spans="1:14" s="446" customFormat="1" hidden="1" x14ac:dyDescent="0.2">
      <c r="A609" s="415">
        <v>670</v>
      </c>
      <c r="B609" s="410" t="s">
        <v>3400</v>
      </c>
      <c r="C609" s="410"/>
      <c r="D609" s="426">
        <f t="shared" si="37"/>
        <v>33</v>
      </c>
      <c r="E609" s="408" t="s">
        <v>3418</v>
      </c>
      <c r="F609" s="408">
        <v>4</v>
      </c>
      <c r="G609" s="426">
        <v>132</v>
      </c>
      <c r="H609" s="409"/>
      <c r="I609" s="411"/>
      <c r="J609" s="412"/>
      <c r="K609" s="412"/>
      <c r="L609" s="413">
        <f t="shared" si="35"/>
        <v>4</v>
      </c>
      <c r="M609" s="414">
        <f t="shared" si="36"/>
        <v>132</v>
      </c>
    </row>
    <row r="610" spans="1:14" s="446" customFormat="1" hidden="1" x14ac:dyDescent="0.2">
      <c r="A610" s="415">
        <v>671</v>
      </c>
      <c r="B610" s="410" t="s">
        <v>3401</v>
      </c>
      <c r="C610" s="410"/>
      <c r="D610" s="426">
        <f t="shared" si="37"/>
        <v>128.41</v>
      </c>
      <c r="E610" s="408" t="s">
        <v>3418</v>
      </c>
      <c r="F610" s="408">
        <v>1</v>
      </c>
      <c r="G610" s="426">
        <v>128.41</v>
      </c>
      <c r="H610" s="409"/>
      <c r="I610" s="411"/>
      <c r="J610" s="412"/>
      <c r="K610" s="412"/>
      <c r="L610" s="413">
        <f t="shared" si="35"/>
        <v>1</v>
      </c>
      <c r="M610" s="414">
        <f t="shared" si="36"/>
        <v>128.41</v>
      </c>
    </row>
    <row r="611" spans="1:14" s="446" customFormat="1" hidden="1" x14ac:dyDescent="0.2">
      <c r="A611" s="415">
        <v>672</v>
      </c>
      <c r="B611" s="410" t="s">
        <v>3402</v>
      </c>
      <c r="C611" s="410"/>
      <c r="D611" s="426">
        <f t="shared" si="37"/>
        <v>128.41</v>
      </c>
      <c r="E611" s="408" t="s">
        <v>3418</v>
      </c>
      <c r="F611" s="408">
        <v>1</v>
      </c>
      <c r="G611" s="426">
        <v>128.41</v>
      </c>
      <c r="H611" s="409"/>
      <c r="I611" s="411"/>
      <c r="J611" s="412"/>
      <c r="K611" s="412"/>
      <c r="L611" s="413">
        <f t="shared" si="35"/>
        <v>1</v>
      </c>
      <c r="M611" s="414">
        <f t="shared" si="36"/>
        <v>128.41</v>
      </c>
    </row>
    <row r="612" spans="1:14" s="446" customFormat="1" hidden="1" x14ac:dyDescent="0.2">
      <c r="A612" s="415">
        <v>673</v>
      </c>
      <c r="B612" s="410" t="s">
        <v>3403</v>
      </c>
      <c r="C612" s="410"/>
      <c r="D612" s="426">
        <f t="shared" si="37"/>
        <v>128.31</v>
      </c>
      <c r="E612" s="408" t="s">
        <v>3418</v>
      </c>
      <c r="F612" s="408">
        <v>1</v>
      </c>
      <c r="G612" s="426">
        <v>128.31</v>
      </c>
      <c r="H612" s="409"/>
      <c r="I612" s="411"/>
      <c r="J612" s="412"/>
      <c r="K612" s="412"/>
      <c r="L612" s="413">
        <f t="shared" si="35"/>
        <v>1</v>
      </c>
      <c r="M612" s="414">
        <f t="shared" si="36"/>
        <v>128.31</v>
      </c>
    </row>
    <row r="613" spans="1:14" s="446" customFormat="1" hidden="1" x14ac:dyDescent="0.2">
      <c r="A613" s="415">
        <v>674</v>
      </c>
      <c r="B613" s="410" t="s">
        <v>3404</v>
      </c>
      <c r="C613" s="410"/>
      <c r="D613" s="426">
        <f t="shared" si="37"/>
        <v>94.030000000000015</v>
      </c>
      <c r="E613" s="408" t="s">
        <v>3418</v>
      </c>
      <c r="F613" s="408">
        <v>1</v>
      </c>
      <c r="G613" s="426">
        <v>94.030000000000015</v>
      </c>
      <c r="H613" s="409"/>
      <c r="I613" s="411"/>
      <c r="J613" s="412"/>
      <c r="K613" s="412"/>
      <c r="L613" s="413">
        <f t="shared" si="35"/>
        <v>1</v>
      </c>
      <c r="M613" s="414">
        <f t="shared" si="36"/>
        <v>94.030000000000015</v>
      </c>
    </row>
    <row r="614" spans="1:14" s="446" customFormat="1" hidden="1" x14ac:dyDescent="0.2">
      <c r="A614" s="415">
        <v>675</v>
      </c>
      <c r="B614" s="410" t="s">
        <v>3405</v>
      </c>
      <c r="C614" s="410"/>
      <c r="D614" s="426">
        <f t="shared" si="37"/>
        <v>98.570000000000007</v>
      </c>
      <c r="E614" s="408" t="s">
        <v>3418</v>
      </c>
      <c r="F614" s="408">
        <v>1</v>
      </c>
      <c r="G614" s="426">
        <v>98.570000000000007</v>
      </c>
      <c r="H614" s="409"/>
      <c r="I614" s="411"/>
      <c r="J614" s="412"/>
      <c r="K614" s="412"/>
      <c r="L614" s="413">
        <f t="shared" si="35"/>
        <v>1</v>
      </c>
      <c r="M614" s="414">
        <f t="shared" si="36"/>
        <v>98.570000000000007</v>
      </c>
    </row>
    <row r="615" spans="1:14" x14ac:dyDescent="0.2">
      <c r="F615" s="388" t="s">
        <v>1362</v>
      </c>
      <c r="G615" s="10">
        <f>SUM(G9:G614)</f>
        <v>103522.23000000003</v>
      </c>
      <c r="H615" s="34" t="s">
        <v>213</v>
      </c>
      <c r="L615" s="388" t="s">
        <v>1354</v>
      </c>
      <c r="M615" s="10">
        <f>SUBTOTAL(9,M9:M614)</f>
        <v>8878.8499999999967</v>
      </c>
      <c r="N615" s="34" t="s">
        <v>213</v>
      </c>
    </row>
    <row r="618" spans="1:14" x14ac:dyDescent="0.2">
      <c r="L618" s="388" t="s">
        <v>1363</v>
      </c>
      <c r="M618" s="10">
        <f>SUM(M615:M617)</f>
        <v>8878.8499999999967</v>
      </c>
      <c r="N618" s="34" t="s">
        <v>213</v>
      </c>
    </row>
    <row r="620" spans="1:14" x14ac:dyDescent="0.2">
      <c r="G620" s="513">
        <v>103522.23000000003</v>
      </c>
      <c r="H620" s="34" t="s">
        <v>3598</v>
      </c>
      <c r="I620" s="513"/>
      <c r="J620" s="513"/>
    </row>
  </sheetData>
  <autoFilter ref="A8:N614" xr:uid="{00000000-0009-0000-0000-000011000000}">
    <filterColumn colId="4">
      <filters>
        <filter val="CONTRAVANTUIRI"/>
      </filters>
    </filterColumn>
  </autoFilter>
  <mergeCells count="8">
    <mergeCell ref="E5:F5"/>
    <mergeCell ref="H5:L5"/>
    <mergeCell ref="E2:F2"/>
    <mergeCell ref="H2:L2"/>
    <mergeCell ref="E3:F3"/>
    <mergeCell ref="H3:L3"/>
    <mergeCell ref="E4:F4"/>
    <mergeCell ref="H4:L4"/>
  </mergeCells>
  <conditionalFormatting sqref="L9:L614">
    <cfRule type="cellIs" dxfId="263" priority="17" operator="greaterThan">
      <formula>0.9</formula>
    </cfRule>
    <cfRule type="cellIs" dxfId="262" priority="18" operator="equal">
      <formula>0</formula>
    </cfRule>
  </conditionalFormatting>
  <conditionalFormatting sqref="M9:M614">
    <cfRule type="cellIs" dxfId="261" priority="15" operator="greaterThan">
      <formula>0.1</formula>
    </cfRule>
    <cfRule type="cellIs" dxfId="260" priority="16" operator="equal">
      <formula>0</formula>
    </cfRule>
  </conditionalFormatting>
  <conditionalFormatting sqref="H9:H614">
    <cfRule type="cellIs" dxfId="259" priority="13" operator="lessThan">
      <formula>NOW()</formula>
    </cfRule>
    <cfRule type="cellIs" dxfId="258" priority="14" operator="greaterThan">
      <formula>NOW()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4:G50"/>
  <sheetViews>
    <sheetView workbookViewId="0">
      <selection activeCell="K22" sqref="K22"/>
    </sheetView>
  </sheetViews>
  <sheetFormatPr defaultRowHeight="12.75" x14ac:dyDescent="0.2"/>
  <cols>
    <col min="1" max="1" width="19.140625" customWidth="1"/>
    <col min="2" max="2" width="10" customWidth="1"/>
  </cols>
  <sheetData>
    <row r="4" spans="1:7" ht="14.25" x14ac:dyDescent="0.2">
      <c r="A4" t="s">
        <v>1376</v>
      </c>
      <c r="B4" s="421"/>
      <c r="C4">
        <f ca="1">SUMIF(CENTR!$I$14:$I$2985,$A$5,CENTR!$R$14)</f>
        <v>0</v>
      </c>
      <c r="D4" s="5" t="s">
        <v>213</v>
      </c>
    </row>
    <row r="5" spans="1:7" x14ac:dyDescent="0.2">
      <c r="A5" t="s">
        <v>1365</v>
      </c>
      <c r="D5" s="5" t="s">
        <v>1389</v>
      </c>
      <c r="G5" t="e">
        <f t="array" ref="G5">MAX(IF(CENTR!$I$14:$I$2985=$A$5,1,0)*(CENTR!$L$14:$L$2985))</f>
        <v>#VALUE!</v>
      </c>
    </row>
    <row r="6" spans="1:7" x14ac:dyDescent="0.2">
      <c r="A6" s="422"/>
      <c r="B6" s="422"/>
      <c r="C6" s="422"/>
      <c r="D6" s="423" t="s">
        <v>1390</v>
      </c>
      <c r="E6" s="422"/>
      <c r="F6" s="422"/>
      <c r="G6" s="422">
        <f t="array" ref="G6">MAX(IF(CENTR!$I$14:$I$2985=$A$5,1,0)*(CENTR!$M$14:$M$2985))</f>
        <v>0</v>
      </c>
    </row>
    <row r="8" spans="1:7" x14ac:dyDescent="0.2">
      <c r="A8" t="s">
        <v>1377</v>
      </c>
      <c r="C8">
        <f ca="1">SUMIF(CENTR!$I$14:$I$2985,$A$9,CENTR!$R$14)</f>
        <v>0</v>
      </c>
      <c r="D8" s="5" t="s">
        <v>213</v>
      </c>
    </row>
    <row r="9" spans="1:7" x14ac:dyDescent="0.2">
      <c r="A9" t="s">
        <v>1367</v>
      </c>
      <c r="D9" s="5" t="s">
        <v>1389</v>
      </c>
      <c r="G9" t="e">
        <f t="array" ref="G9">MAX(IF(CENTR!$I$14:$I$2985=$A$9,1,0)*(CENTR!$L$14:$L$2985))</f>
        <v>#VALUE!</v>
      </c>
    </row>
    <row r="10" spans="1:7" x14ac:dyDescent="0.2">
      <c r="A10" s="422"/>
      <c r="B10" s="422"/>
      <c r="C10" s="422"/>
      <c r="D10" s="423" t="s">
        <v>1390</v>
      </c>
      <c r="E10" s="422"/>
      <c r="F10" s="422"/>
      <c r="G10" s="422">
        <f t="array" ref="G10">MAX(IF(CENTR!$I$14:$I$2985=$A$9,1,0)*(CENTR!$M$14:$M$2985))</f>
        <v>0</v>
      </c>
    </row>
    <row r="12" spans="1:7" x14ac:dyDescent="0.2">
      <c r="A12" t="s">
        <v>1378</v>
      </c>
      <c r="C12">
        <f ca="1">SUMIF(CENTR!$I$14:$I$2985,$A$13,CENTR!$R$14)</f>
        <v>0</v>
      </c>
      <c r="D12" s="5" t="s">
        <v>213</v>
      </c>
    </row>
    <row r="13" spans="1:7" x14ac:dyDescent="0.2">
      <c r="A13" t="s">
        <v>1368</v>
      </c>
      <c r="D13" s="5" t="s">
        <v>1389</v>
      </c>
      <c r="G13" t="e">
        <f t="array" ref="G13">MAX(IF(CENTR!$I$14:$I$2985=$A$13,1,0)*(CENTR!$L$14:$L$2985))</f>
        <v>#VALUE!</v>
      </c>
    </row>
    <row r="14" spans="1:7" x14ac:dyDescent="0.2">
      <c r="A14" s="422"/>
      <c r="B14" s="422"/>
      <c r="C14" s="422"/>
      <c r="D14" s="423" t="s">
        <v>1390</v>
      </c>
      <c r="E14" s="422"/>
      <c r="F14" s="422"/>
      <c r="G14" s="422">
        <f t="array" ref="G14">MAX(IF(CENTR!$I$14:$I$2985=$A$13,1,0)*(CENTR!$M$14:$M$2985))</f>
        <v>0</v>
      </c>
    </row>
    <row r="16" spans="1:7" x14ac:dyDescent="0.2">
      <c r="A16" t="s">
        <v>1379</v>
      </c>
      <c r="C16">
        <f ca="1">SUMIF(CENTR!$I$14:$I$2985,$A$17,CENTR!$R$14)</f>
        <v>0</v>
      </c>
      <c r="D16" s="5" t="s">
        <v>213</v>
      </c>
    </row>
    <row r="17" spans="1:7" x14ac:dyDescent="0.2">
      <c r="A17" t="s">
        <v>1369</v>
      </c>
      <c r="D17" s="5" t="s">
        <v>1389</v>
      </c>
      <c r="G17" t="e">
        <f t="array" ref="G17">MAX(IF(CENTR!$I$14:$I$2985=$A$17,1,0)*(CENTR!$L$14:$L$2985))</f>
        <v>#VALUE!</v>
      </c>
    </row>
    <row r="18" spans="1:7" x14ac:dyDescent="0.2">
      <c r="A18" s="422"/>
      <c r="B18" s="422"/>
      <c r="C18" s="422"/>
      <c r="D18" s="423" t="s">
        <v>1390</v>
      </c>
      <c r="E18" s="422"/>
      <c r="F18" s="422"/>
      <c r="G18" s="422">
        <f t="array" ref="G18">MAX(IF(CENTR!$I$14:$I$2985=$A$17,1,0)*(CENTR!$M$14:$M$2985))</f>
        <v>0</v>
      </c>
    </row>
    <row r="20" spans="1:7" x14ac:dyDescent="0.2">
      <c r="A20" t="s">
        <v>1380</v>
      </c>
      <c r="C20">
        <f ca="1">SUMIF(CENTR!$I$14:$I$2985,$A$21,CENTR!$R$14)</f>
        <v>0</v>
      </c>
      <c r="D20" s="5" t="s">
        <v>213</v>
      </c>
    </row>
    <row r="21" spans="1:7" x14ac:dyDescent="0.2">
      <c r="A21" t="s">
        <v>1370</v>
      </c>
      <c r="D21" s="5" t="s">
        <v>1389</v>
      </c>
      <c r="G21" t="e">
        <f t="array" ref="G21">MAX(IF(CENTR!$I$14:$I$2985=$A$21,1,0)*(CENTR!$L$14:$L$2985))</f>
        <v>#VALUE!</v>
      </c>
    </row>
    <row r="22" spans="1:7" x14ac:dyDescent="0.2">
      <c r="A22" s="422"/>
      <c r="B22" s="422"/>
      <c r="C22" s="422"/>
      <c r="D22" s="423" t="s">
        <v>1390</v>
      </c>
      <c r="E22" s="422"/>
      <c r="F22" s="422"/>
      <c r="G22" s="422">
        <f t="array" ref="G22">MAX(IF(CENTR!$I$14:$I$2985=$A$21,1,0)*(CENTR!$M$14:$M$2985))</f>
        <v>0</v>
      </c>
    </row>
    <row r="24" spans="1:7" x14ac:dyDescent="0.2">
      <c r="A24" t="s">
        <v>1382</v>
      </c>
      <c r="C24">
        <f ca="1">SUMIF(CENTR!$I$14:$I$2985,$A$25,CENTR!$R$14)</f>
        <v>0</v>
      </c>
      <c r="D24" s="5" t="s">
        <v>213</v>
      </c>
    </row>
    <row r="25" spans="1:7" x14ac:dyDescent="0.2">
      <c r="A25" t="s">
        <v>1387</v>
      </c>
      <c r="D25" s="5" t="s">
        <v>1389</v>
      </c>
      <c r="G25" t="e">
        <f t="array" ref="G25">MAX(IF(CENTR!$I$14:$I$2985=$A$25,1,0)*(CENTR!$L$14:$L$2985))</f>
        <v>#VALUE!</v>
      </c>
    </row>
    <row r="26" spans="1:7" x14ac:dyDescent="0.2">
      <c r="A26" s="422"/>
      <c r="B26" s="422"/>
      <c r="C26" s="422"/>
      <c r="D26" s="423" t="s">
        <v>1390</v>
      </c>
      <c r="E26" s="422"/>
      <c r="F26" s="422"/>
      <c r="G26" s="422">
        <f t="array" ref="G26">MAX(IF(CENTR!$I$14:$I$2985=$A$25,1,0)*(CENTR!$M$14:$M$2985))</f>
        <v>0</v>
      </c>
    </row>
    <row r="28" spans="1:7" x14ac:dyDescent="0.2">
      <c r="A28" t="s">
        <v>1381</v>
      </c>
      <c r="C28">
        <f ca="1">SUMIF(CENTR!$I$14:$I$2985,$A$29,CENTR!$R$14)</f>
        <v>0</v>
      </c>
      <c r="D28" s="5" t="s">
        <v>213</v>
      </c>
    </row>
    <row r="29" spans="1:7" x14ac:dyDescent="0.2">
      <c r="A29" t="s">
        <v>1371</v>
      </c>
      <c r="D29" s="5" t="s">
        <v>1389</v>
      </c>
      <c r="G29" t="e">
        <f t="array" ref="G29">MAX(IF(CENTR!$I$14:$I$2985=$A$29,1,0)*(CENTR!$L$14:$L$2985))</f>
        <v>#VALUE!</v>
      </c>
    </row>
    <row r="30" spans="1:7" x14ac:dyDescent="0.2">
      <c r="A30" s="422"/>
      <c r="B30" s="422"/>
      <c r="C30" s="422"/>
      <c r="D30" s="423" t="s">
        <v>1390</v>
      </c>
      <c r="E30" s="422"/>
      <c r="F30" s="422"/>
      <c r="G30" s="422">
        <f t="array" ref="G30">MAX(IF(CENTR!$I$14:$I$2985=$A$29,1,0)*(CENTR!$M$14:$M$2985))</f>
        <v>0</v>
      </c>
    </row>
    <row r="32" spans="1:7" x14ac:dyDescent="0.2">
      <c r="A32" t="s">
        <v>1383</v>
      </c>
      <c r="C32">
        <f ca="1">SUMIF(CENTR!$I$14:$I$2985,$A$33,CENTR!$R$14)</f>
        <v>0</v>
      </c>
      <c r="D32" s="5" t="s">
        <v>213</v>
      </c>
    </row>
    <row r="33" spans="1:7" x14ac:dyDescent="0.2">
      <c r="A33" t="s">
        <v>1372</v>
      </c>
      <c r="D33" s="5" t="s">
        <v>1389</v>
      </c>
      <c r="G33" t="e">
        <f t="array" ref="G33">MAX(IF(CENTR!$I$14:$I$2985=$A$33,1,0)*(CENTR!$L$14:$L$2985))</f>
        <v>#VALUE!</v>
      </c>
    </row>
    <row r="34" spans="1:7" x14ac:dyDescent="0.2">
      <c r="A34" s="422"/>
      <c r="B34" s="422"/>
      <c r="C34" s="422"/>
      <c r="D34" s="423" t="s">
        <v>1390</v>
      </c>
      <c r="E34" s="422"/>
      <c r="F34" s="422"/>
      <c r="G34" s="422">
        <f t="array" ref="G34">MAX(IF(CENTR!$I$14:$I$2985=$A$33,1,0)*(CENTR!$M$14:$M$2985))</f>
        <v>0</v>
      </c>
    </row>
    <row r="36" spans="1:7" x14ac:dyDescent="0.2">
      <c r="A36" t="s">
        <v>1384</v>
      </c>
      <c r="C36">
        <f ca="1">SUMIF(CENTR!$I$14:$I$2985,$A$37,CENTR!$R$14)</f>
        <v>0</v>
      </c>
      <c r="D36" s="5" t="s">
        <v>213</v>
      </c>
    </row>
    <row r="37" spans="1:7" x14ac:dyDescent="0.2">
      <c r="A37" t="s">
        <v>1373</v>
      </c>
      <c r="D37" s="5" t="s">
        <v>1389</v>
      </c>
      <c r="G37" t="e">
        <f t="array" ref="G37">MAX(IF(CENTR!$I$14:$I$2985=$A$37,1,0)*(CENTR!$L$14:$L$2985))</f>
        <v>#VALUE!</v>
      </c>
    </row>
    <row r="38" spans="1:7" x14ac:dyDescent="0.2">
      <c r="A38" s="422"/>
      <c r="B38" s="422"/>
      <c r="C38" s="422"/>
      <c r="D38" s="423" t="s">
        <v>1390</v>
      </c>
      <c r="E38" s="422"/>
      <c r="F38" s="422"/>
      <c r="G38" s="422">
        <f t="array" ref="G38">MAX(IF(CENTR!$I$14:$I$2985=$A$37,1,0)*(CENTR!$M$14:$M$2985))</f>
        <v>0</v>
      </c>
    </row>
    <row r="40" spans="1:7" x14ac:dyDescent="0.2">
      <c r="A40" t="s">
        <v>1385</v>
      </c>
      <c r="C40">
        <f ca="1">SUMIF(CENTR!$I$14:$I$2985,$A$41,CENTR!$R$14)</f>
        <v>0</v>
      </c>
      <c r="D40" s="5" t="s">
        <v>213</v>
      </c>
    </row>
    <row r="41" spans="1:7" x14ac:dyDescent="0.2">
      <c r="A41" t="s">
        <v>1374</v>
      </c>
      <c r="D41" s="5" t="s">
        <v>1389</v>
      </c>
      <c r="G41" t="e">
        <f t="array" ref="G41">MAX(IF(CENTR!$I$14:$I$2985=$A$41,1,0)*(CENTR!$L$14:$L$2985))</f>
        <v>#VALUE!</v>
      </c>
    </row>
    <row r="42" spans="1:7" x14ac:dyDescent="0.2">
      <c r="A42" s="422"/>
      <c r="B42" s="422"/>
      <c r="C42" s="422"/>
      <c r="D42" s="423" t="s">
        <v>1390</v>
      </c>
      <c r="E42" s="422"/>
      <c r="F42" s="422"/>
      <c r="G42" s="422">
        <f t="array" ref="G42">MAX(IF(CENTR!$I$14:$I$2985=$A$41,1,0)*(CENTR!$M$14:$M$2985))</f>
        <v>0</v>
      </c>
    </row>
    <row r="44" spans="1:7" x14ac:dyDescent="0.2">
      <c r="A44" t="s">
        <v>1386</v>
      </c>
      <c r="C44">
        <f ca="1">SUMIF(CENTR!$I$14:$I$2985,$A$45,CENTR!$R$14)</f>
        <v>0</v>
      </c>
      <c r="D44" s="5" t="s">
        <v>213</v>
      </c>
    </row>
    <row r="45" spans="1:7" x14ac:dyDescent="0.2">
      <c r="A45" t="s">
        <v>1375</v>
      </c>
      <c r="D45" s="5" t="s">
        <v>1389</v>
      </c>
      <c r="G45" t="e">
        <f t="array" ref="G45">MAX(IF(CENTR!$I$14:$I$2985=$A$45,1,0)*(CENTR!$L$14:$L$2985))</f>
        <v>#VALUE!</v>
      </c>
    </row>
    <row r="46" spans="1:7" x14ac:dyDescent="0.2">
      <c r="A46" s="422"/>
      <c r="B46" s="422"/>
      <c r="C46" s="422"/>
      <c r="D46" s="423" t="s">
        <v>1390</v>
      </c>
      <c r="E46" s="422"/>
      <c r="F46" s="422"/>
      <c r="G46" s="422">
        <f t="array" ref="G46">MAX(IF(CENTR!$I$14:$I$2985=$A$45,1,0)*(CENTR!$M$14:$M$2985))</f>
        <v>0</v>
      </c>
    </row>
    <row r="48" spans="1:7" x14ac:dyDescent="0.2">
      <c r="A48" s="5" t="s">
        <v>1388</v>
      </c>
      <c r="C48">
        <f ca="1">SUMIF(CENTR!$I$14:$I$2985,$A$49,CENTR!$R$14)</f>
        <v>0</v>
      </c>
      <c r="D48" s="5" t="s">
        <v>213</v>
      </c>
    </row>
    <row r="49" spans="1:7" x14ac:dyDescent="0.2">
      <c r="A49" s="5" t="s">
        <v>1366</v>
      </c>
      <c r="D49" s="5" t="s">
        <v>1389</v>
      </c>
      <c r="G49" t="e">
        <f t="array" ref="G49">MAX(IF(CENTR!$I$14:$I$2985=$A$49,1,0)*(CENTR!$L$14:$L$2985))</f>
        <v>#VALUE!</v>
      </c>
    </row>
    <row r="50" spans="1:7" x14ac:dyDescent="0.2">
      <c r="A50" s="422"/>
      <c r="B50" s="422"/>
      <c r="C50" s="422"/>
      <c r="D50" s="423" t="s">
        <v>1390</v>
      </c>
      <c r="E50" s="422"/>
      <c r="F50" s="422"/>
      <c r="G50" s="422">
        <f t="array" ref="G50">MAX(IF(CENTR!$I$14:$I$2985=$A$49,1,0)*(CENTR!$M$14:$M$2985))</f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1"/>
  <sheetViews>
    <sheetView workbookViewId="0">
      <selection activeCell="E11" sqref="E11"/>
    </sheetView>
  </sheetViews>
  <sheetFormatPr defaultRowHeight="12.75" x14ac:dyDescent="0.2"/>
  <cols>
    <col min="1" max="1" width="9.140625" style="39"/>
    <col min="3" max="3" width="10.85546875" style="39" customWidth="1"/>
  </cols>
  <sheetData>
    <row r="1" spans="1:3" x14ac:dyDescent="0.2">
      <c r="A1" s="259" t="s">
        <v>1420</v>
      </c>
      <c r="B1" s="27" t="s">
        <v>1419</v>
      </c>
      <c r="C1" s="259" t="s">
        <v>1421</v>
      </c>
    </row>
    <row r="2" spans="1:3" x14ac:dyDescent="0.2">
      <c r="A2" s="43">
        <v>1</v>
      </c>
      <c r="B2" s="6">
        <v>2226</v>
      </c>
      <c r="C2" s="43" t="str">
        <f>VLOOKUP(B2,ETI!B1:C57,2,FALSE)</f>
        <v>G13</v>
      </c>
    </row>
    <row r="3" spans="1:3" x14ac:dyDescent="0.2">
      <c r="A3" s="43">
        <v>2</v>
      </c>
      <c r="B3" s="6">
        <v>2227</v>
      </c>
      <c r="C3" s="43" t="str">
        <f>VLOOKUP(B3,ETI!B2:C58,2,FALSE)</f>
        <v>G15</v>
      </c>
    </row>
    <row r="4" spans="1:3" x14ac:dyDescent="0.2">
      <c r="A4" s="43">
        <v>3</v>
      </c>
      <c r="B4" s="6">
        <v>2228</v>
      </c>
      <c r="C4" s="43" t="str">
        <f>VLOOKUP(B4,ETI!B3:C59,2,FALSE)</f>
        <v>G16</v>
      </c>
    </row>
    <row r="5" spans="1:3" x14ac:dyDescent="0.2">
      <c r="A5" s="43">
        <v>4</v>
      </c>
      <c r="B5" s="6">
        <v>2229</v>
      </c>
      <c r="C5" s="43" t="str">
        <f>VLOOKUP(B5,ETI!B4:C60,2,FALSE)</f>
        <v>G2</v>
      </c>
    </row>
    <row r="6" spans="1:3" x14ac:dyDescent="0.2">
      <c r="A6" s="43">
        <v>5</v>
      </c>
      <c r="B6" s="6">
        <v>2230</v>
      </c>
      <c r="C6" s="43" t="str">
        <f>VLOOKUP(B6,ETI!B5:C61,2,FALSE)</f>
        <v>G3</v>
      </c>
    </row>
    <row r="7" spans="1:3" x14ac:dyDescent="0.2">
      <c r="A7" s="43">
        <v>6</v>
      </c>
      <c r="B7" s="6">
        <v>2231</v>
      </c>
      <c r="C7" s="43" t="str">
        <f>VLOOKUP(B7,ETI!B6:C62,2,FALSE)</f>
        <v>G4</v>
      </c>
    </row>
    <row r="8" spans="1:3" x14ac:dyDescent="0.2">
      <c r="A8" s="43">
        <v>7</v>
      </c>
      <c r="B8" s="6">
        <v>2248</v>
      </c>
      <c r="C8" s="43" t="str">
        <f>VLOOKUP(B8,ETI!B7:C63,2,FALSE)</f>
        <v>S18</v>
      </c>
    </row>
    <row r="9" spans="1:3" x14ac:dyDescent="0.2">
      <c r="A9" s="43">
        <v>8</v>
      </c>
      <c r="B9" s="6">
        <v>2250</v>
      </c>
      <c r="C9" s="43" t="str">
        <f>VLOOKUP(B9,ETI!B8:C64,2,FALSE)</f>
        <v>S2</v>
      </c>
    </row>
    <row r="10" spans="1:3" x14ac:dyDescent="0.2">
      <c r="A10" s="43">
        <v>9</v>
      </c>
      <c r="B10" s="6"/>
      <c r="C10" s="43" t="e">
        <f>VLOOKUP(B10,ETI!B9:C65,2,FALSE)</f>
        <v>#N/A</v>
      </c>
    </row>
    <row r="11" spans="1:3" x14ac:dyDescent="0.2">
      <c r="A11" s="43">
        <v>10</v>
      </c>
      <c r="B11" s="6"/>
      <c r="C11" s="43" t="e">
        <f>VLOOKUP(B11,ETI!B10:C66,2,FALSE)</f>
        <v>#N/A</v>
      </c>
    </row>
    <row r="12" spans="1:3" x14ac:dyDescent="0.2">
      <c r="A12" s="43">
        <v>11</v>
      </c>
      <c r="B12" s="6"/>
      <c r="C12" s="43" t="e">
        <f>VLOOKUP(B12,ETI!B11:C67,2,FALSE)</f>
        <v>#N/A</v>
      </c>
    </row>
    <row r="13" spans="1:3" x14ac:dyDescent="0.2">
      <c r="A13" s="43">
        <v>12</v>
      </c>
      <c r="B13" s="6"/>
      <c r="C13" s="43" t="e">
        <f>VLOOKUP(B13,ETI!B12:C68,2,FALSE)</f>
        <v>#N/A</v>
      </c>
    </row>
    <row r="14" spans="1:3" x14ac:dyDescent="0.2">
      <c r="A14" s="43">
        <v>13</v>
      </c>
      <c r="B14" s="6"/>
      <c r="C14" s="43" t="e">
        <f>VLOOKUP(B14,ETI!B13:C69,2,FALSE)</f>
        <v>#N/A</v>
      </c>
    </row>
    <row r="15" spans="1:3" x14ac:dyDescent="0.2">
      <c r="A15" s="43">
        <v>14</v>
      </c>
      <c r="B15" s="6"/>
      <c r="C15" s="43" t="e">
        <f>VLOOKUP(B15,ETI!B14:C70,2,FALSE)</f>
        <v>#N/A</v>
      </c>
    </row>
    <row r="16" spans="1:3" x14ac:dyDescent="0.2">
      <c r="A16" s="43">
        <v>15</v>
      </c>
      <c r="B16" s="6"/>
      <c r="C16" s="43" t="e">
        <f>VLOOKUP(B16,ETI!B15:C71,2,FALSE)</f>
        <v>#N/A</v>
      </c>
    </row>
    <row r="17" spans="1:3" x14ac:dyDescent="0.2">
      <c r="A17" s="43">
        <v>16</v>
      </c>
      <c r="B17" s="6"/>
      <c r="C17" s="43" t="e">
        <f>VLOOKUP(B17,ETI!B16:C72,2,FALSE)</f>
        <v>#N/A</v>
      </c>
    </row>
    <row r="18" spans="1:3" x14ac:dyDescent="0.2">
      <c r="A18" s="43">
        <v>17</v>
      </c>
      <c r="B18" s="6"/>
      <c r="C18" s="43" t="e">
        <f>VLOOKUP(B18,ETI!B17:C73,2,FALSE)</f>
        <v>#N/A</v>
      </c>
    </row>
    <row r="19" spans="1:3" x14ac:dyDescent="0.2">
      <c r="A19" s="43">
        <v>18</v>
      </c>
      <c r="B19" s="6"/>
      <c r="C19" s="43" t="e">
        <f>VLOOKUP(B19,ETI!B18:C74,2,FALSE)</f>
        <v>#N/A</v>
      </c>
    </row>
    <row r="20" spans="1:3" x14ac:dyDescent="0.2">
      <c r="A20" s="43">
        <v>19</v>
      </c>
      <c r="B20" s="6"/>
      <c r="C20" s="43" t="e">
        <f>VLOOKUP(B20,ETI!B19:C75,2,FALSE)</f>
        <v>#N/A</v>
      </c>
    </row>
    <row r="21" spans="1:3" x14ac:dyDescent="0.2">
      <c r="A21" s="43">
        <v>20</v>
      </c>
      <c r="B21" s="6"/>
      <c r="C21" s="43" t="e">
        <f>VLOOKUP(B21,ETI!B20:C76,2,FALSE)</f>
        <v>#N/A</v>
      </c>
    </row>
    <row r="22" spans="1:3" x14ac:dyDescent="0.2">
      <c r="A22" s="43">
        <v>21</v>
      </c>
      <c r="B22" s="6"/>
      <c r="C22" s="43" t="e">
        <f>VLOOKUP(B22,ETI!B21:C77,2,FALSE)</f>
        <v>#N/A</v>
      </c>
    </row>
    <row r="23" spans="1:3" x14ac:dyDescent="0.2">
      <c r="A23" s="43">
        <v>22</v>
      </c>
      <c r="B23" s="6"/>
      <c r="C23" s="43" t="e">
        <f>VLOOKUP(B23,ETI!B22:C78,2,FALSE)</f>
        <v>#N/A</v>
      </c>
    </row>
    <row r="24" spans="1:3" x14ac:dyDescent="0.2">
      <c r="A24" s="43">
        <v>23</v>
      </c>
      <c r="B24" s="6"/>
      <c r="C24" s="43" t="e">
        <f>VLOOKUP(B24,ETI!B23:C79,2,FALSE)</f>
        <v>#N/A</v>
      </c>
    </row>
    <row r="25" spans="1:3" x14ac:dyDescent="0.2">
      <c r="A25" s="43">
        <v>24</v>
      </c>
      <c r="B25" s="6"/>
      <c r="C25" s="43" t="e">
        <f>VLOOKUP(B25,ETI!B24:C80,2,FALSE)</f>
        <v>#N/A</v>
      </c>
    </row>
    <row r="26" spans="1:3" x14ac:dyDescent="0.2">
      <c r="A26" s="43">
        <v>25</v>
      </c>
      <c r="B26" s="6"/>
      <c r="C26" s="43" t="e">
        <f>VLOOKUP(B26,ETI!B25:C81,2,FALSE)</f>
        <v>#N/A</v>
      </c>
    </row>
    <row r="27" spans="1:3" x14ac:dyDescent="0.2">
      <c r="A27" s="43">
        <v>26</v>
      </c>
      <c r="B27" s="6"/>
      <c r="C27" s="43" t="e">
        <f>VLOOKUP(B27,ETI!B26:C82,2,FALSE)</f>
        <v>#N/A</v>
      </c>
    </row>
    <row r="28" spans="1:3" x14ac:dyDescent="0.2">
      <c r="A28" s="43">
        <v>27</v>
      </c>
      <c r="B28" s="6"/>
      <c r="C28" s="43" t="e">
        <f>VLOOKUP(B28,ETI!B27:C83,2,FALSE)</f>
        <v>#N/A</v>
      </c>
    </row>
    <row r="29" spans="1:3" x14ac:dyDescent="0.2">
      <c r="A29" s="43">
        <v>28</v>
      </c>
      <c r="B29" s="6"/>
      <c r="C29" s="43" t="e">
        <f>VLOOKUP(B29,ETI!B28:C84,2,FALSE)</f>
        <v>#N/A</v>
      </c>
    </row>
    <row r="30" spans="1:3" x14ac:dyDescent="0.2">
      <c r="A30" s="43">
        <v>29</v>
      </c>
      <c r="B30" s="6"/>
      <c r="C30" s="43" t="e">
        <f>VLOOKUP(B30,ETI!B29:C85,2,FALSE)</f>
        <v>#N/A</v>
      </c>
    </row>
    <row r="31" spans="1:3" x14ac:dyDescent="0.2">
      <c r="A31" s="43">
        <v>30</v>
      </c>
      <c r="B31" s="6"/>
      <c r="C31" s="43" t="e">
        <f>VLOOKUP(B31,ETI!B30:C86,2,FALSE)</f>
        <v>#N/A</v>
      </c>
    </row>
    <row r="32" spans="1:3" x14ac:dyDescent="0.2">
      <c r="A32" s="43">
        <v>31</v>
      </c>
      <c r="B32" s="6"/>
      <c r="C32" s="43" t="e">
        <f>VLOOKUP(B32,ETI!B31:C87,2,FALSE)</f>
        <v>#N/A</v>
      </c>
    </row>
    <row r="33" spans="1:3" x14ac:dyDescent="0.2">
      <c r="A33" s="43">
        <v>32</v>
      </c>
      <c r="B33" s="6"/>
      <c r="C33" s="43" t="e">
        <f>VLOOKUP(B33,ETI!B32:C88,2,FALSE)</f>
        <v>#N/A</v>
      </c>
    </row>
    <row r="34" spans="1:3" x14ac:dyDescent="0.2">
      <c r="A34" s="43">
        <v>33</v>
      </c>
      <c r="B34" s="6"/>
      <c r="C34" s="43" t="e">
        <f>VLOOKUP(B34,ETI!B33:C89,2,FALSE)</f>
        <v>#N/A</v>
      </c>
    </row>
    <row r="35" spans="1:3" x14ac:dyDescent="0.2">
      <c r="A35" s="43">
        <v>34</v>
      </c>
      <c r="B35" s="6"/>
      <c r="C35" s="43" t="e">
        <f>VLOOKUP(B35,ETI!B34:C90,2,FALSE)</f>
        <v>#N/A</v>
      </c>
    </row>
    <row r="36" spans="1:3" x14ac:dyDescent="0.2">
      <c r="A36" s="43">
        <v>35</v>
      </c>
      <c r="B36" s="6"/>
      <c r="C36" s="43" t="e">
        <f>VLOOKUP(B36,ETI!B35:C91,2,FALSE)</f>
        <v>#N/A</v>
      </c>
    </row>
    <row r="37" spans="1:3" x14ac:dyDescent="0.2">
      <c r="A37" s="43">
        <v>36</v>
      </c>
      <c r="B37" s="6"/>
      <c r="C37" s="43" t="e">
        <f>VLOOKUP(B37,ETI!B36:C92,2,FALSE)</f>
        <v>#N/A</v>
      </c>
    </row>
    <row r="38" spans="1:3" x14ac:dyDescent="0.2">
      <c r="A38" s="43">
        <v>37</v>
      </c>
      <c r="B38" s="6"/>
      <c r="C38" s="43" t="e">
        <f>VLOOKUP(B38,ETI!B37:C93,2,FALSE)</f>
        <v>#N/A</v>
      </c>
    </row>
    <row r="39" spans="1:3" x14ac:dyDescent="0.2">
      <c r="A39" s="43">
        <v>38</v>
      </c>
      <c r="B39" s="6"/>
      <c r="C39" s="43" t="e">
        <f>VLOOKUP(B39,ETI!B38:C94,2,FALSE)</f>
        <v>#N/A</v>
      </c>
    </row>
    <row r="40" spans="1:3" x14ac:dyDescent="0.2">
      <c r="A40" s="43">
        <v>39</v>
      </c>
      <c r="B40" s="6"/>
      <c r="C40" s="43" t="e">
        <f>VLOOKUP(B40,ETI!B39:C95,2,FALSE)</f>
        <v>#N/A</v>
      </c>
    </row>
    <row r="41" spans="1:3" x14ac:dyDescent="0.2">
      <c r="A41" s="43">
        <v>40</v>
      </c>
      <c r="B41" s="6"/>
      <c r="C41" s="43" t="e">
        <f>VLOOKUP(B41,ETI!B40:C96,2,FALSE)</f>
        <v>#N/A</v>
      </c>
    </row>
    <row r="42" spans="1:3" x14ac:dyDescent="0.2">
      <c r="A42" s="43">
        <v>41</v>
      </c>
      <c r="B42" s="6"/>
      <c r="C42" s="43" t="e">
        <f>VLOOKUP(B42,ETI!B41:C97,2,FALSE)</f>
        <v>#N/A</v>
      </c>
    </row>
    <row r="43" spans="1:3" x14ac:dyDescent="0.2">
      <c r="A43" s="43">
        <v>42</v>
      </c>
      <c r="B43" s="6"/>
      <c r="C43" s="43" t="e">
        <f>VLOOKUP(B43,ETI!B42:C98,2,FALSE)</f>
        <v>#N/A</v>
      </c>
    </row>
    <row r="44" spans="1:3" x14ac:dyDescent="0.2">
      <c r="A44" s="43">
        <v>43</v>
      </c>
      <c r="B44" s="6"/>
      <c r="C44" s="43" t="e">
        <f>VLOOKUP(B44,ETI!B43:C99,2,FALSE)</f>
        <v>#N/A</v>
      </c>
    </row>
    <row r="45" spans="1:3" x14ac:dyDescent="0.2">
      <c r="A45" s="43">
        <v>44</v>
      </c>
      <c r="B45" s="6"/>
      <c r="C45" s="43" t="e">
        <f>VLOOKUP(B45,ETI!B44:C100,2,FALSE)</f>
        <v>#N/A</v>
      </c>
    </row>
    <row r="46" spans="1:3" x14ac:dyDescent="0.2">
      <c r="A46" s="43">
        <v>45</v>
      </c>
      <c r="B46" s="6"/>
      <c r="C46" s="43" t="e">
        <f>VLOOKUP(B46,ETI!B45:C101,2,FALSE)</f>
        <v>#N/A</v>
      </c>
    </row>
    <row r="47" spans="1:3" x14ac:dyDescent="0.2">
      <c r="A47" s="43">
        <v>46</v>
      </c>
      <c r="B47" s="6"/>
      <c r="C47" s="43" t="e">
        <f>VLOOKUP(B47,ETI!B46:C102,2,FALSE)</f>
        <v>#N/A</v>
      </c>
    </row>
    <row r="48" spans="1:3" x14ac:dyDescent="0.2">
      <c r="A48" s="43">
        <v>47</v>
      </c>
      <c r="B48" s="6"/>
      <c r="C48" s="43" t="e">
        <f>VLOOKUP(B48,ETI!B47:C103,2,FALSE)</f>
        <v>#N/A</v>
      </c>
    </row>
    <row r="49" spans="1:3" x14ac:dyDescent="0.2">
      <c r="A49" s="43">
        <v>48</v>
      </c>
      <c r="B49" s="6"/>
      <c r="C49" s="43" t="e">
        <f>VLOOKUP(B49,ETI!B48:C104,2,FALSE)</f>
        <v>#N/A</v>
      </c>
    </row>
    <row r="50" spans="1:3" x14ac:dyDescent="0.2">
      <c r="A50" s="43">
        <v>49</v>
      </c>
      <c r="B50" s="6"/>
      <c r="C50" s="43" t="e">
        <f>VLOOKUP(B50,ETI!B49:C105,2,FALSE)</f>
        <v>#N/A</v>
      </c>
    </row>
    <row r="51" spans="1:3" x14ac:dyDescent="0.2">
      <c r="A51" s="43">
        <v>50</v>
      </c>
      <c r="B51" s="6"/>
      <c r="C51" s="43" t="e">
        <f>VLOOKUP(B51,ETI!B50:C106,2,FALSE)</f>
        <v>#N/A</v>
      </c>
    </row>
  </sheetData>
  <autoFilter ref="A1:C51" xr:uid="{00000000-0009-0000-0000-000013000000}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57"/>
  <sheetViews>
    <sheetView topLeftCell="A4" workbookViewId="0">
      <selection activeCell="E24" sqref="E24"/>
    </sheetView>
  </sheetViews>
  <sheetFormatPr defaultRowHeight="12.75" x14ac:dyDescent="0.2"/>
  <cols>
    <col min="3" max="3" width="9.140625" style="39"/>
  </cols>
  <sheetData>
    <row r="1" spans="2:3" x14ac:dyDescent="0.2">
      <c r="B1">
        <v>2221</v>
      </c>
      <c r="C1" s="39" t="s">
        <v>1414</v>
      </c>
    </row>
    <row r="2" spans="2:3" x14ac:dyDescent="0.2">
      <c r="B2">
        <v>2222</v>
      </c>
      <c r="C2" s="39" t="s">
        <v>287</v>
      </c>
    </row>
    <row r="3" spans="2:3" x14ac:dyDescent="0.2">
      <c r="B3">
        <v>2223</v>
      </c>
      <c r="C3" s="39" t="s">
        <v>297</v>
      </c>
    </row>
    <row r="4" spans="2:3" x14ac:dyDescent="0.2">
      <c r="B4">
        <v>2224</v>
      </c>
      <c r="C4" s="39" t="s">
        <v>298</v>
      </c>
    </row>
    <row r="5" spans="2:3" x14ac:dyDescent="0.2">
      <c r="B5">
        <v>2225</v>
      </c>
      <c r="C5" s="39" t="s">
        <v>299</v>
      </c>
    </row>
    <row r="6" spans="2:3" x14ac:dyDescent="0.2">
      <c r="B6">
        <v>2226</v>
      </c>
      <c r="C6" s="39" t="s">
        <v>300</v>
      </c>
    </row>
    <row r="7" spans="2:3" x14ac:dyDescent="0.2">
      <c r="B7">
        <v>2227</v>
      </c>
      <c r="C7" s="39" t="s">
        <v>302</v>
      </c>
    </row>
    <row r="8" spans="2:3" x14ac:dyDescent="0.2">
      <c r="B8">
        <v>2228</v>
      </c>
      <c r="C8" s="39" t="s">
        <v>303</v>
      </c>
    </row>
    <row r="9" spans="2:3" x14ac:dyDescent="0.2">
      <c r="B9">
        <v>2229</v>
      </c>
      <c r="C9" s="39" t="s">
        <v>289</v>
      </c>
    </row>
    <row r="10" spans="2:3" x14ac:dyDescent="0.2">
      <c r="B10">
        <v>2230</v>
      </c>
      <c r="C10" s="39" t="s">
        <v>290</v>
      </c>
    </row>
    <row r="11" spans="2:3" x14ac:dyDescent="0.2">
      <c r="B11">
        <v>2231</v>
      </c>
      <c r="C11" s="39" t="s">
        <v>291</v>
      </c>
    </row>
    <row r="12" spans="2:3" x14ac:dyDescent="0.2">
      <c r="B12">
        <v>2232</v>
      </c>
      <c r="C12" s="39" t="s">
        <v>292</v>
      </c>
    </row>
    <row r="13" spans="2:3" x14ac:dyDescent="0.2">
      <c r="B13">
        <v>2233</v>
      </c>
      <c r="C13" s="39" t="s">
        <v>293</v>
      </c>
    </row>
    <row r="14" spans="2:3" x14ac:dyDescent="0.2">
      <c r="B14">
        <v>2234</v>
      </c>
      <c r="C14" s="39" t="s">
        <v>294</v>
      </c>
    </row>
    <row r="15" spans="2:3" x14ac:dyDescent="0.2">
      <c r="B15">
        <v>2235</v>
      </c>
      <c r="C15" s="39" t="s">
        <v>295</v>
      </c>
    </row>
    <row r="16" spans="2:3" x14ac:dyDescent="0.2">
      <c r="B16">
        <v>2236</v>
      </c>
      <c r="C16" s="39" t="s">
        <v>296</v>
      </c>
    </row>
    <row r="17" spans="2:3" x14ac:dyDescent="0.2">
      <c r="B17">
        <v>2237</v>
      </c>
      <c r="C17" s="39" t="s">
        <v>1412</v>
      </c>
    </row>
    <row r="18" spans="2:3" x14ac:dyDescent="0.2">
      <c r="B18">
        <v>2238</v>
      </c>
      <c r="C18" s="39" t="s">
        <v>1413</v>
      </c>
    </row>
    <row r="19" spans="2:3" x14ac:dyDescent="0.2">
      <c r="B19">
        <v>2239</v>
      </c>
      <c r="C19" s="39" t="s">
        <v>1392</v>
      </c>
    </row>
    <row r="20" spans="2:3" x14ac:dyDescent="0.2">
      <c r="B20">
        <v>2240</v>
      </c>
      <c r="C20" s="39" t="s">
        <v>485</v>
      </c>
    </row>
    <row r="21" spans="2:3" x14ac:dyDescent="0.2">
      <c r="B21">
        <v>2241</v>
      </c>
      <c r="C21" s="39" t="s">
        <v>486</v>
      </c>
    </row>
    <row r="22" spans="2:3" x14ac:dyDescent="0.2">
      <c r="B22">
        <v>2242</v>
      </c>
      <c r="C22" s="39" t="s">
        <v>487</v>
      </c>
    </row>
    <row r="23" spans="2:3" x14ac:dyDescent="0.2">
      <c r="B23">
        <v>2243</v>
      </c>
      <c r="C23" s="39" t="s">
        <v>488</v>
      </c>
    </row>
    <row r="24" spans="2:3" x14ac:dyDescent="0.2">
      <c r="B24">
        <v>2244</v>
      </c>
      <c r="C24" s="39" t="s">
        <v>489</v>
      </c>
    </row>
    <row r="25" spans="2:3" x14ac:dyDescent="0.2">
      <c r="B25">
        <v>2245</v>
      </c>
      <c r="C25" s="39" t="s">
        <v>490</v>
      </c>
    </row>
    <row r="26" spans="2:3" x14ac:dyDescent="0.2">
      <c r="B26">
        <v>2246</v>
      </c>
      <c r="C26" s="39" t="s">
        <v>491</v>
      </c>
    </row>
    <row r="27" spans="2:3" x14ac:dyDescent="0.2">
      <c r="B27">
        <v>2247</v>
      </c>
      <c r="C27" s="39" t="s">
        <v>492</v>
      </c>
    </row>
    <row r="28" spans="2:3" x14ac:dyDescent="0.2">
      <c r="B28">
        <v>2248</v>
      </c>
      <c r="C28" s="39" t="s">
        <v>493</v>
      </c>
    </row>
    <row r="29" spans="2:3" x14ac:dyDescent="0.2">
      <c r="B29">
        <v>2249</v>
      </c>
      <c r="C29" s="39" t="s">
        <v>494</v>
      </c>
    </row>
    <row r="30" spans="2:3" x14ac:dyDescent="0.2">
      <c r="B30">
        <v>2250</v>
      </c>
      <c r="C30" s="39" t="s">
        <v>1393</v>
      </c>
    </row>
    <row r="31" spans="2:3" x14ac:dyDescent="0.2">
      <c r="B31">
        <v>2251</v>
      </c>
      <c r="C31" s="39" t="s">
        <v>495</v>
      </c>
    </row>
    <row r="32" spans="2:3" x14ac:dyDescent="0.2">
      <c r="B32">
        <v>2252</v>
      </c>
      <c r="C32" s="39" t="s">
        <v>496</v>
      </c>
    </row>
    <row r="33" spans="2:3" x14ac:dyDescent="0.2">
      <c r="B33">
        <v>2253</v>
      </c>
      <c r="C33" s="39" t="s">
        <v>477</v>
      </c>
    </row>
    <row r="34" spans="2:3" x14ac:dyDescent="0.2">
      <c r="B34">
        <v>2254</v>
      </c>
      <c r="C34" s="39" t="s">
        <v>479</v>
      </c>
    </row>
    <row r="35" spans="2:3" x14ac:dyDescent="0.2">
      <c r="B35">
        <v>2255</v>
      </c>
      <c r="C35" s="39" t="s">
        <v>480</v>
      </c>
    </row>
    <row r="36" spans="2:3" x14ac:dyDescent="0.2">
      <c r="B36">
        <v>2256</v>
      </c>
      <c r="C36" s="39" t="s">
        <v>481</v>
      </c>
    </row>
    <row r="37" spans="2:3" x14ac:dyDescent="0.2">
      <c r="B37">
        <v>2257</v>
      </c>
      <c r="C37" s="39" t="s">
        <v>482</v>
      </c>
    </row>
    <row r="38" spans="2:3" x14ac:dyDescent="0.2">
      <c r="B38">
        <v>2258</v>
      </c>
      <c r="C38" s="39" t="s">
        <v>483</v>
      </c>
    </row>
    <row r="39" spans="2:3" x14ac:dyDescent="0.2">
      <c r="B39">
        <v>2259</v>
      </c>
      <c r="C39" s="39" t="s">
        <v>484</v>
      </c>
    </row>
    <row r="40" spans="2:3" x14ac:dyDescent="0.2">
      <c r="B40">
        <v>2260</v>
      </c>
      <c r="C40" s="39" t="s">
        <v>1394</v>
      </c>
    </row>
    <row r="41" spans="2:3" x14ac:dyDescent="0.2">
      <c r="B41">
        <v>2261</v>
      </c>
      <c r="C41" s="39" t="s">
        <v>1409</v>
      </c>
    </row>
    <row r="42" spans="2:3" x14ac:dyDescent="0.2">
      <c r="B42">
        <v>2262</v>
      </c>
      <c r="C42" s="39" t="s">
        <v>1410</v>
      </c>
    </row>
    <row r="43" spans="2:3" x14ac:dyDescent="0.2">
      <c r="B43">
        <v>2263</v>
      </c>
      <c r="C43" s="39" t="s">
        <v>1411</v>
      </c>
    </row>
    <row r="44" spans="2:3" x14ac:dyDescent="0.2">
      <c r="B44">
        <v>2264</v>
      </c>
      <c r="C44" s="39" t="s">
        <v>1403</v>
      </c>
    </row>
    <row r="45" spans="2:3" x14ac:dyDescent="0.2">
      <c r="B45">
        <v>2265</v>
      </c>
      <c r="C45" s="39" t="s">
        <v>1404</v>
      </c>
    </row>
    <row r="46" spans="2:3" x14ac:dyDescent="0.2">
      <c r="B46">
        <v>2266</v>
      </c>
      <c r="C46" s="39" t="s">
        <v>1405</v>
      </c>
    </row>
    <row r="47" spans="2:3" x14ac:dyDescent="0.2">
      <c r="B47">
        <v>2267</v>
      </c>
      <c r="C47" s="39" t="s">
        <v>1406</v>
      </c>
    </row>
    <row r="48" spans="2:3" x14ac:dyDescent="0.2">
      <c r="B48">
        <v>2268</v>
      </c>
      <c r="C48" s="39" t="s">
        <v>1407</v>
      </c>
    </row>
    <row r="49" spans="2:3" x14ac:dyDescent="0.2">
      <c r="B49">
        <v>2269</v>
      </c>
      <c r="C49" s="39" t="s">
        <v>1408</v>
      </c>
    </row>
    <row r="50" spans="2:3" x14ac:dyDescent="0.2">
      <c r="B50">
        <v>2270</v>
      </c>
      <c r="C50" s="39" t="s">
        <v>1395</v>
      </c>
    </row>
    <row r="51" spans="2:3" x14ac:dyDescent="0.2">
      <c r="B51">
        <v>2271</v>
      </c>
      <c r="C51" s="39" t="s">
        <v>1396</v>
      </c>
    </row>
    <row r="52" spans="2:3" x14ac:dyDescent="0.2">
      <c r="B52">
        <v>2272</v>
      </c>
      <c r="C52" s="39" t="s">
        <v>1397</v>
      </c>
    </row>
    <row r="53" spans="2:3" x14ac:dyDescent="0.2">
      <c r="B53">
        <v>2273</v>
      </c>
      <c r="C53" s="39" t="s">
        <v>1398</v>
      </c>
    </row>
    <row r="54" spans="2:3" x14ac:dyDescent="0.2">
      <c r="B54">
        <v>2274</v>
      </c>
      <c r="C54" s="39" t="s">
        <v>1399</v>
      </c>
    </row>
    <row r="55" spans="2:3" x14ac:dyDescent="0.2">
      <c r="B55">
        <v>2275</v>
      </c>
      <c r="C55" s="39" t="s">
        <v>1400</v>
      </c>
    </row>
    <row r="56" spans="2:3" x14ac:dyDescent="0.2">
      <c r="B56">
        <v>2276</v>
      </c>
      <c r="C56" s="39" t="s">
        <v>1401</v>
      </c>
    </row>
    <row r="57" spans="2:3" x14ac:dyDescent="0.2">
      <c r="B57">
        <v>2277</v>
      </c>
      <c r="C57" s="39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13</vt:i4>
      </vt:variant>
    </vt:vector>
  </HeadingPairs>
  <TitlesOfParts>
    <vt:vector size="34" baseType="lpstr">
      <vt:lpstr>OPIS</vt:lpstr>
      <vt:lpstr>LA</vt:lpstr>
      <vt:lpstr>AC</vt:lpstr>
      <vt:lpstr>CENTR</vt:lpstr>
      <vt:lpstr>REP (2)</vt:lpstr>
      <vt:lpstr>CENTR T</vt:lpstr>
      <vt:lpstr>AP</vt:lpstr>
      <vt:lpstr>PC</vt:lpstr>
      <vt:lpstr>SM01</vt:lpstr>
      <vt:lpstr>SM02</vt:lpstr>
      <vt:lpstr>SM03</vt:lpstr>
      <vt:lpstr>PP</vt:lpstr>
      <vt:lpstr>P00</vt:lpstr>
      <vt:lpstr>P01</vt:lpstr>
      <vt:lpstr>STAT</vt:lpstr>
      <vt:lpstr>Bon Cons. 2</vt:lpstr>
      <vt:lpstr>Protectie</vt:lpstr>
      <vt:lpstr>Termen Livrare</vt:lpstr>
      <vt:lpstr>Tabla</vt:lpstr>
      <vt:lpstr>Scan</vt:lpstr>
      <vt:lpstr>ETI</vt:lpstr>
      <vt:lpstr>AP!Print_Titles</vt:lpstr>
      <vt:lpstr>'Bon Cons. 2'!Print_Titles</vt:lpstr>
      <vt:lpstr>CENTR!Print_Titles</vt:lpstr>
      <vt:lpstr>'CENTR T'!Print_Titles</vt:lpstr>
      <vt:lpstr>OPIS!Print_Titles</vt:lpstr>
      <vt:lpstr>P00!Print_Titles</vt:lpstr>
      <vt:lpstr>'P01'!Print_Titles</vt:lpstr>
      <vt:lpstr>PC!Print_Titles</vt:lpstr>
      <vt:lpstr>PP!Print_Titles</vt:lpstr>
      <vt:lpstr>'REP (2)'!Print_Titles</vt:lpstr>
      <vt:lpstr>'SM01'!Print_Titles</vt:lpstr>
      <vt:lpstr>'SM02'!Print_Titles</vt:lpstr>
      <vt:lpstr>'SM03'!Print_Titles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Dipl. Eng. Flavius C. Sopt</dc:creator>
  <cp:lastModifiedBy>Bogdan Vasile</cp:lastModifiedBy>
  <cp:lastPrinted>2020-05-11T06:21:08Z</cp:lastPrinted>
  <dcterms:created xsi:type="dcterms:W3CDTF">1996-10-14T23:33:28Z</dcterms:created>
  <dcterms:modified xsi:type="dcterms:W3CDTF">2020-06-18T10:15:39Z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d5ce9d4a-7809-4c65-a0e8-c2af41efbecb</vt:lpwstr>
  </property>
</Properties>
</file>