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vioJS\www\miscellaneous\"/>
    </mc:Choice>
  </mc:AlternateContent>
  <xr:revisionPtr revIDLastSave="0" documentId="13_ncr:1_{A1607F0A-6773-4AD0-BD23-F717BF0F4262}" xr6:coauthVersionLast="47" xr6:coauthVersionMax="47" xr10:uidLastSave="{00000000-0000-0000-0000-000000000000}"/>
  <bookViews>
    <workbookView xWindow="2535" yWindow="735" windowWidth="24308" windowHeight="14565" xr2:uid="{00000000-000D-0000-FFFF-FFFF00000000}"/>
  </bookViews>
  <sheets>
    <sheet name="pentagram" sheetId="1" r:id="rId1"/>
    <sheet name="gener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5" i="3" s="1"/>
  <c r="C27" i="3" s="1"/>
  <c r="C23" i="3"/>
  <c r="C22" i="3"/>
  <c r="C14" i="3"/>
  <c r="C12" i="3"/>
  <c r="C8" i="3"/>
  <c r="C10" i="3" s="1"/>
  <c r="C13" i="3" s="1"/>
  <c r="C16" i="3" s="1"/>
  <c r="G10" i="1"/>
  <c r="E10" i="1"/>
  <c r="C10" i="1" l="1"/>
  <c r="G5" i="1"/>
  <c r="G11" i="1" s="1"/>
  <c r="C5" i="1"/>
  <c r="C11" i="1" s="1"/>
  <c r="E5" i="1"/>
  <c r="E11" i="1" s="1"/>
  <c r="E9" i="1" l="1"/>
  <c r="G9" i="1"/>
  <c r="C9" i="1"/>
  <c r="C18" i="3"/>
  <c r="C21" i="1" l="1"/>
  <c r="C19" i="1"/>
  <c r="C20" i="1"/>
  <c r="G13" i="1"/>
  <c r="G19" i="1"/>
  <c r="G20" i="1"/>
  <c r="G21" i="1"/>
  <c r="E13" i="1"/>
  <c r="E19" i="1"/>
  <c r="E20" i="1"/>
  <c r="E21" i="1"/>
  <c r="C13" i="1"/>
  <c r="E15" i="1"/>
  <c r="G15" i="1"/>
  <c r="C15" i="1"/>
  <c r="G22" i="1" l="1"/>
  <c r="G24" i="1" s="1"/>
  <c r="E22" i="1"/>
  <c r="E24" i="1" s="1"/>
  <c r="C22" i="1"/>
  <c r="C24" i="1" s="1"/>
</calcChain>
</file>

<file path=xl/sharedStrings.xml><?xml version="1.0" encoding="utf-8"?>
<sst xmlns="http://schemas.openxmlformats.org/spreadsheetml/2006/main" count="40" uniqueCount="23">
  <si>
    <t>lminus</t>
  </si>
  <si>
    <t>lplus</t>
  </si>
  <si>
    <t>L1</t>
  </si>
  <si>
    <t>L2</t>
  </si>
  <si>
    <t>W</t>
  </si>
  <si>
    <t>H</t>
  </si>
  <si>
    <t>A1</t>
  </si>
  <si>
    <t>A2</t>
  </si>
  <si>
    <t>L1+L2+1/8"</t>
  </si>
  <si>
    <t>computed from A1</t>
  </si>
  <si>
    <t># points</t>
  </si>
  <si>
    <t>hyp</t>
  </si>
  <si>
    <t>ra</t>
  </si>
  <si>
    <t>rb</t>
  </si>
  <si>
    <t>r</t>
  </si>
  <si>
    <t>rc</t>
  </si>
  <si>
    <t>computed</t>
  </si>
  <si>
    <t>aee</t>
  </si>
  <si>
    <t>calculate r(adius) and h(eight)</t>
  </si>
  <si>
    <t>h</t>
  </si>
  <si>
    <t>pentagram calculations for method used by the " Bearded Woodworker" in his youtube video "How to make a Wooden Star (detailed)"</t>
  </si>
  <si>
    <t>N-agram calculations for method used by the " Bearded Woodworker" in his youtube video "How to make a Wooden Star (detailed)"</t>
  </si>
  <si>
    <t>angle between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</si>
</sst>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4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</xdr:row>
          <xdr:rowOff>52366</xdr:rowOff>
        </xdr:from>
        <xdr:to>
          <xdr:col>17</xdr:col>
          <xdr:colOff>95250</xdr:colOff>
          <xdr:row>35</xdr:row>
          <xdr:rowOff>66654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041B2A1-49B9-440F-8BFA-7DB3DB233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4"/>
  <sheetViews>
    <sheetView tabSelected="1" workbookViewId="0">
      <selection activeCell="K6" sqref="K6"/>
    </sheetView>
  </sheetViews>
  <sheetFormatPr defaultColWidth="9.1328125" defaultRowHeight="14.25" x14ac:dyDescent="0.45"/>
  <cols>
    <col min="1" max="16384" width="9.1328125" style="1"/>
  </cols>
  <sheetData>
    <row r="1" spans="1:9" x14ac:dyDescent="0.45">
      <c r="A1" s="1" t="s">
        <v>20</v>
      </c>
    </row>
    <row r="3" spans="1:9" x14ac:dyDescent="0.45">
      <c r="A3" s="2" t="s">
        <v>4</v>
      </c>
      <c r="B3" s="2"/>
      <c r="C3" s="2">
        <v>0.75</v>
      </c>
      <c r="D3" s="2"/>
      <c r="E3" s="2">
        <v>1</v>
      </c>
      <c r="F3" s="2"/>
      <c r="G3" s="2">
        <v>1</v>
      </c>
    </row>
    <row r="4" spans="1:9" x14ac:dyDescent="0.45">
      <c r="A4" s="2" t="s">
        <v>2</v>
      </c>
      <c r="B4" s="2"/>
      <c r="C4" s="2">
        <v>5.5</v>
      </c>
      <c r="D4" s="2"/>
      <c r="E4" s="2">
        <v>7.2</v>
      </c>
      <c r="F4" s="2"/>
      <c r="G4" s="2">
        <v>6.5</v>
      </c>
    </row>
    <row r="5" spans="1:9" x14ac:dyDescent="0.45">
      <c r="A5" s="2" t="s">
        <v>6</v>
      </c>
      <c r="B5" s="2"/>
      <c r="C5" s="2">
        <f>90-C7</f>
        <v>54</v>
      </c>
      <c r="D5" s="2"/>
      <c r="E5" s="2">
        <f>90-E7</f>
        <v>54</v>
      </c>
      <c r="F5" s="2"/>
      <c r="G5" s="2">
        <f>90-G7</f>
        <v>54</v>
      </c>
    </row>
    <row r="6" spans="1:9" x14ac:dyDescent="0.45">
      <c r="A6" s="2"/>
      <c r="B6" s="2"/>
      <c r="C6" s="2"/>
      <c r="D6" s="2"/>
      <c r="E6" s="2"/>
      <c r="F6" s="2"/>
      <c r="G6" s="2"/>
    </row>
    <row r="7" spans="1:9" s="8" customFormat="1" x14ac:dyDescent="0.45">
      <c r="A7" s="8" t="s">
        <v>7</v>
      </c>
      <c r="C7" s="8">
        <v>36</v>
      </c>
      <c r="E7" s="8">
        <v>36</v>
      </c>
      <c r="G7" s="8">
        <v>36</v>
      </c>
      <c r="I7" s="8" t="s">
        <v>9</v>
      </c>
    </row>
    <row r="9" spans="1:9" x14ac:dyDescent="0.45">
      <c r="A9" s="1" t="s">
        <v>11</v>
      </c>
      <c r="C9" s="1">
        <f>C3/COS(PI()/180*C5)</f>
        <v>1.2759762125280598</v>
      </c>
      <c r="E9" s="1">
        <f>E3/COS(PI()/180*E5)</f>
        <v>1.7013016167040798</v>
      </c>
      <c r="G9" s="1">
        <f>G3/COS(PI()/180*G5)</f>
        <v>1.7013016167040798</v>
      </c>
    </row>
    <row r="10" spans="1:9" x14ac:dyDescent="0.45">
      <c r="A10" s="1" t="s">
        <v>0</v>
      </c>
      <c r="C10" s="1">
        <f>C3*TAN(PI()/180*C7)</f>
        <v>0.54490689600402065</v>
      </c>
      <c r="E10" s="1">
        <f>E3*TAN(PI()/180*E7)</f>
        <v>0.7265425280053609</v>
      </c>
      <c r="G10" s="1">
        <f>G3*TAN(PI()/180*G7)</f>
        <v>0.7265425280053609</v>
      </c>
    </row>
    <row r="11" spans="1:9" x14ac:dyDescent="0.45">
      <c r="A11" s="1" t="s">
        <v>1</v>
      </c>
      <c r="C11" s="1">
        <f>C3*TAN(PI()/180*C5)</f>
        <v>1.03228644035338</v>
      </c>
      <c r="E11" s="1">
        <f>E3*TAN(PI()/180*E5)</f>
        <v>1.3763819204711734</v>
      </c>
      <c r="G11" s="1">
        <f>G3*TAN(PI()/180*G5)</f>
        <v>1.3763819204711734</v>
      </c>
    </row>
    <row r="13" spans="1:9" x14ac:dyDescent="0.45">
      <c r="A13" s="8" t="s">
        <v>3</v>
      </c>
      <c r="B13" s="8"/>
      <c r="C13" s="8">
        <f>C4-C10+C11-C9</f>
        <v>4.7114033318212991</v>
      </c>
      <c r="D13" s="8"/>
      <c r="E13" s="8">
        <f>E4-E10+E11-E9</f>
        <v>6.1485377757617332</v>
      </c>
      <c r="F13" s="8"/>
      <c r="G13" s="8">
        <f>G4-G10+G11-G9</f>
        <v>5.448537775761733</v>
      </c>
      <c r="H13" s="8"/>
      <c r="I13" s="8" t="s">
        <v>16</v>
      </c>
    </row>
    <row r="14" spans="1:9" x14ac:dyDescent="0.45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45">
      <c r="A15" s="8" t="s">
        <v>8</v>
      </c>
      <c r="B15" s="8"/>
      <c r="C15" s="8">
        <f>C4+C13+1/8</f>
        <v>10.336403331821298</v>
      </c>
      <c r="D15" s="8"/>
      <c r="E15" s="8">
        <f>E4+E13+1/8</f>
        <v>13.473537775761734</v>
      </c>
      <c r="F15" s="8"/>
      <c r="G15" s="8">
        <f>G4+G13+1/8</f>
        <v>12.073537775761732</v>
      </c>
      <c r="H15" s="8"/>
      <c r="I15" s="8" t="s">
        <v>16</v>
      </c>
    </row>
    <row r="17" spans="1:9" x14ac:dyDescent="0.45">
      <c r="A17" s="1" t="s">
        <v>18</v>
      </c>
    </row>
    <row r="19" spans="1:9" x14ac:dyDescent="0.45">
      <c r="A19" s="1" t="s">
        <v>12</v>
      </c>
      <c r="C19" s="1">
        <f>C9*SIN(PI()/180*(180-(90-C5)))/SIN(PI()/180*(90-C5)/2)</f>
        <v>2.4270509831248428</v>
      </c>
      <c r="E19" s="1">
        <f>E9*SIN(PI()/180*(180-(90-E5)))/SIN(PI()/180*(90-E5)/2)</f>
        <v>3.2360679774997907</v>
      </c>
      <c r="G19" s="1">
        <f>G9*SIN(PI()/180*(180-(90-G5)))/SIN(PI()/180*(90-G5)/2)</f>
        <v>3.2360679774997907</v>
      </c>
    </row>
    <row r="20" spans="1:9" x14ac:dyDescent="0.45">
      <c r="A20" s="1" t="s">
        <v>13</v>
      </c>
      <c r="C20" s="1">
        <f>(C4-C9)*COS(PI()/180*(90-C5)/2)</f>
        <v>4.0172853480609234</v>
      </c>
      <c r="E20" s="1">
        <f>(E4-E9)*COS(PI()/180*(90-E5)/2)</f>
        <v>5.2295729285752106</v>
      </c>
      <c r="G20" s="1">
        <f>(G4-G9)*COS(PI()/180*(90-G5)/2)</f>
        <v>4.5638333671686029</v>
      </c>
    </row>
    <row r="21" spans="1:9" x14ac:dyDescent="0.45">
      <c r="A21" s="1" t="s">
        <v>15</v>
      </c>
      <c r="C21" s="1">
        <f>(C4-C9)*SIN(PI()/180*(90-C5)/2)/TAN(PI()/180*360/5/2)</f>
        <v>1.7965846246556254</v>
      </c>
      <c r="E21" s="1">
        <f>(E4-E9)*SIN(PI()/180*(90-E5)/2)/TAN(PI()/180*360/5/2)</f>
        <v>2.3387361123173647</v>
      </c>
      <c r="G21" s="1">
        <f>(G4-G9)*SIN(PI()/180*(90-G5)/2)/TAN(PI()/180*360/5/2)</f>
        <v>2.0410083293941508</v>
      </c>
    </row>
    <row r="22" spans="1:9" x14ac:dyDescent="0.45">
      <c r="A22" s="1" t="s">
        <v>14</v>
      </c>
      <c r="C22" s="1">
        <f>SUM(C19:C21)</f>
        <v>8.2409209558413927</v>
      </c>
      <c r="E22" s="1">
        <f t="shared" ref="E22:G22" si="0">SUM(E19:E21)</f>
        <v>10.804377018392367</v>
      </c>
      <c r="G22" s="1">
        <f t="shared" si="0"/>
        <v>9.8409096740625444</v>
      </c>
    </row>
    <row r="24" spans="1:9" x14ac:dyDescent="0.45">
      <c r="A24" s="8" t="s">
        <v>19</v>
      </c>
      <c r="B24" s="8"/>
      <c r="C24" s="8">
        <f>C22+C22*COS(PI()/180*(180-2*360/5))</f>
        <v>14.907966058417715</v>
      </c>
      <c r="D24" s="8"/>
      <c r="E24" s="8">
        <f t="shared" ref="E24:G24" si="1">E22+E22*COS(PI()/180*(180-2*360/5))</f>
        <v>19.545301639905915</v>
      </c>
      <c r="F24" s="8"/>
      <c r="G24" s="8">
        <f t="shared" si="1"/>
        <v>17.802372840487969</v>
      </c>
      <c r="H24" s="8"/>
      <c r="I24" s="8" t="s">
        <v>16</v>
      </c>
    </row>
  </sheetData>
  <pageMargins left="0.7" right="0.7" top="0.75" bottom="0.75" header="0.3" footer="0.3"/>
  <pageSetup paperSize="9" scale="84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5" shapeId="1038" r:id="rId4">
          <objectPr defaultSize="0" r:id="rId5">
            <anchor moveWithCells="1">
              <from>
                <xdr:col>10</xdr:col>
                <xdr:colOff>19050</xdr:colOff>
                <xdr:row>2</xdr:row>
                <xdr:rowOff>52388</xdr:rowOff>
              </from>
              <to>
                <xdr:col>17</xdr:col>
                <xdr:colOff>95250</xdr:colOff>
                <xdr:row>35</xdr:row>
                <xdr:rowOff>66675</xdr:rowOff>
              </to>
            </anchor>
          </objectPr>
        </oleObject>
      </mc:Choice>
      <mc:Fallback>
        <oleObject progId="Visio.Drawing.15" shapeId="1038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1D91-9EC0-4A31-93E9-9F83CC9F0E84}">
  <sheetPr>
    <pageSetUpPr fitToPage="1"/>
  </sheetPr>
  <dimension ref="A1:G27"/>
  <sheetViews>
    <sheetView workbookViewId="0">
      <selection activeCell="E26" sqref="E26"/>
    </sheetView>
  </sheetViews>
  <sheetFormatPr defaultColWidth="9.1328125" defaultRowHeight="14.25" x14ac:dyDescent="0.45"/>
  <cols>
    <col min="1" max="16384" width="9.1328125" style="1"/>
  </cols>
  <sheetData>
    <row r="1" spans="1:7" x14ac:dyDescent="0.45">
      <c r="A1" s="1" t="s">
        <v>21</v>
      </c>
    </row>
    <row r="3" spans="1:7" x14ac:dyDescent="0.45">
      <c r="A3" s="1" t="s">
        <v>10</v>
      </c>
      <c r="C3" s="7">
        <v>7</v>
      </c>
    </row>
    <row r="4" spans="1:7" x14ac:dyDescent="0.45">
      <c r="A4" s="1" t="s">
        <v>4</v>
      </c>
      <c r="C4" s="2">
        <v>0.75</v>
      </c>
      <c r="D4" s="2"/>
      <c r="E4" s="2"/>
      <c r="G4" s="2"/>
    </row>
    <row r="5" spans="1:7" x14ac:dyDescent="0.45">
      <c r="A5" s="1" t="s">
        <v>2</v>
      </c>
      <c r="C5" s="2">
        <v>5.5</v>
      </c>
      <c r="D5" s="6"/>
      <c r="E5" s="2"/>
      <c r="G5" s="2"/>
    </row>
    <row r="6" spans="1:7" x14ac:dyDescent="0.45">
      <c r="A6" s="1" t="s">
        <v>6</v>
      </c>
      <c r="C6" s="7">
        <v>54</v>
      </c>
      <c r="D6" s="3"/>
      <c r="E6" s="3"/>
      <c r="G6" s="3"/>
    </row>
    <row r="7" spans="1:7" x14ac:dyDescent="0.45">
      <c r="C7" s="3"/>
      <c r="D7" s="3"/>
      <c r="E7" s="3"/>
      <c r="G7" s="3"/>
    </row>
    <row r="8" spans="1:7" x14ac:dyDescent="0.45">
      <c r="A8" s="1" t="s">
        <v>17</v>
      </c>
      <c r="C8" s="9">
        <f>180*(C3-2)/C3</f>
        <v>128.57142857142858</v>
      </c>
      <c r="D8" s="3"/>
      <c r="E8" s="3" t="s">
        <v>22</v>
      </c>
      <c r="G8" s="3"/>
    </row>
    <row r="9" spans="1:7" x14ac:dyDescent="0.45">
      <c r="C9" s="3"/>
      <c r="D9" s="3"/>
      <c r="E9" s="3"/>
      <c r="G9" s="3"/>
    </row>
    <row r="10" spans="1:7" x14ac:dyDescent="0.45">
      <c r="A10" s="1" t="s">
        <v>7</v>
      </c>
      <c r="C10" s="10">
        <f>90-(360-C8-(180-(90-C6)))/2</f>
        <v>46.285714285714292</v>
      </c>
      <c r="D10" s="3"/>
      <c r="E10" s="3" t="s">
        <v>9</v>
      </c>
      <c r="G10" s="3"/>
    </row>
    <row r="12" spans="1:7" x14ac:dyDescent="0.45">
      <c r="A12" s="1" t="s">
        <v>11</v>
      </c>
      <c r="C12" s="1">
        <f>C4/COS(PI()/180*C6)</f>
        <v>1.2759762125280598</v>
      </c>
    </row>
    <row r="13" spans="1:7" x14ac:dyDescent="0.45">
      <c r="A13" s="1" t="s">
        <v>0</v>
      </c>
      <c r="C13" s="1">
        <f>C4*TAN(PI()/180*C10)</f>
        <v>0.7844385001349532</v>
      </c>
    </row>
    <row r="14" spans="1:7" x14ac:dyDescent="0.45">
      <c r="A14" s="1" t="s">
        <v>1</v>
      </c>
      <c r="C14" s="1">
        <f>C4*TAN(PI()/180*C6)</f>
        <v>1.03228644035338</v>
      </c>
    </row>
    <row r="16" spans="1:7" x14ac:dyDescent="0.45">
      <c r="A16" s="1" t="s">
        <v>3</v>
      </c>
      <c r="C16" s="8">
        <f>C5-C13+C14-C12</f>
        <v>4.4718717276903659</v>
      </c>
      <c r="E16" s="12"/>
      <c r="F16" s="5"/>
    </row>
    <row r="17" spans="1:7" x14ac:dyDescent="0.45">
      <c r="C17" s="2"/>
      <c r="D17" s="2"/>
      <c r="E17" s="13"/>
      <c r="F17" s="2"/>
    </row>
    <row r="18" spans="1:7" x14ac:dyDescent="0.45">
      <c r="A18" s="1" t="s">
        <v>8</v>
      </c>
      <c r="C18" s="8">
        <f>C5+C16+1/8</f>
        <v>10.096871727690367</v>
      </c>
      <c r="E18" s="13"/>
      <c r="F18" s="4"/>
    </row>
    <row r="20" spans="1:7" x14ac:dyDescent="0.45">
      <c r="A20" s="1" t="s">
        <v>18</v>
      </c>
    </row>
    <row r="22" spans="1:7" x14ac:dyDescent="0.45">
      <c r="A22" s="1" t="s">
        <v>12</v>
      </c>
      <c r="C22" s="1">
        <f>C12*SIN(PI()/180*(180-(90-C6)))/SIN(PI()/180*(90-C6)/2)</f>
        <v>2.4270509831248428</v>
      </c>
    </row>
    <row r="23" spans="1:7" x14ac:dyDescent="0.45">
      <c r="A23" s="1" t="s">
        <v>13</v>
      </c>
      <c r="C23" s="1">
        <f>(C5-C12)*COS(PI()/180*(90-C6)/2)</f>
        <v>4.0172853480609234</v>
      </c>
    </row>
    <row r="24" spans="1:7" x14ac:dyDescent="0.45">
      <c r="A24" s="1" t="s">
        <v>15</v>
      </c>
      <c r="C24" s="1">
        <f>(C5-C12)*SIN(PI()/180*(90-C6)/2)/TAN(PI()/180*360/C3/2)</f>
        <v>2.7104732766129209</v>
      </c>
    </row>
    <row r="25" spans="1:7" x14ac:dyDescent="0.45">
      <c r="A25" s="1" t="s">
        <v>14</v>
      </c>
      <c r="C25" s="1">
        <f>SUM(C22:C24)</f>
        <v>9.154809607798688</v>
      </c>
    </row>
    <row r="26" spans="1:7" x14ac:dyDescent="0.45">
      <c r="D26" s="2"/>
      <c r="E26" s="2"/>
      <c r="G26" s="2"/>
    </row>
    <row r="27" spans="1:7" x14ac:dyDescent="0.45">
      <c r="A27" s="8" t="s">
        <v>5</v>
      </c>
      <c r="B27" s="8"/>
      <c r="C27" s="8">
        <f>C25+C25*COS(PI()/180*(180-TRUNC(C3/2)*360/C3))</f>
        <v>17.403008055999258</v>
      </c>
    </row>
  </sheetData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pentagram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Jeremy Jones</cp:lastModifiedBy>
  <cp:lastPrinted>2021-12-06T11:57:52Z</cp:lastPrinted>
  <dcterms:created xsi:type="dcterms:W3CDTF">2021-11-29T13:52:59Z</dcterms:created>
  <dcterms:modified xsi:type="dcterms:W3CDTF">2021-12-12T20:53:21Z</dcterms:modified>
</cp:coreProperties>
</file>