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ose Fernando Lopez\Downloads\"/>
    </mc:Choice>
  </mc:AlternateContent>
  <xr:revisionPtr revIDLastSave="0" documentId="13_ncr:1_{F043AE5D-9703-4D0E-BCC3-5B5AFCCE1E1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stos Planos" sheetId="1" r:id="rId1"/>
    <sheet name="Matriz Cos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6" i="1"/>
  <c r="K6" i="1" s="1"/>
  <c r="I3" i="1" s="1"/>
  <c r="J12" i="1" l="1"/>
  <c r="I2" i="1" s="1"/>
  <c r="F99" i="1" l="1"/>
  <c r="L15" i="2" s="1"/>
  <c r="O12" i="2" s="1"/>
  <c r="F91" i="1"/>
  <c r="J16" i="2" s="1"/>
  <c r="P10" i="2" s="1"/>
  <c r="F83" i="1"/>
  <c r="I14" i="2" s="1"/>
  <c r="N9" i="2" s="1"/>
  <c r="F75" i="1"/>
  <c r="H13" i="2" s="1"/>
  <c r="M8" i="2" s="1"/>
  <c r="F67" i="1"/>
  <c r="G13" i="2" s="1"/>
  <c r="M7" i="2" s="1"/>
  <c r="F59" i="1"/>
  <c r="F14" i="2" s="1"/>
  <c r="N6" i="2" s="1"/>
  <c r="F51" i="1"/>
  <c r="E16" i="2" s="1"/>
  <c r="P5" i="2" s="1"/>
  <c r="F43" i="1"/>
  <c r="E8" i="2" s="1"/>
  <c r="H5" i="2" s="1"/>
  <c r="F35" i="1"/>
  <c r="D11" i="2" s="1"/>
  <c r="K4" i="2" s="1"/>
  <c r="F27" i="1"/>
  <c r="C15" i="2" s="1"/>
  <c r="O3" i="2" s="1"/>
  <c r="F19" i="1"/>
  <c r="C7" i="2" s="1"/>
  <c r="G3" i="2" s="1"/>
  <c r="F12" i="1"/>
  <c r="B13" i="2" s="1"/>
  <c r="M2" i="2" s="1"/>
  <c r="F7" i="1"/>
  <c r="B8" i="2" s="1"/>
  <c r="H2" i="2" s="1"/>
  <c r="F106" i="1"/>
  <c r="O16" i="2" s="1"/>
  <c r="P15" i="2" s="1"/>
  <c r="F98" i="1"/>
  <c r="L14" i="2" s="1"/>
  <c r="N12" i="2" s="1"/>
  <c r="F90" i="1"/>
  <c r="J15" i="2" s="1"/>
  <c r="O10" i="2" s="1"/>
  <c r="F82" i="1"/>
  <c r="I13" i="2" s="1"/>
  <c r="M9" i="2" s="1"/>
  <c r="F74" i="1"/>
  <c r="H12" i="2" s="1"/>
  <c r="L8" i="2" s="1"/>
  <c r="F66" i="1"/>
  <c r="G12" i="2" s="1"/>
  <c r="L7" i="2" s="1"/>
  <c r="F58" i="1"/>
  <c r="F13" i="2" s="1"/>
  <c r="M6" i="2" s="1"/>
  <c r="F50" i="1"/>
  <c r="E15" i="2" s="1"/>
  <c r="O5" i="2" s="1"/>
  <c r="F42" i="1"/>
  <c r="E7" i="2" s="1"/>
  <c r="G5" i="2" s="1"/>
  <c r="F26" i="1"/>
  <c r="C14" i="2" s="1"/>
  <c r="N3" i="2" s="1"/>
  <c r="F18" i="1"/>
  <c r="C6" i="2" s="1"/>
  <c r="F3" i="2" s="1"/>
  <c r="F2" i="1"/>
  <c r="B3" i="2" s="1"/>
  <c r="C2" i="2" s="1"/>
  <c r="F103" i="1"/>
  <c r="M16" i="2" s="1"/>
  <c r="P13" i="2" s="1"/>
  <c r="F95" i="1"/>
  <c r="K15" i="2" s="1"/>
  <c r="O11" i="2" s="1"/>
  <c r="F87" i="1"/>
  <c r="J12" i="2" s="1"/>
  <c r="L10" i="2" s="1"/>
  <c r="F79" i="1"/>
  <c r="I10" i="2" s="1"/>
  <c r="J9" i="2" s="1"/>
  <c r="F71" i="1"/>
  <c r="H9" i="2" s="1"/>
  <c r="I8" i="2" s="1"/>
  <c r="F63" i="1"/>
  <c r="G9" i="2" s="1"/>
  <c r="I7" i="2" s="1"/>
  <c r="F55" i="1"/>
  <c r="F10" i="2" s="1"/>
  <c r="J6" i="2" s="1"/>
  <c r="F47" i="1"/>
  <c r="E12" i="2" s="1"/>
  <c r="L5" i="2" s="1"/>
  <c r="F39" i="1"/>
  <c r="D15" i="2" s="1"/>
  <c r="O4" i="2" s="1"/>
  <c r="F31" i="1"/>
  <c r="D7" i="2" s="1"/>
  <c r="G4" i="2" s="1"/>
  <c r="F23" i="1"/>
  <c r="C11" i="2" s="1"/>
  <c r="K3" i="2" s="1"/>
  <c r="F15" i="1"/>
  <c r="B16" i="2" s="1"/>
  <c r="P2" i="2" s="1"/>
  <c r="F10" i="1"/>
  <c r="B11" i="2" s="1"/>
  <c r="K2" i="2" s="1"/>
  <c r="F5" i="1"/>
  <c r="B6" i="2" s="1"/>
  <c r="F2" i="2" s="1"/>
  <c r="F102" i="1"/>
  <c r="M15" i="2" s="1"/>
  <c r="O13" i="2" s="1"/>
  <c r="F94" i="1"/>
  <c r="K14" i="2" s="1"/>
  <c r="N11" i="2" s="1"/>
  <c r="F86" i="1"/>
  <c r="J11" i="2" s="1"/>
  <c r="K10" i="2" s="1"/>
  <c r="F78" i="1"/>
  <c r="H16" i="2" s="1"/>
  <c r="P8" i="2" s="1"/>
  <c r="F70" i="1"/>
  <c r="G16" i="2" s="1"/>
  <c r="P7" i="2" s="1"/>
  <c r="F62" i="1"/>
  <c r="G8" i="2" s="1"/>
  <c r="H7" i="2" s="1"/>
  <c r="F54" i="1"/>
  <c r="F9" i="2" s="1"/>
  <c r="I6" i="2" s="1"/>
  <c r="F46" i="1"/>
  <c r="E11" i="2" s="1"/>
  <c r="K5" i="2" s="1"/>
  <c r="F38" i="1"/>
  <c r="D14" i="2" s="1"/>
  <c r="N4" i="2" s="1"/>
  <c r="F30" i="1"/>
  <c r="D6" i="2" s="1"/>
  <c r="F4" i="2" s="1"/>
  <c r="F22" i="1"/>
  <c r="C10" i="2" s="1"/>
  <c r="J3" i="2" s="1"/>
  <c r="F14" i="1"/>
  <c r="B15" i="2" s="1"/>
  <c r="O2" i="2" s="1"/>
  <c r="F101" i="1"/>
  <c r="M14" i="2" s="1"/>
  <c r="N13" i="2" s="1"/>
  <c r="F93" i="1"/>
  <c r="K13" i="2" s="1"/>
  <c r="M11" i="2" s="1"/>
  <c r="F85" i="1"/>
  <c r="I16" i="2" s="1"/>
  <c r="P9" i="2" s="1"/>
  <c r="F77" i="1"/>
  <c r="H15" i="2" s="1"/>
  <c r="O8" i="2" s="1"/>
  <c r="F69" i="1"/>
  <c r="G15" i="2" s="1"/>
  <c r="O7" i="2" s="1"/>
  <c r="F61" i="1"/>
  <c r="F16" i="2" s="1"/>
  <c r="P6" i="2" s="1"/>
  <c r="F53" i="1"/>
  <c r="F8" i="2" s="1"/>
  <c r="H6" i="2" s="1"/>
  <c r="F45" i="1"/>
  <c r="E10" i="2" s="1"/>
  <c r="J5" i="2" s="1"/>
  <c r="F37" i="1"/>
  <c r="D13" i="2" s="1"/>
  <c r="M4" i="2" s="1"/>
  <c r="F29" i="1"/>
  <c r="D5" i="2" s="1"/>
  <c r="E4" i="2" s="1"/>
  <c r="F21" i="1"/>
  <c r="C9" i="2" s="1"/>
  <c r="I3" i="2" s="1"/>
  <c r="F13" i="1"/>
  <c r="B14" i="2" s="1"/>
  <c r="N2" i="2" s="1"/>
  <c r="F9" i="1"/>
  <c r="B10" i="2" s="1"/>
  <c r="J2" i="2" s="1"/>
  <c r="F100" i="1"/>
  <c r="L16" i="2" s="1"/>
  <c r="P12" i="2" s="1"/>
  <c r="F92" i="1"/>
  <c r="K12" i="2" s="1"/>
  <c r="L11" i="2" s="1"/>
  <c r="F84" i="1"/>
  <c r="I15" i="2" s="1"/>
  <c r="O9" i="2" s="1"/>
  <c r="F76" i="1"/>
  <c r="H14" i="2" s="1"/>
  <c r="N8" i="2" s="1"/>
  <c r="F68" i="1"/>
  <c r="G14" i="2" s="1"/>
  <c r="N7" i="2" s="1"/>
  <c r="F60" i="1"/>
  <c r="F15" i="2" s="1"/>
  <c r="O6" i="2" s="1"/>
  <c r="F52" i="1"/>
  <c r="F7" i="2" s="1"/>
  <c r="G6" i="2" s="1"/>
  <c r="F44" i="1"/>
  <c r="E9" i="2" s="1"/>
  <c r="I5" i="2" s="1"/>
  <c r="F36" i="1"/>
  <c r="D12" i="2" s="1"/>
  <c r="L4" i="2" s="1"/>
  <c r="F28" i="1"/>
  <c r="C16" i="2" s="1"/>
  <c r="P3" i="2" s="1"/>
  <c r="F20" i="1"/>
  <c r="C8" i="2" s="1"/>
  <c r="H3" i="2" s="1"/>
  <c r="F8" i="1"/>
  <c r="B9" i="2" s="1"/>
  <c r="I2" i="2" s="1"/>
  <c r="F3" i="1"/>
  <c r="B4" i="2" s="1"/>
  <c r="D2" i="2" s="1"/>
  <c r="F34" i="1"/>
  <c r="D10" i="2" s="1"/>
  <c r="J4" i="2" s="1"/>
  <c r="F89" i="1"/>
  <c r="J14" i="2" s="1"/>
  <c r="N10" i="2" s="1"/>
  <c r="F57" i="1"/>
  <c r="F12" i="2" s="1"/>
  <c r="L6" i="2" s="1"/>
  <c r="F25" i="1"/>
  <c r="C13" i="2" s="1"/>
  <c r="M3" i="2" s="1"/>
  <c r="F88" i="1"/>
  <c r="J13" i="2" s="1"/>
  <c r="M10" i="2" s="1"/>
  <c r="F56" i="1"/>
  <c r="F11" i="2" s="1"/>
  <c r="K6" i="2" s="1"/>
  <c r="F24" i="1"/>
  <c r="C12" i="2" s="1"/>
  <c r="L3" i="2" s="1"/>
  <c r="F6" i="1"/>
  <c r="B7" i="2" s="1"/>
  <c r="G2" i="2" s="1"/>
  <c r="F16" i="1"/>
  <c r="C4" i="2" s="1"/>
  <c r="D3" i="2" s="1"/>
  <c r="F11" i="1"/>
  <c r="B12" i="2" s="1"/>
  <c r="L2" i="2" s="1"/>
  <c r="F65" i="1"/>
  <c r="G11" i="2" s="1"/>
  <c r="K7" i="2" s="1"/>
  <c r="F81" i="1"/>
  <c r="I12" i="2" s="1"/>
  <c r="L9" i="2" s="1"/>
  <c r="F49" i="1"/>
  <c r="E14" i="2" s="1"/>
  <c r="N5" i="2" s="1"/>
  <c r="F17" i="1"/>
  <c r="C5" i="2" s="1"/>
  <c r="E3" i="2" s="1"/>
  <c r="F4" i="1"/>
  <c r="B5" i="2" s="1"/>
  <c r="E2" i="2" s="1"/>
  <c r="F48" i="1"/>
  <c r="E13" i="2" s="1"/>
  <c r="M5" i="2" s="1"/>
  <c r="F104" i="1"/>
  <c r="N15" i="2" s="1"/>
  <c r="O14" i="2" s="1"/>
  <c r="F33" i="1"/>
  <c r="D9" i="2" s="1"/>
  <c r="I4" i="2" s="1"/>
  <c r="F32" i="1"/>
  <c r="D8" i="2" s="1"/>
  <c r="H4" i="2" s="1"/>
  <c r="F80" i="1"/>
  <c r="I11" i="2" s="1"/>
  <c r="K9" i="2" s="1"/>
  <c r="F72" i="1"/>
  <c r="H10" i="2" s="1"/>
  <c r="J8" i="2" s="1"/>
  <c r="F64" i="1"/>
  <c r="G10" i="2" s="1"/>
  <c r="J7" i="2" s="1"/>
  <c r="F105" i="1"/>
  <c r="N16" i="2" s="1"/>
  <c r="P14" i="2" s="1"/>
  <c r="F73" i="1"/>
  <c r="H11" i="2" s="1"/>
  <c r="K8" i="2" s="1"/>
  <c r="F41" i="1"/>
  <c r="E6" i="2" s="1"/>
  <c r="F5" i="2" s="1"/>
  <c r="F40" i="1"/>
  <c r="D16" i="2" s="1"/>
  <c r="P4" i="2" s="1"/>
  <c r="F97" i="1"/>
  <c r="L13" i="2" s="1"/>
  <c r="M12" i="2" s="1"/>
  <c r="F96" i="1"/>
  <c r="K16" i="2" s="1"/>
  <c r="P11" i="2" s="1"/>
</calcChain>
</file>

<file path=xl/sharedStrings.xml><?xml version="1.0" encoding="utf-8"?>
<sst xmlns="http://schemas.openxmlformats.org/spreadsheetml/2006/main" count="265" uniqueCount="40">
  <si>
    <t>origen</t>
  </si>
  <si>
    <t>destino</t>
  </si>
  <si>
    <t>tiempo_horas</t>
  </si>
  <si>
    <t>distancia_km</t>
  </si>
  <si>
    <t>peajes_cop</t>
  </si>
  <si>
    <t>costo_total</t>
  </si>
  <si>
    <t>Hora normal</t>
  </si>
  <si>
    <t>Hora</t>
  </si>
  <si>
    <t>Minutos</t>
  </si>
  <si>
    <t>Palmira</t>
  </si>
  <si>
    <t>Pasto</t>
  </si>
  <si>
    <t>costo_hora_vendedor</t>
  </si>
  <si>
    <t>Es Variable</t>
  </si>
  <si>
    <t>Tuluá</t>
  </si>
  <si>
    <t>costo_km_gasolina</t>
  </si>
  <si>
    <t>Gasolina</t>
  </si>
  <si>
    <t>Jeep</t>
  </si>
  <si>
    <t>Jeep Wrangler</t>
  </si>
  <si>
    <t>Bogotá</t>
  </si>
  <si>
    <t>Precio Galón</t>
  </si>
  <si>
    <t>Conversión Galon a Litros</t>
  </si>
  <si>
    <t>Litros por Km</t>
  </si>
  <si>
    <t>Precio por Km</t>
  </si>
  <si>
    <t>Pereira</t>
  </si>
  <si>
    <t>Armenia</t>
  </si>
  <si>
    <t>Precio por Litro</t>
  </si>
  <si>
    <t>Manizales</t>
  </si>
  <si>
    <t>Valledupar</t>
  </si>
  <si>
    <t>Montería</t>
  </si>
  <si>
    <t>Salario Minimo hora</t>
  </si>
  <si>
    <t>Soledad</t>
  </si>
  <si>
    <t>Costo Almuerzo en Promedio</t>
  </si>
  <si>
    <t>Cartagena</t>
  </si>
  <si>
    <t>Auxilio de Hotel</t>
  </si>
  <si>
    <t>Barranquilla</t>
  </si>
  <si>
    <t>Costo Hora Vendedor</t>
  </si>
  <si>
    <t>Medellín</t>
  </si>
  <si>
    <t>Bucaramanga</t>
  </si>
  <si>
    <t>Cúcuta</t>
  </si>
  <si>
    <t>Ciudades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</si>
</sst>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2"/>
      <color theme="1"/>
      <name val="Arial"/>
      <scheme val="minor"/>
    </font>
    <font>
      <b/>
      <sz val="12"/>
      <color theme="1"/>
      <name val="Roboto"/>
    </font>
    <font>
      <sz val="12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4" fontId="2" fillId="0" borderId="1" xfId="0" applyNumberFormat="1" applyFont="1" applyBorder="1"/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2" fillId="0" borderId="0" xfId="0" applyNumberFormat="1" applyFont="1"/>
    <xf numFmtId="0" fontId="4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eep.es/jeep-wrangler/gasolina/capacidad" TargetMode="External"/><Relationship Id="rId1" Type="http://schemas.openxmlformats.org/officeDocument/2006/relationships/hyperlink" Target="https://www.eltiempo.com/economia/sectores/subio-el-precio-de-la-gasolina-y-del-acpm-la-creg-publico-precios-que-regiran-a-partir-del-22-de-marzo-de-2025-3437832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6"/>
  <sheetViews>
    <sheetView workbookViewId="0">
      <selection activeCell="G10" sqref="G10"/>
    </sheetView>
  </sheetViews>
  <sheetFormatPr baseColWidth="10" defaultColWidth="12.5703125" defaultRowHeight="15.75" customHeight="1" x14ac:dyDescent="0.2"/>
  <cols>
    <col min="1" max="2" width="11.42578125" customWidth="1"/>
    <col min="3" max="3" width="13.28515625" bestFit="1" customWidth="1"/>
    <col min="4" max="4" width="12.85546875" bestFit="1" customWidth="1"/>
    <col min="5" max="5" width="11.28515625" bestFit="1" customWidth="1"/>
    <col min="6" max="6" width="11.7109375" bestFit="1" customWidth="1"/>
    <col min="8" max="8" width="22.7109375" customWidth="1"/>
    <col min="9" max="9" width="17" customWidth="1"/>
    <col min="10" max="10" width="20.28515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L1" s="2" t="s">
        <v>7</v>
      </c>
      <c r="M1" s="2" t="s">
        <v>8</v>
      </c>
    </row>
    <row r="2" spans="1:13" x14ac:dyDescent="0.2">
      <c r="A2" s="3" t="s">
        <v>9</v>
      </c>
      <c r="B2" s="3" t="s">
        <v>10</v>
      </c>
      <c r="C2" s="4">
        <v>8.56</v>
      </c>
      <c r="D2" s="5">
        <v>398.24</v>
      </c>
      <c r="E2" s="3">
        <v>34300</v>
      </c>
      <c r="F2" s="5">
        <f t="shared" ref="F2:F106" si="0">C2*$I$2+D2*$I$3+E2</f>
        <v>332371.59997590748</v>
      </c>
      <c r="H2" s="6" t="s">
        <v>11</v>
      </c>
      <c r="I2" s="3">
        <f>J12</f>
        <v>12063</v>
      </c>
      <c r="J2" s="7" t="s">
        <v>12</v>
      </c>
    </row>
    <row r="3" spans="1:13" x14ac:dyDescent="0.2">
      <c r="A3" s="3" t="s">
        <v>9</v>
      </c>
      <c r="B3" s="3" t="s">
        <v>13</v>
      </c>
      <c r="C3" s="4">
        <v>1.26</v>
      </c>
      <c r="D3" s="5">
        <v>78.03</v>
      </c>
      <c r="E3" s="3">
        <v>19200</v>
      </c>
      <c r="F3" s="5">
        <f t="shared" si="0"/>
        <v>72570.345567798475</v>
      </c>
      <c r="H3" s="6" t="s">
        <v>14</v>
      </c>
      <c r="I3" s="4">
        <f>K6</f>
        <v>489.18320604637279</v>
      </c>
      <c r="J3" s="8" t="s">
        <v>15</v>
      </c>
      <c r="K3" s="8" t="s">
        <v>16</v>
      </c>
      <c r="L3" s="2" t="s">
        <v>17</v>
      </c>
    </row>
    <row r="4" spans="1:13" x14ac:dyDescent="0.2">
      <c r="A4" s="3" t="s">
        <v>9</v>
      </c>
      <c r="B4" s="3" t="s">
        <v>18</v>
      </c>
      <c r="C4" s="4">
        <v>8.48</v>
      </c>
      <c r="D4" s="5">
        <v>432.73</v>
      </c>
      <c r="E4" s="3">
        <v>97500</v>
      </c>
      <c r="F4" s="5">
        <f t="shared" si="0"/>
        <v>411478.48875244689</v>
      </c>
      <c r="I4" s="2" t="s">
        <v>19</v>
      </c>
      <c r="J4" s="2" t="s">
        <v>20</v>
      </c>
      <c r="K4" s="2" t="s">
        <v>21</v>
      </c>
      <c r="L4" s="2" t="s">
        <v>22</v>
      </c>
    </row>
    <row r="5" spans="1:13" x14ac:dyDescent="0.2">
      <c r="A5" s="3" t="s">
        <v>9</v>
      </c>
      <c r="B5" s="3" t="s">
        <v>23</v>
      </c>
      <c r="C5" s="4">
        <v>3.05</v>
      </c>
      <c r="D5" s="5">
        <v>194.46</v>
      </c>
      <c r="E5" s="3">
        <v>34300</v>
      </c>
      <c r="F5" s="5">
        <f t="shared" si="0"/>
        <v>166218.71624777766</v>
      </c>
      <c r="I5" s="9">
        <v>15827</v>
      </c>
      <c r="J5" s="2">
        <v>3.7854100000000002</v>
      </c>
      <c r="K5" s="2">
        <v>0.11700000000000001</v>
      </c>
    </row>
    <row r="6" spans="1:13" x14ac:dyDescent="0.2">
      <c r="A6" s="3" t="s">
        <v>9</v>
      </c>
      <c r="B6" s="3" t="s">
        <v>24</v>
      </c>
      <c r="C6" s="4">
        <v>2.69</v>
      </c>
      <c r="D6" s="5">
        <v>164.94</v>
      </c>
      <c r="E6" s="3">
        <v>33800</v>
      </c>
      <c r="F6" s="5">
        <f t="shared" si="0"/>
        <v>146935.34800528875</v>
      </c>
      <c r="I6" s="2" t="s">
        <v>25</v>
      </c>
      <c r="J6" s="2">
        <f>I5/J5</f>
        <v>4181.053043131391</v>
      </c>
      <c r="K6" s="2">
        <f>J6*K5</f>
        <v>489.18320604637279</v>
      </c>
    </row>
    <row r="7" spans="1:13" x14ac:dyDescent="0.2">
      <c r="A7" s="3" t="s">
        <v>9</v>
      </c>
      <c r="B7" s="3" t="s">
        <v>26</v>
      </c>
      <c r="C7" s="4">
        <v>4.1100000000000003</v>
      </c>
      <c r="D7" s="5">
        <v>246.09</v>
      </c>
      <c r="E7" s="3">
        <v>50500</v>
      </c>
      <c r="F7" s="5">
        <f t="shared" si="0"/>
        <v>220462.02517595189</v>
      </c>
    </row>
    <row r="8" spans="1:13" x14ac:dyDescent="0.2">
      <c r="A8" s="3" t="s">
        <v>9</v>
      </c>
      <c r="B8" s="3" t="s">
        <v>27</v>
      </c>
      <c r="C8" s="4">
        <v>17.899999999999999</v>
      </c>
      <c r="D8" s="5">
        <v>1098.7</v>
      </c>
      <c r="E8" s="3">
        <v>153700</v>
      </c>
      <c r="F8" s="5">
        <f t="shared" si="0"/>
        <v>907093.28848314972</v>
      </c>
    </row>
    <row r="9" spans="1:13" x14ac:dyDescent="0.2">
      <c r="A9" s="3" t="s">
        <v>9</v>
      </c>
      <c r="B9" s="3" t="s">
        <v>28</v>
      </c>
      <c r="C9" s="4">
        <v>14.04</v>
      </c>
      <c r="D9" s="5">
        <v>876.59</v>
      </c>
      <c r="E9" s="3">
        <v>218000</v>
      </c>
      <c r="F9" s="5">
        <f t="shared" si="0"/>
        <v>816177.62658818997</v>
      </c>
      <c r="H9" s="2" t="s">
        <v>29</v>
      </c>
      <c r="I9" s="2">
        <v>6189</v>
      </c>
      <c r="J9" s="2">
        <f>I9*8</f>
        <v>49512</v>
      </c>
    </row>
    <row r="10" spans="1:13" x14ac:dyDescent="0.2">
      <c r="A10" s="3" t="s">
        <v>9</v>
      </c>
      <c r="B10" s="3" t="s">
        <v>30</v>
      </c>
      <c r="C10" s="4">
        <v>19.2</v>
      </c>
      <c r="D10" s="5">
        <v>1168.51</v>
      </c>
      <c r="E10" s="3">
        <v>262400</v>
      </c>
      <c r="F10" s="5">
        <f t="shared" si="0"/>
        <v>1065625.068097247</v>
      </c>
      <c r="H10" s="2" t="s">
        <v>31</v>
      </c>
      <c r="I10" s="2">
        <v>30000</v>
      </c>
      <c r="J10" s="2">
        <f>I10*3</f>
        <v>90000</v>
      </c>
    </row>
    <row r="11" spans="1:13" x14ac:dyDescent="0.2">
      <c r="A11" s="3" t="s">
        <v>9</v>
      </c>
      <c r="B11" s="3" t="s">
        <v>32</v>
      </c>
      <c r="C11" s="4">
        <v>18.190000000000001</v>
      </c>
      <c r="D11" s="5">
        <v>1125.7</v>
      </c>
      <c r="E11" s="3">
        <v>250500</v>
      </c>
      <c r="F11" s="5">
        <f t="shared" si="0"/>
        <v>1020599.5050464019</v>
      </c>
      <c r="H11" s="2" t="s">
        <v>33</v>
      </c>
      <c r="I11" s="2">
        <v>150000</v>
      </c>
      <c r="J11" s="2">
        <f>I11</f>
        <v>150000</v>
      </c>
    </row>
    <row r="12" spans="1:13" x14ac:dyDescent="0.2">
      <c r="A12" s="3" t="s">
        <v>9</v>
      </c>
      <c r="B12" s="3" t="s">
        <v>34</v>
      </c>
      <c r="C12" s="4">
        <v>19.579999999999998</v>
      </c>
      <c r="D12" s="5">
        <v>1178.21</v>
      </c>
      <c r="E12" s="3">
        <v>262400</v>
      </c>
      <c r="F12" s="5">
        <f t="shared" si="0"/>
        <v>1074954.0851958969</v>
      </c>
      <c r="I12" s="2" t="s">
        <v>35</v>
      </c>
      <c r="J12" s="2">
        <f>(J11+J10+J9)/24</f>
        <v>12063</v>
      </c>
    </row>
    <row r="13" spans="1:13" x14ac:dyDescent="0.2">
      <c r="A13" s="3" t="s">
        <v>9</v>
      </c>
      <c r="B13" s="3" t="s">
        <v>36</v>
      </c>
      <c r="C13" s="4">
        <v>6.66</v>
      </c>
      <c r="D13" s="5">
        <v>422.89</v>
      </c>
      <c r="E13" s="3">
        <v>116800</v>
      </c>
      <c r="F13" s="5">
        <f t="shared" si="0"/>
        <v>404010.26600495056</v>
      </c>
    </row>
    <row r="14" spans="1:13" x14ac:dyDescent="0.2">
      <c r="A14" s="3" t="s">
        <v>9</v>
      </c>
      <c r="B14" s="3" t="s">
        <v>37</v>
      </c>
      <c r="C14" s="4">
        <v>12.84</v>
      </c>
      <c r="D14" s="5">
        <v>747.27</v>
      </c>
      <c r="E14" s="3">
        <v>106000</v>
      </c>
      <c r="F14" s="5">
        <f t="shared" si="0"/>
        <v>626440.85438227304</v>
      </c>
    </row>
    <row r="15" spans="1:13" x14ac:dyDescent="0.2">
      <c r="A15" s="3" t="s">
        <v>9</v>
      </c>
      <c r="B15" s="3" t="s">
        <v>38</v>
      </c>
      <c r="C15" s="4">
        <v>17.7</v>
      </c>
      <c r="D15" s="5">
        <v>945</v>
      </c>
      <c r="E15" s="3">
        <v>127200</v>
      </c>
      <c r="F15" s="5">
        <f t="shared" si="0"/>
        <v>802993.22971382225</v>
      </c>
    </row>
    <row r="16" spans="1:13" x14ac:dyDescent="0.2">
      <c r="A16" s="3" t="s">
        <v>10</v>
      </c>
      <c r="B16" s="3" t="s">
        <v>13</v>
      </c>
      <c r="C16" s="4">
        <v>9.15</v>
      </c>
      <c r="D16" s="5">
        <v>468.57</v>
      </c>
      <c r="E16" s="3">
        <v>53500</v>
      </c>
      <c r="F16" s="5">
        <f t="shared" si="0"/>
        <v>393093.02485714888</v>
      </c>
    </row>
    <row r="17" spans="1:6" x14ac:dyDescent="0.2">
      <c r="A17" s="3" t="s">
        <v>10</v>
      </c>
      <c r="B17" s="3" t="s">
        <v>18</v>
      </c>
      <c r="C17" s="4">
        <v>16.36</v>
      </c>
      <c r="D17" s="5">
        <v>823.28</v>
      </c>
      <c r="E17" s="3">
        <v>93600</v>
      </c>
      <c r="F17" s="5">
        <f t="shared" si="0"/>
        <v>693685.42987385776</v>
      </c>
    </row>
    <row r="18" spans="1:6" x14ac:dyDescent="0.2">
      <c r="A18" s="3" t="s">
        <v>10</v>
      </c>
      <c r="B18" s="3" t="s">
        <v>23</v>
      </c>
      <c r="C18" s="4">
        <v>10.93</v>
      </c>
      <c r="D18" s="5">
        <v>585.01</v>
      </c>
      <c r="E18" s="3">
        <v>68700</v>
      </c>
      <c r="F18" s="5">
        <f t="shared" si="0"/>
        <v>486725.6573691885</v>
      </c>
    </row>
    <row r="19" spans="1:6" x14ac:dyDescent="0.2">
      <c r="A19" s="3" t="s">
        <v>10</v>
      </c>
      <c r="B19" s="3" t="s">
        <v>24</v>
      </c>
      <c r="C19" s="4">
        <v>10.57</v>
      </c>
      <c r="D19" s="5">
        <v>555.49</v>
      </c>
      <c r="E19" s="3">
        <v>68100</v>
      </c>
      <c r="F19" s="5">
        <f t="shared" si="0"/>
        <v>467342.28912669967</v>
      </c>
    </row>
    <row r="20" spans="1:6" x14ac:dyDescent="0.2">
      <c r="A20" s="3" t="s">
        <v>10</v>
      </c>
      <c r="B20" s="3" t="s">
        <v>26</v>
      </c>
      <c r="C20" s="4">
        <v>11.99</v>
      </c>
      <c r="D20" s="5">
        <v>636.64</v>
      </c>
      <c r="E20" s="3">
        <v>84800</v>
      </c>
      <c r="F20" s="5">
        <f t="shared" si="0"/>
        <v>540868.9662973627</v>
      </c>
    </row>
    <row r="21" spans="1:6" x14ac:dyDescent="0.2">
      <c r="A21" s="3" t="s">
        <v>10</v>
      </c>
      <c r="B21" s="3" t="s">
        <v>27</v>
      </c>
      <c r="C21" s="4">
        <v>25.78</v>
      </c>
      <c r="D21" s="5">
        <v>1489.25</v>
      </c>
      <c r="E21" s="3">
        <v>189000</v>
      </c>
      <c r="F21" s="5">
        <f t="shared" si="0"/>
        <v>1228500.2296045606</v>
      </c>
    </row>
    <row r="22" spans="1:6" x14ac:dyDescent="0.2">
      <c r="A22" s="3" t="s">
        <v>10</v>
      </c>
      <c r="B22" s="3" t="s">
        <v>28</v>
      </c>
      <c r="C22" s="4">
        <v>21.92</v>
      </c>
      <c r="D22" s="5">
        <v>1267.1300000000001</v>
      </c>
      <c r="E22" s="3">
        <v>252300</v>
      </c>
      <c r="F22" s="5">
        <f t="shared" si="0"/>
        <v>1136579.6758775404</v>
      </c>
    </row>
    <row r="23" spans="1:6" x14ac:dyDescent="0.2">
      <c r="A23" s="3" t="s">
        <v>10</v>
      </c>
      <c r="B23" s="3" t="s">
        <v>30</v>
      </c>
      <c r="C23" s="4">
        <v>27.08</v>
      </c>
      <c r="D23" s="5">
        <v>1559.06</v>
      </c>
      <c r="E23" s="3">
        <v>296700</v>
      </c>
      <c r="F23" s="5">
        <f t="shared" si="0"/>
        <v>1386032.0092186579</v>
      </c>
    </row>
    <row r="24" spans="1:6" x14ac:dyDescent="0.2">
      <c r="A24" s="3" t="s">
        <v>10</v>
      </c>
      <c r="B24" s="3" t="s">
        <v>32</v>
      </c>
      <c r="C24" s="4">
        <v>26.07</v>
      </c>
      <c r="D24" s="5">
        <v>1516.25</v>
      </c>
      <c r="E24" s="3">
        <v>284800</v>
      </c>
      <c r="F24" s="5">
        <f t="shared" si="0"/>
        <v>1341006.4461678127</v>
      </c>
    </row>
    <row r="25" spans="1:6" x14ac:dyDescent="0.2">
      <c r="A25" s="3" t="s">
        <v>10</v>
      </c>
      <c r="B25" s="3" t="s">
        <v>34</v>
      </c>
      <c r="C25" s="4">
        <v>27.46</v>
      </c>
      <c r="D25" s="5">
        <v>1568.75</v>
      </c>
      <c r="E25" s="3">
        <v>296700</v>
      </c>
      <c r="F25" s="5">
        <f t="shared" si="0"/>
        <v>1395356.1344852473</v>
      </c>
    </row>
    <row r="26" spans="1:6" x14ac:dyDescent="0.2">
      <c r="A26" s="3" t="s">
        <v>10</v>
      </c>
      <c r="B26" s="3" t="s">
        <v>36</v>
      </c>
      <c r="C26" s="4">
        <v>14.54</v>
      </c>
      <c r="D26" s="5">
        <v>813.44</v>
      </c>
      <c r="E26" s="3">
        <v>151100</v>
      </c>
      <c r="F26" s="5">
        <f t="shared" si="0"/>
        <v>724417.20712636155</v>
      </c>
    </row>
    <row r="27" spans="1:6" x14ac:dyDescent="0.2">
      <c r="A27" s="3" t="s">
        <v>10</v>
      </c>
      <c r="B27" s="3" t="s">
        <v>37</v>
      </c>
      <c r="C27" s="4">
        <v>20.73</v>
      </c>
      <c r="D27" s="5">
        <v>1137.82</v>
      </c>
      <c r="E27" s="3">
        <v>140300</v>
      </c>
      <c r="F27" s="5">
        <f t="shared" si="0"/>
        <v>946968.42550368386</v>
      </c>
    </row>
    <row r="28" spans="1:6" x14ac:dyDescent="0.2">
      <c r="A28" s="3" t="s">
        <v>10</v>
      </c>
      <c r="B28" s="3" t="s">
        <v>38</v>
      </c>
      <c r="C28" s="4">
        <v>25.59</v>
      </c>
      <c r="D28" s="5">
        <v>1335.55</v>
      </c>
      <c r="E28" s="3">
        <v>146000</v>
      </c>
      <c r="F28" s="5">
        <f t="shared" si="0"/>
        <v>1108020.8008352332</v>
      </c>
    </row>
    <row r="29" spans="1:6" x14ac:dyDescent="0.2">
      <c r="A29" s="3" t="s">
        <v>13</v>
      </c>
      <c r="B29" s="3" t="s">
        <v>18</v>
      </c>
      <c r="C29" s="4">
        <v>7.42</v>
      </c>
      <c r="D29" s="5">
        <v>356.19</v>
      </c>
      <c r="E29" s="3">
        <v>78300</v>
      </c>
      <c r="F29" s="5">
        <f t="shared" si="0"/>
        <v>342049.62616165751</v>
      </c>
    </row>
    <row r="30" spans="1:6" x14ac:dyDescent="0.2">
      <c r="A30" s="3" t="s">
        <v>13</v>
      </c>
      <c r="B30" s="3" t="s">
        <v>23</v>
      </c>
      <c r="C30" s="4">
        <v>1.99</v>
      </c>
      <c r="D30" s="5">
        <v>117.92</v>
      </c>
      <c r="E30" s="3">
        <v>15200</v>
      </c>
      <c r="F30" s="5">
        <f t="shared" si="0"/>
        <v>96889.853656988285</v>
      </c>
    </row>
    <row r="31" spans="1:6" x14ac:dyDescent="0.2">
      <c r="A31" s="3" t="s">
        <v>13</v>
      </c>
      <c r="B31" s="3" t="s">
        <v>24</v>
      </c>
      <c r="C31" s="4">
        <v>1.63</v>
      </c>
      <c r="D31" s="5">
        <v>88.4</v>
      </c>
      <c r="E31" s="3">
        <v>14600</v>
      </c>
      <c r="F31" s="5">
        <f t="shared" si="0"/>
        <v>77506.485414499359</v>
      </c>
    </row>
    <row r="32" spans="1:6" x14ac:dyDescent="0.2">
      <c r="A32" s="3" t="s">
        <v>13</v>
      </c>
      <c r="B32" s="3" t="s">
        <v>26</v>
      </c>
      <c r="C32" s="4">
        <v>3.04</v>
      </c>
      <c r="D32" s="5">
        <v>169.55</v>
      </c>
      <c r="E32" s="3">
        <v>31300</v>
      </c>
      <c r="F32" s="5">
        <f t="shared" si="0"/>
        <v>150912.53258516249</v>
      </c>
    </row>
    <row r="33" spans="1:6" x14ac:dyDescent="0.2">
      <c r="A33" s="3" t="s">
        <v>13</v>
      </c>
      <c r="B33" s="3" t="s">
        <v>27</v>
      </c>
      <c r="C33" s="4">
        <v>16.84</v>
      </c>
      <c r="D33" s="5">
        <v>1022.16</v>
      </c>
      <c r="E33" s="3">
        <v>135500</v>
      </c>
      <c r="F33" s="5">
        <f t="shared" si="0"/>
        <v>838664.42589236039</v>
      </c>
    </row>
    <row r="34" spans="1:6" x14ac:dyDescent="0.2">
      <c r="A34" s="3" t="s">
        <v>13</v>
      </c>
      <c r="B34" s="3" t="s">
        <v>28</v>
      </c>
      <c r="C34" s="4">
        <v>12.98</v>
      </c>
      <c r="D34" s="5">
        <v>800.04</v>
      </c>
      <c r="E34" s="3">
        <v>198800</v>
      </c>
      <c r="F34" s="5">
        <f t="shared" si="0"/>
        <v>746743.87216534</v>
      </c>
    </row>
    <row r="35" spans="1:6" x14ac:dyDescent="0.2">
      <c r="A35" s="3" t="s">
        <v>13</v>
      </c>
      <c r="B35" s="3" t="s">
        <v>30</v>
      </c>
      <c r="C35" s="4">
        <v>18.13</v>
      </c>
      <c r="D35" s="5">
        <v>1091.97</v>
      </c>
      <c r="E35" s="3">
        <v>243200</v>
      </c>
      <c r="F35" s="5">
        <f t="shared" si="0"/>
        <v>996075.57550645759</v>
      </c>
    </row>
    <row r="36" spans="1:6" x14ac:dyDescent="0.2">
      <c r="A36" s="3" t="s">
        <v>13</v>
      </c>
      <c r="B36" s="3" t="s">
        <v>32</v>
      </c>
      <c r="C36" s="4">
        <v>17.13</v>
      </c>
      <c r="D36" s="5">
        <v>1049.1600000000001</v>
      </c>
      <c r="E36" s="3">
        <v>231300</v>
      </c>
      <c r="F36" s="5">
        <f t="shared" si="0"/>
        <v>951170.64245561254</v>
      </c>
    </row>
    <row r="37" spans="1:6" x14ac:dyDescent="0.2">
      <c r="A37" s="3" t="s">
        <v>13</v>
      </c>
      <c r="B37" s="3" t="s">
        <v>34</v>
      </c>
      <c r="C37" s="4">
        <v>18.52</v>
      </c>
      <c r="D37" s="5">
        <v>1101.6600000000001</v>
      </c>
      <c r="E37" s="3">
        <v>243200</v>
      </c>
      <c r="F37" s="5">
        <f t="shared" si="0"/>
        <v>1005520.3307730471</v>
      </c>
    </row>
    <row r="38" spans="1:6" x14ac:dyDescent="0.2">
      <c r="A38" s="3" t="s">
        <v>13</v>
      </c>
      <c r="B38" s="3" t="s">
        <v>36</v>
      </c>
      <c r="C38" s="4">
        <v>5.6</v>
      </c>
      <c r="D38" s="5">
        <v>346.35</v>
      </c>
      <c r="E38" s="3">
        <v>97600</v>
      </c>
      <c r="F38" s="5">
        <f t="shared" si="0"/>
        <v>334581.40341416124</v>
      </c>
    </row>
    <row r="39" spans="1:6" x14ac:dyDescent="0.2">
      <c r="A39" s="3" t="s">
        <v>13</v>
      </c>
      <c r="B39" s="3" t="s">
        <v>37</v>
      </c>
      <c r="C39" s="4">
        <v>11.78</v>
      </c>
      <c r="D39" s="5">
        <v>670.73</v>
      </c>
      <c r="E39" s="3">
        <v>86600</v>
      </c>
      <c r="F39" s="5">
        <f t="shared" si="0"/>
        <v>556811.9917914836</v>
      </c>
    </row>
    <row r="40" spans="1:6" x14ac:dyDescent="0.2">
      <c r="A40" s="3" t="s">
        <v>13</v>
      </c>
      <c r="B40" s="3" t="s">
        <v>38</v>
      </c>
      <c r="C40" s="4">
        <v>16.64</v>
      </c>
      <c r="D40" s="5">
        <v>868.46</v>
      </c>
      <c r="E40" s="3">
        <v>108000</v>
      </c>
      <c r="F40" s="5">
        <f t="shared" si="0"/>
        <v>733564.36712303292</v>
      </c>
    </row>
    <row r="41" spans="1:6" x14ac:dyDescent="0.2">
      <c r="A41" s="3" t="s">
        <v>18</v>
      </c>
      <c r="B41" s="3" t="s">
        <v>23</v>
      </c>
      <c r="C41" s="4">
        <v>6.87</v>
      </c>
      <c r="D41" s="5">
        <v>316.7</v>
      </c>
      <c r="E41" s="3">
        <v>82900</v>
      </c>
      <c r="F41" s="5">
        <f t="shared" si="0"/>
        <v>320697.13135488622</v>
      </c>
    </row>
    <row r="42" spans="1:6" x14ac:dyDescent="0.2">
      <c r="A42" s="3" t="s">
        <v>18</v>
      </c>
      <c r="B42" s="3" t="s">
        <v>24</v>
      </c>
      <c r="C42" s="4">
        <v>6.18</v>
      </c>
      <c r="D42" s="5">
        <v>277.60000000000002</v>
      </c>
      <c r="E42" s="3">
        <v>71700</v>
      </c>
      <c r="F42" s="5">
        <f t="shared" si="0"/>
        <v>282046.59799847309</v>
      </c>
    </row>
    <row r="43" spans="1:6" x14ac:dyDescent="0.2">
      <c r="A43" s="3" t="s">
        <v>18</v>
      </c>
      <c r="B43" s="3" t="s">
        <v>26</v>
      </c>
      <c r="C43" s="4">
        <v>7.23</v>
      </c>
      <c r="D43" s="5">
        <v>292.74</v>
      </c>
      <c r="E43" s="3">
        <v>59700</v>
      </c>
      <c r="F43" s="5">
        <f t="shared" si="0"/>
        <v>290118.98173801519</v>
      </c>
    </row>
    <row r="44" spans="1:6" x14ac:dyDescent="0.2">
      <c r="A44" s="3" t="s">
        <v>18</v>
      </c>
      <c r="B44" s="3" t="s">
        <v>27</v>
      </c>
      <c r="C44" s="4">
        <v>14.3</v>
      </c>
      <c r="D44" s="5">
        <v>860.6</v>
      </c>
      <c r="E44" s="3">
        <v>90000</v>
      </c>
      <c r="F44" s="5">
        <f t="shared" si="0"/>
        <v>683491.96712350845</v>
      </c>
    </row>
    <row r="45" spans="1:6" x14ac:dyDescent="0.2">
      <c r="A45" s="3" t="s">
        <v>18</v>
      </c>
      <c r="B45" s="3" t="s">
        <v>28</v>
      </c>
      <c r="C45" s="4">
        <v>12.5</v>
      </c>
      <c r="D45" s="5">
        <v>731.14</v>
      </c>
      <c r="E45" s="3">
        <v>199600</v>
      </c>
      <c r="F45" s="5">
        <f t="shared" si="0"/>
        <v>708048.90926874499</v>
      </c>
    </row>
    <row r="46" spans="1:6" x14ac:dyDescent="0.2">
      <c r="A46" s="3" t="s">
        <v>18</v>
      </c>
      <c r="B46" s="3" t="s">
        <v>30</v>
      </c>
      <c r="C46" s="4">
        <v>17.66</v>
      </c>
      <c r="D46" s="5">
        <v>1023.06</v>
      </c>
      <c r="E46" s="3">
        <v>123800</v>
      </c>
      <c r="F46" s="5">
        <f t="shared" si="0"/>
        <v>837296.35077780206</v>
      </c>
    </row>
    <row r="47" spans="1:6" x14ac:dyDescent="0.2">
      <c r="A47" s="3" t="s">
        <v>18</v>
      </c>
      <c r="B47" s="3" t="s">
        <v>32</v>
      </c>
      <c r="C47" s="4">
        <v>16.649999999999999</v>
      </c>
      <c r="D47" s="5">
        <v>980.25</v>
      </c>
      <c r="E47" s="3">
        <v>122300</v>
      </c>
      <c r="F47" s="5">
        <f t="shared" si="0"/>
        <v>802670.78772695689</v>
      </c>
    </row>
    <row r="48" spans="1:6" x14ac:dyDescent="0.2">
      <c r="A48" s="3" t="s">
        <v>18</v>
      </c>
      <c r="B48" s="3" t="s">
        <v>34</v>
      </c>
      <c r="C48" s="4">
        <v>18.05</v>
      </c>
      <c r="D48" s="5">
        <v>1032.76</v>
      </c>
      <c r="E48" s="3">
        <v>123800</v>
      </c>
      <c r="F48" s="5">
        <f t="shared" si="0"/>
        <v>846745.99787645193</v>
      </c>
    </row>
    <row r="49" spans="1:13" x14ac:dyDescent="0.2">
      <c r="A49" s="3" t="s">
        <v>18</v>
      </c>
      <c r="B49" s="3" t="s">
        <v>36</v>
      </c>
      <c r="C49" s="4">
        <v>8.58</v>
      </c>
      <c r="D49" s="5">
        <v>417.48</v>
      </c>
      <c r="E49" s="3">
        <v>98400</v>
      </c>
      <c r="F49" s="5">
        <f t="shared" si="0"/>
        <v>406124.74486023973</v>
      </c>
    </row>
    <row r="50" spans="1:13" x14ac:dyDescent="0.2">
      <c r="A50" s="3" t="s">
        <v>18</v>
      </c>
      <c r="B50" s="3" t="s">
        <v>37</v>
      </c>
      <c r="C50" s="4">
        <v>8.98</v>
      </c>
      <c r="D50" s="5">
        <v>397.69</v>
      </c>
      <c r="E50" s="3">
        <v>51500</v>
      </c>
      <c r="F50" s="5">
        <f t="shared" si="0"/>
        <v>354369.00921258202</v>
      </c>
    </row>
    <row r="51" spans="1:13" x14ac:dyDescent="0.2">
      <c r="A51" s="3" t="s">
        <v>18</v>
      </c>
      <c r="B51" s="3" t="s">
        <v>38</v>
      </c>
      <c r="C51" s="4">
        <v>11.56</v>
      </c>
      <c r="D51" s="5">
        <v>568.41999999999996</v>
      </c>
      <c r="E51" s="3">
        <v>41200</v>
      </c>
      <c r="F51" s="5">
        <f t="shared" si="0"/>
        <v>458709.7979808792</v>
      </c>
    </row>
    <row r="52" spans="1:13" x14ac:dyDescent="0.2">
      <c r="A52" s="3" t="s">
        <v>23</v>
      </c>
      <c r="B52" s="3" t="s">
        <v>24</v>
      </c>
      <c r="C52" s="4">
        <v>1.03</v>
      </c>
      <c r="D52" s="5">
        <v>45.9</v>
      </c>
      <c r="E52" s="3">
        <v>19200</v>
      </c>
      <c r="F52" s="5">
        <f t="shared" si="0"/>
        <v>54078.399157528511</v>
      </c>
    </row>
    <row r="53" spans="1:13" x14ac:dyDescent="0.2">
      <c r="A53" s="3" t="s">
        <v>23</v>
      </c>
      <c r="B53" s="3" t="s">
        <v>26</v>
      </c>
      <c r="C53" s="4">
        <v>1.2</v>
      </c>
      <c r="D53" s="5">
        <v>53.34</v>
      </c>
      <c r="E53" s="3">
        <v>16100</v>
      </c>
      <c r="F53" s="5">
        <f t="shared" si="0"/>
        <v>56668.632210513526</v>
      </c>
    </row>
    <row r="54" spans="1:13" x14ac:dyDescent="0.2">
      <c r="A54" s="3" t="s">
        <v>23</v>
      </c>
      <c r="B54" s="3" t="s">
        <v>27</v>
      </c>
      <c r="C54" s="4">
        <v>15.61</v>
      </c>
      <c r="D54" s="5">
        <v>908.79</v>
      </c>
      <c r="E54" s="3">
        <v>112700</v>
      </c>
      <c r="F54" s="5">
        <f t="shared" si="0"/>
        <v>745568.23582288309</v>
      </c>
      <c r="L54" s="2">
        <v>14</v>
      </c>
      <c r="M54" s="2">
        <v>34</v>
      </c>
    </row>
    <row r="55" spans="1:13" x14ac:dyDescent="0.2">
      <c r="A55" s="3" t="s">
        <v>23</v>
      </c>
      <c r="B55" s="3" t="s">
        <v>28</v>
      </c>
      <c r="C55" s="4">
        <v>11.48</v>
      </c>
      <c r="D55" s="5">
        <v>694.68</v>
      </c>
      <c r="E55" s="3">
        <v>183600</v>
      </c>
      <c r="F55" s="5">
        <f t="shared" si="0"/>
        <v>661909.02957629424</v>
      </c>
      <c r="L55" s="2">
        <v>12</v>
      </c>
      <c r="M55" s="2">
        <v>49</v>
      </c>
    </row>
    <row r="56" spans="1:13" x14ac:dyDescent="0.2">
      <c r="A56" s="3" t="s">
        <v>23</v>
      </c>
      <c r="B56" s="3" t="s">
        <v>30</v>
      </c>
      <c r="C56" s="4">
        <v>16.64</v>
      </c>
      <c r="D56" s="5">
        <v>986.61</v>
      </c>
      <c r="E56" s="3">
        <v>288600</v>
      </c>
      <c r="F56" s="5">
        <f t="shared" si="0"/>
        <v>971961.36291741184</v>
      </c>
      <c r="L56" s="2">
        <v>16</v>
      </c>
      <c r="M56" s="2">
        <v>58</v>
      </c>
    </row>
    <row r="57" spans="1:13" x14ac:dyDescent="0.2">
      <c r="A57" s="3" t="s">
        <v>23</v>
      </c>
      <c r="B57" s="3" t="s">
        <v>32</v>
      </c>
      <c r="C57" s="4">
        <v>15.63</v>
      </c>
      <c r="D57" s="5">
        <v>943.8</v>
      </c>
      <c r="E57" s="3">
        <v>216100</v>
      </c>
      <c r="F57" s="5">
        <f t="shared" si="0"/>
        <v>866335.79986656667</v>
      </c>
    </row>
    <row r="58" spans="1:13" x14ac:dyDescent="0.2">
      <c r="A58" s="3" t="s">
        <v>23</v>
      </c>
      <c r="B58" s="3" t="s">
        <v>34</v>
      </c>
      <c r="C58" s="4">
        <v>17.02</v>
      </c>
      <c r="D58" s="5">
        <v>996.3</v>
      </c>
      <c r="E58" s="3">
        <v>228000</v>
      </c>
      <c r="F58" s="5">
        <f t="shared" si="0"/>
        <v>920685.48818400118</v>
      </c>
    </row>
    <row r="59" spans="1:13" x14ac:dyDescent="0.2">
      <c r="A59" s="3" t="s">
        <v>23</v>
      </c>
      <c r="B59" s="3" t="s">
        <v>36</v>
      </c>
      <c r="C59" s="4">
        <v>4.0999999999999996</v>
      </c>
      <c r="D59" s="5">
        <v>240.99</v>
      </c>
      <c r="E59" s="3">
        <v>82400</v>
      </c>
      <c r="F59" s="5">
        <f t="shared" si="0"/>
        <v>249746.56082511539</v>
      </c>
    </row>
    <row r="60" spans="1:13" x14ac:dyDescent="0.2">
      <c r="A60" s="3" t="s">
        <v>23</v>
      </c>
      <c r="B60" s="3" t="s">
        <v>37</v>
      </c>
      <c r="C60" s="4">
        <v>10.55</v>
      </c>
      <c r="D60" s="5">
        <v>557.36</v>
      </c>
      <c r="E60" s="3">
        <v>64000</v>
      </c>
      <c r="F60" s="5">
        <f t="shared" si="0"/>
        <v>463915.80172200635</v>
      </c>
    </row>
    <row r="61" spans="1:13" x14ac:dyDescent="0.2">
      <c r="A61" s="3" t="s">
        <v>23</v>
      </c>
      <c r="B61" s="3" t="s">
        <v>38</v>
      </c>
      <c r="C61" s="4">
        <v>15.41</v>
      </c>
      <c r="D61" s="5">
        <v>755.09</v>
      </c>
      <c r="E61" s="3">
        <v>85200</v>
      </c>
      <c r="F61" s="5">
        <f t="shared" si="0"/>
        <v>640468.17705355561</v>
      </c>
    </row>
    <row r="62" spans="1:13" x14ac:dyDescent="0.2">
      <c r="A62" s="3" t="s">
        <v>24</v>
      </c>
      <c r="B62" s="3" t="s">
        <v>26</v>
      </c>
      <c r="C62" s="4">
        <v>2.2200000000000002</v>
      </c>
      <c r="D62" s="5">
        <v>97.94</v>
      </c>
      <c r="E62" s="3">
        <v>35300</v>
      </c>
      <c r="F62" s="5">
        <f t="shared" si="0"/>
        <v>109990.46320018175</v>
      </c>
    </row>
    <row r="63" spans="1:13" x14ac:dyDescent="0.2">
      <c r="A63" s="3" t="s">
        <v>24</v>
      </c>
      <c r="B63" s="3" t="s">
        <v>27</v>
      </c>
      <c r="C63" s="4">
        <v>15.29</v>
      </c>
      <c r="D63" s="5">
        <v>933.78</v>
      </c>
      <c r="E63" s="3">
        <v>120900</v>
      </c>
      <c r="F63" s="5">
        <f t="shared" si="0"/>
        <v>762132.76414198196</v>
      </c>
    </row>
    <row r="64" spans="1:13" x14ac:dyDescent="0.2">
      <c r="A64" s="3" t="s">
        <v>24</v>
      </c>
      <c r="B64" s="3" t="s">
        <v>28</v>
      </c>
      <c r="C64" s="4">
        <v>12.49</v>
      </c>
      <c r="D64" s="5">
        <v>739.28</v>
      </c>
      <c r="E64" s="3">
        <v>202800</v>
      </c>
      <c r="F64" s="5">
        <f t="shared" si="0"/>
        <v>715110.23056596238</v>
      </c>
    </row>
    <row r="65" spans="1:6" x14ac:dyDescent="0.2">
      <c r="A65" s="3" t="s">
        <v>24</v>
      </c>
      <c r="B65" s="3" t="s">
        <v>30</v>
      </c>
      <c r="C65" s="4">
        <v>17.649999999999999</v>
      </c>
      <c r="D65" s="5">
        <v>1031.21</v>
      </c>
      <c r="E65" s="3">
        <v>247200</v>
      </c>
      <c r="F65" s="5">
        <f t="shared" si="0"/>
        <v>964562.5639070801</v>
      </c>
    </row>
    <row r="66" spans="1:6" x14ac:dyDescent="0.2">
      <c r="A66" s="3" t="s">
        <v>24</v>
      </c>
      <c r="B66" s="3" t="s">
        <v>32</v>
      </c>
      <c r="C66" s="4">
        <v>16.64</v>
      </c>
      <c r="D66" s="5">
        <v>988.4</v>
      </c>
      <c r="E66" s="3">
        <v>235300</v>
      </c>
      <c r="F66" s="5">
        <f t="shared" si="0"/>
        <v>919537.00085623492</v>
      </c>
    </row>
    <row r="67" spans="1:6" x14ac:dyDescent="0.2">
      <c r="A67" s="3" t="s">
        <v>24</v>
      </c>
      <c r="B67" s="3" t="s">
        <v>34</v>
      </c>
      <c r="C67" s="4">
        <v>18.04</v>
      </c>
      <c r="D67" s="5">
        <v>1040.9000000000001</v>
      </c>
      <c r="E67" s="3">
        <v>247200</v>
      </c>
      <c r="F67" s="5">
        <f t="shared" si="0"/>
        <v>974007.31917366944</v>
      </c>
    </row>
    <row r="68" spans="1:6" x14ac:dyDescent="0.2">
      <c r="A68" s="3" t="s">
        <v>24</v>
      </c>
      <c r="B68" s="3" t="s">
        <v>36</v>
      </c>
      <c r="C68" s="4">
        <v>5.12</v>
      </c>
      <c r="D68" s="5">
        <v>285.58</v>
      </c>
      <c r="E68" s="3">
        <v>101600</v>
      </c>
      <c r="F68" s="5">
        <f t="shared" si="0"/>
        <v>303063.49998272315</v>
      </c>
    </row>
    <row r="69" spans="1:6" x14ac:dyDescent="0.2">
      <c r="A69" s="3" t="s">
        <v>24</v>
      </c>
      <c r="B69" s="3" t="s">
        <v>37</v>
      </c>
      <c r="C69" s="4">
        <v>10.24</v>
      </c>
      <c r="D69" s="5">
        <v>582.34</v>
      </c>
      <c r="E69" s="3">
        <v>72200</v>
      </c>
      <c r="F69" s="5">
        <f t="shared" si="0"/>
        <v>480596.06820904475</v>
      </c>
    </row>
    <row r="70" spans="1:6" x14ac:dyDescent="0.2">
      <c r="A70" s="3" t="s">
        <v>24</v>
      </c>
      <c r="B70" s="3" t="s">
        <v>38</v>
      </c>
      <c r="C70" s="4">
        <v>15.09</v>
      </c>
      <c r="D70" s="5">
        <v>780.08</v>
      </c>
      <c r="E70" s="3">
        <v>93400</v>
      </c>
      <c r="F70" s="5">
        <f t="shared" si="0"/>
        <v>657032.70537265448</v>
      </c>
    </row>
    <row r="71" spans="1:6" x14ac:dyDescent="0.2">
      <c r="A71" s="3" t="s">
        <v>26</v>
      </c>
      <c r="B71" s="3" t="s">
        <v>27</v>
      </c>
      <c r="C71" s="4">
        <v>14.6</v>
      </c>
      <c r="D71" s="5">
        <v>859.22</v>
      </c>
      <c r="E71" s="3">
        <v>96600</v>
      </c>
      <c r="F71" s="5">
        <f t="shared" si="0"/>
        <v>693035.79429916444</v>
      </c>
    </row>
    <row r="72" spans="1:6" x14ac:dyDescent="0.2">
      <c r="A72" s="3" t="s">
        <v>26</v>
      </c>
      <c r="B72" s="3" t="s">
        <v>28</v>
      </c>
      <c r="C72" s="4">
        <v>11.17</v>
      </c>
      <c r="D72" s="5">
        <v>677.74</v>
      </c>
      <c r="E72" s="3">
        <v>167500</v>
      </c>
      <c r="F72" s="5">
        <f t="shared" si="0"/>
        <v>633782.73606586864</v>
      </c>
    </row>
    <row r="73" spans="1:6" x14ac:dyDescent="0.2">
      <c r="A73" s="3" t="s">
        <v>26</v>
      </c>
      <c r="B73" s="3" t="s">
        <v>30</v>
      </c>
      <c r="C73" s="4">
        <v>16.329999999999998</v>
      </c>
      <c r="D73" s="5">
        <v>969.67</v>
      </c>
      <c r="E73" s="3">
        <v>211900</v>
      </c>
      <c r="F73" s="5">
        <f t="shared" si="0"/>
        <v>883235.06940698624</v>
      </c>
    </row>
    <row r="74" spans="1:6" x14ac:dyDescent="0.2">
      <c r="A74" s="3" t="s">
        <v>26</v>
      </c>
      <c r="B74" s="3" t="s">
        <v>32</v>
      </c>
      <c r="C74" s="4">
        <v>15.32</v>
      </c>
      <c r="D74" s="5">
        <v>926.86</v>
      </c>
      <c r="E74" s="3">
        <v>200000</v>
      </c>
      <c r="F74" s="5">
        <f t="shared" si="0"/>
        <v>838209.50635614106</v>
      </c>
    </row>
    <row r="75" spans="1:6" x14ac:dyDescent="0.2">
      <c r="A75" s="3" t="s">
        <v>26</v>
      </c>
      <c r="B75" s="3" t="s">
        <v>34</v>
      </c>
      <c r="C75" s="4">
        <v>16.71</v>
      </c>
      <c r="D75" s="5">
        <v>979.36</v>
      </c>
      <c r="E75" s="3">
        <v>211900</v>
      </c>
      <c r="F75" s="5">
        <f t="shared" si="0"/>
        <v>892559.19467357569</v>
      </c>
    </row>
    <row r="76" spans="1:6" x14ac:dyDescent="0.2">
      <c r="A76" s="3" t="s">
        <v>26</v>
      </c>
      <c r="B76" s="3" t="s">
        <v>36</v>
      </c>
      <c r="C76" s="4">
        <v>3.79</v>
      </c>
      <c r="D76" s="5">
        <v>224.05</v>
      </c>
      <c r="E76" s="3">
        <v>66300</v>
      </c>
      <c r="F76" s="5">
        <f t="shared" si="0"/>
        <v>221620.26731468982</v>
      </c>
    </row>
    <row r="77" spans="1:6" x14ac:dyDescent="0.2">
      <c r="A77" s="3" t="s">
        <v>26</v>
      </c>
      <c r="B77" s="3" t="s">
        <v>37</v>
      </c>
      <c r="C77" s="4">
        <v>9.5500000000000007</v>
      </c>
      <c r="D77" s="5">
        <v>507.78</v>
      </c>
      <c r="E77" s="3">
        <v>47900</v>
      </c>
      <c r="F77" s="5">
        <f t="shared" si="0"/>
        <v>411499.09836622718</v>
      </c>
    </row>
    <row r="78" spans="1:6" x14ac:dyDescent="0.2">
      <c r="A78" s="3" t="s">
        <v>26</v>
      </c>
      <c r="B78" s="3" t="s">
        <v>38</v>
      </c>
      <c r="C78" s="4">
        <v>14.4</v>
      </c>
      <c r="D78" s="5">
        <v>705.51</v>
      </c>
      <c r="E78" s="3">
        <v>69100</v>
      </c>
      <c r="F78" s="5">
        <f t="shared" si="0"/>
        <v>587930.84369777655</v>
      </c>
    </row>
    <row r="79" spans="1:6" x14ac:dyDescent="0.2">
      <c r="A79" s="3" t="s">
        <v>27</v>
      </c>
      <c r="B79" s="3" t="s">
        <v>28</v>
      </c>
      <c r="C79" s="4">
        <v>9.8000000000000007</v>
      </c>
      <c r="D79" s="5">
        <v>517.54</v>
      </c>
      <c r="E79" s="3">
        <v>58400</v>
      </c>
      <c r="F79" s="5">
        <f t="shared" si="0"/>
        <v>429789.27645723976</v>
      </c>
    </row>
    <row r="80" spans="1:6" x14ac:dyDescent="0.2">
      <c r="A80" s="3" t="s">
        <v>27</v>
      </c>
      <c r="B80" s="3" t="s">
        <v>30</v>
      </c>
      <c r="C80" s="4">
        <v>7.31</v>
      </c>
      <c r="D80" s="5">
        <v>415.31</v>
      </c>
      <c r="E80" s="3">
        <v>47100</v>
      </c>
      <c r="F80" s="5">
        <f t="shared" si="0"/>
        <v>338443.20730311912</v>
      </c>
    </row>
    <row r="81" spans="1:6" x14ac:dyDescent="0.2">
      <c r="A81" s="3" t="s">
        <v>27</v>
      </c>
      <c r="B81" s="3" t="s">
        <v>32</v>
      </c>
      <c r="C81" s="4">
        <v>9.7100000000000009</v>
      </c>
      <c r="D81" s="5">
        <v>540.92999999999995</v>
      </c>
      <c r="E81" s="3">
        <v>45600</v>
      </c>
      <c r="F81" s="5">
        <f t="shared" si="0"/>
        <v>427345.60164666444</v>
      </c>
    </row>
    <row r="82" spans="1:6" x14ac:dyDescent="0.2">
      <c r="A82" s="3" t="s">
        <v>27</v>
      </c>
      <c r="B82" s="3" t="s">
        <v>34</v>
      </c>
      <c r="C82" s="4">
        <v>7.42</v>
      </c>
      <c r="D82" s="5">
        <v>419.7</v>
      </c>
      <c r="E82" s="3">
        <v>47100</v>
      </c>
      <c r="F82" s="5">
        <f t="shared" si="0"/>
        <v>341917.65157766268</v>
      </c>
    </row>
    <row r="83" spans="1:6" x14ac:dyDescent="0.2">
      <c r="A83" s="3" t="s">
        <v>27</v>
      </c>
      <c r="B83" s="3" t="s">
        <v>36</v>
      </c>
      <c r="C83" s="4">
        <v>11.79</v>
      </c>
      <c r="D83" s="5">
        <v>736.92</v>
      </c>
      <c r="E83" s="3">
        <v>117500</v>
      </c>
      <c r="F83" s="5">
        <f t="shared" si="0"/>
        <v>620211.65819969296</v>
      </c>
    </row>
    <row r="84" spans="1:6" x14ac:dyDescent="0.2">
      <c r="A84" s="3" t="s">
        <v>27</v>
      </c>
      <c r="B84" s="3" t="s">
        <v>37</v>
      </c>
      <c r="C84" s="4">
        <v>7.99</v>
      </c>
      <c r="D84" s="5">
        <v>448.7</v>
      </c>
      <c r="E84" s="3">
        <v>60200</v>
      </c>
      <c r="F84" s="5">
        <f t="shared" si="0"/>
        <v>376079.87455300742</v>
      </c>
    </row>
    <row r="85" spans="1:6" x14ac:dyDescent="0.2">
      <c r="A85" s="3" t="s">
        <v>27</v>
      </c>
      <c r="B85" s="3" t="s">
        <v>38</v>
      </c>
      <c r="C85" s="4">
        <v>10.73</v>
      </c>
      <c r="D85" s="5">
        <v>538.59</v>
      </c>
      <c r="E85" s="3">
        <v>42500</v>
      </c>
      <c r="F85" s="5">
        <f t="shared" si="0"/>
        <v>435405.17294451594</v>
      </c>
    </row>
    <row r="86" spans="1:6" x14ac:dyDescent="0.2">
      <c r="A86" s="3" t="s">
        <v>28</v>
      </c>
      <c r="B86" s="3" t="s">
        <v>30</v>
      </c>
      <c r="C86" s="4">
        <v>5.98</v>
      </c>
      <c r="D86" s="5">
        <v>346.66</v>
      </c>
      <c r="E86" s="3">
        <v>57300</v>
      </c>
      <c r="F86" s="5">
        <f t="shared" si="0"/>
        <v>299016.99020803563</v>
      </c>
    </row>
    <row r="87" spans="1:6" x14ac:dyDescent="0.2">
      <c r="A87" s="3" t="s">
        <v>28</v>
      </c>
      <c r="B87" s="3" t="s">
        <v>32</v>
      </c>
      <c r="C87" s="4">
        <v>4.51</v>
      </c>
      <c r="D87" s="5">
        <v>252.27</v>
      </c>
      <c r="E87" s="3">
        <v>75500</v>
      </c>
      <c r="F87" s="5">
        <f t="shared" si="0"/>
        <v>253310.37738931846</v>
      </c>
    </row>
    <row r="88" spans="1:6" x14ac:dyDescent="0.2">
      <c r="A88" s="3" t="s">
        <v>28</v>
      </c>
      <c r="B88" s="3" t="s">
        <v>34</v>
      </c>
      <c r="C88" s="4">
        <v>6.36</v>
      </c>
      <c r="D88" s="5">
        <v>356.35</v>
      </c>
      <c r="E88" s="3">
        <v>57300</v>
      </c>
      <c r="F88" s="5">
        <f t="shared" si="0"/>
        <v>308341.11547462497</v>
      </c>
    </row>
    <row r="89" spans="1:6" x14ac:dyDescent="0.2">
      <c r="A89" s="3" t="s">
        <v>28</v>
      </c>
      <c r="B89" s="3" t="s">
        <v>36</v>
      </c>
      <c r="C89" s="4">
        <v>7.68</v>
      </c>
      <c r="D89" s="5">
        <v>456.48</v>
      </c>
      <c r="E89" s="3">
        <v>101200</v>
      </c>
      <c r="F89" s="5">
        <f t="shared" si="0"/>
        <v>417146.18989604828</v>
      </c>
    </row>
    <row r="90" spans="1:6" x14ac:dyDescent="0.2">
      <c r="A90" s="3" t="s">
        <v>28</v>
      </c>
      <c r="B90" s="3" t="s">
        <v>37</v>
      </c>
      <c r="C90" s="4">
        <v>10.28</v>
      </c>
      <c r="D90" s="5">
        <v>606.45000000000005</v>
      </c>
      <c r="E90" s="3">
        <v>105300</v>
      </c>
      <c r="F90" s="5">
        <f t="shared" si="0"/>
        <v>525972.79530682275</v>
      </c>
    </row>
    <row r="91" spans="1:6" x14ac:dyDescent="0.2">
      <c r="A91" s="3" t="s">
        <v>28</v>
      </c>
      <c r="B91" s="3" t="s">
        <v>38</v>
      </c>
      <c r="C91" s="4">
        <v>13.91</v>
      </c>
      <c r="D91" s="5">
        <v>706.43</v>
      </c>
      <c r="E91" s="3">
        <v>87600</v>
      </c>
      <c r="F91" s="5">
        <f t="shared" si="0"/>
        <v>600970.02224733913</v>
      </c>
    </row>
    <row r="92" spans="1:6" x14ac:dyDescent="0.2">
      <c r="A92" s="3" t="s">
        <v>30</v>
      </c>
      <c r="B92" s="3" t="s">
        <v>32</v>
      </c>
      <c r="C92" s="4">
        <v>2.5299999999999998</v>
      </c>
      <c r="D92" s="5">
        <v>120.31</v>
      </c>
      <c r="E92" s="3">
        <v>23100</v>
      </c>
      <c r="F92" s="5">
        <f t="shared" si="0"/>
        <v>112473.02151943912</v>
      </c>
    </row>
    <row r="93" spans="1:6" x14ac:dyDescent="0.2">
      <c r="A93" s="3" t="s">
        <v>30</v>
      </c>
      <c r="B93" s="3" t="s">
        <v>34</v>
      </c>
      <c r="C93" s="4">
        <v>0.54</v>
      </c>
      <c r="D93" s="5">
        <v>16.02</v>
      </c>
      <c r="E93" s="3">
        <v>0</v>
      </c>
      <c r="F93" s="5">
        <f t="shared" si="0"/>
        <v>14350.734960862892</v>
      </c>
    </row>
    <row r="94" spans="1:6" x14ac:dyDescent="0.2">
      <c r="A94" s="3" t="s">
        <v>30</v>
      </c>
      <c r="B94" s="3" t="s">
        <v>36</v>
      </c>
      <c r="C94" s="4">
        <v>12.84</v>
      </c>
      <c r="D94" s="5">
        <v>749.22</v>
      </c>
      <c r="E94" s="3">
        <v>145600</v>
      </c>
      <c r="F94" s="5">
        <f t="shared" si="0"/>
        <v>666994.76163406344</v>
      </c>
    </row>
    <row r="95" spans="1:6" x14ac:dyDescent="0.2">
      <c r="A95" s="3" t="s">
        <v>30</v>
      </c>
      <c r="B95" s="3" t="s">
        <v>37</v>
      </c>
      <c r="C95" s="4">
        <v>12.11</v>
      </c>
      <c r="D95" s="5">
        <v>669.64</v>
      </c>
      <c r="E95" s="3">
        <v>94000</v>
      </c>
      <c r="F95" s="5">
        <f t="shared" si="0"/>
        <v>567659.5720968931</v>
      </c>
    </row>
    <row r="96" spans="1:6" x14ac:dyDescent="0.2">
      <c r="A96" s="3" t="s">
        <v>30</v>
      </c>
      <c r="B96" s="3" t="s">
        <v>38</v>
      </c>
      <c r="C96" s="4">
        <v>14.85</v>
      </c>
      <c r="D96" s="5">
        <v>759.54</v>
      </c>
      <c r="E96" s="3">
        <v>76300</v>
      </c>
      <c r="F96" s="5">
        <f t="shared" si="0"/>
        <v>626989.76232046192</v>
      </c>
    </row>
    <row r="97" spans="1:6" x14ac:dyDescent="0.2">
      <c r="A97" s="3" t="s">
        <v>32</v>
      </c>
      <c r="B97" s="3" t="s">
        <v>34</v>
      </c>
      <c r="C97" s="4">
        <v>2.2999999999999998</v>
      </c>
      <c r="D97" s="5">
        <v>128.69999999999999</v>
      </c>
      <c r="E97" s="3">
        <v>23100</v>
      </c>
      <c r="F97" s="5">
        <f t="shared" si="0"/>
        <v>113802.77861816817</v>
      </c>
    </row>
    <row r="98" spans="1:6" x14ac:dyDescent="0.2">
      <c r="A98" s="3" t="s">
        <v>32</v>
      </c>
      <c r="B98" s="3" t="s">
        <v>36</v>
      </c>
      <c r="C98" s="4">
        <v>11.78</v>
      </c>
      <c r="D98" s="5">
        <v>705.18</v>
      </c>
      <c r="E98" s="3">
        <v>133700</v>
      </c>
      <c r="F98" s="5">
        <f t="shared" si="0"/>
        <v>620764.35323978111</v>
      </c>
    </row>
    <row r="99" spans="1:6" x14ac:dyDescent="0.2">
      <c r="A99" s="3" t="s">
        <v>32</v>
      </c>
      <c r="B99" s="3" t="s">
        <v>37</v>
      </c>
      <c r="C99" s="4">
        <v>11.48</v>
      </c>
      <c r="D99" s="5">
        <v>622.51</v>
      </c>
      <c r="E99" s="3">
        <v>92500</v>
      </c>
      <c r="F99" s="5">
        <f t="shared" si="0"/>
        <v>535504.6775959275</v>
      </c>
    </row>
    <row r="100" spans="1:6" x14ac:dyDescent="0.2">
      <c r="A100" s="3" t="s">
        <v>32</v>
      </c>
      <c r="B100" s="3" t="s">
        <v>38</v>
      </c>
      <c r="C100" s="4">
        <v>14.22</v>
      </c>
      <c r="D100" s="5">
        <v>712.4</v>
      </c>
      <c r="E100" s="3">
        <v>74800</v>
      </c>
      <c r="F100" s="5">
        <f t="shared" si="0"/>
        <v>594829.97598743602</v>
      </c>
    </row>
    <row r="101" spans="1:6" x14ac:dyDescent="0.2">
      <c r="A101" s="3" t="s">
        <v>34</v>
      </c>
      <c r="B101" s="3" t="s">
        <v>36</v>
      </c>
      <c r="C101" s="4">
        <v>13.21</v>
      </c>
      <c r="D101" s="5">
        <v>775.78</v>
      </c>
      <c r="E101" s="3">
        <v>145600</v>
      </c>
      <c r="F101" s="5">
        <f t="shared" si="0"/>
        <v>684450.77758665511</v>
      </c>
    </row>
    <row r="102" spans="1:6" x14ac:dyDescent="0.2">
      <c r="A102" s="3" t="s">
        <v>34</v>
      </c>
      <c r="B102" s="3" t="s">
        <v>37</v>
      </c>
      <c r="C102" s="4">
        <v>12.48</v>
      </c>
      <c r="D102" s="5">
        <v>696.21</v>
      </c>
      <c r="E102" s="3">
        <v>94000</v>
      </c>
      <c r="F102" s="5">
        <f t="shared" si="0"/>
        <v>585120.47988154518</v>
      </c>
    </row>
    <row r="103" spans="1:6" x14ac:dyDescent="0.2">
      <c r="A103" s="3" t="s">
        <v>34</v>
      </c>
      <c r="B103" s="3" t="s">
        <v>38</v>
      </c>
      <c r="C103" s="4">
        <v>15.22</v>
      </c>
      <c r="D103" s="5">
        <v>786.11</v>
      </c>
      <c r="E103" s="3">
        <v>76300</v>
      </c>
      <c r="F103" s="5">
        <f t="shared" si="0"/>
        <v>644450.67010511411</v>
      </c>
    </row>
    <row r="104" spans="1:6" x14ac:dyDescent="0.2">
      <c r="A104" s="3" t="s">
        <v>36</v>
      </c>
      <c r="B104" s="3" t="s">
        <v>37</v>
      </c>
      <c r="C104" s="4">
        <v>6.71</v>
      </c>
      <c r="D104" s="5">
        <v>383.79</v>
      </c>
      <c r="E104" s="3">
        <v>68800</v>
      </c>
      <c r="F104" s="5">
        <f t="shared" si="0"/>
        <v>337486.35264853743</v>
      </c>
    </row>
    <row r="105" spans="1:6" x14ac:dyDescent="0.2">
      <c r="A105" s="3" t="s">
        <v>36</v>
      </c>
      <c r="B105" s="3" t="s">
        <v>38</v>
      </c>
      <c r="C105" s="4">
        <v>11.57</v>
      </c>
      <c r="D105" s="5">
        <v>581.52</v>
      </c>
      <c r="E105" s="3">
        <v>90000</v>
      </c>
      <c r="F105" s="5">
        <f t="shared" si="0"/>
        <v>514038.7279800867</v>
      </c>
    </row>
    <row r="106" spans="1:6" x14ac:dyDescent="0.2">
      <c r="A106" s="3" t="s">
        <v>37</v>
      </c>
      <c r="B106" s="3" t="s">
        <v>38</v>
      </c>
      <c r="C106" s="4">
        <v>4.95</v>
      </c>
      <c r="D106" s="5">
        <v>198.49</v>
      </c>
      <c r="E106" s="3">
        <v>21200</v>
      </c>
      <c r="F106" s="5">
        <f t="shared" si="0"/>
        <v>178009.82456814454</v>
      </c>
    </row>
  </sheetData>
  <hyperlinks>
    <hyperlink ref="J3" r:id="rId1" xr:uid="{00000000-0004-0000-0000-000000000000}"/>
    <hyperlink ref="K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6"/>
  <sheetViews>
    <sheetView tabSelected="1" workbookViewId="0">
      <selection sqref="A1:F6"/>
    </sheetView>
  </sheetViews>
  <sheetFormatPr baseColWidth="10" defaultColWidth="12.5703125" defaultRowHeight="15.75" customHeight="1" x14ac:dyDescent="0.2"/>
  <cols>
    <col min="1" max="1" width="13.42578125" customWidth="1"/>
    <col min="2" max="4" width="14.5703125" bestFit="1" customWidth="1"/>
    <col min="9" max="11" width="14.5703125" bestFit="1" customWidth="1"/>
    <col min="15" max="15" width="13.42578125" customWidth="1"/>
  </cols>
  <sheetData>
    <row r="1" spans="1:16" ht="15.75" customHeight="1" x14ac:dyDescent="0.25">
      <c r="A1" s="10" t="s">
        <v>39</v>
      </c>
      <c r="B1" s="11" t="s">
        <v>9</v>
      </c>
      <c r="C1" s="11" t="s">
        <v>10</v>
      </c>
      <c r="D1" s="11" t="s">
        <v>13</v>
      </c>
      <c r="E1" s="11" t="s">
        <v>18</v>
      </c>
      <c r="F1" s="11" t="s">
        <v>23</v>
      </c>
      <c r="G1" s="11" t="s">
        <v>24</v>
      </c>
      <c r="H1" s="11" t="s">
        <v>26</v>
      </c>
      <c r="I1" s="11" t="s">
        <v>27</v>
      </c>
      <c r="J1" s="11" t="s">
        <v>28</v>
      </c>
      <c r="K1" s="11" t="s">
        <v>30</v>
      </c>
      <c r="L1" s="11" t="s">
        <v>32</v>
      </c>
      <c r="M1" s="11" t="s">
        <v>34</v>
      </c>
      <c r="N1" s="11" t="s">
        <v>36</v>
      </c>
      <c r="O1" s="11" t="s">
        <v>37</v>
      </c>
      <c r="P1" s="11" t="s">
        <v>38</v>
      </c>
    </row>
    <row r="2" spans="1:16" ht="15.75" customHeight="1" x14ac:dyDescent="0.25">
      <c r="A2" s="11" t="s">
        <v>9</v>
      </c>
      <c r="B2" s="12">
        <v>0</v>
      </c>
      <c r="C2" s="13">
        <f>B3</f>
        <v>332371.59997590748</v>
      </c>
      <c r="D2" s="13">
        <f>B4</f>
        <v>72570.345567798475</v>
      </c>
      <c r="E2" s="13">
        <f>B5</f>
        <v>411478.48875244689</v>
      </c>
      <c r="F2" s="13">
        <f>B6</f>
        <v>166218.71624777766</v>
      </c>
      <c r="G2" s="13">
        <f>B7</f>
        <v>146935.34800528875</v>
      </c>
      <c r="H2" s="13">
        <f>B8</f>
        <v>220462.02517595189</v>
      </c>
      <c r="I2" s="13">
        <f>B9</f>
        <v>907093.28848314972</v>
      </c>
      <c r="J2" s="13">
        <f>B10</f>
        <v>816177.62658818997</v>
      </c>
      <c r="K2" s="13">
        <f>B11</f>
        <v>1065625.068097247</v>
      </c>
      <c r="L2" s="13">
        <f>B12</f>
        <v>1020599.5050464019</v>
      </c>
      <c r="M2" s="13">
        <f>B13</f>
        <v>1074954.0851958969</v>
      </c>
      <c r="N2" s="13">
        <f>B14</f>
        <v>404010.26600495056</v>
      </c>
      <c r="O2" s="13">
        <f>B15</f>
        <v>626440.85438227304</v>
      </c>
      <c r="P2" s="13">
        <f>B16</f>
        <v>802993.22971382225</v>
      </c>
    </row>
    <row r="3" spans="1:16" ht="15.75" customHeight="1" x14ac:dyDescent="0.25">
      <c r="A3" s="11" t="s">
        <v>10</v>
      </c>
      <c r="B3" s="13">
        <f>'Costos Planos'!F2</f>
        <v>332371.59997590748</v>
      </c>
      <c r="C3" s="12">
        <v>0</v>
      </c>
      <c r="D3" s="13">
        <f>C4</f>
        <v>393093.02485714888</v>
      </c>
      <c r="E3" s="13">
        <f>C5</f>
        <v>693685.42987385776</v>
      </c>
      <c r="F3" s="13">
        <f>C6</f>
        <v>486725.6573691885</v>
      </c>
      <c r="G3" s="13">
        <f>C7</f>
        <v>467342.28912669967</v>
      </c>
      <c r="H3" s="13">
        <f>C8</f>
        <v>540868.9662973627</v>
      </c>
      <c r="I3" s="13">
        <f>C9</f>
        <v>1228500.2296045606</v>
      </c>
      <c r="J3" s="13">
        <f>C10</f>
        <v>1136579.6758775404</v>
      </c>
      <c r="K3" s="13">
        <f>C11</f>
        <v>1386032.0092186579</v>
      </c>
      <c r="L3" s="13">
        <f>C12</f>
        <v>1341006.4461678127</v>
      </c>
      <c r="M3" s="13">
        <f>C13</f>
        <v>1395356.1344852473</v>
      </c>
      <c r="N3" s="13">
        <f>C14</f>
        <v>724417.20712636155</v>
      </c>
      <c r="O3" s="13">
        <f>C15</f>
        <v>946968.42550368386</v>
      </c>
      <c r="P3" s="13">
        <f>C16</f>
        <v>1108020.8008352332</v>
      </c>
    </row>
    <row r="4" spans="1:16" ht="15.75" customHeight="1" x14ac:dyDescent="0.25">
      <c r="A4" s="11" t="s">
        <v>13</v>
      </c>
      <c r="B4" s="13">
        <f>'Costos Planos'!F3</f>
        <v>72570.345567798475</v>
      </c>
      <c r="C4" s="13">
        <f>'Costos Planos'!F16</f>
        <v>393093.02485714888</v>
      </c>
      <c r="D4" s="12">
        <v>0</v>
      </c>
      <c r="E4" s="13">
        <f>D5</f>
        <v>342049.62616165751</v>
      </c>
      <c r="F4" s="13">
        <f>D6</f>
        <v>96889.853656988285</v>
      </c>
      <c r="G4" s="13">
        <f>D7</f>
        <v>77506.485414499359</v>
      </c>
      <c r="H4" s="13">
        <f>D8</f>
        <v>150912.53258516249</v>
      </c>
      <c r="I4" s="13">
        <f>D9</f>
        <v>838664.42589236039</v>
      </c>
      <c r="J4" s="13">
        <f>D10</f>
        <v>746743.87216534</v>
      </c>
      <c r="K4" s="13">
        <f>D11</f>
        <v>996075.57550645759</v>
      </c>
      <c r="L4" s="13">
        <f>D12</f>
        <v>951170.64245561254</v>
      </c>
      <c r="M4" s="13">
        <f>D13</f>
        <v>1005520.3307730471</v>
      </c>
      <c r="N4" s="13">
        <f>D14</f>
        <v>334581.40341416124</v>
      </c>
      <c r="O4" s="13">
        <f>D15</f>
        <v>556811.9917914836</v>
      </c>
      <c r="P4" s="13">
        <f>D16</f>
        <v>733564.36712303292</v>
      </c>
    </row>
    <row r="5" spans="1:16" ht="15.75" customHeight="1" x14ac:dyDescent="0.25">
      <c r="A5" s="11" t="s">
        <v>18</v>
      </c>
      <c r="B5" s="13">
        <f>'Costos Planos'!F4</f>
        <v>411478.48875244689</v>
      </c>
      <c r="C5" s="13">
        <f>'Costos Planos'!F17</f>
        <v>693685.42987385776</v>
      </c>
      <c r="D5" s="13">
        <f>'Costos Planos'!F29</f>
        <v>342049.62616165751</v>
      </c>
      <c r="E5" s="12">
        <v>0</v>
      </c>
      <c r="F5" s="13">
        <f>E6</f>
        <v>320697.13135488622</v>
      </c>
      <c r="G5" s="13">
        <f>E7</f>
        <v>282046.59799847309</v>
      </c>
      <c r="H5" s="13">
        <f>E8</f>
        <v>290118.98173801519</v>
      </c>
      <c r="I5" s="13">
        <f>E9</f>
        <v>683491.96712350845</v>
      </c>
      <c r="J5" s="13">
        <f>E10</f>
        <v>708048.90926874499</v>
      </c>
      <c r="K5" s="13">
        <f>E11</f>
        <v>837296.35077780206</v>
      </c>
      <c r="L5" s="13">
        <f>E12</f>
        <v>802670.78772695689</v>
      </c>
      <c r="M5" s="13">
        <f>E13</f>
        <v>846745.99787645193</v>
      </c>
      <c r="N5" s="13">
        <f>E14</f>
        <v>406124.74486023973</v>
      </c>
      <c r="O5" s="13">
        <f>E15</f>
        <v>354369.00921258202</v>
      </c>
      <c r="P5" s="13">
        <f>E16</f>
        <v>458709.7979808792</v>
      </c>
    </row>
    <row r="6" spans="1:16" ht="15.75" customHeight="1" x14ac:dyDescent="0.25">
      <c r="A6" s="11" t="s">
        <v>23</v>
      </c>
      <c r="B6" s="13">
        <f>'Costos Planos'!F5</f>
        <v>166218.71624777766</v>
      </c>
      <c r="C6" s="13">
        <f>'Costos Planos'!F18</f>
        <v>486725.6573691885</v>
      </c>
      <c r="D6" s="13">
        <f>'Costos Planos'!F30</f>
        <v>96889.853656988285</v>
      </c>
      <c r="E6" s="13">
        <f>'Costos Planos'!F41</f>
        <v>320697.13135488622</v>
      </c>
      <c r="F6" s="12">
        <v>0</v>
      </c>
      <c r="G6" s="13">
        <f>F7</f>
        <v>54078.399157528511</v>
      </c>
      <c r="H6" s="13">
        <f>F8</f>
        <v>56668.632210513526</v>
      </c>
      <c r="I6" s="13">
        <f>F9</f>
        <v>745568.23582288309</v>
      </c>
      <c r="J6" s="13">
        <f>F10</f>
        <v>661909.02957629424</v>
      </c>
      <c r="K6" s="13">
        <f>F11</f>
        <v>971961.36291741184</v>
      </c>
      <c r="L6" s="13">
        <f>F12</f>
        <v>866335.79986656667</v>
      </c>
      <c r="M6" s="13">
        <f>F13</f>
        <v>920685.48818400118</v>
      </c>
      <c r="N6" s="13">
        <f>F14</f>
        <v>249746.56082511539</v>
      </c>
      <c r="O6" s="13">
        <f>F15</f>
        <v>463915.80172200635</v>
      </c>
      <c r="P6" s="13">
        <f>F16</f>
        <v>640468.17705355561</v>
      </c>
    </row>
    <row r="7" spans="1:16" ht="15.75" customHeight="1" x14ac:dyDescent="0.25">
      <c r="A7" s="11" t="s">
        <v>24</v>
      </c>
      <c r="B7" s="13">
        <f>'Costos Planos'!F6</f>
        <v>146935.34800528875</v>
      </c>
      <c r="C7" s="13">
        <f>'Costos Planos'!F19</f>
        <v>467342.28912669967</v>
      </c>
      <c r="D7" s="13">
        <f>'Costos Planos'!F31</f>
        <v>77506.485414499359</v>
      </c>
      <c r="E7" s="13">
        <f>'Costos Planos'!F42</f>
        <v>282046.59799847309</v>
      </c>
      <c r="F7" s="13">
        <f>'Costos Planos'!F52</f>
        <v>54078.399157528511</v>
      </c>
      <c r="G7" s="12">
        <v>0</v>
      </c>
      <c r="H7" s="13">
        <f>G8</f>
        <v>109990.46320018175</v>
      </c>
      <c r="I7" s="13">
        <f>G9</f>
        <v>762132.76414198196</v>
      </c>
      <c r="J7" s="13">
        <f>G10</f>
        <v>715110.23056596238</v>
      </c>
      <c r="K7" s="13">
        <f>G11</f>
        <v>964562.5639070801</v>
      </c>
      <c r="L7" s="13">
        <f>G12</f>
        <v>919537.00085623492</v>
      </c>
      <c r="M7" s="13">
        <f>G13</f>
        <v>974007.31917366944</v>
      </c>
      <c r="N7" s="13">
        <f>G14</f>
        <v>303063.49998272315</v>
      </c>
      <c r="O7" s="13">
        <f>G15</f>
        <v>480596.06820904475</v>
      </c>
      <c r="P7" s="13">
        <f>G16</f>
        <v>657032.70537265448</v>
      </c>
    </row>
    <row r="8" spans="1:16" ht="15.75" customHeight="1" x14ac:dyDescent="0.25">
      <c r="A8" s="11" t="s">
        <v>26</v>
      </c>
      <c r="B8" s="13">
        <f>'Costos Planos'!F7</f>
        <v>220462.02517595189</v>
      </c>
      <c r="C8" s="13">
        <f>'Costos Planos'!F20</f>
        <v>540868.9662973627</v>
      </c>
      <c r="D8" s="13">
        <f>'Costos Planos'!F32</f>
        <v>150912.53258516249</v>
      </c>
      <c r="E8" s="13">
        <f>'Costos Planos'!F43</f>
        <v>290118.98173801519</v>
      </c>
      <c r="F8" s="13">
        <f>'Costos Planos'!F53</f>
        <v>56668.632210513526</v>
      </c>
      <c r="G8" s="13">
        <f>'Costos Planos'!F62</f>
        <v>109990.46320018175</v>
      </c>
      <c r="H8" s="12">
        <v>0</v>
      </c>
      <c r="I8" s="13">
        <f>H9</f>
        <v>693035.79429916444</v>
      </c>
      <c r="J8" s="13">
        <f>H10</f>
        <v>633782.73606586864</v>
      </c>
      <c r="K8" s="13">
        <f>H11</f>
        <v>883235.06940698624</v>
      </c>
      <c r="L8" s="13">
        <f>H12</f>
        <v>838209.50635614106</v>
      </c>
      <c r="M8" s="13">
        <f>H13</f>
        <v>892559.19467357569</v>
      </c>
      <c r="N8" s="13">
        <f>H14</f>
        <v>221620.26731468982</v>
      </c>
      <c r="O8" s="13">
        <f>H15</f>
        <v>411499.09836622718</v>
      </c>
      <c r="P8" s="13">
        <f>H16</f>
        <v>587930.84369777655</v>
      </c>
    </row>
    <row r="9" spans="1:16" ht="15.75" customHeight="1" x14ac:dyDescent="0.25">
      <c r="A9" s="11" t="s">
        <v>27</v>
      </c>
      <c r="B9" s="13">
        <f>'Costos Planos'!F8</f>
        <v>907093.28848314972</v>
      </c>
      <c r="C9" s="13">
        <f>'Costos Planos'!F21</f>
        <v>1228500.2296045606</v>
      </c>
      <c r="D9" s="13">
        <f>'Costos Planos'!F33</f>
        <v>838664.42589236039</v>
      </c>
      <c r="E9" s="13">
        <f>'Costos Planos'!F44</f>
        <v>683491.96712350845</v>
      </c>
      <c r="F9" s="13">
        <f>'Costos Planos'!F54</f>
        <v>745568.23582288309</v>
      </c>
      <c r="G9" s="13">
        <f>'Costos Planos'!F63</f>
        <v>762132.76414198196</v>
      </c>
      <c r="H9" s="13">
        <f>'Costos Planos'!F71</f>
        <v>693035.79429916444</v>
      </c>
      <c r="I9" s="12">
        <v>0</v>
      </c>
      <c r="J9" s="13">
        <f>I10</f>
        <v>429789.27645723976</v>
      </c>
      <c r="K9" s="13">
        <f>I11</f>
        <v>338443.20730311912</v>
      </c>
      <c r="L9" s="13">
        <f>I12</f>
        <v>427345.60164666444</v>
      </c>
      <c r="M9" s="13">
        <f>I13</f>
        <v>341917.65157766268</v>
      </c>
      <c r="N9" s="13">
        <f>I14</f>
        <v>620211.65819969296</v>
      </c>
      <c r="O9" s="13">
        <f>I15</f>
        <v>376079.87455300742</v>
      </c>
      <c r="P9" s="13">
        <f>I16</f>
        <v>435405.17294451594</v>
      </c>
    </row>
    <row r="10" spans="1:16" ht="15.75" customHeight="1" x14ac:dyDescent="0.25">
      <c r="A10" s="11" t="s">
        <v>28</v>
      </c>
      <c r="B10" s="13">
        <f>'Costos Planos'!F9</f>
        <v>816177.62658818997</v>
      </c>
      <c r="C10" s="13">
        <f>'Costos Planos'!F22</f>
        <v>1136579.6758775404</v>
      </c>
      <c r="D10" s="13">
        <f>'Costos Planos'!F34</f>
        <v>746743.87216534</v>
      </c>
      <c r="E10" s="13">
        <f>'Costos Planos'!F45</f>
        <v>708048.90926874499</v>
      </c>
      <c r="F10" s="13">
        <f>'Costos Planos'!F55</f>
        <v>661909.02957629424</v>
      </c>
      <c r="G10" s="13">
        <f>'Costos Planos'!F64</f>
        <v>715110.23056596238</v>
      </c>
      <c r="H10" s="13">
        <f>'Costos Planos'!F72</f>
        <v>633782.73606586864</v>
      </c>
      <c r="I10" s="13">
        <f>'Costos Planos'!F79</f>
        <v>429789.27645723976</v>
      </c>
      <c r="J10" s="12">
        <v>0</v>
      </c>
      <c r="K10" s="13">
        <f>J11</f>
        <v>299016.99020803563</v>
      </c>
      <c r="L10" s="13">
        <f>J12</f>
        <v>253310.37738931846</v>
      </c>
      <c r="M10" s="13">
        <f>J13</f>
        <v>308341.11547462497</v>
      </c>
      <c r="N10" s="13">
        <f>J14</f>
        <v>417146.18989604828</v>
      </c>
      <c r="O10" s="13">
        <f>J15</f>
        <v>525972.79530682275</v>
      </c>
      <c r="P10" s="13">
        <f>J16</f>
        <v>600970.02224733913</v>
      </c>
    </row>
    <row r="11" spans="1:16" ht="15.75" customHeight="1" x14ac:dyDescent="0.25">
      <c r="A11" s="11" t="s">
        <v>30</v>
      </c>
      <c r="B11" s="13">
        <f>'Costos Planos'!F10</f>
        <v>1065625.068097247</v>
      </c>
      <c r="C11" s="13">
        <f>'Costos Planos'!F23</f>
        <v>1386032.0092186579</v>
      </c>
      <c r="D11" s="13">
        <f>'Costos Planos'!F35</f>
        <v>996075.57550645759</v>
      </c>
      <c r="E11" s="13">
        <f>'Costos Planos'!F46</f>
        <v>837296.35077780206</v>
      </c>
      <c r="F11" s="13">
        <f>'Costos Planos'!F56</f>
        <v>971961.36291741184</v>
      </c>
      <c r="G11" s="13">
        <f>'Costos Planos'!F65</f>
        <v>964562.5639070801</v>
      </c>
      <c r="H11" s="13">
        <f>'Costos Planos'!F73</f>
        <v>883235.06940698624</v>
      </c>
      <c r="I11" s="13">
        <f>'Costos Planos'!F80</f>
        <v>338443.20730311912</v>
      </c>
      <c r="J11" s="13">
        <f>'Costos Planos'!F86</f>
        <v>299016.99020803563</v>
      </c>
      <c r="K11" s="12">
        <v>0</v>
      </c>
      <c r="L11" s="13">
        <f>K12</f>
        <v>112473.02151943912</v>
      </c>
      <c r="M11" s="13">
        <f>K13</f>
        <v>14350.734960862892</v>
      </c>
      <c r="N11" s="13">
        <f>K14</f>
        <v>666994.76163406344</v>
      </c>
      <c r="O11" s="13">
        <f>K15</f>
        <v>567659.5720968931</v>
      </c>
      <c r="P11" s="13">
        <f>K16</f>
        <v>626989.76232046192</v>
      </c>
    </row>
    <row r="12" spans="1:16" ht="15.75" customHeight="1" x14ac:dyDescent="0.25">
      <c r="A12" s="11" t="s">
        <v>32</v>
      </c>
      <c r="B12" s="13">
        <f>'Costos Planos'!F11</f>
        <v>1020599.5050464019</v>
      </c>
      <c r="C12" s="13">
        <f>'Costos Planos'!F24</f>
        <v>1341006.4461678127</v>
      </c>
      <c r="D12" s="13">
        <f>'Costos Planos'!F36</f>
        <v>951170.64245561254</v>
      </c>
      <c r="E12" s="13">
        <f>'Costos Planos'!F47</f>
        <v>802670.78772695689</v>
      </c>
      <c r="F12" s="13">
        <f>'Costos Planos'!F57</f>
        <v>866335.79986656667</v>
      </c>
      <c r="G12" s="13">
        <f>'Costos Planos'!F66</f>
        <v>919537.00085623492</v>
      </c>
      <c r="H12" s="13">
        <f>'Costos Planos'!F74</f>
        <v>838209.50635614106</v>
      </c>
      <c r="I12" s="13">
        <f>'Costos Planos'!F81</f>
        <v>427345.60164666444</v>
      </c>
      <c r="J12" s="13">
        <f>'Costos Planos'!F87</f>
        <v>253310.37738931846</v>
      </c>
      <c r="K12" s="13">
        <f>'Costos Planos'!F92</f>
        <v>112473.02151943912</v>
      </c>
      <c r="L12" s="12">
        <v>0</v>
      </c>
      <c r="M12" s="13">
        <f>L13</f>
        <v>113802.77861816817</v>
      </c>
      <c r="N12" s="13">
        <f>L14</f>
        <v>620764.35323978111</v>
      </c>
      <c r="O12" s="13">
        <f>L15</f>
        <v>535504.6775959275</v>
      </c>
      <c r="P12" s="13">
        <f>L16</f>
        <v>594829.97598743602</v>
      </c>
    </row>
    <row r="13" spans="1:16" ht="15.75" customHeight="1" x14ac:dyDescent="0.25">
      <c r="A13" s="11" t="s">
        <v>34</v>
      </c>
      <c r="B13" s="13">
        <f>'Costos Planos'!F12</f>
        <v>1074954.0851958969</v>
      </c>
      <c r="C13" s="13">
        <f>'Costos Planos'!F25</f>
        <v>1395356.1344852473</v>
      </c>
      <c r="D13" s="13">
        <f>'Costos Planos'!F37</f>
        <v>1005520.3307730471</v>
      </c>
      <c r="E13" s="13">
        <f>'Costos Planos'!F48</f>
        <v>846745.99787645193</v>
      </c>
      <c r="F13" s="13">
        <f>'Costos Planos'!F58</f>
        <v>920685.48818400118</v>
      </c>
      <c r="G13" s="13">
        <f>'Costos Planos'!F67</f>
        <v>974007.31917366944</v>
      </c>
      <c r="H13" s="13">
        <f>'Costos Planos'!F75</f>
        <v>892559.19467357569</v>
      </c>
      <c r="I13" s="13">
        <f>'Costos Planos'!F82</f>
        <v>341917.65157766268</v>
      </c>
      <c r="J13" s="13">
        <f>'Costos Planos'!F88</f>
        <v>308341.11547462497</v>
      </c>
      <c r="K13" s="13">
        <f>'Costos Planos'!F93</f>
        <v>14350.734960862892</v>
      </c>
      <c r="L13" s="13">
        <f>'Costos Planos'!F97</f>
        <v>113802.77861816817</v>
      </c>
      <c r="M13" s="12">
        <v>0</v>
      </c>
      <c r="N13" s="13">
        <f>M14</f>
        <v>684450.77758665511</v>
      </c>
      <c r="O13" s="13">
        <f>M15</f>
        <v>585120.47988154518</v>
      </c>
      <c r="P13" s="13">
        <f>M16</f>
        <v>644450.67010511411</v>
      </c>
    </row>
    <row r="14" spans="1:16" ht="15.75" customHeight="1" x14ac:dyDescent="0.25">
      <c r="A14" s="11" t="s">
        <v>36</v>
      </c>
      <c r="B14" s="13">
        <f>'Costos Planos'!F13</f>
        <v>404010.26600495056</v>
      </c>
      <c r="C14" s="13">
        <f>'Costos Planos'!F26</f>
        <v>724417.20712636155</v>
      </c>
      <c r="D14" s="13">
        <f>'Costos Planos'!F38</f>
        <v>334581.40341416124</v>
      </c>
      <c r="E14" s="13">
        <f>'Costos Planos'!F49</f>
        <v>406124.74486023973</v>
      </c>
      <c r="F14" s="13">
        <f>'Costos Planos'!F59</f>
        <v>249746.56082511539</v>
      </c>
      <c r="G14" s="13">
        <f>'Costos Planos'!F68</f>
        <v>303063.49998272315</v>
      </c>
      <c r="H14" s="13">
        <f>'Costos Planos'!F76</f>
        <v>221620.26731468982</v>
      </c>
      <c r="I14" s="13">
        <f>'Costos Planos'!F83</f>
        <v>620211.65819969296</v>
      </c>
      <c r="J14" s="13">
        <f>'Costos Planos'!F89</f>
        <v>417146.18989604828</v>
      </c>
      <c r="K14" s="13">
        <f>'Costos Planos'!F94</f>
        <v>666994.76163406344</v>
      </c>
      <c r="L14" s="13">
        <f>'Costos Planos'!F98</f>
        <v>620764.35323978111</v>
      </c>
      <c r="M14" s="13">
        <f>'Costos Planos'!F101</f>
        <v>684450.77758665511</v>
      </c>
      <c r="N14" s="12">
        <v>0</v>
      </c>
      <c r="O14" s="13">
        <f>N15</f>
        <v>337486.35264853743</v>
      </c>
      <c r="P14" s="13">
        <f>N16</f>
        <v>514038.7279800867</v>
      </c>
    </row>
    <row r="15" spans="1:16" ht="15.75" customHeight="1" x14ac:dyDescent="0.25">
      <c r="A15" s="11" t="s">
        <v>37</v>
      </c>
      <c r="B15" s="13">
        <f>'Costos Planos'!F14</f>
        <v>626440.85438227304</v>
      </c>
      <c r="C15" s="13">
        <f>'Costos Planos'!F27</f>
        <v>946968.42550368386</v>
      </c>
      <c r="D15" s="13">
        <f>'Costos Planos'!F39</f>
        <v>556811.9917914836</v>
      </c>
      <c r="E15" s="13">
        <f>'Costos Planos'!F50</f>
        <v>354369.00921258202</v>
      </c>
      <c r="F15" s="13">
        <f>'Costos Planos'!F60</f>
        <v>463915.80172200635</v>
      </c>
      <c r="G15" s="13">
        <f>'Costos Planos'!F69</f>
        <v>480596.06820904475</v>
      </c>
      <c r="H15" s="13">
        <f>'Costos Planos'!F77</f>
        <v>411499.09836622718</v>
      </c>
      <c r="I15" s="13">
        <f>'Costos Planos'!F84</f>
        <v>376079.87455300742</v>
      </c>
      <c r="J15" s="13">
        <f>'Costos Planos'!F90</f>
        <v>525972.79530682275</v>
      </c>
      <c r="K15" s="13">
        <f>'Costos Planos'!F95</f>
        <v>567659.5720968931</v>
      </c>
      <c r="L15" s="13">
        <f>'Costos Planos'!F99</f>
        <v>535504.6775959275</v>
      </c>
      <c r="M15" s="13">
        <f>'Costos Planos'!F102</f>
        <v>585120.47988154518</v>
      </c>
      <c r="N15" s="13">
        <f>'Costos Planos'!F104</f>
        <v>337486.35264853743</v>
      </c>
      <c r="O15" s="12">
        <v>0</v>
      </c>
      <c r="P15" s="13">
        <f>O16</f>
        <v>178009.82456814454</v>
      </c>
    </row>
    <row r="16" spans="1:16" ht="15.75" customHeight="1" x14ac:dyDescent="0.25">
      <c r="A16" s="11" t="s">
        <v>38</v>
      </c>
      <c r="B16" s="13">
        <f>'Costos Planos'!F15</f>
        <v>802993.22971382225</v>
      </c>
      <c r="C16" s="13">
        <f>'Costos Planos'!F28</f>
        <v>1108020.8008352332</v>
      </c>
      <c r="D16" s="13">
        <f>'Costos Planos'!F40</f>
        <v>733564.36712303292</v>
      </c>
      <c r="E16" s="13">
        <f>'Costos Planos'!F51</f>
        <v>458709.7979808792</v>
      </c>
      <c r="F16" s="13">
        <f>'Costos Planos'!F61</f>
        <v>640468.17705355561</v>
      </c>
      <c r="G16" s="13">
        <f>'Costos Planos'!F70</f>
        <v>657032.70537265448</v>
      </c>
      <c r="H16" s="13">
        <f>'Costos Planos'!F78</f>
        <v>587930.84369777655</v>
      </c>
      <c r="I16" s="13">
        <f>'Costos Planos'!F85</f>
        <v>435405.17294451594</v>
      </c>
      <c r="J16" s="13">
        <f>'Costos Planos'!F91</f>
        <v>600970.02224733913</v>
      </c>
      <c r="K16" s="13">
        <f>'Costos Planos'!F96</f>
        <v>626989.76232046192</v>
      </c>
      <c r="L16" s="13">
        <f>'Costos Planos'!F100</f>
        <v>594829.97598743602</v>
      </c>
      <c r="M16" s="13">
        <f>'Costos Planos'!F103</f>
        <v>644450.67010511411</v>
      </c>
      <c r="N16" s="13">
        <f>'Costos Planos'!F105</f>
        <v>514038.7279800867</v>
      </c>
      <c r="O16" s="13">
        <f>'Costos Planos'!F106</f>
        <v>178009.82456814454</v>
      </c>
      <c r="P16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Planos</vt:lpstr>
      <vt:lpstr>Matriz Costos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Fernando López Ramírez</cp:lastModifiedBy>
  <dcterms:modified xsi:type="dcterms:W3CDTF">2025-04-28T14:13:05Z</dcterms:modified>
</cp:coreProperties>
</file>