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Bootcamp\Module 1 - Excel\Module 1 Challenge\"/>
    </mc:Choice>
  </mc:AlternateContent>
  <xr:revisionPtr revIDLastSave="0" documentId="13_ncr:1_{7A6978D3-6410-47EC-9BBE-3CB9F384F4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tacked Column Parent Category" sheetId="2" r:id="rId2"/>
    <sheet name="Stacked Column Sub-Category" sheetId="3" r:id="rId3"/>
    <sheet name="Line Graph by Date" sheetId="4" r:id="rId4"/>
    <sheet name="Line Chart Outcomes" sheetId="5" r:id="rId5"/>
    <sheet name="Successful vs Failed Analysis" sheetId="6" r:id="rId6"/>
  </sheets>
  <definedNames>
    <definedName name="_xlnm._FilterDatabase" localSheetId="0" hidden="1">Crowdfunding!$A$1:$T$1001</definedName>
    <definedName name="_xlnm._FilterDatabase" localSheetId="5" hidden="1">'Successful vs Failed Analysis'!$D$1:$E$1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I16" i="6"/>
  <c r="I15" i="6"/>
  <c r="I14" i="6"/>
  <c r="I13" i="6"/>
  <c r="I12" i="6"/>
  <c r="I11" i="6"/>
  <c r="I7" i="6"/>
  <c r="I6" i="6"/>
  <c r="I5" i="6"/>
  <c r="I4" i="6"/>
  <c r="I3" i="6"/>
  <c r="I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5" l="1"/>
  <c r="H9" i="5" s="1"/>
  <c r="E8" i="5"/>
  <c r="G8" i="5" s="1"/>
  <c r="E7" i="5"/>
  <c r="H7" i="5" s="1"/>
  <c r="E2" i="5"/>
  <c r="F2" i="5" s="1"/>
  <c r="E6" i="5"/>
  <c r="F6" i="5" s="1"/>
  <c r="F9" i="5"/>
  <c r="E13" i="5"/>
  <c r="F13" i="5" s="1"/>
  <c r="E5" i="5"/>
  <c r="F5" i="5" s="1"/>
  <c r="E12" i="5"/>
  <c r="H12" i="5" s="1"/>
  <c r="E4" i="5"/>
  <c r="F4" i="5" s="1"/>
  <c r="E11" i="5"/>
  <c r="H11" i="5" s="1"/>
  <c r="E3" i="5"/>
  <c r="H3" i="5" s="1"/>
  <c r="E10" i="5"/>
  <c r="G10" i="5" s="1"/>
  <c r="F7" i="5" l="1"/>
  <c r="G7" i="5"/>
  <c r="G9" i="5"/>
  <c r="H8" i="5"/>
  <c r="F8" i="5"/>
  <c r="G12" i="5"/>
  <c r="F11" i="5"/>
  <c r="H5" i="5"/>
  <c r="H10" i="5"/>
  <c r="H13" i="5"/>
  <c r="H4" i="5"/>
  <c r="F12" i="5"/>
  <c r="F3" i="5"/>
  <c r="G3" i="5"/>
  <c r="G11" i="5"/>
  <c r="H2" i="5"/>
  <c r="G13" i="5"/>
  <c r="G4" i="5"/>
  <c r="H6" i="5"/>
  <c r="G6" i="5"/>
  <c r="G5" i="5"/>
  <c r="F10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<sst xmlns="http://schemas.openxmlformats.org/spreadsheetml/2006/main" count="7068" uniqueCount="2114">
  <si>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</si>
  <si>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</si>
  <si>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</si>
  <si>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</si>
  <si>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</si>
  <si>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</si>
  <si>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</si>
  <si>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</si>
  <si>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</si>
  <si>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</si>
  <si>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</si>
  <si>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</si>
  <si>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</si>
  <si>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</si>
  <si>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</si>
  <si>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</si>
  <si>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</si>
  <si>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</si>
  <si>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</si>
  <si>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</si>
  <si>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</si>
  <si>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</si>
  <si>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</si>
  <si>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</si>
  <si>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</si>
  <si>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</si>
  <si>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</si>
  <si>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</si>
  <si>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</si>
  <si>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</si>
  <si>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</si>
  <si>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</si>
  <si>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</si>
  <si>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</si>
  <si>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</si>
  <si>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</si>
  <si>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</si>
  <si>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</si>
  <si>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</si>
  <si>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</si>
  <si>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</si>
  <si>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</si>
  <si>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</si>
  <si>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</si>
  <si>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</si>
  <si>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</si>
  <si>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</si>
  <si>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</si>
  <si>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</si>
  <si>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</si>
  <si>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</si>
  <si>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</si>
  <si>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</si>
  <si>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</si>
  <si>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</si>
  <si>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</si>
  <si>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</si>
  <si>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</si>
  <si>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</si>
  <si>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</si>
  <si>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</si>
  <si>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</si>
  <si>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</si>
  <si>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</si>
  <si>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</si>
  <si>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</si>
  <si>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</si>
  <si>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</si>
  <si>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</si>
  <si>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</si>
  <si>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</si>
  <si>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</si>
  <si>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</si>
  <si>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</si>
  <si>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</si>
  <si>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</si>
  <si>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</si>
  <si>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</si>
  <si>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</si>
  <si>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</si>
  <si>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</si>
  <si>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</si>
  <si>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</si>
  <si>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</si>
  <si>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</si>
  <si>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</si>
  <si>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</si>
  <si>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</si>
  <si>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</si>
  <si>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</si>
  <si>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</si>
  <si>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</si>
  <si>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</si>
  <si>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</si>
  <si>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</si>
  <si>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</si>
  <si>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</si>
  <si>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</si>
  <si>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</si>
  <si>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</si>
  <si>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</si>
  <si>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</si>
  <si>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</si>
  <si>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</si>
  <si>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</si>
  <si>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</si>
  <si>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</si>
  <si>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</si>
  <si>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</si>
  <si>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</si>
  <si>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</si>
  <si>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</si>
  <si>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</si>
  <si>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</si>
  <si>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</si>
  <si>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</si>
  <si>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</si>
  <si>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</si>
  <si>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</si>
  <si>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</si>
  <si>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</si>
  <si>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</si>
  <si>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</si>
  <si>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</si>
  <si>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</si>
  <si>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</si>
  <si>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</si>
  <si>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</si>
  <si>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</si>
  <si>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</si>
  <si>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</si>
  <si>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</si>
  <si>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</si>
  <si>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</si>
  <si>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</si>
  <si>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</si>
  <si>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</si>
  <si>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</si>
  <si>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</si>
  <si>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</si>
  <si>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</si>
  <si>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</si>
  <si>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</si>
  <si>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</si>
  <si>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</si>
  <si>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</si>
  <si>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</si>
  <si>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</si>
  <si>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</si>
  <si>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</si>
  <si>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</si>
  <si>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</si>
  <si>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</si>
  <si>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</si>
  <si>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</si>
  <si>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</si>
  <si>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</si>
  <si>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</si>
  <si>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</si>
  <si>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</si>
  <si>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</si>
  <si>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</si>
  <si>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</si>
  <si>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</si>
  <si>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</si>
  <si>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</si>
  <si>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</si>
  <si>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</si>
  <si>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</si>
  <si>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</si>
  <si>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</si>
  <si>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</si>
  <si>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</si>
  <si>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</si>
  <si>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</si>
  <si>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</si>
  <si>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</si>
  <si>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</si>
  <si>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</si>
  <si>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</si>
  <si>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</si>
  <si>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</si>
  <si>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</si>
  <si>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</si>
  <si>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</si>
  <si>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</si>
  <si>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</si>
  <si>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</si>
  <si>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</si>
  <si>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</si>
  <si>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</si>
  <si>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</si>
  <si>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</si>
  <si>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</si>
  <si>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</si>
  <si>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</si>
  <si>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</si>
  <si>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</si>
  <si>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</si>
  <si>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</si>
  <si>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</si>
  <si>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</si>
  <si>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</si>
  <si>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</si>
  <si>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</si>
  <si>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</si>
  <si>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</si>
  <si>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</si>
  <si>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</si>
  <si>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</si>
  <si>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</si>
  <si>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</si>
  <si>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</si>
  <si>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</si>
  <si>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</si>
  <si>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</si>
  <si>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</si>
  <si>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</si>
  <si>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</si>
  <si>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</si>
  <si>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</si>
  <si>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</si>
  <si>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</si>
  <si>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</si>
  <si>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</si>
  <si>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</si>
  <si>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</si>
  <si>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</si>
  <si>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</si>
  <si>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</si>
  <si>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</si>
  <si>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</si>
  <si>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</si>
  <si>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</si>
  <si>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</si>
  <si>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</si>
  <si>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</si>
  <si>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</si>
  <si>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</si>
  <si>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</si>
  <si>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</si>
  <si>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</si>
  <si>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</si>
  <si>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</si>
  <si>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</si>
  <si>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</si>
  <si>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</si>
  <si>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</si>
  <si>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</si>
  <si>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</si>
  <si>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</si>
  <si>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</si>
  <si>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</si>
  <si>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</si>
  <si>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</si>
  <si>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</si>
  <si>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</si>
  <si>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</si>
  <si>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</si>
  <si>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</si>
  <si>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</si>
  <si>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</si>
  <si>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</si>
  <si>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</si>
  <si>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</si>
  <si>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</si>
  <si>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</si>
  <si>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</si>
  <si>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</si>
  <si>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</si>
  <si>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</si>
  <si>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</si>
  <si>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</si>
  <si>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</si>
  <si>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</si>
  <si>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</si>
  <si>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</si>
  <si>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</si>
  <si>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</si>
  <si>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</si>
  <si>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</si>
  <si>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</si>
  <si>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</si>
  <si>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</si>
  <si>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</si>
  <si>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</si>
  <si>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</si>
  <si>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</si>
  <si>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</si>
  <si>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</si>
  <si>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</si>
  <si>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</si>
  <si>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</si>
  <si>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</si>
  <si>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</si>
  <si>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</si>
  <si>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</si>
  <si>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</si>
  <si>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</si>
  <si>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</si>
  <si>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</si>
  <si>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</si>
  <si>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</si>
  <si>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</si>
  <si>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</si>
  <si>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</si>
  <si>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</si>
  <si>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</si>
  <si>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</si>
  <si>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</si>
  <si>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</si>
  <si>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</si>
  <si>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</si>
  <si>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</si>
  <si>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</si>
  <si>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</si>
  <si>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</si>
  <si>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</si>
  <si>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</si>
  <si>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</si>
  <si>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</si>
  <si>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</si>
  <si>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</si>
  <si>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</si>
  <si>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</si>
  <si>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</si>
  <si>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</si>
  <si>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</si>
  <si>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</si>
  <si>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</si>
  <si>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</si>
  <si>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</si>
  <si>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</si>
  <si>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</si>
  <si>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</si>
  <si>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</si>
  <si>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</si>
  <si>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</si>
  <si>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</si>
  <si>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</si>
  <si>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</si>
  <si>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</si>
  <si>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</si>
  <si>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</si>
  <si>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</si>
  <si>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</si>
  <si>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</si>
  <si>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</si>
  <si>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</si>
  <si>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</si>
  <si>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</si>
  <si>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</si>
  <si>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</si>
  <si>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</si>
  <si>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</si>
  <si>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</si>
  <si>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</si>
  <si>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</si>
  <si>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</si>
  <si>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</si>
  <si>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</si>
  <si>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</si>
  <si>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</si>
  <si>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</si>
  <si>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</si>
  <si>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</si>
  <si>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</si>
  <si>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</si>
  <si>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</si>
  <si>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</si>
  <si>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</si>
  <si>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</si>
  <si>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</si>
  <si>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</si>
  <si>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</si>
  <si>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</si>
  <si>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</si>
  <si>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</si>
  <si>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</si>
  <si>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</si>
  <si>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</si>
  <si>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</si>
  <si>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</si>
  <si>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</si>
  <si>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</si>
  <si>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</si>
  <si>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</si>
  <si>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</si>
  <si>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</si>
  <si>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</si>
  <si>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</si>
  <si>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</si>
  <si>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</si>
  <si>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</si>
  <si>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</si>
  <si>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</si>
  <si>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</si>
  <si>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</si>
  <si>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</si>
  <si>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</si>
  <si>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</si>
  <si>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</si>
  <si>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</si>
  <si>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</si>
  <si>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</si>
  <si>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</si>
  <si>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</si>
  <si>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</si>
  <si>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</si>
  <si>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</si>
  <si>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</si>
  <si>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</si>
  <si>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</si>
  <si>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</si>
  <si>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</si>
  <si>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</si>
  <si>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</si>
  <si>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</si>
  <si>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</si>
  <si>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</si>
  <si>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</si>
  <si>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</si>
  <si>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</si>
  <si>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</si>
  <si>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</si>
  <si>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</si>
  <si>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</si>
  <si>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</si>
  <si>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</si>
  <si>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</si>
  <si>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</si>
  <si>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</si>
  <si>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</si>
  <si>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</si>
  <si>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</si>
  <si>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</si>
  <si>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</si>
  <si>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</si>
  <si>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</si>
  <si>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</si>
  <si>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</si>
  <si>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</si>
  <si>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</si>
  <si>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</si>
  <si>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</si>
  <si>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</si>
  <si>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</si>
  <si>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</si>
  <si>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</si>
  <si>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</si>
  <si>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</si>
  <si>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</si>
  <si>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</si>
  <si>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</si>
  <si>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</si>
  <si>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</si>
  <si>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</si>
  <si>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</si>
  <si>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</si>
  <si>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</si>
  <si>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</si>
  <si>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</si>
  <si>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</si>
  <si>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</si>
  <si>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</si>
  <si>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</si>
  <si>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</si>
  <si>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</si>
  <si>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</si>
  <si>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</si>
  <si>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</si>
  <si>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</si>
  <si>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</si>
  <si>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</si>
  <si>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</si>
  <si>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</si>
  <si>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</si>
  <si>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</si>
  <si>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</si>
  <si>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</si>
  <si>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</si>
  <si>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</si>
  <si>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</si>
  <si>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</si>
  <si>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</si>
  <si>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</si>
  <si>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</si>
  <si>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</si>
  <si>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</si>
  <si>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</si>
  <si>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</si>
  <si>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</si>
  <si>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</si>
  <si>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</si>
  <si>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</si>
  <si>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</si>
  <si>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</si>
  <si>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</si>
  <si>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</si>
  <si>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</si>
  <si>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</si>
  <si>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</si>
  <si>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</si>
  <si>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</si>
  <si>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</si>
  <si>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</si>
  <si>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</si>
  <si>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</si>
  <si>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</si>
  <si>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</si>
  <si>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</si>
  <si>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</si>
  <si>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</si>
  <si>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</si>
  <si>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</si>
  <si>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</si>
  <si>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</si>
  <si>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</si>
  <si>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</si>
  <si>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</si>
  <si>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</si>
  <si>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</si>
  <si>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</si>
  <si>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</si>
  <si>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</si>
  <si>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</si>
  <si>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</si>
  <si>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</si>
  <si>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</si>
  <si>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</si>
  <si>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</si>
  <si>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</si>
  <si>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</si>
  <si>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</si>
  <si>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</si>
  <si>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</si>
  <si>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</si>
  <si>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</si>
  <si>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</si>
  <si>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</si>
  <si>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</si>
  <si>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</si>
  <si>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</si>
  <si>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</si>
  <si>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</si>
  <si>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</si>
  <si>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</si>
  <si>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</si>
  <si>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</si>
  <si>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</si>
  <si>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</si>
  <si>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</si>
  <si>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</si>
  <si>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</si>
  <si>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</si>
  <si>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</si>
  <si>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</si>
  <si>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</si>
  <si>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</si>
  <si>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</si>
  <si>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</si>
  <si>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</si>
  <si>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</si>
  <si>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</si>
  <si>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</si>
  <si>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</si>
  <si>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</si>
  <si>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</si>
  <si>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</si>
  <si>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</si>
  <si>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</si>
  <si>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</si>
  <si>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</si>
  <si>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</si>
  <si>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</si>
  <si>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</si>
  <si>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</si>
  <si>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</si>
  <si>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</si>
  <si>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</si>
  <si>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</si>
  <si>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</si>
  <si>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</si>
  <si>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</si>
  <si>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</si>
  <si>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</si>
  <si>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</si>
  <si>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</si>
  <si>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</si>
  <si>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</si>
  <si>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</si>
  <si>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</si>
  <si>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</si>
  <si>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</si>
  <si>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</si>
  <si>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</si>
  <si>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</si>
  <si>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</si>
  <si>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</si>
  <si>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</si>
  <si>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</si>
  <si>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</si>
  <si>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</si>
  <si>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</si>
  <si>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</si>
  <si>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</si>
  <si>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</si>
  <si>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</si>
  <si>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</si>
  <si>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</si>
  <si>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</si>
  <si>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</si>
  <si>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</si>
  <si>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</si>
  <si>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</si>
  <si>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</si>
  <si>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</si>
  <si>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</si>
  <si>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</si>
  <si>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</si>
  <si>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</si>
  <si>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</si>
  <si>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</si>
  <si>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</si>
  <si>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</si>
  <si>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</si>
  <si>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</si>
  <si>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</si>
  <si>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</si>
  <si>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</si>
  <si>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</si>
  <si>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</si>
  <si>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</si>
  <si>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</si>
  <si>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</si>
  <si>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</si>
  <si>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</si>
  <si>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</si>
  <si>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</si>
  <si>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</si>
  <si>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</si>
  <si>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</si>
  <si>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</si>
  <si>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</si>
  <si>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</si>
  <si>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</si>
  <si>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</si>
  <si>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</si>
  <si>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</si>
  <si>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</si>
  <si>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</si>
  <si>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</si>
  <si>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</si>
  <si>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</si>
  <si>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</si>
  <si>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</si>
  <si>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</si>
  <si>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</si>
  <si>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</si>
  <si>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</si>
  <si>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</si>
  <si>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</si>
  <si>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</si>
  <si>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</si>
  <si>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</si>
  <si>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</si>
  <si>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</si>
  <si>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</si>
  <si>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</si>
  <si>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</si>
  <si>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</si>
  <si>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</si>
  <si>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</si>
  <si>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</si>
  <si>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</si>
  <si>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</si>
  <si>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</si>
  <si>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</si>
  <si>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</si>
  <si>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</si>
  <si>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</si>
  <si>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</si>
  <si>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</si>
  <si>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</si>
  <si>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</si>
  <si>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</si>
  <si>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</si>
  <si>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</si>
  <si>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</si>
  <si>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</si>
  <si>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</si>
  <si>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</si>
  <si>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</si>
  <si>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</si>
  <si>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</si>
  <si>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</si>
  <si>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</si>
  <si>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</si>
  <si>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</si>
  <si>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</si>
  <si>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</si>
  <si>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</si>
  <si>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</si>
  <si>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</si>
  <si>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</si>
  <si>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</si>
  <si>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</si>
  <si>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</si>
  <si>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</si>
  <si>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</si>
  <si>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</si>
  <si>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</si>
  <si>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</si>
  <si>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</si>
  <si>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</si>
  <si>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</si>
  <si>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</si>
  <si>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</si>
  <si>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</si>
  <si>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</si>
  <si>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</si>
  <si>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</si>
  <si>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</si>
  <si>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</si>
  <si>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</si>
  <si>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</si>
  <si>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</si>
  <si>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</si>
  <si>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</si>
  <si>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</si>
  <si>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</si>
  <si>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</si>
  <si>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</si>
  <si>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</si>
  <si>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</si>
  <si>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</si>
  <si>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</si>
  <si>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</si>
  <si>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</si>
  <si>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</si>
  <si>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</si>
  <si>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</si>
  <si>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</si>
  <si>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</si>
  <si>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</si>
  <si>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</si>
  <si>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</si>
  <si>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</si>
  <si>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</si>
  <si>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</si>
  <si>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</si>
  <si>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</si>
  <si>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</si>
  <si>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</si>
  <si>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</si>
  <si>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</si>
  <si>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</si>
  <si>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</si>
  <si>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</si>
  <si>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</si>
  <si>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</si>
  <si>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</si>
  <si>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</si>
  <si>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</si>
  <si>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</si>
  <si>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</si>
  <si>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</si>
  <si>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</si>
  <si>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</si>
  <si>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</si>
  <si>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</si>
  <si>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</si>
  <si>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</si>
  <si>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</si>
  <si>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</si>
  <si>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</si>
  <si>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</si>
  <si>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</si>
  <si>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</si>
  <si>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</si>
  <si>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</si>
  <si>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</si>
  <si>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</si>
  <si>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</si>
  <si>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</si>
  <si>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</si>
  <si>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</si>
  <si>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</si>
  <si>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</si>
  <si>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</si>
  <si>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</si>
  <si>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</si>
  <si>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</si>
  <si>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</si>
  <si>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</si>
  <si>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</si>
  <si>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</si>
  <si>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</si>
  <si>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</si>
  <si>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</si>
  <si>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</si>
  <si>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</si>
  <si>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</si>
  <si>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</si>
  <si>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</si>
  <si>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</si>
  <si>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</si>
  <si>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</si>
  <si>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</si>
  <si>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</si>
  <si>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</si>
  <si>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</si>
  <si>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</si>
  <si>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</si>
  <si>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</si>
  <si>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</si>
  <si>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</si>
  <si>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</si>
  <si>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</si>
  <si>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</si>
  <si>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</si>
  <si>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</si>
  <si>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</si>
  <si>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</si>
  <si>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</si>
  <si>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</si>
  <si>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</si>
  <si>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</si>
  <si>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</si>
  <si>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</si>
  <si>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</si>
  <si>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</si>
  <si>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</si>
  <si>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</si>
  <si>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</si>
  <si>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</si>
  <si>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</si>
  <si>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</si>
  <si>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</si>
  <si>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</si>
  <si>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</si>
  <si>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</si>
  <si>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</si>
  <si>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</si>
  <si>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</si>
  <si>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</si>
  <si>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</si>
  <si>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</si>
  <si>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</si>
  <si>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</si>
  <si>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</si>
  <si>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</si>
  <si>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</si>
  <si>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</si>
  <si>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</si>
  <si>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</si>
  <si>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</si>
  <si>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</si>
  <si>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</si>
  <si>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</si>
  <si>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</si>
  <si>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</si>
  <si>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</si>
  <si>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</si>
  <si>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</si>
  <si>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</si>
  <si>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</si>
  <si>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</si>
  <si>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</si>
  <si>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</si>
  <si>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</si>
  <si>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</si>
  <si>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</si>
  <si>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</si>
  <si>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</si>
  <si>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</si>
  <si>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</si>
  <si>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</si>
  <si>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</si>
  <si>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</si>
  <si>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</si>
  <si>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</si>
  <si>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</si>
  <si>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</si>
  <si>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</si>
  <si>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</si>
  <si>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</si>
  <si>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</si>
  <si>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</si>
  <si>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</si>
  <si>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</si>
  <si>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</si>
  <si>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</si>
  <si>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</si>
  <si>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</si>
  <si>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</si>
  <si>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</si>
  <si>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</si>
  <si>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</si>
  <si>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</si>
  <si>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</si>
  <si>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</si>
  <si>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</si>
  <si>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</si>
  <si>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</si>
  <si>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</si>
  <si>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</si>
  <si>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</si>
  <si>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</si>
  <si>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</si>
  <si>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</si>
  <si>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</si>
  <si>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</si>
  <si>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</si>
  <si>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</si>
  <si>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</si>
  <si>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</si>
  <si>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</si>
  <si>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</si>
  <si>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</si>
  <si>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</si>
  <si>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</si>
  <si>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</si>
  <si>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</si>
  <si>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</si>
  <si>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</si>
  <si>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</si>
  <si>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</si>
  <si>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</si>
  <si>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</si>
  <si>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</si>
  <si>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</si>
  <si>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</si>
  <si>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</si>
  <si>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</si>
  <si>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</si>
  <si>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</si>
  <si>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</si>
  <si>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</si>
  <si>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</si>
  <si>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</si>
  <si>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</si>
  <si>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</si>
  <si>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</si>
  <si>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</si>
  <si>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</si>
  <si>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</si>
  <si>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</si>
  <si>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</si>
  <si>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</si>
  <si>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</si>
  <si>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</si>
  <si>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</si>
  <si>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</si>
  <si>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</si>
  <si>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</si>
  <si>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</si>
  <si>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</si>
  <si>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</si>
  <si>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</si>
  <si>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</si>
  <si>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</si>
  <si>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</si>
  <si>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</si>
  <si>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</si>
  <si>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</si>
  <si>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</si>
  <si>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</si>
  <si>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</si>
  <si>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</si>
  <si>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</si>
  <si>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</si>
  <si>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</si>
  <si>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</si>
  <si>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</si>
  <si>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</si>
  <si>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</si>
  <si>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</si>
  <si>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</si>
  <si>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</si>
  <si>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</si>
  <si>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</si>
  <si>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</si>
  <si>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</si>
  <si>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</si>
  <si>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</si>
  <si>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</si>
  <si>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</si>
  <si>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</si>
  <si>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</si>
  <si>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</si>
  <si>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</si>
  <si>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</si>
  <si>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</si>
  <si>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</si>
  <si>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</si>
  <si>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</si>
  <si>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</si>
  <si>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</si>
  <si>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</si>
  <si>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</si>
  <si>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</si>
  <si>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</si>
  <si>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</si>
  <si>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</si>
  <si>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</si>
  <si>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</si>
  <si>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</si>
  <si>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</si>
  <si>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</si>
  <si>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</si>
  <si>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</si>
  <si>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</si>
  <si>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</si>
  <si>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</si>
  <si>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</si>
  <si>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</si>
  <si>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</si>
  <si>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</si>
  <si>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</si>
  <si>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</si>
  <si>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</si>
  <si>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</si>
  <si>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</si>
  <si>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</si>
  <si>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</si>
  <si>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</si>
  <si>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</si>
  <si>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</si>
  <si>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</si>
  <si>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</si>
  <si>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</si>
  <si>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</si>
  <si>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</si>
  <si>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</si>
  <si>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</si>
  <si>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</si>
  <si>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</si>
  <si>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</si>
  <si>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</si>
  <si>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</si>
  <si>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</si>
  <si>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</si>
  <si>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</si>
  <si>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</si>
  <si>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</si>
  <si>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</si>
  <si>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</si>
  <si>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</si>
  <si>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</si>
  <si>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</si>
  <si>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</si>
  <si>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</si>
  <si>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</si>
  <si>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</si>
  <si>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</si>
  <si>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</si>
  <si>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</si>
  <si>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</si>
  <si>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</si>
  <si>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</si>
  <si>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</si>
  <si>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</si>
  <si>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</si>
  <si>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</si>
  <si>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</si>
  <si>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</si>
  <si>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</si>
  <si>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</si>
  <si>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</si>
  <si>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</si>
  <si>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</si>
  <si>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</si>
  <si>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</si>
  <si>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</si>
  <si>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</si>
  <si>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</si>
  <si>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</si>
  <si>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</si>
  <si>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</si>
  <si>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</si>
  <si>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</si>
  <si>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</si>
  <si>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</si>
  <si>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</si>
  <si>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</si>
  <si>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</si>
  <si>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</si>
  <si>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</si>
  <si>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</si>
  <si>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</si>
  <si>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</si>
  <si>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</si>
  <si>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</si>
  <si>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</si>
  <si>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</si>
  <si>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</si>
  <si>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</si>
  <si>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</si>
  <si>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</si>
  <si>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</si>
  <si>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</si>
  <si>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</si>
  <si>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</si>
  <si>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</si>
  <si>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</si>
  <si>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</si>
  <si>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</si>
  <si>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</si>
  <si>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</si>
  <si>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</si>
  <si>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</si>
  <si>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</si>
  <si>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</si>
  <si>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</si>
  <si>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</si>
  <si>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</si>
  <si>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</si>
  <si>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</si>
  <si>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</si>
  <si>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</si>
  <si>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</si>
  <si>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</si>
  <si>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</si>
  <si>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</si>
  <si>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</si>
  <si>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</si>
  <si>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</si>
  <si>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</si>
  <si>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</si>
  <si>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</si>
  <si>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</si>
  <si>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</si>
  <si>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</si>
  <si>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</si>
  <si>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</si>
  <si>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</si>
  <si>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</si>
  <si>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</si>
  <si>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</si>
  <si>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</si>
  <si>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</si>
  <si>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</si>
  <si>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</si>
  <si>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</si>
  <si>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</si>
  <si>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</si>
  <si>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</si>
  <si>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</si>
  <si>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</si>
  <si>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</si>
  <si>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</si>
  <si>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</si>
  <si>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</si>
  <si>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</si>
  <si>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</si>
  <si>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</si>
  <si>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</si>
  <si>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</si>
  <si>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</si>
  <si>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</si>
  <si>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</si>
  <si>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</si>
  <si>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</si>
  <si>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</si>
  <si>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</si>
  <si>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</si>
  <si>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</si>
  <si>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</si>
  <si>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</si>
  <si>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</si>
  <si>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</si>
  <si>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</si>
  <si>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</si>
  <si>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</si>
  <si>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</si>
  <si>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</si>
  <si>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</si>
  <si>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</si>
  <si>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</si>
  <si>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</si>
  <si>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</si>
  <si>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</si>
  <si>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</si>
  <si>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</si>
  <si>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</si>
  <si>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</si>
  <si>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</si>
  <si>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</si>
  <si>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</si>
  <si>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</si>
  <si>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</si>
  <si>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</si>
  <si>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</si>
  <si>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</si>
  <si>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</si>
  <si>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</si>
  <si>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</si>
  <si>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</si>
  <si>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</si>
  <si>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</si>
  <si>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</si>
  <si>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</si>
  <si>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</si>
  <si>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</si>
  <si>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</si>
  <si>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</si>
  <si>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</si>
  <si>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</si>
  <si>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</si>
  <si>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</si>
  <si>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</si>
  <si>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</si>
  <si>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</si>
  <si>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</si>
  <si>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</si>
  <si>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</si>
  <si>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</si>
  <si>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</si>
  <si>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</si>
  <si>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</si>
  <si>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</si>
  <si>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</si>
  <si>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</si>
  <si>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</si>
  <si>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</si>
  <si>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</si>
  <si>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</si>
  <si>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</si>
  <si>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</si>
  <si>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</si>
  <si>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</si>
  <si>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</si>
  <si>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</si>
  <si>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</si>
  <si>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</si>
  <si>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</si>
  <si>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</si>
  <si>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</si>
  <si>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</si>
  <si>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</si>
  <si>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</si>
  <si>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</si>
  <si>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</si>
  <si>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</si>
  <si>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</si>
  <si>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</si>
  <si>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</si>
  <si>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</si>
  <si>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</si>
  <si>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</si>
  <si>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</si>
  <si>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</si>
  <si>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</si>
  <si>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</si>
  <si>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</si>
  <si>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</si>
  <si>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</si>
  <si>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</si>
  <si>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</si>
  <si>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</si>
  <si>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</si>
  <si>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</si>
  <si>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</si>
  <si>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</si>
  <si>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</si>
  <si>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</si>
  <si>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</si>
  <si>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</si>
  <si>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</si>
  <si>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</si>
  <si>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</si>
  <si>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</si>
  <si>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</si>
  <si>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</si>
  <si>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</si>
  <si>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</si>
  <si>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</si>
  <si>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</si>
  <si>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</si>
  <si>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</si>
  <si>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</si>
  <si>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</si>
  <si>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</si>
  <si>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</si>
  <si>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</si>
  <si>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</si>
  <si>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</si>
  <si>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</si>
  <si>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</si>
  <si>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</si>
  <si>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</si>
  <si>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</si>
  <si>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</si>
  <si>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</si>
  <si>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</si>
  <si>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</si>
  <si>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</si>
  <si>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</si>
  <si>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</si>
  <si>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</si>
  <si>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</si>
  <si>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</si>
  <si>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</si>
  <si>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</si>
  <si>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</si>
  <si>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</si>
  <si>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</si>
  <si>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</si>
  <si>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</si>
  <si>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</si>
  <si>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</si>
  <si>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</si>
  <si>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</si>
  <si>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</si>
  <si>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</si>
  <si>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</si>
  <si>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</si>
  <si>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</si>
  <si>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</si>
  <si>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</si>
  <si>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</si>
  <si>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</si>
  <si>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</si>
  <si>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</si>
  <si>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</si>
  <si>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</si>
  <si>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</si>
  <si>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</si>
  <si>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</si>
  <si>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</si>
  <si>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</si>
  <si>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</si>
  <si>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</si>
  <si>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</si>
  <si>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</si>
  <si>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</si>
  <si>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</si>
  <si>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</si>
  <si>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</si>
  <si>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</si>
  <si>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</si>
  <si>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</si>
  <si>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</si>
  <si>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</si>
  <si>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</si>
  <si>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</si>
  <si>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</si>
  <si>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</si>
  <si>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</si>
  <si>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</si>
  <si>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</si>
  <si>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</si>
  <si>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</si>
  <si>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</si>
  <si>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</si>
  <si>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</si>
  <si>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</si>
  <si>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</si>
  <si>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</si>
  <si>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</si>
  <si>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</si>
  <si>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</si>
  <si>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</si>
  <si>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</si>
  <si>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</si>
  <si>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</si>
  <si>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</si>
  <si>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</si>
  <si>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</si>
  <si>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</si>
  <si>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</si>
  <si>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</si>
  <si>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</si>
  <si>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</si>
  <si>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</si>
  <si>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</si>
  <si>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</si>
  <si>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</si>
  <si>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</si>
  <si>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</si>
  <si>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</si>
  <si>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</si>
  <si>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</si>
  <si>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</si>
  <si>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</si>
  <si>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</si>
  <si>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</si>
  <si>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</si>
  <si>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</si>
  <si>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</si>
  <si>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</si>
  <si>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</si>
  <si>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</si>
  <si>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</si>
  <si>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</si>
  <si>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</si>
  <si>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</si>
  <si>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</si>
  <si>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</si>
  <si>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</si>
  <si>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</si>
  <si>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</si>
  <si>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</si>
  <si>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</si>
  <si>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</si>
  <si>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</si>
  <si>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</si>
  <si>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</si>
  <si>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</si>
  <si>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</si>
  <si>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</si>
  <si>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</si>
  <si>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</si>
  <si>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</si>
  <si>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</si>
  <si>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</si>
  <si>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</si>
  <si>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</si>
  <si>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</si>
  <si>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</si>
  <si>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</si>
  <si>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</si>
  <si>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</si>
  <si>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</si>
  <si>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</si>
  <si>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</si>
  <si>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</si>
  <si>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</si>
  <si>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</si>
  <si>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</si>
  <si>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</si>
  <si>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</si>
  <si>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</si>
  <si>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</si>
  <si>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</si>
  <si>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</si>
  <si>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</si>
  <si>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</si>
  <si>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</si>
  <si>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</si>
  <si>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</si>
  <si>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</si>
  <si>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</si>
  <si>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</si>
  <si>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</si>
  <si>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</si>
  <si>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</si>
  <si>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</si>
  <si>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</si>
  <si>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</si>
  <si>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</si>
  <si>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</si>
  <si>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</si>
  <si>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</si>
  <si>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</si>
  <si>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</si>
  <si>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</si>
  <si>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</si>
  <si>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</si>
  <si>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</si>
  <si>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</si>
  <si>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</si>
  <si>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</si>
  <si>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</si>
  <si>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</si>
  <si>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</si>
  <si>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</si>
  <si>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</si>
  <si>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</si>
  <si>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</si>
  <si>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</si>
  <si>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</si>
  <si>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</si>
  <si>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</si>
  <si>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</si>
  <si>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</si>
  <si>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</si>
  <si>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</si>
  <si>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</si>
  <si>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</si>
  <si>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</si>
  <si>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</si>
  <si>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</si>
  <si>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</si>
  <si>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</si>
  <si>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</si>
  <si>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</si>
  <si>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</si>
  <si>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</si>
  <si>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</si>
  <si>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</si>
  <si>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</si>
  <si>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</si>
  <si>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</si>
  <si>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</si>
  <si>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</si>
  <si>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</si>
  <si>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</si>
  <si>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</si>
  <si>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</si>
  <si>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</si>
  <si>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</si>
  <si>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</si>
  <si>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</si>
  <si>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</si>
  <si>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</si>
  <si>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</si>
  <si>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</si>
  <si>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</si>
  <si>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</si>
  <si>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</si>
  <si>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</si>
  <si>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</si>
  <si>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</si>
  <si>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</si>
  <si>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</si>
  <si>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</si>
  <si>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</si>
  <si>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</si>
  <si>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</si>
  <si>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</si>
  <si>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</si>
  <si>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</si>
  <si>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</si>
  <si>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</si>
  <si>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</si>
  <si>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</si>
  <si>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</si>
  <si>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</si>
  <si>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</si>
  <si>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</si>
  <si>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</si>
  <si>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</si>
  <si>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</si>
  <si>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</si>
  <si>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</si>
  <si>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</si>
  <si>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</si>
  <si>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</si>
  <si>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</si>
  <si>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</si>
  <si>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</si>
  <si>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</si>
  <si>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</si>
  <si>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</si>
  <si>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</si>
  <si>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</si>
  <si>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</si>
  <si>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</si>
  <si>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</si>
  <si>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</si>
  <si>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</si>
  <si>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</si>
  <si>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</si>
  <si>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</si>
  <si>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</si>
  <si>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</si>
  <si>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</si>
  <si>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</si>
  <si>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</si>
  <si>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</si>
  <si>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</si>
  <si>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</si>
  <si>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</si>
  <si>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</si>
  <si>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</si>
  <si>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</si>
  <si>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</si>
  <si>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</si>
  <si>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</si>
  <si>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</si>
  <si>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</si>
  <si>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</si>
  <si>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</si>
  <si>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</si>
  <si>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</si>
  <si>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</si>
  <si>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</si>
  <si>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</si>
  <si>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</si>
  <si>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</si>
  <si>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</si>
  <si>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</si>
  <si>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</si>
  <si>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</si>
  <si>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</si>
  <si>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</si>
  <si>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</si>
  <si>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</si>
  <si>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</si>
  <si>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</si>
  <si>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</si>
  <si>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</si>
  <si>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</si>
  <si>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</si>
  <si>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</si>
  <si>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</si>
  <si>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</si>
  <si>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</si>
  <si>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</si>
  <si>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</si>
  <si>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</si>
  <si>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</si>
  <si>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</si>
  <si>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</si>
  <si>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</si>
  <si>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</si>
  <si>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</si>
  <si>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</si>
  <si>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</si>
  <si>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</si>
  <si>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</si>
  <si>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</si>
  <si>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</si>
  <si>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</si>
  <si>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</si>
  <si>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</si>
  <si>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</si>
  <si>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</si>
  <si>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</si>
  <si>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</si>
  <si>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</si>
  <si>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</si>
  <si>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</si>
  <si>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</si>
  <si>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</si>
  <si>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</si>
  <si>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</si>
  <si>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</si>
  <si>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</si>
  <si>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</si>
  <si>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</si>
  <si>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</si>
  <si>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</si>
  <si>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</si>
  <si>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</si>
  <si>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</si>
  <si>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</si>
  <si>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</si>
  <si>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</si>
  <si>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</si>
  <si>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</si>
  <si>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</si>
  <si>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</si>
  <si>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</si>
  <si>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</si>
  <si>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</si>
  <si>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</si>
  <si>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</si>
  <si>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</si>
  <si>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</si>
  <si>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</si>
  <si>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</si>
  <si>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</si>
  <si>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</si>
  <si>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</si>
  <si>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</si>
  <si>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</si>
  <si>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</si>
  <si>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</si>
  <si>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</si>
  <si>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</si>
  <si>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</si>
  <si>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</si>
  <si>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</si>
  <si>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</si>
  <si>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</si>
  <si>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</si>
  <si>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</si>
  <si>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</si>
  <si>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</si>
  <si>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</si>
  <si>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</si>
  <si>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</si>
  <si>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</si>
  <si>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</si>
  <si>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</si>
  <si>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</si>
  <si>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</si>
  <si>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</si>
  <si>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</si>
  <si>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</si>
  <si>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</si>
  <si>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</si>
  <si>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</si>
  <si>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</si>
  <si>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</si>
  <si>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</si>
  <si>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</si>
  <si>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</si>
  <si>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</si>
  <si>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</si>
  <si>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</si>
  <si>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</si>
  <si>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</si>
  <si>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</si>
  <si>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</si>
  <si>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</si>
  <si>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</si>
  <si>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</si>
  <si>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</si>
  <si>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</si>
  <si>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</si>
  <si>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</si>
  <si>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</si>
  <si>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</si>
  <si>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</si>
  <si>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</si>
  <si>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</si>
  <si>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</si>
  <si>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</si>
  <si>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</si>
  <si>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</si>
  <si>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</si>
  <si>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</si>
  <si>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</si>
  <si>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</si>
  <si>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</si>
  <si>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</si>
  <si>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</si>
  <si>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</si>
  <si>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</si>
  <si>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</si>
  <si>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</si>
  <si>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</si>
  <si>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</si>
  <si>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</si>
  <si>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</si>
  <si>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</si>
  <si>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</si>
  <si>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</si>
  <si>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</si>
  <si>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</si>
  <si>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</si>
  <si>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</si>
  <si>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</si>
  <si>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</si>
  <si>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</si>
  <si>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</si>
  <si>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</si>
  <si>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</si>
  <si>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</si>
  <si>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</si>
  <si>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</si>
  <si>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</si>
  <si>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</si>
  <si>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</si>
  <si>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</si>
  <si>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</si>
  <si>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</si>
  <si>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</si>
  <si>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</si>
  <si>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</si>
  <si>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</si>
  <si>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</si>
  <si>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</si>
  <si>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</si>
  <si>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</si>
  <si>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</si>
  <si>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</si>
  <si>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</si>
  <si>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</si>
  <si>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</si>
  <si>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</si>
  <si>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</si>
  <si>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</si>
  <si>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</si>
  <si>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</si>
  <si>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</si>
  <si>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</si>
  <si>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</si>
  <si>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</si>
  <si>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</si>
  <si>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</si>
  <si>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</si>
  <si>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</si>
  <si>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</si>
  <si>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</si>
  <si>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</si>
  <si>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</si>
  <si>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</si>
  <si>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</si>
  <si>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</si>
  <si>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</si>
  <si>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</si>
  <si>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</si>
  <si>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</si>
  <si>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</si>
  <si>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</si>
  <si>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</si>
  <si>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</si>
  <si>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</si>
  <si>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</si>
  <si>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</si>
  <si>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</si>
  <si>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</si>
  <si>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</si>
  <si>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</si>
  <si>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</si>
  <si>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</si>
  <si>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</si>
  <si>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</si>
  <si>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</si>
  <si>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</si>
  <si>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</si>
  <si>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</si>
  <si>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</si>
  <si>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</si>
  <si>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</si>
  <si>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</si>
  <si>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</si>
  <si>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</si>
  <si>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</si>
  <si>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</si>
  <si>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</si>
  <si>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</si>
  <si>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</si>
  <si>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</si>
  <si>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</si>
  <si>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</si>
  <si>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</si>
  <si>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</si>
  <si>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</si>
  <si>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</si>
  <si>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</si>
  <si>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</si>
  <si>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</si>
  <si>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</si>
  <si>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</si>
  <si>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</si>
  <si>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</si>
  <si>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</si>
  <si>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</si>
  <si>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</si>
  <si>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</si>
  <si>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</si>
  <si>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</si>
  <si>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</si>
  <si>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</si>
  <si>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</si>
  <si>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</si>
  <si>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</si>
  <si>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</si>
  <si>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</si>
  <si>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</si>
  <si>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</si>
  <si>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</si>
  <si>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</si>
  <si>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</si>
  <si>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</si>
  <si>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</si>
  <si>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</si>
  <si>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</si>
  <si>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</si>
  <si>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</si>
  <si>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</si>
  <si>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</si>
  <si>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</si>
  <si>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</si>
  <si>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</si>
  <si>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</si>
  <si>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</si>
  <si>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</si>
  <si>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</si>
  <si>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</si>
  <si>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</si>
  <si>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</si>
  <si>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</si>
  <si>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</si>
  <si>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</si>
  <si>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</si>
  <si>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</si>
  <si>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</si>
  <si>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</si>
  <si>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</si>
  <si>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</si>
  <si>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</si>
  <si>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</si>
  <si>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</si>
  <si>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</si>
  <si>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</si>
  <si>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</si>
  <si>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</si>
  <si>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</si>
  <si>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</si>
  <si>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</si>
  <si>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</si>
  <si>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</si>
  <si>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</si>
  <si>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</si>
  <si>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</si>
  <si>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</si>
  <si>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</si>
  <si>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</si>
  <si>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</si>
  <si>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</si>
  <si>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</si>
  <si>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</si>
  <si>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</si>
  <si>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</si>
  <si>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</si>
  <si>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</si>
  <si>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</si>
  <si>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</si>
  <si>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</si>
  <si>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</si>
  <si>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</si>
  <si>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</si>
  <si>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</si>
  <si>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</si>
  <si>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</si>
  <si>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</si>
  <si>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</si>
  <si>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</si>
  <si>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</si>
  <si>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</si>
  <si>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</si>
  <si>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</si>
  <si>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</si>
  <si>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</si>
  <si>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</si>
  <si>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</si>
  <si>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</si>
  <si>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</si>
  <si>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</si>
  <si>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</si>
  <si>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</si>
  <si>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</si>
  <si>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</si>
  <si>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</si>
  <si>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</si>
  <si>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</si>
  <si>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</si>
  <si>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</si>
  <si>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</si>
  <si>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</si>
  <si>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</si>
  <si>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</si>
  <si>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</si>
  <si>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</si>
  <si>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</si>
  <si>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</si>
  <si>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</si>
  <si>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</si>
  <si>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</si>
  <si>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</si>
  <si>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</si>
  <si>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</si>
  <si>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</si>
  <si>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</si>
  <si>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</si>
  <si>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</si>
  <si>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</si>
  <si>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</si>
  <si>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</si>
  <si>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</si>
  <si>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</si>
  <si>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</si>
  <si>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</si>
  <si>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</si>
  <si>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</si>
  <si>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</si>
  <si>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</si>
  <si>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</si>
  <si>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</si>
  <si>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</si>
  <si>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</si>
  <si>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</si>
  <si>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</si>
  <si>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</si>
  <si>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</si>
  <si>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</si>
  <si>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</si>
  <si>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</si>
  <si>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</si>
  <si>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</si>
  <si>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</si>
  <si>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</si>
  <si>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</si>
  <si>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</si>
  <si>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</si>
  <si>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</si>
  <si>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</si>
  <si>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</si>
  <si>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</si>
  <si>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</si>
  <si>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</si>
  <si>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</si>
  <si>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</si>
  <si>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</si>
  <si>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</si>
  <si>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</si>
  <si>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</si>
  <si>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</si>
  <si>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</si>
  <si>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</si>
  <si>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</si>
  <si>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</si>
  <si>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</si>
  <si>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</si>
  <si>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</si>
  <si>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</si>
  <si>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</si>
  <si>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</si>
  <si>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</si>
  <si>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</si>
  <si>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</si>
  <si>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</si>
  <si>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</si>
  <si>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</si>
  <si>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</si>
  <si>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</si>
  <si>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</si>
  <si>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</si>
  <si>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</si>
  <si>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</si>
  <si>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</si>
  <si>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</si>
  <si>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</si>
  <si>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</si>
  <si>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</si>
  <si>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</si>
  <si>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</si>
  <si>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</si>
  <si>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</si>
  <si>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</si>
  <si>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</si>
  <si>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</si>
  <si>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</si>
  <si>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</si>
  <si>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</si>
  <si>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</si>
  <si>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</si>
  <si>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</si>
  <si>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</si>
  <si>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</si>
  <si>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</si>
  <si>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</si>
  <si>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</si>
  <si>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</si>
  <si>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</si>
  <si>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</si>
  <si>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</si>
  <si>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</si>
  <si>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</si>
  <si>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</si>
  <si>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</si>
  <si>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</si>
  <si>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</si>
  <si>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</si>
  <si>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</si>
  <si>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</si>
  <si>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</si>
  <si>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</si>
  <si>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</si>
  <si>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</si>
  <si>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</si>
  <si>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</si>
  <si>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</si>
  <si>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</si>
  <si>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</si>
  <si>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</si>
  <si>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</si>
  <si>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</si>
  <si>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</si>
  <si>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</si>
  <si>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</si>
  <si>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</si>
  <si>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</si>
  <si>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</si>
  <si>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</si>
  <si>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</si>
  <si>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</si>
  <si>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</si>
  <si>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</si>
  <si>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</si>
  <si>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</si>
  <si>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</si>
  <si>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</si>
  <si>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</si>
  <si>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</si>
  <si>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</si>
  <si>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</si>
  <si>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</si>
  <si>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</si>
  <si>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</si>
  <si>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</si>
  <si>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</si>
  <si>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</si>
  <si>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</si>
  <si>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</si>
  <si>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</si>
  <si>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</si>
  <si>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</si>
  <si>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</si>
  <si>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</si>
  <si>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</si>
  <si>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</si>
  <si>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</si>
  <si>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</si>
  <si>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</si>
  <si>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</si>
  <si>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</si>
  <si>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</si>
  <si>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</si>
  <si>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 Analysis</t>
  </si>
  <si>
    <t>Mean</t>
  </si>
  <si>
    <t>Median</t>
  </si>
  <si>
    <t>Minimum</t>
  </si>
  <si>
    <t>Maximum</t>
  </si>
  <si>
    <t>Variance</t>
  </si>
  <si>
    <t>Standard Deviation</t>
  </si>
  <si>
    <t>Failed Campaign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</si>
</sst>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42" applyNumberFormat="1" applyFont="1" applyBorder="1"/>
    <xf numFmtId="165" fontId="0" fillId="0" borderId="16" xfId="42" applyNumberFormat="1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Parent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9-4D88-92D3-272312532DF6}"/>
            </c:ext>
          </c:extLst>
        </c:ser>
        <c:ser>
          <c:idx val="1"/>
          <c:order val="1"/>
          <c:tx>
            <c:strRef>
              <c:f>'Stacked Column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9-4D88-92D3-272312532DF6}"/>
            </c:ext>
          </c:extLst>
        </c:ser>
        <c:ser>
          <c:idx val="2"/>
          <c:order val="2"/>
          <c:tx>
            <c:strRef>
              <c:f>'Stacked Column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'Stacked Column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19-4D88-92D3-272312532DF6}"/>
            </c:ext>
          </c:extLst>
        </c:ser>
        <c:ser>
          <c:idx val="3"/>
          <c:order val="3"/>
          <c:tx>
            <c:strRef>
              <c:f>'Stacked Column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'Stacked Column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19-4D88-92D3-27231253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4695920"/>
        <c:axId val="1744689200"/>
      </c:barChart>
      <c:catAx>
        <c:axId val="17446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89200"/>
        <c:crosses val="autoZero"/>
        <c:auto val="1"/>
        <c:lblAlgn val="ctr"/>
        <c:lblOffset val="100"/>
        <c:noMultiLvlLbl val="0"/>
      </c:catAx>
      <c:valAx>
        <c:axId val="17446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4C74-9EE5-1365EFAD2212}"/>
            </c:ext>
          </c:extLst>
        </c:ser>
        <c:ser>
          <c:idx val="1"/>
          <c:order val="1"/>
          <c:tx>
            <c:strRef>
              <c:f>'Stacked Column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'Stacked 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C9-4C74-9EE5-1365EFAD2212}"/>
            </c:ext>
          </c:extLst>
        </c:ser>
        <c:ser>
          <c:idx val="2"/>
          <c:order val="2"/>
          <c:tx>
            <c:strRef>
              <c:f>'Stacked Column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C9-4C74-9EE5-1365EFAD2212}"/>
            </c:ext>
          </c:extLst>
        </c:ser>
        <c:ser>
          <c:idx val="3"/>
          <c:order val="3"/>
          <c:tx>
            <c:strRef>
              <c:f>'Stacked Column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C9-4C74-9EE5-1365EFAD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45424"/>
        <c:axId val="84346864"/>
      </c:barChart>
      <c:catAx>
        <c:axId val="843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864"/>
        <c:crosses val="autoZero"/>
        <c:auto val="1"/>
        <c:lblAlgn val="ctr"/>
        <c:lblOffset val="100"/>
        <c:noMultiLvlLbl val="0"/>
      </c:catAx>
      <c:valAx>
        <c:axId val="843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 by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5-4389-8D76-70075D2F599C}"/>
            </c:ext>
          </c:extLst>
        </c:ser>
        <c:ser>
          <c:idx val="1"/>
          <c:order val="1"/>
          <c:tx>
            <c:strRef>
              <c:f>'Line Graph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5-4389-8D76-70075D2F599C}"/>
            </c:ext>
          </c:extLst>
        </c:ser>
        <c:ser>
          <c:idx val="2"/>
          <c:order val="2"/>
          <c:tx>
            <c:strRef>
              <c:f>'Line Graph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5-4389-8D76-70075D2F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0864"/>
        <c:axId val="84371344"/>
      </c:lineChart>
      <c:catAx>
        <c:axId val="843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1344"/>
        <c:crosses val="autoZero"/>
        <c:auto val="1"/>
        <c:lblAlgn val="ctr"/>
        <c:lblOffset val="100"/>
        <c:noMultiLvlLbl val="0"/>
      </c:catAx>
      <c:valAx>
        <c:axId val="84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2-4837-8777-CC210A0F6C6A}"/>
            </c:ext>
          </c:extLst>
        </c:ser>
        <c:ser>
          <c:idx val="1"/>
          <c:order val="1"/>
          <c:tx>
            <c:strRef>
              <c:f>'Line Chart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2-4837-8777-CC210A0F6C6A}"/>
            </c:ext>
          </c:extLst>
        </c:ser>
        <c:ser>
          <c:idx val="2"/>
          <c:order val="2"/>
          <c:tx>
            <c:strRef>
              <c:f>'Line Chart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'Line Chart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2-4837-8777-CC210A0F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196864"/>
        <c:axId val="1744177184"/>
      </c:lineChart>
      <c:catAx>
        <c:axId val="17441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77184"/>
        <c:crosses val="autoZero"/>
        <c:auto val="1"/>
        <c:lblAlgn val="ctr"/>
        <c:lblOffset val="100"/>
        <c:noMultiLvlLbl val="0"/>
      </c:catAx>
      <c:valAx>
        <c:axId val="17441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201930</xdr:colOff>
      <xdr:row>0</xdr:row>
      <xdr:rowOff>179070</xdr:rowOff>
    </xdr:from>
    <xdr:to>
      <xdr:col>15</xdr:col>
      <xdr:colOff>480060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68151-8BD9-6B28-C825-AE1D6791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49530</xdr:rowOff>
    </xdr:from>
    <xdr:to>
      <xdr:col>17</xdr:col>
      <xdr:colOff>30480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EE20-80B5-21BE-E667-C72803E9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1</xdr:row>
      <xdr:rowOff>118110</xdr:rowOff>
    </xdr:from>
    <xdr:to>
      <xdr:col>13</xdr:col>
      <xdr:colOff>137160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B73F6-138D-5ABE-C770-D1D31853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834390</xdr:colOff>
      <xdr:row>14</xdr:row>
      <xdr:rowOff>19050</xdr:rowOff>
    </xdr:from>
    <xdr:to>
      <xdr:col>7</xdr:col>
      <xdr:colOff>1226820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BD8FF-9D4B-AE49-2E65-882D27B1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Vasquez" refreshedDate="45086.699771874999" createdVersion="8" refreshedVersion="8" minRefreshableVersion="3" recordCount="1000" xr:uid="{85FCCD05-5F0D-4CBE-8621-3D25D5A65DC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54B6E-80D1-4767-9450-68689BACAD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F3F8E-6AFC-4B9A-911A-81227CC26D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2A6BD-0AE3-4D54-B021-DBA2F1E1B6E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01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87B5-02CE-452F-8939-4812849239FD}">
  <dimension ref="A1:F14"/>
  <sheetViews>
    <sheetView workbookViewId="0">
      <selection activeCell="E5" sqref="E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2033</v>
      </c>
      <c r="B3" s="6" t="s">
        <v>2045</v>
      </c>
    </row>
    <row r="4" spans="1:6" x14ac:dyDescent="0.3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2038</v>
      </c>
      <c r="E8">
        <v>4</v>
      </c>
      <c r="F8">
        <v>4</v>
      </c>
    </row>
    <row r="9" spans="1:6" x14ac:dyDescent="0.3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815E-A194-4F4F-8FE5-FA64BF18DBCF}">
  <dimension ref="A1:F30"/>
  <sheetViews>
    <sheetView workbookViewId="0">
      <selection activeCell="I25" sqref="I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2033</v>
      </c>
      <c r="B4" s="6" t="s">
        <v>2045</v>
      </c>
    </row>
    <row r="5" spans="1:6" x14ac:dyDescent="0.3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1D29-5530-4AF1-881F-D986220935D2}">
  <dimension ref="A1:E18"/>
  <sheetViews>
    <sheetView workbookViewId="0">
      <selection activeCell="H23" sqref="H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2046</v>
      </c>
    </row>
    <row r="2" spans="1:5" x14ac:dyDescent="0.3">
      <c r="A2" s="6" t="s">
        <v>2085</v>
      </c>
      <c r="B2" t="s">
        <v>2046</v>
      </c>
    </row>
    <row r="4" spans="1:5" x14ac:dyDescent="0.3">
      <c r="A4" s="6" t="s">
        <v>2033</v>
      </c>
      <c r="B4" s="6" t="s">
        <v>2045</v>
      </c>
    </row>
    <row r="5" spans="1:5" x14ac:dyDescent="0.3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5CB-1C24-4885-8246-0ADD2336D6E4}">
  <dimension ref="A1:H13"/>
  <sheetViews>
    <sheetView workbookViewId="0">
      <selection activeCell="A15" sqref="A1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COUNTIFS(Crowdfunding!$D$1:$D$1001,"&lt;1000",Crowdfunding!$G$1:$G$1001,"=successful")</f>
        <v>30</v>
      </c>
      <c r="C2">
        <f>COUNTIFS(Crowdfunding!$D$1:$D$1001,"&lt;1000",Crowdfunding!$G$1:$G$1001,"=failed")</f>
        <v>20</v>
      </c>
      <c r="D2">
        <f>COUNTIFS(Crowdfunding!$D$1:$D$1001,"&lt;1000",Crowdfunding!$G$1:$G$1001,"=canceled")</f>
        <v>1</v>
      </c>
      <c r="E2">
        <f>SUM(B2:D2)</f>
        <v>51</v>
      </c>
      <c r="F2" s="4">
        <f>B2/$E2</f>
        <v>0.58823529411764708</v>
      </c>
      <c r="G2" s="4">
        <f>C2/$E2</f>
        <v>0.39215686274509803</v>
      </c>
      <c r="H2" s="4">
        <f t="shared" ref="G2:H13" si="0">D2/$E2</f>
        <v>1.9607843137254902E-2</v>
      </c>
    </row>
    <row r="3" spans="1:8" x14ac:dyDescent="0.3">
      <c r="A3" t="s">
        <v>2095</v>
      </c>
      <c r="B3">
        <f>COUNTIFS(Crowdfunding!$D$1:$D$1001,"&gt;=1000",Crowdfunding!$D$1:$D$1001,"&lt;=4999",Crowdfunding!$G$1:$G$1001,"=successful")</f>
        <v>191</v>
      </c>
      <c r="C3">
        <f>COUNTIFS(Crowdfunding!$D$1:$D$1001,"&gt;=1000",Crowdfunding!$D$1:$D$1001,"&lt;=4999",Crowdfunding!$G$1:$G$1001,"=failed")</f>
        <v>38</v>
      </c>
      <c r="D3">
        <f>COUNTIFS(Crowdfunding!$D$1:$D$1001,"&gt;=1000",Crowdfunding!$D$1:$D$1001,"&lt;=4999",Crowdfunding!$G$1:$G$1001,"=canceled")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>D3/$E3</f>
        <v>8.658008658008658E-3</v>
      </c>
    </row>
    <row r="4" spans="1:8" x14ac:dyDescent="0.3">
      <c r="A4" t="s">
        <v>2096</v>
      </c>
      <c r="B4">
        <f>COUNTIFS(Crowdfunding!$D$1:$D$1001,"&gt;=5000",Crowdfunding!$D$1:$D$1001,"&lt;=9999",Crowdfunding!$G$1:$G$1001,"=successful")</f>
        <v>164</v>
      </c>
      <c r="C4">
        <f>COUNTIFS(Crowdfunding!$D$1:$D$1001,"&gt;=5000",Crowdfunding!$D$1:$D$1001,"&lt;=9999",Crowdfunding!$G$1:$G$1001,"=failed")</f>
        <v>126</v>
      </c>
      <c r="D4">
        <f>COUNTIFS(Crowdfunding!$D$1:$D$1001,"&gt;=5000",Crowdfunding!$D$1:$D$1001,"&lt;=9999",Crowdfunding!$G$1:$G$1001,"=canceled")</f>
        <v>25</v>
      </c>
      <c r="E4">
        <f t="shared" si="1"/>
        <v>315</v>
      </c>
      <c r="F4" s="4">
        <f>B4/$E4</f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3">
      <c r="A5" t="s">
        <v>2097</v>
      </c>
      <c r="B5">
        <f>COUNTIFS(Crowdfunding!$D$1:$D$1001,"&gt;=10000",Crowdfunding!$D$1:$D$1001,"&lt;=14999",Crowdfunding!$G$1:$G$1001,"=successful")</f>
        <v>4</v>
      </c>
      <c r="C5">
        <f>COUNTIFS(Crowdfunding!$D$1:$D$1001,"&gt;=10000",Crowdfunding!$D$1:$D$1001,"&lt;=14999",Crowdfunding!$G$1:$G$1001,"=failed")</f>
        <v>5</v>
      </c>
      <c r="D5">
        <f>COUNTIFS(Crowdfunding!$D$1:$D$1001,"&gt;=10000",Crowdfunding!$D$1:$D$1001,"&lt;=14999",Crowdfunding!$G$1:$G$1001,"=canceled")</f>
        <v>0</v>
      </c>
      <c r="E5">
        <f t="shared" si="1"/>
        <v>9</v>
      </c>
      <c r="F5" s="4">
        <f t="shared" si="2"/>
        <v>0.44444444444444442</v>
      </c>
      <c r="G5" s="4">
        <f>C5/$E5</f>
        <v>0.55555555555555558</v>
      </c>
      <c r="H5" s="4">
        <f t="shared" si="0"/>
        <v>0</v>
      </c>
    </row>
    <row r="6" spans="1:8" x14ac:dyDescent="0.3">
      <c r="A6" t="s">
        <v>2098</v>
      </c>
      <c r="B6">
        <f>COUNTIFS(Crowdfunding!$D$1:$D$1001,"&gt;=15000",Crowdfunding!$D$1:$D$1001,"&lt;=19999",Crowdfunding!$G$1:$G$1001,"=successful")</f>
        <v>10</v>
      </c>
      <c r="C6">
        <f>COUNTIFS(Crowdfunding!$D$1:$D$1001,"&gt;=15000",Crowdfunding!$D$1:$D$1001,"&lt;=19999",Crowdfunding!$G$1:$G$1001,"=failed")</f>
        <v>0</v>
      </c>
      <c r="D6">
        <f>COUNTIFS(Crowdfunding!$D$1:$D$1001,"&gt;=15000",Crowdfunding!$D$1:$D$1001,"&lt;=19999",Crowdfunding!$G$1:$G$1001,"=canceled")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3">
      <c r="A7" t="s">
        <v>2099</v>
      </c>
      <c r="B7">
        <f>COUNTIFS(Crowdfunding!$D$1:$D$1001,"&gt;=20000",Crowdfunding!$D$1:$D$1001,"&lt;=24999",Crowdfunding!$G$1:$G$1001,"=successful")</f>
        <v>7</v>
      </c>
      <c r="C7">
        <f>COUNTIFS(Crowdfunding!$D$1:$D$1001,"&gt;=20000",Crowdfunding!$D$1:$D$1001,"&lt;=24999",Crowdfunding!$G$1:$G$1001,"=failed")</f>
        <v>0</v>
      </c>
      <c r="D7">
        <f>COUNTIFS(Crowdfunding!$D$1:$D$1001,"&gt;=20000",Crowdfunding!$D$1:$D$1001,"&lt;=24999",Crowdfunding!$G$1:$G$1001,"=canceled")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3">
      <c r="A8" t="s">
        <v>2100</v>
      </c>
      <c r="B8">
        <f>COUNTIFS(Crowdfunding!$D$1:$D$1001,"&gt;=25000",Crowdfunding!$D$1:$D$1001,"&lt;=29999",Crowdfunding!$G$1:$G$1001,"=successful")</f>
        <v>11</v>
      </c>
      <c r="C8">
        <f>COUNTIFS(Crowdfunding!$D$1:$D$1001,"&gt;=25000",Crowdfunding!$D$1:$D$1001,"&lt;=29999",Crowdfunding!$G$1:$G$1001,"=failed")</f>
        <v>3</v>
      </c>
      <c r="D8">
        <f>COUNTIFS(Crowdfunding!$D$1:$D$1001,"&gt;=25000",Crowdfunding!$D$1:$D$1001,"&lt;=29999",Crowdfunding!$G$1:$G$1001,"=canceled")</f>
        <v>0</v>
      </c>
      <c r="E8">
        <f t="shared" si="1"/>
        <v>14</v>
      </c>
      <c r="F8" s="4">
        <f>B8/$E8</f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3">
      <c r="A9" t="s">
        <v>2101</v>
      </c>
      <c r="B9">
        <f>COUNTIFS(Crowdfunding!$D$1:$D$1001,"&gt;=30000",Crowdfunding!$D$1:$D$1001,"&lt;=34999",Crowdfunding!$G$1:$G$1001,"=successful")</f>
        <v>7</v>
      </c>
      <c r="C9">
        <f>COUNTIFS(Crowdfunding!$D$1:$D$1001,"&gt;=30000",Crowdfunding!$D$1:$D$1001,"&lt;=34999",Crowdfunding!$G$1:$G$1001,"=failed")</f>
        <v>0</v>
      </c>
      <c r="D9">
        <f>COUNTIFS(Crowdfunding!$D$1:$D$1001,"&gt;=30000",Crowdfunding!$D$1:$D$1001,"&lt;=34999",Crowdfunding!$G$1:$G$1001,"=canceled")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3">
      <c r="A10" t="s">
        <v>2102</v>
      </c>
      <c r="B10">
        <f>COUNTIFS(Crowdfunding!$D$1:$D$1001,"&gt;=35000",Crowdfunding!$D$1:$D$1001,"&lt;=39999",Crowdfunding!$G$1:$G$1001,"=successful")</f>
        <v>8</v>
      </c>
      <c r="C10">
        <f>COUNTIFS(Crowdfunding!$D$1:$D$1001,"&gt;=35000",Crowdfunding!$D$1:$D$1001,"&lt;=39999",Crowdfunding!$G$1:$G$1001,"=failed")</f>
        <v>3</v>
      </c>
      <c r="D10">
        <f>COUNTIFS(Crowdfunding!$D$1:$D$1001,"&gt;=35000",Crowdfunding!$D$1:$D$1001,"&lt;=39999",Crowdfunding!$G$1:$G$1001,"=canceled")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3">
      <c r="A11" t="s">
        <v>2103</v>
      </c>
      <c r="B11">
        <f>COUNTIFS(Crowdfunding!$D$1:$D$1001,"&gt;=40000",Crowdfunding!$D$1:$D$1001,"&lt;=44999",Crowdfunding!$G$1:$G$1001,"=successful")</f>
        <v>11</v>
      </c>
      <c r="C11">
        <f>COUNTIFS(Crowdfunding!$D$1:$D$1001,"&gt;=40000",Crowdfunding!$D$1:$D$1001,"&lt;=44999",Crowdfunding!$G$1:$G$1001,"=failed")</f>
        <v>3</v>
      </c>
      <c r="D11">
        <f>COUNTIFS(Crowdfunding!$D$1:$D$1001,"&gt;=40000",Crowdfunding!$D$1:$D$1001,"&lt;=44999",Crowdfunding!$G$1:$G$1001,"=canceled")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>D11/$E11</f>
        <v>0</v>
      </c>
    </row>
    <row r="12" spans="1:8" x14ac:dyDescent="0.3">
      <c r="A12" t="s">
        <v>2104</v>
      </c>
      <c r="B12">
        <f>COUNTIFS(Crowdfunding!$D$1:$D$1001,"&gt;=45000",Crowdfunding!$D$1:$D$1001,"&lt;=49999",Crowdfunding!$G$1:$G$1001,"=successful")</f>
        <v>8</v>
      </c>
      <c r="C12">
        <f>COUNTIFS(Crowdfunding!$D$1:$D$1001,"&gt;=45000",Crowdfunding!$D$1:$D$1001,"&lt;=49999",Crowdfunding!$G$1:$G$1001,"=failed")</f>
        <v>3</v>
      </c>
      <c r="D12">
        <f>COUNTIFS(Crowdfunding!$D$1:$D$1001,"&gt;=45000",Crowdfunding!$D$1:$D$1001,"&lt;=49999",Crowdfunding!$G$1:$G$1001,"=canceled")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3">
      <c r="A13" t="s">
        <v>2105</v>
      </c>
      <c r="B13">
        <f>COUNTIFS(Crowdfunding!$D$1:$D$1001,"&gt;=50000",Crowdfunding!$G$1:$G$1001,"=successful")</f>
        <v>114</v>
      </c>
      <c r="C13">
        <f>COUNTIFS(Crowdfunding!$D$1:$D$1001,"&gt;=50000",Crowdfunding!$G$1:$G$1001,"=failed")</f>
        <v>163</v>
      </c>
      <c r="D13">
        <f>COUNTIFS(Crowdfunding!$D$1:$D$1001,"&gt;=50000",Crowdfunding!$G$1:$G$1001,"=canceled")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3351-2F66-4D17-9B0B-BAA2A0F5D94A}">
  <dimension ref="A1:J566"/>
  <sheetViews>
    <sheetView workbookViewId="0">
      <selection activeCell="I16" sqref="I16"/>
    </sheetView>
  </sheetViews>
  <sheetFormatPr defaultRowHeight="15.6" x14ac:dyDescent="0.3"/>
  <cols>
    <col min="1" max="1" width="9.19921875" bestFit="1" customWidth="1"/>
    <col min="2" max="2" width="12.796875" bestFit="1" customWidth="1"/>
    <col min="5" max="5" width="13.19921875" bestFit="1" customWidth="1"/>
    <col min="8" max="8" width="17.19921875" bestFit="1" customWidth="1"/>
    <col min="9" max="9" width="10.09765625" bestFit="1" customWidth="1"/>
  </cols>
  <sheetData>
    <row r="1" spans="1:10" ht="16.2" thickBot="1" x14ac:dyDescent="0.35">
      <c r="A1" s="1" t="s">
        <v>4</v>
      </c>
      <c r="B1" s="1" t="s">
        <v>5</v>
      </c>
      <c r="D1" s="1" t="s">
        <v>4</v>
      </c>
      <c r="E1" s="1" t="s">
        <v>5</v>
      </c>
      <c r="H1" s="15" t="s">
        <v>2106</v>
      </c>
      <c r="I1" s="16"/>
      <c r="J1" s="9"/>
    </row>
    <row r="2" spans="1:10" x14ac:dyDescent="0.3">
      <c r="A2" t="s">
        <v>20</v>
      </c>
      <c r="B2">
        <v>158</v>
      </c>
      <c r="D2" t="s">
        <v>14</v>
      </c>
      <c r="E2">
        <v>0</v>
      </c>
      <c r="H2" s="12" t="s">
        <v>2107</v>
      </c>
      <c r="I2" s="13">
        <f>AVERAGE(B2:B566)</f>
        <v>851.14690265486729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s="10" t="s">
        <v>2108</v>
      </c>
      <c r="I3" s="13">
        <f>MEDIAN(B2:B566)</f>
        <v>201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s="10" t="s">
        <v>2109</v>
      </c>
      <c r="I4" s="13">
        <f>MIN(B2:B566)</f>
        <v>16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s="10" t="s">
        <v>2110</v>
      </c>
      <c r="I5" s="13">
        <f>MAX(B2:B566)</f>
        <v>7295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s="10" t="s">
        <v>2111</v>
      </c>
      <c r="I6" s="13">
        <f>_xlfn.VAR.P(B2:B566)</f>
        <v>1603373.7324019109</v>
      </c>
    </row>
    <row r="7" spans="1:10" ht="16.2" thickBot="1" x14ac:dyDescent="0.35">
      <c r="A7" t="s">
        <v>20</v>
      </c>
      <c r="B7">
        <v>98</v>
      </c>
      <c r="D7" t="s">
        <v>14</v>
      </c>
      <c r="E7">
        <v>27</v>
      </c>
      <c r="H7" s="11" t="s">
        <v>2112</v>
      </c>
      <c r="I7" s="14">
        <f>_xlfn.STDEV.P(B2:B566)</f>
        <v>1266.2439466397898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ht="16.2" thickBot="1" x14ac:dyDescent="0.35">
      <c r="A9" t="s">
        <v>20</v>
      </c>
      <c r="B9">
        <v>1249</v>
      </c>
      <c r="D9" t="s">
        <v>14</v>
      </c>
      <c r="E9">
        <v>200</v>
      </c>
    </row>
    <row r="10" spans="1:10" ht="16.2" thickBot="1" x14ac:dyDescent="0.35">
      <c r="A10" t="s">
        <v>20</v>
      </c>
      <c r="B10">
        <v>1396</v>
      </c>
      <c r="D10" t="s">
        <v>14</v>
      </c>
      <c r="E10">
        <v>452</v>
      </c>
      <c r="H10" s="15" t="s">
        <v>2113</v>
      </c>
      <c r="I10" s="16"/>
    </row>
    <row r="11" spans="1:10" x14ac:dyDescent="0.3">
      <c r="A11" t="s">
        <v>20</v>
      </c>
      <c r="B11">
        <v>890</v>
      </c>
      <c r="D11" t="s">
        <v>14</v>
      </c>
      <c r="E11">
        <v>674</v>
      </c>
      <c r="H11" s="12" t="s">
        <v>2107</v>
      </c>
      <c r="I11" s="13">
        <f>AVERAGE(E2:E365)</f>
        <v>585.61538461538464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  <c r="H12" s="10" t="s">
        <v>2108</v>
      </c>
      <c r="I12" s="13">
        <f>MEDIAN(E2:E365)</f>
        <v>114.5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  <c r="H13" s="10" t="s">
        <v>2109</v>
      </c>
      <c r="I13" s="13">
        <f>MIN(E2:E365)</f>
        <v>0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  <c r="H14" s="10" t="s">
        <v>2110</v>
      </c>
      <c r="I14" s="13">
        <f>MAX(E2:E365)</f>
        <v>6080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  <c r="H15" s="10" t="s">
        <v>2111</v>
      </c>
      <c r="I15" s="13">
        <f>_xlfn.VAR.P(E2:E365)</f>
        <v>921574.68174133555</v>
      </c>
    </row>
    <row r="16" spans="1:10" ht="16.2" thickBot="1" x14ac:dyDescent="0.35">
      <c r="A16" t="s">
        <v>20</v>
      </c>
      <c r="B16">
        <v>1606</v>
      </c>
      <c r="D16" t="s">
        <v>14</v>
      </c>
      <c r="E16">
        <v>48</v>
      </c>
      <c r="H16" s="11" t="s">
        <v>2112</v>
      </c>
      <c r="I16" s="14">
        <f>_xlfn.STDEV.P(E2:E365)</f>
        <v>959.98681331637863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H1:I1"/>
    <mergeCell ref="H10:I10"/>
  </mergeCells>
  <conditionalFormatting sqref="A1:A56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D1:D365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 Parent Category</vt:lpstr>
      <vt:lpstr>Stacked Column Sub-Category</vt:lpstr>
      <vt:lpstr>Line Graph by Date</vt:lpstr>
      <vt:lpstr>Line Chart Outcomes</vt:lpstr>
      <vt:lpstr>Successful vs Failed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Vasquez</cp:lastModifiedBy>
  <dcterms:created xsi:type="dcterms:W3CDTF">2021-09-29T18:52:28Z</dcterms:created>
  <dcterms:modified xsi:type="dcterms:W3CDTF">2023-06-14T05:45:05Z</dcterms:modified>
</cp:coreProperties>
</file>